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05" yWindow="-105" windowWidth="21840" windowHeight="1245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41 (อำเภอ)" sheetId="33" r:id="rId4"/>
    <sheet name="รายตำบล wk 41_2567" sheetId="175" r:id="rId5"/>
    <sheet name="รายงานหมู่บ้าน 506" sheetId="208" r:id="rId6"/>
    <sheet name="มัธยฐานรายอำเภอ67" sheetId="76" r:id="rId7"/>
    <sheet name="กราฟ OnePage" sheetId="181" r:id="rId8"/>
    <sheet name="Sheet2" sheetId="206" r:id="rId9"/>
  </sheets>
  <definedNames>
    <definedName name="_xlnm._FilterDatabase" localSheetId="8" hidden="1">Sheet2!$B$3:$T$97</definedName>
    <definedName name="_xlnm._FilterDatabase" localSheetId="7" hidden="1">'กราฟ OnePage'!$C$2:$D$2</definedName>
    <definedName name="_xlnm._FilterDatabase" localSheetId="1" hidden="1">รายเดือน67!$A$4:$O$4</definedName>
    <definedName name="_xlnm._FilterDatabase" localSheetId="4" hidden="1">'รายตำบล wk 41_2567'!$A$2:$Q$197</definedName>
  </definedNames>
  <calcPr calcId="12451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6" i="33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5"/>
  <c r="O9" i="76" l="1"/>
  <c r="C10"/>
  <c r="D10"/>
  <c r="E10"/>
  <c r="F10"/>
  <c r="G10"/>
  <c r="H10"/>
  <c r="I10"/>
  <c r="J10"/>
  <c r="K10"/>
  <c r="L10"/>
  <c r="M10"/>
  <c r="N10"/>
  <c r="C12"/>
  <c r="D12"/>
  <c r="E12"/>
  <c r="F13" s="1"/>
  <c r="F12"/>
  <c r="G12"/>
  <c r="H12"/>
  <c r="I12"/>
  <c r="J12"/>
  <c r="K12"/>
  <c r="L12"/>
  <c r="M12"/>
  <c r="N12"/>
  <c r="H13"/>
  <c r="O19"/>
  <c r="C20"/>
  <c r="O20" s="1"/>
  <c r="P21" s="1"/>
  <c r="D20"/>
  <c r="E20"/>
  <c r="E21" s="1"/>
  <c r="F20"/>
  <c r="G20"/>
  <c r="H20"/>
  <c r="I20"/>
  <c r="J20"/>
  <c r="K20"/>
  <c r="K21" s="1"/>
  <c r="L20"/>
  <c r="M20"/>
  <c r="M21" s="1"/>
  <c r="N20"/>
  <c r="C22"/>
  <c r="D22"/>
  <c r="E22"/>
  <c r="E23" s="1"/>
  <c r="F22"/>
  <c r="G22"/>
  <c r="H22"/>
  <c r="I22"/>
  <c r="J22"/>
  <c r="K22"/>
  <c r="L22"/>
  <c r="M22"/>
  <c r="N22"/>
  <c r="C23"/>
  <c r="O29"/>
  <c r="C30"/>
  <c r="D30"/>
  <c r="E30"/>
  <c r="F30"/>
  <c r="G30"/>
  <c r="H30"/>
  <c r="I30"/>
  <c r="J30"/>
  <c r="K30"/>
  <c r="L30"/>
  <c r="M30"/>
  <c r="N30"/>
  <c r="C32"/>
  <c r="D32"/>
  <c r="F33" s="1"/>
  <c r="E32"/>
  <c r="F32"/>
  <c r="G32"/>
  <c r="H32"/>
  <c r="I32"/>
  <c r="J32"/>
  <c r="K32"/>
  <c r="L32"/>
  <c r="M32"/>
  <c r="N32"/>
  <c r="O35"/>
  <c r="O36"/>
  <c r="O37"/>
  <c r="O38"/>
  <c r="O39"/>
  <c r="C40"/>
  <c r="O40" s="1"/>
  <c r="P41" s="1"/>
  <c r="D40"/>
  <c r="E40"/>
  <c r="F40"/>
  <c r="G40"/>
  <c r="H40"/>
  <c r="I40"/>
  <c r="J40"/>
  <c r="K40"/>
  <c r="L40"/>
  <c r="M40"/>
  <c r="N40"/>
  <c r="C42"/>
  <c r="D42"/>
  <c r="E42"/>
  <c r="E43" s="1"/>
  <c r="F42"/>
  <c r="G42"/>
  <c r="H42"/>
  <c r="I42"/>
  <c r="J42"/>
  <c r="K42"/>
  <c r="L42"/>
  <c r="M42"/>
  <c r="N42"/>
  <c r="C43"/>
  <c r="O45"/>
  <c r="O46"/>
  <c r="O47"/>
  <c r="O48"/>
  <c r="O49"/>
  <c r="C50"/>
  <c r="D50"/>
  <c r="E50"/>
  <c r="F50"/>
  <c r="G50"/>
  <c r="H50"/>
  <c r="I50"/>
  <c r="J50"/>
  <c r="K50"/>
  <c r="L50"/>
  <c r="M50"/>
  <c r="N50"/>
  <c r="C52"/>
  <c r="D52"/>
  <c r="D53" s="1"/>
  <c r="E52"/>
  <c r="F52"/>
  <c r="F53" s="1"/>
  <c r="G52"/>
  <c r="H52"/>
  <c r="I52"/>
  <c r="J52"/>
  <c r="K52"/>
  <c r="L52"/>
  <c r="M52"/>
  <c r="N52"/>
  <c r="O55"/>
  <c r="O56"/>
  <c r="O57"/>
  <c r="O58"/>
  <c r="O59"/>
  <c r="C60"/>
  <c r="D60"/>
  <c r="E60"/>
  <c r="F60"/>
  <c r="G60"/>
  <c r="H60"/>
  <c r="I60"/>
  <c r="J60"/>
  <c r="K60"/>
  <c r="L60"/>
  <c r="M60"/>
  <c r="N60"/>
  <c r="C62"/>
  <c r="D62"/>
  <c r="E62"/>
  <c r="F62"/>
  <c r="G62"/>
  <c r="H62"/>
  <c r="H63" s="1"/>
  <c r="I62"/>
  <c r="J62"/>
  <c r="K62"/>
  <c r="L62"/>
  <c r="M62"/>
  <c r="N62"/>
  <c r="C63"/>
  <c r="K63"/>
  <c r="O65"/>
  <c r="O66"/>
  <c r="O67"/>
  <c r="O68"/>
  <c r="O69"/>
  <c r="C70"/>
  <c r="D70"/>
  <c r="E70"/>
  <c r="F70"/>
  <c r="G70"/>
  <c r="H70"/>
  <c r="I70"/>
  <c r="J70"/>
  <c r="K70"/>
  <c r="L70"/>
  <c r="M70"/>
  <c r="N70"/>
  <c r="C72"/>
  <c r="D72"/>
  <c r="D73" s="1"/>
  <c r="E72"/>
  <c r="O72" s="1"/>
  <c r="F72"/>
  <c r="G72"/>
  <c r="H72"/>
  <c r="I72"/>
  <c r="J72"/>
  <c r="K72"/>
  <c r="L72"/>
  <c r="M72"/>
  <c r="N72"/>
  <c r="C73"/>
  <c r="J73"/>
  <c r="O75"/>
  <c r="O76"/>
  <c r="O77"/>
  <c r="O78"/>
  <c r="O79"/>
  <c r="C80"/>
  <c r="D80"/>
  <c r="E80"/>
  <c r="F80"/>
  <c r="G80"/>
  <c r="H80"/>
  <c r="I80"/>
  <c r="J80"/>
  <c r="K80"/>
  <c r="L80"/>
  <c r="M80"/>
  <c r="N80"/>
  <c r="C82"/>
  <c r="C83" s="1"/>
  <c r="D82"/>
  <c r="E82"/>
  <c r="I83" s="1"/>
  <c r="F82"/>
  <c r="G82"/>
  <c r="H82"/>
  <c r="I82"/>
  <c r="J82"/>
  <c r="K82"/>
  <c r="L82"/>
  <c r="M82"/>
  <c r="N82"/>
  <c r="O85"/>
  <c r="O86"/>
  <c r="O87"/>
  <c r="O88"/>
  <c r="O89"/>
  <c r="C90"/>
  <c r="D90"/>
  <c r="E90"/>
  <c r="F90"/>
  <c r="G90"/>
  <c r="H90"/>
  <c r="I90"/>
  <c r="J90"/>
  <c r="K90"/>
  <c r="L90"/>
  <c r="M90"/>
  <c r="N90"/>
  <c r="C92"/>
  <c r="D92"/>
  <c r="E92"/>
  <c r="F92"/>
  <c r="G92"/>
  <c r="H92"/>
  <c r="I92"/>
  <c r="J92"/>
  <c r="K92"/>
  <c r="L92"/>
  <c r="M92"/>
  <c r="N92"/>
  <c r="O95"/>
  <c r="O96"/>
  <c r="O97"/>
  <c r="O98"/>
  <c r="O99"/>
  <c r="C100"/>
  <c r="D100"/>
  <c r="E100"/>
  <c r="F100"/>
  <c r="G100"/>
  <c r="O100" s="1"/>
  <c r="P101" s="1"/>
  <c r="H100"/>
  <c r="I100"/>
  <c r="J100"/>
  <c r="K100"/>
  <c r="L100"/>
  <c r="M100"/>
  <c r="N100"/>
  <c r="C102"/>
  <c r="C103" s="1"/>
  <c r="D102"/>
  <c r="E102"/>
  <c r="G103" s="1"/>
  <c r="F102"/>
  <c r="G102"/>
  <c r="H102"/>
  <c r="I102"/>
  <c r="L103" s="1"/>
  <c r="J102"/>
  <c r="K102"/>
  <c r="L102"/>
  <c r="M102"/>
  <c r="N102"/>
  <c r="D103"/>
  <c r="O105"/>
  <c r="O106"/>
  <c r="O107"/>
  <c r="O108"/>
  <c r="O109"/>
  <c r="C110"/>
  <c r="D110"/>
  <c r="E110"/>
  <c r="F110"/>
  <c r="G110"/>
  <c r="H110"/>
  <c r="I110"/>
  <c r="J110"/>
  <c r="K110"/>
  <c r="L110"/>
  <c r="M110"/>
  <c r="N110"/>
  <c r="C112"/>
  <c r="D112"/>
  <c r="E112"/>
  <c r="F112"/>
  <c r="G112"/>
  <c r="H112"/>
  <c r="I112"/>
  <c r="J112"/>
  <c r="K112"/>
  <c r="L112"/>
  <c r="M112"/>
  <c r="N112"/>
  <c r="C120"/>
  <c r="D120"/>
  <c r="E120"/>
  <c r="F120"/>
  <c r="G120"/>
  <c r="H120"/>
  <c r="I120"/>
  <c r="J120"/>
  <c r="K120"/>
  <c r="L120"/>
  <c r="M120"/>
  <c r="N120"/>
  <c r="C122"/>
  <c r="D122"/>
  <c r="E122"/>
  <c r="F122"/>
  <c r="G122"/>
  <c r="H122"/>
  <c r="I122"/>
  <c r="J122"/>
  <c r="K122"/>
  <c r="L122"/>
  <c r="M122"/>
  <c r="N122"/>
  <c r="C123"/>
  <c r="O125"/>
  <c r="O126"/>
  <c r="O127"/>
  <c r="O128"/>
  <c r="O129"/>
  <c r="C130"/>
  <c r="D130"/>
  <c r="E130"/>
  <c r="F130"/>
  <c r="G130"/>
  <c r="H130"/>
  <c r="I130"/>
  <c r="J130"/>
  <c r="K130"/>
  <c r="L130"/>
  <c r="M130"/>
  <c r="N130"/>
  <c r="C132"/>
  <c r="D132"/>
  <c r="G133" s="1"/>
  <c r="E132"/>
  <c r="F132"/>
  <c r="G132"/>
  <c r="H132"/>
  <c r="I132"/>
  <c r="J132"/>
  <c r="K132"/>
  <c r="L132"/>
  <c r="M132"/>
  <c r="N132"/>
  <c r="C133"/>
  <c r="O135"/>
  <c r="O136"/>
  <c r="O137"/>
  <c r="O138"/>
  <c r="O139"/>
  <c r="C140"/>
  <c r="D140"/>
  <c r="E140"/>
  <c r="F140"/>
  <c r="G140"/>
  <c r="H140"/>
  <c r="I140"/>
  <c r="J140"/>
  <c r="K140"/>
  <c r="L140"/>
  <c r="M140"/>
  <c r="N140"/>
  <c r="C142"/>
  <c r="D142"/>
  <c r="E142"/>
  <c r="F142"/>
  <c r="G142"/>
  <c r="H142"/>
  <c r="I142"/>
  <c r="J142"/>
  <c r="K142"/>
  <c r="L142"/>
  <c r="M142"/>
  <c r="N142"/>
  <c r="O142"/>
  <c r="C143"/>
  <c r="O145"/>
  <c r="O146"/>
  <c r="O147"/>
  <c r="O148"/>
  <c r="O149"/>
  <c r="C150"/>
  <c r="D150"/>
  <c r="E150"/>
  <c r="F150"/>
  <c r="G150"/>
  <c r="H150"/>
  <c r="I150"/>
  <c r="J150"/>
  <c r="K150"/>
  <c r="L150"/>
  <c r="M150"/>
  <c r="N150"/>
  <c r="C152"/>
  <c r="D152"/>
  <c r="E152"/>
  <c r="F152"/>
  <c r="G152"/>
  <c r="H152"/>
  <c r="I152"/>
  <c r="J152"/>
  <c r="K152"/>
  <c r="L152"/>
  <c r="M152"/>
  <c r="N152"/>
  <c r="O155"/>
  <c r="O156"/>
  <c r="O157"/>
  <c r="O158"/>
  <c r="O159"/>
  <c r="C160"/>
  <c r="D160"/>
  <c r="E160"/>
  <c r="F160"/>
  <c r="G160"/>
  <c r="H160"/>
  <c r="I160"/>
  <c r="J160"/>
  <c r="K160"/>
  <c r="L160"/>
  <c r="M160"/>
  <c r="N160"/>
  <c r="C162"/>
  <c r="D162"/>
  <c r="E162"/>
  <c r="F162"/>
  <c r="G162"/>
  <c r="H162"/>
  <c r="I162"/>
  <c r="J162"/>
  <c r="K162"/>
  <c r="L162"/>
  <c r="M162"/>
  <c r="N162"/>
  <c r="E163"/>
  <c r="O165"/>
  <c r="O166"/>
  <c r="O167"/>
  <c r="O168"/>
  <c r="O169"/>
  <c r="C170"/>
  <c r="D170"/>
  <c r="E170"/>
  <c r="F170"/>
  <c r="G170"/>
  <c r="H170"/>
  <c r="I170"/>
  <c r="I171" s="1"/>
  <c r="J170"/>
  <c r="K170"/>
  <c r="L170"/>
  <c r="M170"/>
  <c r="N170"/>
  <c r="O170"/>
  <c r="P171" s="1"/>
  <c r="G171" s="1"/>
  <c r="J171"/>
  <c r="C172"/>
  <c r="C173" s="1"/>
  <c r="D172"/>
  <c r="E172"/>
  <c r="F172"/>
  <c r="G172"/>
  <c r="G173" s="1"/>
  <c r="H172"/>
  <c r="I172"/>
  <c r="J172"/>
  <c r="K172"/>
  <c r="L172"/>
  <c r="M172"/>
  <c r="N172"/>
  <c r="D173"/>
  <c r="O175"/>
  <c r="O176"/>
  <c r="O177"/>
  <c r="O178"/>
  <c r="O179"/>
  <c r="C180"/>
  <c r="D180"/>
  <c r="E180"/>
  <c r="F180"/>
  <c r="G180"/>
  <c r="H180"/>
  <c r="I180"/>
  <c r="J180"/>
  <c r="K180"/>
  <c r="L180"/>
  <c r="M180"/>
  <c r="N180"/>
  <c r="C182"/>
  <c r="D182"/>
  <c r="E182"/>
  <c r="F182"/>
  <c r="G182"/>
  <c r="H182"/>
  <c r="K183" s="1"/>
  <c r="I182"/>
  <c r="J182"/>
  <c r="K182"/>
  <c r="L182"/>
  <c r="M182"/>
  <c r="N182"/>
  <c r="C183"/>
  <c r="F183"/>
  <c r="O185"/>
  <c r="O186"/>
  <c r="O187"/>
  <c r="O188"/>
  <c r="O189"/>
  <c r="C190"/>
  <c r="O190" s="1"/>
  <c r="P191" s="1"/>
  <c r="D190"/>
  <c r="E190"/>
  <c r="F190"/>
  <c r="G190"/>
  <c r="H190"/>
  <c r="I190"/>
  <c r="J190"/>
  <c r="K190"/>
  <c r="L190"/>
  <c r="M190"/>
  <c r="N190"/>
  <c r="C192"/>
  <c r="D192"/>
  <c r="E192"/>
  <c r="F192"/>
  <c r="G192"/>
  <c r="H192"/>
  <c r="I192"/>
  <c r="J192"/>
  <c r="K192"/>
  <c r="L192"/>
  <c r="M192"/>
  <c r="N192"/>
  <c r="C193"/>
  <c r="E193"/>
  <c r="F193"/>
  <c r="J193"/>
  <c r="O195"/>
  <c r="O196"/>
  <c r="O197"/>
  <c r="O198"/>
  <c r="O199"/>
  <c r="C200"/>
  <c r="D200"/>
  <c r="O200" s="1"/>
  <c r="P201" s="1"/>
  <c r="G201" s="1"/>
  <c r="E200"/>
  <c r="F200"/>
  <c r="G200"/>
  <c r="H200"/>
  <c r="I200"/>
  <c r="J200"/>
  <c r="K200"/>
  <c r="L200"/>
  <c r="L201" s="1"/>
  <c r="M200"/>
  <c r="N200"/>
  <c r="C202"/>
  <c r="D202"/>
  <c r="E202"/>
  <c r="F202"/>
  <c r="G202"/>
  <c r="H202"/>
  <c r="I202"/>
  <c r="J202"/>
  <c r="K202"/>
  <c r="L202"/>
  <c r="M202"/>
  <c r="N202"/>
  <c r="D203"/>
  <c r="E203"/>
  <c r="I203"/>
  <c r="L203"/>
  <c r="O205"/>
  <c r="O206"/>
  <c r="O207"/>
  <c r="O208"/>
  <c r="O209"/>
  <c r="C210"/>
  <c r="D210"/>
  <c r="E210"/>
  <c r="F210"/>
  <c r="G210"/>
  <c r="H210"/>
  <c r="I210"/>
  <c r="J210"/>
  <c r="K210"/>
  <c r="L210"/>
  <c r="M210"/>
  <c r="N210"/>
  <c r="C212"/>
  <c r="D212"/>
  <c r="E212"/>
  <c r="H213" s="1"/>
  <c r="F212"/>
  <c r="G212"/>
  <c r="H212"/>
  <c r="I212"/>
  <c r="J212"/>
  <c r="K212"/>
  <c r="L212"/>
  <c r="M212"/>
  <c r="N212"/>
  <c r="C213"/>
  <c r="D213"/>
  <c r="O215"/>
  <c r="O216"/>
  <c r="O217"/>
  <c r="O218"/>
  <c r="O219"/>
  <c r="C220"/>
  <c r="D220"/>
  <c r="E220"/>
  <c r="F220"/>
  <c r="G220"/>
  <c r="H220"/>
  <c r="I220"/>
  <c r="J220"/>
  <c r="K220"/>
  <c r="L220"/>
  <c r="M220"/>
  <c r="N220"/>
  <c r="C222"/>
  <c r="E223" s="1"/>
  <c r="D222"/>
  <c r="E222"/>
  <c r="F222"/>
  <c r="G222"/>
  <c r="H222"/>
  <c r="I222"/>
  <c r="J222"/>
  <c r="K222"/>
  <c r="L222"/>
  <c r="M222"/>
  <c r="N222"/>
  <c r="C223"/>
  <c r="G223"/>
  <c r="J223"/>
  <c r="C100" i="181"/>
  <c r="P14" i="10"/>
  <c r="H193" i="76" l="1"/>
  <c r="L173"/>
  <c r="J133"/>
  <c r="G73"/>
  <c r="G43"/>
  <c r="I43"/>
  <c r="K23"/>
  <c r="O222"/>
  <c r="G203"/>
  <c r="F153"/>
  <c r="O132"/>
  <c r="M93"/>
  <c r="N83"/>
  <c r="G63"/>
  <c r="I53"/>
  <c r="H43"/>
  <c r="O12"/>
  <c r="O192"/>
  <c r="F83"/>
  <c r="E63"/>
  <c r="G53"/>
  <c r="G23"/>
  <c r="D191"/>
  <c r="L191"/>
  <c r="F191"/>
  <c r="N191"/>
  <c r="I191"/>
  <c r="E191"/>
  <c r="H191"/>
  <c r="M191"/>
  <c r="F41"/>
  <c r="N41"/>
  <c r="I41"/>
  <c r="H41"/>
  <c r="N111"/>
  <c r="H101"/>
  <c r="C101"/>
  <c r="K101"/>
  <c r="J101"/>
  <c r="G101"/>
  <c r="E211"/>
  <c r="N153"/>
  <c r="O92"/>
  <c r="I201"/>
  <c r="I153"/>
  <c r="G151"/>
  <c r="D143"/>
  <c r="L143"/>
  <c r="E143"/>
  <c r="M143"/>
  <c r="F143"/>
  <c r="N143"/>
  <c r="H143"/>
  <c r="I143"/>
  <c r="K143"/>
  <c r="I113"/>
  <c r="J113"/>
  <c r="O112"/>
  <c r="K113"/>
  <c r="E113"/>
  <c r="M113"/>
  <c r="F113"/>
  <c r="N113"/>
  <c r="H113"/>
  <c r="N101"/>
  <c r="F101"/>
  <c r="J91"/>
  <c r="J51"/>
  <c r="D41"/>
  <c r="J191"/>
  <c r="M161"/>
  <c r="E123"/>
  <c r="M123"/>
  <c r="F123"/>
  <c r="N123"/>
  <c r="I123"/>
  <c r="J123"/>
  <c r="O110"/>
  <c r="P111" s="1"/>
  <c r="L111" s="1"/>
  <c r="O210"/>
  <c r="P211" s="1"/>
  <c r="G193"/>
  <c r="K193"/>
  <c r="N193"/>
  <c r="G191"/>
  <c r="H171"/>
  <c r="C171"/>
  <c r="O171" s="1"/>
  <c r="K171"/>
  <c r="O162"/>
  <c r="O160"/>
  <c r="P161" s="1"/>
  <c r="G161" s="1"/>
  <c r="O150"/>
  <c r="P151" s="1"/>
  <c r="O130"/>
  <c r="P131" s="1"/>
  <c r="H131" s="1"/>
  <c r="G131"/>
  <c r="G123"/>
  <c r="O120"/>
  <c r="P121" s="1"/>
  <c r="M101"/>
  <c r="E101"/>
  <c r="L53"/>
  <c r="J43"/>
  <c r="O42"/>
  <c r="H33"/>
  <c r="C33"/>
  <c r="I33"/>
  <c r="O32"/>
  <c r="J33"/>
  <c r="D33"/>
  <c r="L33"/>
  <c r="E33"/>
  <c r="M33"/>
  <c r="G33"/>
  <c r="K33"/>
  <c r="D21"/>
  <c r="L21"/>
  <c r="F21"/>
  <c r="N21"/>
  <c r="G21"/>
  <c r="K191"/>
  <c r="N141"/>
  <c r="F93"/>
  <c r="N93"/>
  <c r="L41"/>
  <c r="M211"/>
  <c r="H151"/>
  <c r="L141"/>
  <c r="C181"/>
  <c r="O180"/>
  <c r="P181" s="1"/>
  <c r="L181" s="1"/>
  <c r="K213"/>
  <c r="D201"/>
  <c r="H183"/>
  <c r="I183"/>
  <c r="O182"/>
  <c r="J183"/>
  <c r="D183"/>
  <c r="L183"/>
  <c r="E183"/>
  <c r="M183"/>
  <c r="G183"/>
  <c r="N171"/>
  <c r="F171"/>
  <c r="J161"/>
  <c r="J143"/>
  <c r="J121"/>
  <c r="L113"/>
  <c r="I103"/>
  <c r="O102"/>
  <c r="J103"/>
  <c r="E103"/>
  <c r="M103"/>
  <c r="F103"/>
  <c r="N103"/>
  <c r="L101"/>
  <c r="D101"/>
  <c r="H93"/>
  <c r="M43"/>
  <c r="G41"/>
  <c r="J21"/>
  <c r="C201"/>
  <c r="K201"/>
  <c r="E201"/>
  <c r="M201"/>
  <c r="H201"/>
  <c r="I101"/>
  <c r="N161"/>
  <c r="M181"/>
  <c r="F163"/>
  <c r="N163"/>
  <c r="M121"/>
  <c r="J41"/>
  <c r="O220"/>
  <c r="P221" s="1"/>
  <c r="J221" s="1"/>
  <c r="D223"/>
  <c r="L223"/>
  <c r="F223"/>
  <c r="N223"/>
  <c r="H223"/>
  <c r="I223"/>
  <c r="K223"/>
  <c r="I211"/>
  <c r="F203"/>
  <c r="N203"/>
  <c r="O202"/>
  <c r="J203"/>
  <c r="M203"/>
  <c r="N201"/>
  <c r="F201"/>
  <c r="N183"/>
  <c r="M171"/>
  <c r="E171"/>
  <c r="M163"/>
  <c r="G143"/>
  <c r="H141"/>
  <c r="K123"/>
  <c r="I121"/>
  <c r="G113"/>
  <c r="E93"/>
  <c r="G91"/>
  <c r="O60"/>
  <c r="P61" s="1"/>
  <c r="M61" s="1"/>
  <c r="I21"/>
  <c r="C153"/>
  <c r="K153"/>
  <c r="D153"/>
  <c r="L153"/>
  <c r="E153"/>
  <c r="M153"/>
  <c r="G153"/>
  <c r="H153"/>
  <c r="O152"/>
  <c r="J153"/>
  <c r="F141"/>
  <c r="O140"/>
  <c r="P141" s="1"/>
  <c r="E91"/>
  <c r="O90"/>
  <c r="P91" s="1"/>
  <c r="M91" s="1"/>
  <c r="K41"/>
  <c r="E213"/>
  <c r="M213"/>
  <c r="F213"/>
  <c r="N213"/>
  <c r="G213"/>
  <c r="I213"/>
  <c r="O212"/>
  <c r="J213"/>
  <c r="L213"/>
  <c r="J201"/>
  <c r="E161"/>
  <c r="E121"/>
  <c r="H211"/>
  <c r="M193"/>
  <c r="H181"/>
  <c r="I173"/>
  <c r="O172"/>
  <c r="J173"/>
  <c r="K173"/>
  <c r="E173"/>
  <c r="M173"/>
  <c r="F173"/>
  <c r="N173"/>
  <c r="H173"/>
  <c r="L171"/>
  <c r="D171"/>
  <c r="H163"/>
  <c r="K151"/>
  <c r="C151"/>
  <c r="G141"/>
  <c r="D133"/>
  <c r="L133"/>
  <c r="E133"/>
  <c r="M133"/>
  <c r="F133"/>
  <c r="N133"/>
  <c r="H133"/>
  <c r="I133"/>
  <c r="K133"/>
  <c r="L131"/>
  <c r="H123"/>
  <c r="H121"/>
  <c r="D113"/>
  <c r="N91"/>
  <c r="F91"/>
  <c r="I71"/>
  <c r="O50"/>
  <c r="P51" s="1"/>
  <c r="I51" s="1"/>
  <c r="M41"/>
  <c r="E41"/>
  <c r="N33"/>
  <c r="H21"/>
  <c r="I163"/>
  <c r="L123"/>
  <c r="D123"/>
  <c r="H103"/>
  <c r="I93"/>
  <c r="J83"/>
  <c r="O82"/>
  <c r="K73"/>
  <c r="L63"/>
  <c r="D63"/>
  <c r="M53"/>
  <c r="E53"/>
  <c r="N43"/>
  <c r="F43"/>
  <c r="O30"/>
  <c r="P31" s="1"/>
  <c r="L23"/>
  <c r="D23"/>
  <c r="I13"/>
  <c r="K203"/>
  <c r="C203"/>
  <c r="L193"/>
  <c r="D193"/>
  <c r="G163"/>
  <c r="O122"/>
  <c r="G93"/>
  <c r="H83"/>
  <c r="I73"/>
  <c r="J63"/>
  <c r="O62"/>
  <c r="K53"/>
  <c r="C53"/>
  <c r="L43"/>
  <c r="D43"/>
  <c r="J23"/>
  <c r="O22"/>
  <c r="G13"/>
  <c r="O10"/>
  <c r="P11" s="1"/>
  <c r="G83"/>
  <c r="O80"/>
  <c r="P81" s="1"/>
  <c r="N81" s="1"/>
  <c r="H73"/>
  <c r="I63"/>
  <c r="J53"/>
  <c r="O52"/>
  <c r="K43"/>
  <c r="I23"/>
  <c r="N13"/>
  <c r="M13"/>
  <c r="E13"/>
  <c r="O70"/>
  <c r="P71" s="1"/>
  <c r="G71" s="1"/>
  <c r="H23"/>
  <c r="C21"/>
  <c r="O21" s="1"/>
  <c r="H203"/>
  <c r="I193"/>
  <c r="L163"/>
  <c r="D163"/>
  <c r="K103"/>
  <c r="L93"/>
  <c r="D93"/>
  <c r="M83"/>
  <c r="E83"/>
  <c r="N73"/>
  <c r="F73"/>
  <c r="H53"/>
  <c r="C51"/>
  <c r="L13"/>
  <c r="D13"/>
  <c r="M223"/>
  <c r="C191"/>
  <c r="K163"/>
  <c r="C163"/>
  <c r="K93"/>
  <c r="C93"/>
  <c r="L83"/>
  <c r="D83"/>
  <c r="M73"/>
  <c r="E73"/>
  <c r="N63"/>
  <c r="F63"/>
  <c r="C41"/>
  <c r="O41" s="1"/>
  <c r="N23"/>
  <c r="F23"/>
  <c r="K13"/>
  <c r="C13"/>
  <c r="J163"/>
  <c r="J93"/>
  <c r="K83"/>
  <c r="L73"/>
  <c r="M63"/>
  <c r="N53"/>
  <c r="M23"/>
  <c r="J13"/>
  <c r="I27" i="7"/>
  <c r="D121" i="181"/>
  <c r="E111" s="1"/>
  <c r="G31" i="76" l="1"/>
  <c r="J31"/>
  <c r="I31"/>
  <c r="K31"/>
  <c r="E61"/>
  <c r="G221"/>
  <c r="E11"/>
  <c r="M11"/>
  <c r="I11"/>
  <c r="J11"/>
  <c r="C11"/>
  <c r="K11"/>
  <c r="D11"/>
  <c r="L11"/>
  <c r="J71"/>
  <c r="D111"/>
  <c r="D71"/>
  <c r="J151"/>
  <c r="E151"/>
  <c r="M151"/>
  <c r="L151"/>
  <c r="D151"/>
  <c r="O151" s="1"/>
  <c r="K181"/>
  <c r="C111"/>
  <c r="C31"/>
  <c r="D181"/>
  <c r="I151"/>
  <c r="O191"/>
  <c r="I91"/>
  <c r="D91"/>
  <c r="L91"/>
  <c r="C91"/>
  <c r="H91"/>
  <c r="K91"/>
  <c r="F31"/>
  <c r="H81"/>
  <c r="L71"/>
  <c r="F151"/>
  <c r="M111"/>
  <c r="D61"/>
  <c r="L61"/>
  <c r="G61"/>
  <c r="N61"/>
  <c r="F61"/>
  <c r="K61"/>
  <c r="I81"/>
  <c r="G11"/>
  <c r="N31"/>
  <c r="D31"/>
  <c r="H111"/>
  <c r="N151"/>
  <c r="O101"/>
  <c r="E31"/>
  <c r="K81"/>
  <c r="G81"/>
  <c r="H61"/>
  <c r="G111"/>
  <c r="J111"/>
  <c r="F111"/>
  <c r="I111"/>
  <c r="E51"/>
  <c r="M51"/>
  <c r="H51"/>
  <c r="O51" s="1"/>
  <c r="G51"/>
  <c r="E111"/>
  <c r="D51"/>
  <c r="I61"/>
  <c r="O201"/>
  <c r="F51"/>
  <c r="I161"/>
  <c r="D161"/>
  <c r="L161"/>
  <c r="H161"/>
  <c r="K161"/>
  <c r="C161"/>
  <c r="F161"/>
  <c r="F11"/>
  <c r="I221"/>
  <c r="C221"/>
  <c r="K221"/>
  <c r="F221"/>
  <c r="N221"/>
  <c r="M221"/>
  <c r="E221"/>
  <c r="M31"/>
  <c r="C131"/>
  <c r="K131"/>
  <c r="F131"/>
  <c r="N131"/>
  <c r="M131"/>
  <c r="E131"/>
  <c r="C71"/>
  <c r="K71"/>
  <c r="F71"/>
  <c r="N71"/>
  <c r="M71"/>
  <c r="E71"/>
  <c r="K51"/>
  <c r="I131"/>
  <c r="K141"/>
  <c r="E141"/>
  <c r="D141"/>
  <c r="I141"/>
  <c r="M141"/>
  <c r="L51"/>
  <c r="H221"/>
  <c r="H71"/>
  <c r="E181"/>
  <c r="G181"/>
  <c r="J181"/>
  <c r="I181"/>
  <c r="O181" s="1"/>
  <c r="F181"/>
  <c r="N51"/>
  <c r="D121"/>
  <c r="L121"/>
  <c r="G121"/>
  <c r="F121"/>
  <c r="K121"/>
  <c r="N121"/>
  <c r="C121"/>
  <c r="N11"/>
  <c r="C141"/>
  <c r="K111"/>
  <c r="J131"/>
  <c r="J81"/>
  <c r="E81"/>
  <c r="M81"/>
  <c r="D81"/>
  <c r="L81"/>
  <c r="L221"/>
  <c r="J61"/>
  <c r="D131"/>
  <c r="C61"/>
  <c r="O61" s="1"/>
  <c r="D221"/>
  <c r="H11"/>
  <c r="F81"/>
  <c r="H31"/>
  <c r="J211"/>
  <c r="D211"/>
  <c r="L211"/>
  <c r="G211"/>
  <c r="F211"/>
  <c r="N211"/>
  <c r="C211"/>
  <c r="L31"/>
  <c r="C81"/>
  <c r="N181"/>
  <c r="K211"/>
  <c r="E110" i="181"/>
  <c r="H196" i="175"/>
  <c r="G196"/>
  <c r="F196"/>
  <c r="E196"/>
  <c r="C196"/>
  <c r="O221" i="76" l="1"/>
  <c r="O81"/>
  <c r="O71"/>
  <c r="O111"/>
  <c r="O161"/>
  <c r="O141"/>
  <c r="O11"/>
  <c r="O131"/>
  <c r="O211"/>
  <c r="O121"/>
  <c r="O91"/>
  <c r="O31"/>
  <c r="D196" i="175"/>
  <c r="C197" s="1"/>
  <c r="N8" i="7" l="1"/>
  <c r="T8" s="1"/>
  <c r="V8" s="1"/>
  <c r="O8" s="1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E8" i="10"/>
  <c r="H6"/>
  <c r="E6"/>
  <c r="B27" i="7"/>
  <c r="N6"/>
  <c r="N5"/>
  <c r="B6" i="33"/>
  <c r="B5"/>
  <c r="E118" i="181"/>
  <c r="D98"/>
  <c r="E45"/>
  <c r="D45"/>
  <c r="F44"/>
  <c r="F43"/>
  <c r="F42"/>
  <c r="F41"/>
  <c r="F40"/>
  <c r="F39"/>
  <c r="E30"/>
  <c r="E29"/>
  <c r="D29"/>
  <c r="F28"/>
  <c r="F27"/>
  <c r="W8" i="7" l="1"/>
  <c r="F29" i="181"/>
  <c r="F45"/>
  <c r="E112"/>
  <c r="E115"/>
  <c r="E116"/>
  <c r="E119"/>
  <c r="D99"/>
  <c r="E113"/>
  <c r="E117"/>
  <c r="E114"/>
  <c r="B9" i="73"/>
  <c r="O10" i="10"/>
  <c r="O16" s="1"/>
  <c r="C37" i="33" l="1"/>
  <c r="B32"/>
  <c r="B33"/>
  <c r="B34"/>
  <c r="B35"/>
  <c r="B36"/>
  <c r="BC37"/>
  <c r="BB37" l="1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H16"/>
  <c r="I16" s="1"/>
  <c r="E16"/>
  <c r="F16" s="1"/>
  <c r="H15"/>
  <c r="E15"/>
  <c r="F15" s="1"/>
  <c r="H14"/>
  <c r="E14"/>
  <c r="H13"/>
  <c r="E13"/>
  <c r="H12"/>
  <c r="E12"/>
  <c r="H11"/>
  <c r="E11"/>
  <c r="N10"/>
  <c r="H10"/>
  <c r="E10"/>
  <c r="R9"/>
  <c r="P9"/>
  <c r="H9"/>
  <c r="E9"/>
  <c r="R8"/>
  <c r="P8"/>
  <c r="H8"/>
  <c r="R7"/>
  <c r="P7"/>
  <c r="H7"/>
  <c r="E7"/>
  <c r="R6"/>
  <c r="P6"/>
  <c r="I6"/>
  <c r="F6"/>
  <c r="R5"/>
  <c r="P5"/>
  <c r="R4"/>
  <c r="P4"/>
  <c r="U27" i="7"/>
  <c r="S27"/>
  <c r="M27"/>
  <c r="L27"/>
  <c r="K27"/>
  <c r="J27"/>
  <c r="H27"/>
  <c r="G27"/>
  <c r="F27"/>
  <c r="E27"/>
  <c r="D27"/>
  <c r="C27"/>
  <c r="T25"/>
  <c r="T24"/>
  <c r="W24" s="1"/>
  <c r="T23"/>
  <c r="T19"/>
  <c r="T16"/>
  <c r="W16" s="1"/>
  <c r="T15"/>
  <c r="W15" s="1"/>
  <c r="T13"/>
  <c r="W13" s="1"/>
  <c r="T11"/>
  <c r="W11" s="1"/>
  <c r="N7"/>
  <c r="T7" s="1"/>
  <c r="M14" i="73"/>
  <c r="L14"/>
  <c r="K14"/>
  <c r="J14"/>
  <c r="I14"/>
  <c r="H14"/>
  <c r="G14"/>
  <c r="F14"/>
  <c r="E14"/>
  <c r="D14"/>
  <c r="C14"/>
  <c r="B14"/>
  <c r="B25" i="33" l="1"/>
  <c r="N27" i="7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M31" i="33"/>
  <c r="R10" i="10"/>
  <c r="P10" s="1"/>
  <c r="I24"/>
  <c r="H28"/>
  <c r="I28" s="1"/>
  <c r="I27"/>
  <c r="I8"/>
  <c r="I9"/>
  <c r="I10"/>
  <c r="I15"/>
  <c r="V19" i="7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B31" i="33" l="1"/>
  <c r="V20" i="7"/>
  <c r="O20" s="1"/>
  <c r="M10" i="73"/>
  <c r="L10"/>
  <c r="K10"/>
  <c r="J10"/>
  <c r="I10"/>
  <c r="H10"/>
  <c r="G10"/>
  <c r="F10"/>
  <c r="E10"/>
  <c r="D10"/>
  <c r="C10"/>
  <c r="B10"/>
  <c r="M9" l="1"/>
  <c r="L9"/>
  <c r="K9"/>
  <c r="J9"/>
  <c r="I9"/>
  <c r="H9"/>
  <c r="G9"/>
  <c r="F9"/>
  <c r="E9"/>
  <c r="D9"/>
  <c r="C9"/>
  <c r="N8"/>
  <c r="N7"/>
  <c r="N6"/>
  <c r="N5"/>
  <c r="N4"/>
  <c r="T6" i="7"/>
  <c r="T5" s="1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N10"/>
  <c r="M11" l="1"/>
  <c r="J11"/>
  <c r="I11"/>
  <c r="E11"/>
  <c r="L11"/>
  <c r="G11"/>
  <c r="Q11"/>
  <c r="K11"/>
  <c r="F11"/>
  <c r="B11"/>
  <c r="C11"/>
  <c r="H11"/>
  <c r="N11" l="1"/>
  <c r="P16" i="10" l="1"/>
  <c r="O17"/>
  <c r="P15" l="1"/>
</calcChain>
</file>

<file path=xl/sharedStrings.xml><?xml version="1.0" encoding="utf-8"?>
<sst xmlns="http://schemas.openxmlformats.org/spreadsheetml/2006/main" count="3243" uniqueCount="1111">
  <si>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</si>
  <si>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</si>
  <si>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</si>
  <si>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</si>
  <si>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</si>
  <si>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</si>
  <si>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</si>
  <si>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</si>
  <si>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</si>
  <si>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</si>
  <si>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</si>
  <si>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</si>
  <si>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</si>
  <si>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</si>
  <si>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</si>
  <si>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</si>
  <si>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</si>
  <si>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</si>
  <si>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</si>
  <si>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</si>
  <si>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</si>
  <si>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</si>
  <si>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</si>
  <si>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</si>
  <si>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</si>
  <si>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</si>
  <si>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</si>
  <si>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</si>
  <si>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</si>
  <si>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</si>
  <si>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</si>
  <si>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</si>
  <si>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</si>
  <si>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</si>
  <si>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</si>
  <si>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</si>
  <si>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</si>
  <si>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</si>
  <si>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</si>
  <si>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</si>
  <si>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</si>
  <si>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</si>
  <si>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</si>
  <si>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</si>
  <si>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</si>
  <si>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</si>
  <si>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</si>
  <si>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</si>
  <si>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</si>
  <si>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</si>
  <si>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</si>
  <si>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</si>
  <si>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</si>
  <si>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</si>
  <si>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</si>
  <si>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</si>
  <si>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</si>
  <si>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</si>
  <si>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</si>
  <si>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</si>
  <si>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</si>
  <si>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</si>
  <si>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</si>
  <si>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</si>
  <si>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</si>
  <si>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</si>
  <si>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</si>
  <si>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</si>
  <si>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</si>
  <si>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</si>
  <si>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</si>
  <si>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</si>
  <si>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</si>
  <si>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</si>
  <si>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</si>
  <si>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</si>
  <si>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</si>
  <si>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</si>
  <si>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</si>
  <si>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</si>
  <si>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</si>
  <si>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</si>
  <si>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</si>
  <si>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</si>
  <si>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</si>
  <si>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</si>
  <si>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</si>
  <si>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</si>
  <si>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</si>
  <si>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</si>
  <si>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</si>
  <si>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</si>
  <si>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</si>
  <si>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</si>
  <si>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</si>
  <si>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</si>
  <si>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</si>
  <si>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</si>
  <si>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</si>
  <si>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</si>
  <si>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</si>
  <si>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</si>
  <si>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</si>
  <si>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</si>
  <si>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</si>
  <si>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</si>
  <si>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</si>
  <si>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</si>
  <si>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</si>
  <si>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</si>
  <si>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</si>
  <si>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</si>
  <si>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</si>
  <si>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</si>
  <si>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</si>
  <si>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</si>
  <si>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</si>
  <si>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</si>
  <si>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</si>
  <si>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</si>
  <si>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</si>
  <si>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</si>
  <si>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</si>
  <si>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</si>
  <si>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</si>
  <si>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</si>
  <si>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</si>
  <si>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</si>
  <si>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</si>
  <si>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</si>
  <si>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</si>
  <si>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</si>
  <si>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</si>
  <si>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</si>
  <si>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</si>
  <si>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</si>
  <si>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</si>
  <si>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</si>
  <si>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</si>
  <si>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</si>
  <si>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</si>
  <si>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</si>
  <si>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</si>
  <si>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</si>
  <si>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</si>
  <si>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</si>
  <si>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</si>
  <si>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</si>
  <si>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</si>
  <si>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</si>
  <si>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</si>
  <si>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</si>
  <si>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</si>
  <si>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</si>
  <si>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</si>
  <si>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</si>
  <si>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</si>
  <si>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</si>
  <si>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</si>
  <si>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</si>
  <si>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</si>
  <si>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</si>
  <si>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</si>
  <si>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</si>
  <si>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</si>
  <si>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</si>
  <si>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</si>
  <si>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</si>
  <si>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</si>
  <si>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</si>
  <si>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</si>
  <si>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</si>
  <si>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</si>
  <si>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</si>
  <si>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</si>
  <si>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</si>
  <si>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</si>
  <si>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</si>
  <si>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</si>
  <si>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</si>
  <si>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</si>
  <si>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</si>
  <si>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</si>
  <si>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</si>
  <si>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</si>
  <si>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</si>
  <si>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</si>
  <si>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</si>
  <si>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</si>
  <si>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</si>
  <si>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</si>
  <si>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</si>
  <si>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</si>
  <si>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</si>
  <si>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</si>
  <si>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</si>
  <si>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</si>
  <si>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</si>
  <si>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</si>
  <si>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</si>
  <si>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</si>
  <si>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</si>
  <si>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</si>
  <si>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</si>
  <si>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</si>
  <si>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</si>
  <si>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</si>
  <si>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</si>
  <si>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</si>
  <si>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</si>
  <si>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</si>
  <si>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</si>
  <si>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</si>
  <si>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</si>
  <si>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</si>
  <si>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</si>
  <si>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</si>
  <si>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</si>
  <si>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</si>
  <si>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</si>
  <si>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</si>
  <si>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</si>
  <si>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</si>
  <si>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</si>
  <si>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</si>
  <si>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</si>
  <si>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</si>
  <si>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</si>
  <si>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</si>
  <si>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</si>
  <si>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</si>
  <si>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</si>
  <si>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</si>
  <si>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</si>
  <si>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</si>
  <si>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</si>
  <si>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</si>
  <si>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</si>
  <si>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</si>
  <si>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</si>
  <si>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</si>
  <si>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</si>
  <si>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</si>
  <si>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</si>
  <si>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</si>
  <si>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</si>
  <si>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</si>
  <si>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</si>
  <si>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</si>
  <si>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</si>
  <si>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</si>
  <si>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</si>
  <si>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</si>
  <si>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</si>
  <si>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</si>
  <si>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</si>
  <si>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</si>
  <si>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</si>
  <si>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</si>
  <si>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</si>
  <si>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</si>
  <si>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</si>
  <si>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</si>
  <si>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</si>
  <si>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</si>
  <si>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</si>
  <si>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</si>
  <si>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</si>
  <si>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</si>
  <si>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</si>
  <si>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</si>
  <si>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</si>
  <si>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</si>
  <si>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</si>
  <si>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</si>
  <si>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</si>
  <si>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</si>
  <si>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</si>
  <si>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</si>
  <si>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</si>
  <si>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</si>
  <si>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</si>
  <si>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</si>
  <si>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</si>
  <si>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</si>
  <si>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</si>
  <si>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</si>
  <si>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</si>
  <si>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</si>
  <si>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</si>
  <si>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</si>
  <si>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</si>
  <si>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</si>
  <si>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</si>
  <si>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</si>
  <si>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</si>
  <si>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</si>
  <si>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</si>
  <si>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</si>
  <si>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</si>
  <si>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</si>
  <si>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</si>
  <si>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</si>
  <si>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</si>
  <si>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</si>
  <si>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</si>
  <si>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</si>
  <si>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</si>
  <si>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</si>
  <si>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</si>
  <si>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</si>
  <si>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</si>
  <si>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</si>
  <si>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</si>
  <si>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</si>
  <si>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</si>
  <si>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</si>
  <si>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</si>
  <si>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</si>
  <si>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</si>
  <si>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</si>
  <si>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</si>
  <si>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</si>
  <si>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</si>
  <si>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</si>
  <si>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</si>
  <si>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</si>
  <si>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</si>
  <si>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</si>
  <si>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</si>
  <si>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</si>
  <si>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</si>
  <si>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</si>
  <si>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</si>
  <si>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</si>
  <si>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</si>
  <si>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</si>
  <si>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</si>
  <si>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</si>
  <si>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</si>
  <si>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</si>
  <si>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</si>
  <si>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</si>
  <si>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</si>
  <si>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</si>
  <si>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</si>
  <si>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</si>
  <si>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</si>
  <si>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</si>
  <si>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</si>
  <si>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</si>
  <si>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</si>
  <si>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</si>
  <si>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</si>
  <si>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</si>
  <si>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</si>
  <si>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</si>
  <si>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</si>
  <si>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</si>
  <si>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</si>
  <si>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</si>
  <si>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</si>
  <si>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</si>
  <si>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</si>
  <si>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</si>
  <si>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</si>
  <si>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</si>
  <si>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</si>
  <si>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</si>
  <si>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</si>
  <si>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</si>
  <si>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</si>
  <si>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</si>
  <si>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</si>
  <si>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</si>
  <si>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</si>
  <si>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</si>
  <si>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</si>
  <si>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</si>
  <si>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</si>
  <si>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</si>
  <si>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</si>
  <si>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</si>
  <si>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</si>
  <si>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</si>
  <si>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</si>
  <si>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</si>
  <si>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</si>
  <si>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</si>
  <si>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</si>
  <si>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</si>
  <si>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</si>
  <si>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</si>
  <si>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</si>
  <si>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</si>
  <si>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</si>
  <si>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</si>
  <si>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</si>
  <si>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</si>
  <si>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</si>
  <si>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</si>
  <si>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</si>
  <si>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</si>
  <si>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</si>
  <si>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</si>
  <si>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</si>
  <si>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</si>
  <si>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</si>
  <si>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</si>
  <si>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</si>
  <si>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</si>
  <si>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</si>
  <si>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</si>
  <si>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</si>
  <si>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</si>
  <si>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</si>
  <si>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</si>
  <si>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</si>
  <si>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</si>
  <si>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</si>
  <si>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</si>
  <si>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</si>
  <si>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</si>
  <si>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</si>
  <si>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</si>
  <si>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</si>
  <si>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</si>
  <si>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</si>
  <si>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</si>
  <si>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</si>
  <si>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</si>
  <si>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</si>
  <si>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</si>
  <si>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</si>
  <si>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</si>
  <si>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</si>
  <si>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</si>
  <si>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</si>
  <si>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</si>
  <si>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</si>
  <si>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</si>
  <si>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</si>
  <si>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</si>
  <si>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</si>
  <si>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</si>
  <si>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</si>
  <si>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</si>
  <si>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</si>
  <si>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</si>
  <si>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</si>
  <si>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</si>
  <si>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</si>
  <si>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</si>
  <si>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</si>
  <si>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</si>
  <si>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</si>
  <si>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</si>
  <si>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</si>
  <si>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</si>
  <si>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</si>
  <si>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</si>
  <si>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</si>
  <si>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</si>
  <si>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</si>
  <si>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</si>
  <si>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</si>
  <si>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</si>
  <si>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</si>
  <si>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</si>
  <si>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</si>
  <si>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</si>
  <si>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</si>
  <si>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</si>
  <si>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</si>
  <si>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</si>
  <si>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</si>
  <si>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</si>
  <si>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</si>
  <si>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</si>
  <si>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</si>
  <si>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</si>
  <si>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</si>
  <si>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</si>
  <si>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</si>
  <si>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</si>
  <si>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</si>
  <si>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</si>
  <si>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</si>
  <si>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</si>
  <si>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</si>
  <si>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</si>
  <si>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</si>
  <si>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</si>
  <si>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</si>
  <si>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</si>
  <si>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</si>
  <si>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</si>
  <si>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</si>
  <si>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</si>
  <si>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</si>
  <si>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</si>
  <si>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</si>
  <si>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</si>
  <si>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</si>
  <si>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</si>
  <si>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</si>
  <si>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</si>
  <si>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</si>
  <si>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</si>
  <si>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</si>
  <si>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</si>
  <si>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</si>
  <si>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</si>
  <si>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</si>
  <si>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</si>
  <si>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</si>
  <si>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</si>
  <si>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</si>
  <si>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</si>
  <si>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</si>
  <si>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</si>
  <si>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</si>
  <si>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</si>
  <si>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</si>
  <si>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</si>
  <si>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</si>
  <si>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</si>
  <si>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</si>
  <si>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</si>
  <si>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</si>
  <si>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</si>
  <si>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</si>
  <si>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</si>
  <si>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</si>
  <si>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</si>
  <si>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</si>
  <si>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</si>
  <si>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</si>
  <si>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</si>
  <si>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</si>
  <si>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</si>
  <si>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</si>
  <si>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</si>
  <si>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</si>
  <si>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</si>
  <si>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</si>
  <si>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</si>
  <si>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</si>
  <si>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</si>
  <si>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</si>
  <si>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</si>
  <si>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</si>
  <si>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</si>
  <si>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</si>
  <si>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</si>
  <si>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</si>
  <si>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</si>
  <si>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</si>
  <si>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</si>
  <si>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</si>
  <si>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</si>
  <si>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</si>
  <si>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</si>
  <si>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</si>
  <si>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</si>
  <si>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</si>
  <si>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</si>
  <si>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</si>
  <si>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</si>
  <si>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</si>
  <si>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</si>
  <si>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</si>
  <si>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</si>
  <si>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</si>
  <si>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</si>
  <si>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</si>
  <si>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</si>
  <si>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</si>
  <si>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</si>
  <si>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</si>
  <si>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</si>
  <si>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</si>
  <si>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</si>
  <si>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</si>
  <si>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</si>
  <si>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</si>
  <si>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</si>
  <si>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</si>
  <si>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</si>
  <si>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</si>
  <si>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</si>
  <si>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</si>
  <si>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</si>
  <si>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</si>
  <si>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</si>
  <si>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</si>
  <si>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</si>
  <si>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</si>
  <si>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</si>
  <si>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</si>
  <si>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</si>
  <si>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</si>
  <si>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</si>
  <si>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</si>
  <si>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</si>
  <si>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</si>
  <si>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</si>
  <si>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</si>
  <si>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</si>
  <si>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</si>
  <si>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</si>
  <si>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</si>
  <si>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</si>
  <si>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</si>
  <si>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</si>
  <si>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</si>
  <si>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</si>
  <si>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</si>
  <si>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</si>
  <si>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</si>
  <si>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</si>
  <si>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</si>
  <si>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</si>
  <si>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</si>
  <si>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</si>
  <si>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</si>
  <si>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</si>
  <si>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</si>
  <si>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</si>
  <si>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</si>
  <si>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</si>
  <si>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</si>
  <si>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</si>
  <si>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</si>
  <si>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</si>
  <si>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</si>
  <si>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</si>
  <si>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</si>
  <si>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</si>
  <si>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</si>
  <si>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</si>
  <si>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</si>
  <si>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</si>
  <si>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</si>
  <si>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</si>
  <si>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</si>
  <si>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</si>
  <si>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</si>
  <si>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</si>
  <si>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</si>
  <si>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</si>
  <si>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</si>
  <si>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</si>
  <si>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</si>
  <si>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</si>
  <si>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</si>
  <si>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</si>
  <si>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</si>
  <si>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</si>
  <si>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</si>
  <si>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</si>
  <si>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</si>
  <si>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</si>
  <si>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กลางเมืองใหม่</t>
  </si>
  <si>
    <t>โพธิ์ราษฎร์</t>
  </si>
  <si>
    <t>ดงเค็ง</t>
  </si>
  <si>
    <t>หนองบัวเลิง</t>
  </si>
  <si>
    <t>ZONE:11</t>
  </si>
  <si>
    <t xml:space="preserve">Nakhon Si 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</si>
  <si>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</si>
  <si>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</si>
  <si>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</si>
  <si>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</si>
  <si>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</si>
  <si>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</si>
  <si>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</si>
  <si>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</si>
  <si>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</si>
  <si>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</si>
  <si>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</si>
  <si>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โนนสะอาด</t>
  </si>
  <si>
    <t>ส่องใหม่</t>
  </si>
  <si>
    <t>มะแว</t>
  </si>
  <si>
    <t>ไม่ระบุหมู่บ้าน</t>
  </si>
  <si>
    <t>อุดมสุข</t>
  </si>
  <si>
    <t>ป่าบาก</t>
  </si>
  <si>
    <t>สนามม้า</t>
  </si>
  <si>
    <t>โนนเดื่อ</t>
  </si>
  <si>
    <t>โนนงาม</t>
  </si>
  <si>
    <t>เม็ก</t>
  </si>
  <si>
    <t>บขส.</t>
  </si>
  <si>
    <t>ดอนดู่</t>
  </si>
  <si>
    <t>สวายโดด</t>
  </si>
  <si>
    <t>สุขสำราญ</t>
  </si>
  <si>
    <t>โคกหนองบัว</t>
  </si>
  <si>
    <t>โนนน้ำเงิน</t>
  </si>
  <si>
    <t>ดอนเกษม</t>
  </si>
  <si>
    <t>โนนน้อย</t>
  </si>
  <si>
    <t>ดงบ้านนา</t>
  </si>
  <si>
    <t>ท่าสะอาด</t>
  </si>
  <si>
    <t>แมด</t>
  </si>
  <si>
    <t>อ่างทอง</t>
  </si>
  <si>
    <t>โพนเงินน้อย</t>
  </si>
  <si>
    <t>หนองขุมเหล็ก</t>
  </si>
  <si>
    <t>หนองเมย</t>
  </si>
  <si>
    <t>อุดม</t>
  </si>
  <si>
    <t>หนองม่วง</t>
  </si>
  <si>
    <t>ส้มโฮง</t>
  </si>
  <si>
    <t>สุขสวัสดิ์</t>
  </si>
  <si>
    <t>โคกกลาง</t>
  </si>
  <si>
    <t>เขืองใหญ่</t>
  </si>
  <si>
    <t>หินตั้ง</t>
  </si>
  <si>
    <t>ศิริมงคล</t>
  </si>
  <si>
    <t>หนองหว้า</t>
  </si>
  <si>
    <t>จำปา</t>
  </si>
  <si>
    <t>โนนเหลี่ยม</t>
  </si>
  <si>
    <t>คำหัวคู</t>
  </si>
  <si>
    <t>นาสมบูรณ์</t>
  </si>
  <si>
    <t>ห้วยค้อ</t>
  </si>
  <si>
    <t>เสาธง</t>
  </si>
  <si>
    <t>แคนน้อย</t>
  </si>
  <si>
    <t>หนองไฮ</t>
  </si>
  <si>
    <t>พระอุ้ย</t>
  </si>
  <si>
    <t>ลำโกน</t>
  </si>
  <si>
    <t>สนาม</t>
  </si>
  <si>
    <t>หมอตา</t>
  </si>
  <si>
    <t>สวนมอญ</t>
  </si>
  <si>
    <t>บาก</t>
  </si>
  <si>
    <t>โพธิ์สัยน้อย</t>
  </si>
  <si>
    <t>ท่าอุดม</t>
  </si>
  <si>
    <t>หนองคำน้อย</t>
  </si>
  <si>
    <t>หัวหนอง</t>
  </si>
  <si>
    <t xml:space="preserve">TABLE 3 Reported Cases and Deaths of Supected Dengue fever and Dengue Hemorrhagic fever Under Surveillance by Date of Onset,By </t>
  </si>
  <si>
    <t>นาเลา</t>
  </si>
  <si>
    <t>ตาเสือ</t>
  </si>
  <si>
    <t>โนนข่า</t>
  </si>
  <si>
    <t>ข้อมูล  ณ  วันที่ 29 กันยายน 2567 (จากรายงาน 506)</t>
  </si>
  <si>
    <t xml:space="preserve">การจัดอันดับ </t>
  </si>
  <si>
    <t>wk 38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</si>
  <si>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</si>
  <si>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</si>
  <si>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</si>
  <si>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</si>
  <si>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</si>
  <si>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</si>
  <si>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</si>
  <si>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</si>
  <si>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</si>
  <si>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</si>
  <si>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</si>
  <si>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</si>
  <si>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</si>
  <si>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</si>
  <si>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</si>
  <si>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</si>
  <si>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</si>
  <si>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</si>
  <si>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</si>
  <si>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</si>
  <si>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</si>
  <si>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</si>
  <si>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</si>
  <si>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</si>
  <si>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</si>
  <si>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</si>
  <si>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</si>
  <si>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</si>
  <si>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</si>
  <si>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</si>
  <si>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</si>
  <si>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</si>
  <si>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</si>
  <si>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</si>
  <si>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</si>
  <si>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</si>
  <si>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</si>
  <si>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</si>
  <si>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</si>
  <si>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</si>
  <si>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</si>
  <si>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</si>
  <si>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</si>
  <si>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</si>
  <si>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</si>
  <si>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</si>
  <si>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</si>
  <si>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</si>
  <si>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</si>
  <si>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</si>
  <si>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</si>
  <si>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</si>
  <si>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</si>
  <si>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</si>
  <si>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</si>
  <si>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</si>
  <si>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</si>
  <si>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</si>
  <si>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</si>
  <si>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</si>
  <si>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</si>
  <si>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</si>
  <si>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</si>
  <si>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</si>
  <si>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</si>
  <si>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</si>
  <si>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</si>
  <si>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</si>
  <si>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</si>
  <si>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</si>
  <si>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</si>
  <si>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</si>
  <si>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</si>
  <si>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</si>
  <si>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</si>
  <si>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</si>
  <si>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</si>
  <si>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</si>
  <si>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</si>
  <si>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</si>
  <si>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</si>
  <si>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</si>
  <si>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</si>
  <si>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</si>
  <si>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</si>
  <si>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</si>
  <si>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</si>
  <si>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</si>
  <si>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</si>
  <si>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</si>
  <si>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</si>
  <si>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</si>
  <si>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</si>
  <si>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</si>
  <si>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</si>
  <si>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</si>
  <si>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</si>
  <si>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</si>
  <si>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</si>
  <si>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</si>
  <si>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</si>
  <si>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</si>
  <si>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</si>
  <si>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</si>
  <si>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</si>
  <si>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</si>
  <si>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</si>
  <si>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</si>
  <si>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</si>
  <si>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</si>
  <si>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</si>
  <si>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</si>
  <si>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</si>
  <si>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</si>
  <si>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</si>
  <si>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</si>
  <si>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</si>
  <si>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</si>
  <si>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</si>
  <si>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</si>
  <si>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</si>
  <si>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</si>
  <si>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</si>
  <si>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</si>
  <si>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</si>
  <si>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</si>
  <si>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</si>
  <si>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</si>
  <si>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</si>
  <si>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</si>
  <si>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</si>
  <si>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</si>
  <si>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</si>
  <si>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</si>
  <si>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</si>
  <si>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</si>
  <si>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</si>
  <si>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</si>
  <si>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451201</t>
  </si>
  <si>
    <t>451202</t>
  </si>
  <si>
    <t>451203</t>
  </si>
  <si>
    <t>451204</t>
  </si>
  <si>
    <t>451205</t>
  </si>
  <si>
    <t>451301</t>
  </si>
  <si>
    <t>451302</t>
  </si>
  <si>
    <t>451303</t>
  </si>
  <si>
    <t>451304</t>
  </si>
  <si>
    <t>451305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</si>
  <si>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</si>
  <si>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</si>
  <si>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</si>
  <si>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</si>
  <si>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</si>
  <si>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</si>
  <si>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</si>
  <si>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</si>
  <si>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</si>
  <si>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</si>
  <si>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451501</t>
  </si>
  <si>
    <t>451502</t>
  </si>
  <si>
    <t>451503</t>
  </si>
  <si>
    <t>451504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</si>
  <si>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</si>
  <si>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</si>
  <si>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</si>
  <si>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</si>
  <si>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</si>
  <si>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</si>
  <si>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</si>
  <si>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</si>
  <si>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</si>
  <si>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</si>
  <si>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</si>
  <si>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</si>
  <si>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</si>
  <si>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</si>
  <si>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</si>
  <si>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</si>
  <si>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451801</t>
  </si>
  <si>
    <t>451802</t>
  </si>
  <si>
    <t>451803</t>
  </si>
  <si>
    <t>451804</t>
  </si>
  <si>
    <t>451805</t>
  </si>
  <si>
    <t>451806</t>
  </si>
  <si>
    <t>451901</t>
  </si>
  <si>
    <t>451902</t>
  </si>
  <si>
    <t>451903</t>
  </si>
  <si>
    <t>451904</t>
  </si>
  <si>
    <t>452001</t>
  </si>
  <si>
    <t>452002</t>
  </si>
  <si>
    <t>452003</t>
  </si>
  <si>
    <t>452004</t>
  </si>
  <si>
    <t>452005</t>
  </si>
  <si>
    <t>หนองกู่</t>
  </si>
  <si>
    <t>หนองพานแย</t>
  </si>
  <si>
    <t>หนองนาใหญ่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</si>
  <si>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</si>
  <si>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</si>
  <si>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</si>
  <si>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</si>
  <si>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</si>
  <si>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</si>
  <si>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</si>
  <si>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</si>
  <si>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</si>
  <si>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</si>
  <si>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</si>
  <si>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</si>
  <si>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</si>
  <si>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หนองยางน้อย</t>
  </si>
  <si>
    <t>wk 40</t>
  </si>
  <si>
    <t>wk 39</t>
  </si>
  <si>
    <t>สังข์</t>
  </si>
  <si>
    <t>ผลรวมทั้งหมด</t>
  </si>
  <si>
    <t>เกษตรวิสัย ผลรวม</t>
  </si>
  <si>
    <t>จตุรพักตรพิมาน ผลรวม</t>
  </si>
  <si>
    <t>จังหาร ผลรวม</t>
  </si>
  <si>
    <t>เชียงขวัญ ผลรวม</t>
  </si>
  <si>
    <t>ทุ่งเขาหลวง ผลรวม</t>
  </si>
  <si>
    <t>ธวัชบุรี ผลรวม</t>
  </si>
  <si>
    <t>ปทุมรัตต์ ผลรวม</t>
  </si>
  <si>
    <t>พนมไพร ผลรวม</t>
  </si>
  <si>
    <t>โพธิ์ชัย ผลรวม</t>
  </si>
  <si>
    <t>โพนทราย ผลรวม</t>
  </si>
  <si>
    <t>โพนทอง ผลรวม</t>
  </si>
  <si>
    <t>เมยวดี ผลรวม</t>
  </si>
  <si>
    <t>เมือง ผลรวม</t>
  </si>
  <si>
    <t>เมืองสรวง ผลรวม</t>
  </si>
  <si>
    <t>ศรีสมเด็จ ผลรวม</t>
  </si>
  <si>
    <t>สุวรรณภูมิ ผลรวม</t>
  </si>
  <si>
    <t>เสลภูมิ ผลรวม</t>
  </si>
  <si>
    <t>หนองพอก ผลรวม</t>
  </si>
  <si>
    <t>หนองฮี ผลรวม</t>
  </si>
  <si>
    <t>อาจสามารถ ผลรวม</t>
  </si>
  <si>
    <t>กู่กาสิงห์ ผลรวม</t>
  </si>
  <si>
    <t>ดงครั่งน้อย ผลรวม</t>
  </si>
  <si>
    <t>ดงครั่งใหญ่ ผลรวม</t>
  </si>
  <si>
    <t>น้ำอ้อม ผลรวม</t>
  </si>
  <si>
    <t>โนนสว่าง ผลรวม</t>
  </si>
  <si>
    <t>บ้านฝาง ผลรวม</t>
  </si>
  <si>
    <t>สิงห์โคก ผลรวม</t>
  </si>
  <si>
    <t>หนองแวง ผลรวม</t>
  </si>
  <si>
    <t>เหล่าหลวง ผลรวม</t>
  </si>
  <si>
    <t>โคกล่าม ผลรวม</t>
  </si>
  <si>
    <t>ดงแดง ผลรวม</t>
  </si>
  <si>
    <t>ดู่น้อย ผลรวม</t>
  </si>
  <si>
    <t>น้ำใส ผลรวม</t>
  </si>
  <si>
    <t>เมืองหงส์ ผลรวม</t>
  </si>
  <si>
    <t>หนองผือ ผลรวม</t>
  </si>
  <si>
    <t>หัวช้าง ผลรวม</t>
  </si>
  <si>
    <t>อีง่อง ผลรวม</t>
  </si>
  <si>
    <t>ดงสิงห์ ผลรวม</t>
  </si>
  <si>
    <t>ดินดำ ผลรวม</t>
  </si>
  <si>
    <t>ปาฝา ผลรวม</t>
  </si>
  <si>
    <t>ผักแว่น ผลรวม</t>
  </si>
  <si>
    <t>ม่วงลาด ผลรวม</t>
  </si>
  <si>
    <t>ยางใหญ่ ผลรวม</t>
  </si>
  <si>
    <t>บ้านเขือง ผลรวม</t>
  </si>
  <si>
    <t>หมูม้น ผลรวม</t>
  </si>
  <si>
    <t>เทอดไทย ผลรวม</t>
  </si>
  <si>
    <t>บึงงาม ผลรวม</t>
  </si>
  <si>
    <t>เหล่า ผลรวม</t>
  </si>
  <si>
    <t>ธงธานี ผลรวม</t>
  </si>
  <si>
    <t>นิเวศน์ ผลรวม</t>
  </si>
  <si>
    <t>ไพศาล ผลรวม</t>
  </si>
  <si>
    <t>มะอึ ผลรวม</t>
  </si>
  <si>
    <t>หนองไผ่ ผลรวม</t>
  </si>
  <si>
    <t>ดอกล้ำ ผลรวม</t>
  </si>
  <si>
    <t>โนนสง่า ผลรวม</t>
  </si>
  <si>
    <t>โนนสวรรค์ ผลรวม</t>
  </si>
  <si>
    <t>บัวแดง ผลรวม</t>
  </si>
  <si>
    <t>สระบัว ผลรวม</t>
  </si>
  <si>
    <t>กุดน้ำใส ผลรวม</t>
  </si>
  <si>
    <t>คำไฮ ผลรวม</t>
  </si>
  <si>
    <t>ชานุวรรณ ผลรวม</t>
  </si>
  <si>
    <t>นานวล ผลรวม</t>
  </si>
  <si>
    <t>โพธิ์ใหญ่ ผลรวม</t>
  </si>
  <si>
    <t>วารีสวัสดิ์ ผลรวม</t>
  </si>
  <si>
    <t>หนองทัพไทย ผลรวม</t>
  </si>
  <si>
    <t>ขามเปี้ย ผลรวม</t>
  </si>
  <si>
    <t>คำพอุง ผลรวม</t>
  </si>
  <si>
    <t>เชียงใหม่ ผลรวม</t>
  </si>
  <si>
    <t>บัวคำ ผลรวม</t>
  </si>
  <si>
    <t>โพธิ์ศรี ผลรวม</t>
  </si>
  <si>
    <t>สะอาด ผลรวม</t>
  </si>
  <si>
    <t>หนองตาไก้ ผลรวม</t>
  </si>
  <si>
    <t>อัคคะคำ ผลรวม</t>
  </si>
  <si>
    <t>ท่าหาดยาว ผลรวม</t>
  </si>
  <si>
    <t>ศรีสว่าง ผลรวม</t>
  </si>
  <si>
    <t>นาอุดม ผลรวม</t>
  </si>
  <si>
    <t>โนนชัยศรี ผลรวม</t>
  </si>
  <si>
    <t>โพธิ์ทอง ผลรวม</t>
  </si>
  <si>
    <t>วังสามัคคี ผลรวม</t>
  </si>
  <si>
    <t>สระนกแก้ว ผลรวม</t>
  </si>
  <si>
    <t>สว่าง ผลรวม</t>
  </si>
  <si>
    <t>หนองใหญ่ ผลรวม</t>
  </si>
  <si>
    <t>ชุมพร ผลรวม</t>
  </si>
  <si>
    <t>บุ่งเลิศ ผลรวม</t>
  </si>
  <si>
    <t>ขอนแก่น ผลรวม</t>
  </si>
  <si>
    <t>แคนใหญ่ ผลรวม</t>
  </si>
  <si>
    <t>ดงลาน ผลรวม</t>
  </si>
  <si>
    <t>นาโพธิ์ ผลรวม</t>
  </si>
  <si>
    <t>โนนตาล ผลรวม</t>
  </si>
  <si>
    <t>โนนรัง ผลรวม</t>
  </si>
  <si>
    <t>ในเมือง ผลรวม</t>
  </si>
  <si>
    <t>เมืองทอง ผลรวม</t>
  </si>
  <si>
    <t>รอบเมือง ผลรวม</t>
  </si>
  <si>
    <t>สะอาดสมบูรณ์ ผลรวม</t>
  </si>
  <si>
    <t>สีแก้ว ผลรวม</t>
  </si>
  <si>
    <t>หนองแก้ว ผลรวม</t>
  </si>
  <si>
    <t>เหนือเมือง ผลรวม</t>
  </si>
  <si>
    <t>คูเมือง ผลรวม</t>
  </si>
  <si>
    <t>บ้านบาก ผลรวม</t>
  </si>
  <si>
    <t>โพธิ์สัย ผลรวม</t>
  </si>
  <si>
    <t>สวนจิก ผลรวม</t>
  </si>
  <si>
    <t>หนองแวงควง ผลรวม</t>
  </si>
  <si>
    <t>จำปาขัน ผลรวม</t>
  </si>
  <si>
    <t>ช้างเผือก ผลรวม</t>
  </si>
  <si>
    <t>ดอกไม้ ผลรวม</t>
  </si>
  <si>
    <t>ทุ่งศรีเมือง ผลรวม</t>
  </si>
  <si>
    <t>ทุ่งหลวง ผลรวม</t>
  </si>
  <si>
    <t>นาใหญ่ ผลรวม</t>
  </si>
  <si>
    <t>น้ำคำ ผลรวม</t>
  </si>
  <si>
    <t>บ่อพันขัน ผลรวม</t>
  </si>
  <si>
    <t>เมืองทุ่ง ผลรวม</t>
  </si>
  <si>
    <t>สระคู ผลรวม</t>
  </si>
  <si>
    <t>ห้วยหินลาด ผลรวม</t>
  </si>
  <si>
    <t>หัวโทน ผลรวม</t>
  </si>
  <si>
    <t>หินกอง ผลรวม</t>
  </si>
  <si>
    <t>กลาง ผลรวม</t>
  </si>
  <si>
    <t>เกาะแก้ว ผลรวม</t>
  </si>
  <si>
    <t>ขวาว ผลรวม</t>
  </si>
  <si>
    <t>ท่าม่วง ผลรวม</t>
  </si>
  <si>
    <t>นางาม ผลรวม</t>
  </si>
  <si>
    <t>นาแซง ผลรวม</t>
  </si>
  <si>
    <t>นาเมือง ผลรวม</t>
  </si>
  <si>
    <t>นาเลิง ผลรวม</t>
  </si>
  <si>
    <t>ภูเงิน ผลรวม</t>
  </si>
  <si>
    <t>ศรีวิลัย ผลรวม</t>
  </si>
  <si>
    <t>กกโพธิ์ ผลรวม</t>
  </si>
  <si>
    <t>โคกสว่าง ผลรวม</t>
  </si>
  <si>
    <t>ท่าสีดา ผลรวม</t>
  </si>
  <si>
    <t>ผาน้ำย้อย ผลรวม</t>
  </si>
  <si>
    <t>ภูเขาทอง ผลรวม</t>
  </si>
  <si>
    <t>หนองขุ่นใหญ่ ผลรวม</t>
  </si>
  <si>
    <t>เด่นราษฎร์ ผลรวม</t>
  </si>
  <si>
    <t>สาวแห ผลรวม</t>
  </si>
  <si>
    <t>ขี้เหล็ก ผลรวม</t>
  </si>
  <si>
    <t>ดู่ ผลรวม</t>
  </si>
  <si>
    <t>หนองบัว ผลรวม</t>
  </si>
  <si>
    <t>หนองหมื่นถ่า ผลรวม</t>
  </si>
  <si>
    <t>หน่อม ผลรวม</t>
  </si>
  <si>
    <t>โหรา ผลรวม</t>
  </si>
  <si>
    <t>หนองจอก</t>
  </si>
  <si>
    <t>เหล่าน้อย ผลรวม</t>
  </si>
  <si>
    <t>wk</t>
  </si>
  <si>
    <t>พื้นที่พบผู้ป่วย</t>
  </si>
  <si>
    <t>ข้อมูล  ณ  วันที่ 20 ตุลาคม 2567   (จากรายงาน 506)</t>
  </si>
  <si>
    <t>ข้อมูล  ณ  วันที่ 20 ตุลาคม 2567 (จากรายงาน 506)</t>
  </si>
  <si>
    <t>wk 1-37</t>
  </si>
  <si>
    <t>wk 38-41</t>
  </si>
  <si>
    <t>wk 41</t>
  </si>
  <si>
    <t>ข้อมูล  ณ  วันที่ 20 ตุลาคม 2567  (จากรายงาน 506)</t>
  </si>
  <si>
    <t xml:space="preserve">ข้อมูล  ณ  วันที่ 20 ตุลาคม  2567  (จากรายงาน 506)  </t>
  </si>
  <si>
    <t>ข้อมูล ณ วันที่ 20 ตุลาคม 2567 (จากรายงาน506)</t>
  </si>
  <si>
    <t>ดอนเรือ</t>
  </si>
  <si>
    <t>หนองคู</t>
  </si>
  <si>
    <t>ป้ายชื่อแถว</t>
  </si>
  <si>
    <t>ดอนโอง ผลรวม</t>
  </si>
  <si>
    <t>ในปกครอง</t>
  </si>
  <si>
    <t>รวมผู้ป่วยสะสม  wk 1-41 (ราย)</t>
  </si>
  <si>
    <t xml:space="preserve"> พื้นที่การระบาดไข้เลือดออก  รายตำบล   ในช่วง 4  สัปดาห์ล่าสุด   ระหว่างวันที่ 22 กันยายน - 20 ตุลาคม 2567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</si>
</sst>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  <numFmt numFmtId="192" formatCode="dd\-mmm\-yy"/>
  </numFmts>
  <fonts count="8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6"/>
      <color rgb="FF0000FF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  <font>
      <b/>
      <sz val="10"/>
      <color rgb="FF0000CC"/>
      <name val="MS Sans Serif"/>
      <family val="2"/>
      <charset val="222"/>
    </font>
    <font>
      <sz val="10"/>
      <color indexed="8"/>
      <name val="Tahoma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93">
    <xf numFmtId="0" fontId="0" fillId="0" borderId="0"/>
    <xf numFmtId="43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191" fontId="17" fillId="0" borderId="0"/>
    <xf numFmtId="0" fontId="7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191" fontId="1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58" fillId="18" borderId="0" applyNumberFormat="0" applyBorder="0" applyAlignment="0" applyProtection="0"/>
    <xf numFmtId="0" fontId="59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1" borderId="27" applyNumberFormat="0" applyAlignment="0" applyProtection="0"/>
    <xf numFmtId="0" fontId="62" fillId="22" borderId="28" applyNumberFormat="0" applyAlignment="0" applyProtection="0"/>
    <xf numFmtId="0" fontId="63" fillId="22" borderId="27" applyNumberFormat="0" applyAlignment="0" applyProtection="0"/>
    <xf numFmtId="0" fontId="64" fillId="0" borderId="29" applyNumberFormat="0" applyFill="0" applyAlignment="0" applyProtection="0"/>
    <xf numFmtId="0" fontId="65" fillId="23" borderId="30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9" fillId="48" borderId="0" applyNumberFormat="0" applyBorder="0" applyAlignment="0" applyProtection="0"/>
    <xf numFmtId="0" fontId="6" fillId="24" borderId="31" applyNumberFormat="0" applyFont="0" applyAlignment="0" applyProtection="0"/>
    <xf numFmtId="0" fontId="6" fillId="0" borderId="0"/>
    <xf numFmtId="0" fontId="6" fillId="24" borderId="31" applyNumberFormat="0" applyFont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7" borderId="0" applyNumberFormat="0" applyBorder="0" applyAlignment="0" applyProtection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24" borderId="31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7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0" borderId="0"/>
    <xf numFmtId="0" fontId="4" fillId="24" borderId="31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0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24" borderId="31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80" fillId="0" borderId="0"/>
    <xf numFmtId="0" fontId="81" fillId="0" borderId="0"/>
    <xf numFmtId="0" fontId="2" fillId="0" borderId="0"/>
    <xf numFmtId="0" fontId="1" fillId="0" borderId="0"/>
    <xf numFmtId="0" fontId="86" fillId="0" borderId="0"/>
  </cellStyleXfs>
  <cellXfs count="327">
    <xf numFmtId="0" fontId="0" fillId="0" borderId="0" xfId="0"/>
    <xf numFmtId="0" fontId="10" fillId="0" borderId="0" xfId="0" applyFont="1"/>
    <xf numFmtId="0" fontId="10" fillId="6" borderId="9" xfId="0" applyFont="1" applyFill="1" applyBorder="1"/>
    <xf numFmtId="0" fontId="10" fillId="6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0" fillId="14" borderId="0" xfId="0" applyFont="1" applyFill="1"/>
    <xf numFmtId="0" fontId="10" fillId="3" borderId="23" xfId="0" applyFont="1" applyFill="1" applyBorder="1"/>
    <xf numFmtId="0" fontId="10" fillId="3" borderId="10" xfId="0" applyFont="1" applyFill="1" applyBorder="1"/>
    <xf numFmtId="3" fontId="10" fillId="3" borderId="11" xfId="0" applyNumberFormat="1" applyFont="1" applyFill="1" applyBorder="1" applyAlignment="1">
      <alignment horizontal="center"/>
    </xf>
    <xf numFmtId="3" fontId="10" fillId="7" borderId="2" xfId="0" applyNumberFormat="1" applyFont="1" applyFill="1" applyBorder="1" applyAlignment="1">
      <alignment horizontal="center"/>
    </xf>
    <xf numFmtId="0" fontId="10" fillId="5" borderId="18" xfId="0" applyFont="1" applyFill="1" applyBorder="1"/>
    <xf numFmtId="0" fontId="10" fillId="5" borderId="19" xfId="0" applyFont="1" applyFill="1" applyBorder="1"/>
    <xf numFmtId="0" fontId="13" fillId="12" borderId="0" xfId="0" applyFont="1" applyFill="1"/>
    <xf numFmtId="0" fontId="14" fillId="0" borderId="9" xfId="14" applyFont="1" applyBorder="1"/>
    <xf numFmtId="0" fontId="23" fillId="0" borderId="0" xfId="0" applyFont="1"/>
    <xf numFmtId="0" fontId="26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2" fillId="0" borderId="0" xfId="0" applyNumberFormat="1" applyFont="1"/>
    <xf numFmtId="0" fontId="29" fillId="0" borderId="0" xfId="0" applyFont="1"/>
    <xf numFmtId="189" fontId="30" fillId="0" borderId="0" xfId="0" applyNumberFormat="1" applyFont="1" applyAlignment="1">
      <alignment horizontal="center"/>
    </xf>
    <xf numFmtId="189" fontId="30" fillId="0" borderId="0" xfId="0" applyNumberFormat="1" applyFont="1"/>
    <xf numFmtId="189" fontId="31" fillId="0" borderId="9" xfId="0" applyNumberFormat="1" applyFont="1" applyBorder="1" applyAlignment="1">
      <alignment horizontal="center"/>
    </xf>
    <xf numFmtId="189" fontId="30" fillId="0" borderId="9" xfId="0" applyNumberFormat="1" applyFont="1" applyBorder="1" applyAlignment="1">
      <alignment horizontal="center"/>
    </xf>
    <xf numFmtId="1" fontId="30" fillId="0" borderId="0" xfId="0" applyNumberFormat="1" applyFont="1"/>
    <xf numFmtId="1" fontId="31" fillId="0" borderId="9" xfId="0" applyNumberFormat="1" applyFont="1" applyBorder="1" applyAlignment="1">
      <alignment horizontal="center"/>
    </xf>
    <xf numFmtId="0" fontId="32" fillId="0" borderId="9" xfId="16" applyFont="1" applyBorder="1" applyAlignment="1">
      <alignment horizontal="center" wrapText="1"/>
    </xf>
    <xf numFmtId="3" fontId="33" fillId="0" borderId="9" xfId="0" applyNumberFormat="1" applyFont="1" applyBorder="1" applyAlignment="1">
      <alignment horizontal="center"/>
    </xf>
    <xf numFmtId="3" fontId="30" fillId="0" borderId="0" xfId="0" applyNumberFormat="1" applyFont="1"/>
    <xf numFmtId="2" fontId="30" fillId="0" borderId="0" xfId="0" applyNumberFormat="1" applyFont="1"/>
    <xf numFmtId="4" fontId="30" fillId="0" borderId="0" xfId="0" applyNumberFormat="1" applyFont="1"/>
    <xf numFmtId="189" fontId="31" fillId="16" borderId="9" xfId="0" applyNumberFormat="1" applyFont="1" applyFill="1" applyBorder="1" applyAlignment="1">
      <alignment horizontal="center"/>
    </xf>
    <xf numFmtId="0" fontId="32" fillId="16" borderId="9" xfId="16" applyFont="1" applyFill="1" applyBorder="1" applyAlignment="1">
      <alignment horizontal="center" wrapText="1"/>
    </xf>
    <xf numFmtId="3" fontId="34" fillId="16" borderId="9" xfId="0" applyNumberFormat="1" applyFont="1" applyFill="1" applyBorder="1" applyAlignment="1">
      <alignment horizontal="center"/>
    </xf>
    <xf numFmtId="3" fontId="22" fillId="9" borderId="11" xfId="0" applyNumberFormat="1" applyFont="1" applyFill="1" applyBorder="1" applyAlignment="1">
      <alignment horizontal="center"/>
    </xf>
    <xf numFmtId="190" fontId="30" fillId="0" borderId="0" xfId="0" applyNumberFormat="1" applyFont="1"/>
    <xf numFmtId="189" fontId="31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3" fontId="33" fillId="5" borderId="9" xfId="0" applyNumberFormat="1" applyFont="1" applyFill="1" applyBorder="1" applyAlignment="1">
      <alignment horizontal="center"/>
    </xf>
    <xf numFmtId="189" fontId="31" fillId="6" borderId="9" xfId="0" applyNumberFormat="1" applyFont="1" applyFill="1" applyBorder="1" applyAlignment="1">
      <alignment horizontal="center"/>
    </xf>
    <xf numFmtId="1" fontId="31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1" fontId="35" fillId="0" borderId="0" xfId="0" applyNumberFormat="1" applyFont="1"/>
    <xf numFmtId="2" fontId="35" fillId="6" borderId="9" xfId="0" applyNumberFormat="1" applyFont="1" applyFill="1" applyBorder="1"/>
    <xf numFmtId="2" fontId="36" fillId="0" borderId="0" xfId="0" applyNumberFormat="1" applyFont="1"/>
    <xf numFmtId="3" fontId="38" fillId="0" borderId="0" xfId="0" applyNumberFormat="1" applyFont="1"/>
    <xf numFmtId="2" fontId="38" fillId="0" borderId="0" xfId="0" applyNumberFormat="1" applyFont="1"/>
    <xf numFmtId="189" fontId="38" fillId="0" borderId="0" xfId="0" applyNumberFormat="1" applyFont="1"/>
    <xf numFmtId="189" fontId="29" fillId="2" borderId="9" xfId="0" applyNumberFormat="1" applyFont="1" applyFill="1" applyBorder="1" applyAlignment="1">
      <alignment horizontal="center"/>
    </xf>
    <xf numFmtId="1" fontId="39" fillId="11" borderId="9" xfId="0" applyNumberFormat="1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88" fontId="34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center"/>
    </xf>
    <xf numFmtId="189" fontId="31" fillId="0" borderId="0" xfId="0" applyNumberFormat="1" applyFont="1"/>
    <xf numFmtId="49" fontId="31" fillId="0" borderId="9" xfId="0" applyNumberFormat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3" fillId="0" borderId="1" xfId="0" applyFont="1" applyBorder="1"/>
    <xf numFmtId="0" fontId="26" fillId="0" borderId="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26" fillId="0" borderId="2" xfId="0" applyFont="1" applyBorder="1"/>
    <xf numFmtId="0" fontId="26" fillId="0" borderId="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0" xfId="0" applyFont="1" applyBorder="1"/>
    <xf numFmtId="0" fontId="23" fillId="0" borderId="20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0" fontId="24" fillId="0" borderId="3" xfId="0" applyFont="1" applyBorder="1"/>
    <xf numFmtId="3" fontId="23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2" fontId="23" fillId="0" borderId="0" xfId="0" applyNumberFormat="1" applyFont="1"/>
    <xf numFmtId="0" fontId="24" fillId="0" borderId="15" xfId="0" applyFont="1" applyBorder="1"/>
    <xf numFmtId="1" fontId="23" fillId="0" borderId="7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0" fontId="24" fillId="0" borderId="4" xfId="0" applyFont="1" applyBorder="1"/>
    <xf numFmtId="3" fontId="23" fillId="0" borderId="4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4" fillId="0" borderId="7" xfId="0" applyFont="1" applyBorder="1"/>
    <xf numFmtId="3" fontId="23" fillId="0" borderId="7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/>
    <xf numFmtId="0" fontId="24" fillId="0" borderId="16" xfId="0" applyFont="1" applyBorder="1"/>
    <xf numFmtId="0" fontId="23" fillId="0" borderId="16" xfId="0" applyFont="1" applyBorder="1" applyAlignment="1">
      <alignment horizontal="center"/>
    </xf>
    <xf numFmtId="2" fontId="26" fillId="0" borderId="16" xfId="0" applyNumberFormat="1" applyFont="1" applyBorder="1" applyAlignment="1">
      <alignment horizontal="center"/>
    </xf>
    <xf numFmtId="0" fontId="23" fillId="0" borderId="8" xfId="0" applyFont="1" applyBorder="1"/>
    <xf numFmtId="0" fontId="23" fillId="0" borderId="13" xfId="0" applyFont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1" fillId="0" borderId="0" xfId="0" applyFont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3" fontId="23" fillId="0" borderId="0" xfId="0" applyNumberFormat="1" applyFont="1"/>
    <xf numFmtId="1" fontId="23" fillId="0" borderId="3" xfId="0" applyNumberFormat="1" applyFont="1" applyBorder="1" applyAlignment="1">
      <alignment horizontal="center"/>
    </xf>
    <xf numFmtId="1" fontId="26" fillId="3" borderId="3" xfId="0" applyNumberFormat="1" applyFont="1" applyFill="1" applyBorder="1" applyAlignment="1">
      <alignment horizontal="center"/>
    </xf>
    <xf numFmtId="2" fontId="26" fillId="3" borderId="3" xfId="0" applyNumberFormat="1" applyFont="1" applyFill="1" applyBorder="1" applyAlignment="1">
      <alignment horizontal="center"/>
    </xf>
    <xf numFmtId="1" fontId="26" fillId="4" borderId="3" xfId="0" applyNumberFormat="1" applyFont="1" applyFill="1" applyBorder="1" applyAlignment="1">
      <alignment horizontal="center"/>
    </xf>
    <xf numFmtId="2" fontId="26" fillId="4" borderId="3" xfId="0" applyNumberFormat="1" applyFont="1" applyFill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2" fontId="26" fillId="3" borderId="5" xfId="0" applyNumberFormat="1" applyFont="1" applyFill="1" applyBorder="1" applyAlignment="1">
      <alignment horizontal="center"/>
    </xf>
    <xf numFmtId="1" fontId="26" fillId="4" borderId="4" xfId="0" applyNumberFormat="1" applyFont="1" applyFill="1" applyBorder="1" applyAlignment="1">
      <alignment horizontal="center"/>
    </xf>
    <xf numFmtId="2" fontId="26" fillId="4" borderId="4" xfId="0" applyNumberFormat="1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2" fontId="26" fillId="2" borderId="9" xfId="0" applyNumberFormat="1" applyFont="1" applyFill="1" applyBorder="1" applyAlignment="1">
      <alignment horizontal="center"/>
    </xf>
    <xf numFmtId="2" fontId="26" fillId="6" borderId="9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9" xfId="0" applyFont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3" fontId="26" fillId="5" borderId="9" xfId="0" applyNumberFormat="1" applyFont="1" applyFill="1" applyBorder="1" applyAlignment="1">
      <alignment horizontal="center"/>
    </xf>
    <xf numFmtId="3" fontId="26" fillId="15" borderId="9" xfId="0" applyNumberFormat="1" applyFont="1" applyFill="1" applyBorder="1" applyAlignment="1">
      <alignment horizontal="center"/>
    </xf>
    <xf numFmtId="2" fontId="26" fillId="5" borderId="9" xfId="0" applyNumberFormat="1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3" fontId="45" fillId="2" borderId="9" xfId="0" applyNumberFormat="1" applyFont="1" applyFill="1" applyBorder="1" applyAlignment="1">
      <alignment horizontal="center"/>
    </xf>
    <xf numFmtId="2" fontId="45" fillId="2" borderId="9" xfId="0" applyNumberFormat="1" applyFont="1" applyFill="1" applyBorder="1" applyAlignment="1">
      <alignment horizontal="center"/>
    </xf>
    <xf numFmtId="1" fontId="31" fillId="5" borderId="9" xfId="0" applyNumberFormat="1" applyFont="1" applyFill="1" applyBorder="1" applyAlignment="1">
      <alignment horizontal="center"/>
    </xf>
    <xf numFmtId="189" fontId="27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1" fillId="3" borderId="17" xfId="0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23" fillId="3" borderId="19" xfId="0" applyFont="1" applyFill="1" applyBorder="1"/>
    <xf numFmtId="0" fontId="23" fillId="3" borderId="14" xfId="0" applyFont="1" applyFill="1" applyBorder="1"/>
    <xf numFmtId="0" fontId="41" fillId="3" borderId="2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24" fillId="0" borderId="2" xfId="0" applyFont="1" applyBorder="1"/>
    <xf numFmtId="0" fontId="24" fillId="0" borderId="9" xfId="0" applyFont="1" applyBorder="1"/>
    <xf numFmtId="0" fontId="42" fillId="3" borderId="9" xfId="0" applyFont="1" applyFill="1" applyBorder="1" applyAlignment="1">
      <alignment horizontal="center"/>
    </xf>
    <xf numFmtId="3" fontId="41" fillId="6" borderId="9" xfId="0" applyNumberFormat="1" applyFont="1" applyFill="1" applyBorder="1" applyAlignment="1">
      <alignment horizontal="center"/>
    </xf>
    <xf numFmtId="0" fontId="47" fillId="0" borderId="0" xfId="0" applyFont="1"/>
    <xf numFmtId="189" fontId="23" fillId="0" borderId="0" xfId="0" applyNumberFormat="1" applyFont="1"/>
    <xf numFmtId="189" fontId="26" fillId="0" borderId="0" xfId="0" applyNumberFormat="1" applyFont="1"/>
    <xf numFmtId="189" fontId="23" fillId="0" borderId="0" xfId="0" applyNumberFormat="1" applyFont="1" applyAlignment="1">
      <alignment horizontal="center"/>
    </xf>
    <xf numFmtId="189" fontId="26" fillId="0" borderId="0" xfId="0" applyNumberFormat="1" applyFont="1" applyAlignment="1">
      <alignment horizontal="center"/>
    </xf>
    <xf numFmtId="189" fontId="4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89" fontId="42" fillId="5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" fontId="26" fillId="5" borderId="18" xfId="0" applyNumberFormat="1" applyFont="1" applyFill="1" applyBorder="1" applyAlignment="1">
      <alignment horizontal="center"/>
    </xf>
    <xf numFmtId="49" fontId="26" fillId="10" borderId="9" xfId="0" applyNumberFormat="1" applyFont="1" applyFill="1" applyBorder="1" applyAlignment="1">
      <alignment horizontal="center"/>
    </xf>
    <xf numFmtId="3" fontId="41" fillId="7" borderId="9" xfId="0" applyNumberFormat="1" applyFont="1" applyFill="1" applyBorder="1" applyAlignment="1">
      <alignment horizontal="center"/>
    </xf>
    <xf numFmtId="1" fontId="26" fillId="9" borderId="9" xfId="0" applyNumberFormat="1" applyFont="1" applyFill="1" applyBorder="1" applyAlignment="1">
      <alignment horizontal="center"/>
    </xf>
    <xf numFmtId="189" fontId="23" fillId="9" borderId="0" xfId="0" applyNumberFormat="1" applyFont="1" applyFill="1"/>
    <xf numFmtId="1" fontId="26" fillId="10" borderId="9" xfId="0" applyNumberFormat="1" applyFont="1" applyFill="1" applyBorder="1" applyAlignment="1">
      <alignment horizontal="center"/>
    </xf>
    <xf numFmtId="1" fontId="26" fillId="10" borderId="18" xfId="0" applyNumberFormat="1" applyFont="1" applyFill="1" applyBorder="1" applyAlignment="1">
      <alignment horizontal="center"/>
    </xf>
    <xf numFmtId="189" fontId="23" fillId="10" borderId="0" xfId="0" applyNumberFormat="1" applyFont="1" applyFill="1"/>
    <xf numFmtId="1" fontId="26" fillId="0" borderId="9" xfId="0" applyNumberFormat="1" applyFont="1" applyBorder="1" applyAlignment="1">
      <alignment horizontal="center"/>
    </xf>
    <xf numFmtId="1" fontId="25" fillId="0" borderId="9" xfId="0" applyNumberFormat="1" applyFont="1" applyBorder="1" applyAlignment="1">
      <alignment horizontal="center"/>
    </xf>
    <xf numFmtId="1" fontId="48" fillId="0" borderId="9" xfId="0" applyNumberFormat="1" applyFont="1" applyBorder="1" applyAlignment="1">
      <alignment horizontal="center"/>
    </xf>
    <xf numFmtId="1" fontId="48" fillId="0" borderId="18" xfId="0" applyNumberFormat="1" applyFont="1" applyBorder="1" applyAlignment="1">
      <alignment horizontal="center"/>
    </xf>
    <xf numFmtId="189" fontId="24" fillId="0" borderId="0" xfId="0" applyNumberFormat="1" applyFont="1"/>
    <xf numFmtId="1" fontId="25" fillId="0" borderId="18" xfId="0" applyNumberFormat="1" applyFont="1" applyBorder="1" applyAlignment="1">
      <alignment horizontal="center"/>
    </xf>
    <xf numFmtId="189" fontId="25" fillId="0" borderId="0" xfId="0" applyNumberFormat="1" applyFont="1"/>
    <xf numFmtId="189" fontId="41" fillId="6" borderId="9" xfId="0" applyNumberFormat="1" applyFont="1" applyFill="1" applyBorder="1" applyAlignment="1">
      <alignment horizontal="center"/>
    </xf>
    <xf numFmtId="1" fontId="41" fillId="6" borderId="9" xfId="0" applyNumberFormat="1" applyFont="1" applyFill="1" applyBorder="1" applyAlignment="1">
      <alignment horizontal="center"/>
    </xf>
    <xf numFmtId="189" fontId="41" fillId="0" borderId="0" xfId="0" applyNumberFormat="1" applyFon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50" fillId="9" borderId="0" xfId="0" applyFont="1" applyFill="1"/>
    <xf numFmtId="189" fontId="31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189" fontId="37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7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7" fillId="2" borderId="2" xfId="0" applyNumberFormat="1" applyFont="1" applyFill="1" applyBorder="1" applyAlignment="1">
      <alignment horizontal="center"/>
    </xf>
    <xf numFmtId="189" fontId="31" fillId="0" borderId="11" xfId="0" applyNumberFormat="1" applyFont="1" applyBorder="1" applyAlignment="1">
      <alignment horizontal="left"/>
    </xf>
    <xf numFmtId="49" fontId="31" fillId="3" borderId="9" xfId="0" applyNumberFormat="1" applyFont="1" applyFill="1" applyBorder="1" applyAlignment="1">
      <alignment horizontal="center"/>
    </xf>
    <xf numFmtId="0" fontId="32" fillId="12" borderId="9" xfId="17" applyFont="1" applyFill="1" applyBorder="1" applyAlignment="1">
      <alignment horizontal="center" wrapText="1"/>
    </xf>
    <xf numFmtId="3" fontId="31" fillId="3" borderId="9" xfId="0" applyNumberFormat="1" applyFont="1" applyFill="1" applyBorder="1" applyAlignment="1">
      <alignment horizontal="center"/>
    </xf>
    <xf numFmtId="3" fontId="31" fillId="0" borderId="11" xfId="0" applyNumberFormat="1" applyFont="1" applyBorder="1" applyAlignment="1">
      <alignment horizontal="left"/>
    </xf>
    <xf numFmtId="49" fontId="31" fillId="4" borderId="9" xfId="0" applyNumberFormat="1" applyFont="1" applyFill="1" applyBorder="1" applyAlignment="1">
      <alignment horizontal="center"/>
    </xf>
    <xf numFmtId="3" fontId="31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3" fillId="8" borderId="9" xfId="0" applyNumberFormat="1" applyFont="1" applyFill="1" applyBorder="1" applyAlignment="1">
      <alignment horizontal="center"/>
    </xf>
    <xf numFmtId="49" fontId="31" fillId="6" borderId="9" xfId="0" applyNumberFormat="1" applyFont="1" applyFill="1" applyBorder="1" applyAlignment="1">
      <alignment horizontal="center"/>
    </xf>
    <xf numFmtId="3" fontId="34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9" fontId="31" fillId="2" borderId="9" xfId="0" applyNumberFormat="1" applyFont="1" applyFill="1" applyBorder="1" applyAlignment="1">
      <alignment horizontal="center"/>
    </xf>
    <xf numFmtId="3" fontId="34" fillId="2" borderId="9" xfId="0" applyNumberFormat="1" applyFont="1" applyFill="1" applyBorder="1" applyAlignment="1">
      <alignment horizontal="center"/>
    </xf>
    <xf numFmtId="3" fontId="31" fillId="0" borderId="9" xfId="0" applyNumberFormat="1" applyFont="1" applyBorder="1" applyAlignment="1">
      <alignment horizontal="center"/>
    </xf>
    <xf numFmtId="189" fontId="31" fillId="0" borderId="1" xfId="0" applyNumberFormat="1" applyFont="1" applyBorder="1" applyAlignment="1">
      <alignment horizontal="left"/>
    </xf>
    <xf numFmtId="49" fontId="31" fillId="0" borderId="14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0" fontId="32" fillId="12" borderId="9" xfId="18" applyFont="1" applyFill="1" applyBorder="1" applyAlignment="1">
      <alignment horizontal="center" wrapText="1"/>
    </xf>
    <xf numFmtId="1" fontId="31" fillId="4" borderId="9" xfId="0" applyNumberFormat="1" applyFont="1" applyFill="1" applyBorder="1" applyAlignment="1">
      <alignment horizontal="center"/>
    </xf>
    <xf numFmtId="189" fontId="31" fillId="0" borderId="2" xfId="0" applyNumberFormat="1" applyFont="1" applyBorder="1" applyAlignment="1">
      <alignment horizontal="left"/>
    </xf>
    <xf numFmtId="1" fontId="31" fillId="3" borderId="9" xfId="0" applyNumberFormat="1" applyFont="1" applyFill="1" applyBorder="1" applyAlignment="1">
      <alignment horizontal="center"/>
    </xf>
    <xf numFmtId="0" fontId="32" fillId="12" borderId="9" xfId="20" applyFont="1" applyFill="1" applyBorder="1" applyAlignment="1">
      <alignment horizontal="center" wrapText="1"/>
    </xf>
    <xf numFmtId="0" fontId="32" fillId="12" borderId="9" xfId="21" applyFont="1" applyFill="1" applyBorder="1" applyAlignment="1">
      <alignment horizontal="center" wrapText="1"/>
    </xf>
    <xf numFmtId="0" fontId="32" fillId="12" borderId="9" xfId="19" applyFont="1" applyFill="1" applyBorder="1" applyAlignment="1">
      <alignment horizontal="center" wrapText="1"/>
    </xf>
    <xf numFmtId="0" fontId="32" fillId="12" borderId="9" xfId="22" applyFont="1" applyFill="1" applyBorder="1" applyAlignment="1">
      <alignment horizontal="center" wrapText="1"/>
    </xf>
    <xf numFmtId="0" fontId="32" fillId="12" borderId="9" xfId="23" applyFont="1" applyFill="1" applyBorder="1" applyAlignment="1">
      <alignment horizontal="center" wrapText="1"/>
    </xf>
    <xf numFmtId="0" fontId="32" fillId="12" borderId="9" xfId="24" applyFont="1" applyFill="1" applyBorder="1" applyAlignment="1">
      <alignment horizontal="center" wrapText="1"/>
    </xf>
    <xf numFmtId="0" fontId="32" fillId="12" borderId="9" xfId="25" applyFont="1" applyFill="1" applyBorder="1" applyAlignment="1">
      <alignment horizontal="center" wrapText="1"/>
    </xf>
    <xf numFmtId="0" fontId="32" fillId="12" borderId="9" xfId="26" applyFont="1" applyFill="1" applyBorder="1" applyAlignment="1">
      <alignment horizontal="center" wrapText="1"/>
    </xf>
    <xf numFmtId="0" fontId="32" fillId="12" borderId="9" xfId="27" applyFont="1" applyFill="1" applyBorder="1" applyAlignment="1">
      <alignment horizontal="center" wrapText="1"/>
    </xf>
    <xf numFmtId="0" fontId="32" fillId="12" borderId="9" xfId="28" applyFont="1" applyFill="1" applyBorder="1" applyAlignment="1">
      <alignment horizontal="center" wrapText="1"/>
    </xf>
    <xf numFmtId="0" fontId="32" fillId="12" borderId="9" xfId="29" applyFont="1" applyFill="1" applyBorder="1" applyAlignment="1">
      <alignment horizontal="center" wrapText="1"/>
    </xf>
    <xf numFmtId="0" fontId="32" fillId="12" borderId="9" xfId="30" applyFont="1" applyFill="1" applyBorder="1" applyAlignment="1">
      <alignment horizontal="center" wrapText="1"/>
    </xf>
    <xf numFmtId="0" fontId="32" fillId="12" borderId="9" xfId="31" applyFont="1" applyFill="1" applyBorder="1" applyAlignment="1">
      <alignment horizontal="center" wrapText="1"/>
    </xf>
    <xf numFmtId="0" fontId="32" fillId="12" borderId="9" xfId="32" applyFont="1" applyFill="1" applyBorder="1" applyAlignment="1">
      <alignment horizontal="center" wrapText="1"/>
    </xf>
    <xf numFmtId="0" fontId="32" fillId="12" borderId="9" xfId="33" applyFont="1" applyFill="1" applyBorder="1" applyAlignment="1">
      <alignment horizontal="center" wrapText="1"/>
    </xf>
    <xf numFmtId="0" fontId="32" fillId="12" borderId="9" xfId="34" applyFont="1" applyFill="1" applyBorder="1" applyAlignment="1">
      <alignment horizontal="center" wrapText="1"/>
    </xf>
    <xf numFmtId="1" fontId="34" fillId="6" borderId="7" xfId="0" applyNumberFormat="1" applyFont="1" applyFill="1" applyBorder="1" applyAlignment="1">
      <alignment horizontal="center"/>
    </xf>
    <xf numFmtId="0" fontId="32" fillId="12" borderId="9" xfId="35" applyFont="1" applyFill="1" applyBorder="1" applyAlignment="1">
      <alignment horizontal="center" wrapText="1"/>
    </xf>
    <xf numFmtId="0" fontId="32" fillId="12" borderId="9" xfId="36" applyFont="1" applyFill="1" applyBorder="1" applyAlignment="1">
      <alignment horizontal="center" wrapText="1"/>
    </xf>
    <xf numFmtId="0" fontId="32" fillId="12" borderId="9" xfId="37" applyFont="1" applyFill="1" applyBorder="1" applyAlignment="1">
      <alignment horizontal="center" wrapText="1"/>
    </xf>
    <xf numFmtId="49" fontId="22" fillId="0" borderId="0" xfId="0" applyNumberFormat="1" applyFont="1"/>
    <xf numFmtId="0" fontId="24" fillId="0" borderId="4" xfId="0" applyFont="1" applyBorder="1" applyAlignment="1">
      <alignment horizontal="right"/>
    </xf>
    <xf numFmtId="3" fontId="31" fillId="17" borderId="9" xfId="0" applyNumberFormat="1" applyFont="1" applyFill="1" applyBorder="1" applyAlignment="1">
      <alignment horizontal="center"/>
    </xf>
    <xf numFmtId="3" fontId="31" fillId="12" borderId="9" xfId="0" applyNumberFormat="1" applyFont="1" applyFill="1" applyBorder="1" applyAlignment="1">
      <alignment horizontal="center"/>
    </xf>
    <xf numFmtId="1" fontId="26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89" fontId="45" fillId="9" borderId="9" xfId="0" applyNumberFormat="1" applyFont="1" applyFill="1" applyBorder="1" applyAlignment="1">
      <alignment horizontal="center"/>
    </xf>
    <xf numFmtId="189" fontId="45" fillId="10" borderId="9" xfId="0" applyNumberFormat="1" applyFont="1" applyFill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72" fillId="0" borderId="0" xfId="135" applyFont="1"/>
    <xf numFmtId="0" fontId="7" fillId="0" borderId="0" xfId="135"/>
    <xf numFmtId="0" fontId="7" fillId="0" borderId="9" xfId="135" applyBorder="1"/>
    <xf numFmtId="2" fontId="23" fillId="0" borderId="9" xfId="135" applyNumberFormat="1" applyFont="1" applyBorder="1" applyAlignment="1">
      <alignment horizontal="center"/>
    </xf>
    <xf numFmtId="0" fontId="70" fillId="0" borderId="0" xfId="135" applyFont="1"/>
    <xf numFmtId="0" fontId="26" fillId="0" borderId="9" xfId="135" applyFont="1" applyBorder="1" applyAlignment="1">
      <alignment horizontal="center"/>
    </xf>
    <xf numFmtId="0" fontId="23" fillId="0" borderId="9" xfId="135" applyFont="1" applyBorder="1" applyAlignment="1">
      <alignment horizontal="center"/>
    </xf>
    <xf numFmtId="3" fontId="23" fillId="0" borderId="9" xfId="135" applyNumberFormat="1" applyFont="1" applyBorder="1" applyAlignment="1">
      <alignment horizontal="center"/>
    </xf>
    <xf numFmtId="0" fontId="26" fillId="5" borderId="9" xfId="135" applyFont="1" applyFill="1" applyBorder="1" applyAlignment="1">
      <alignment horizontal="center"/>
    </xf>
    <xf numFmtId="3" fontId="26" fillId="5" borderId="9" xfId="135" applyNumberFormat="1" applyFont="1" applyFill="1" applyBorder="1" applyAlignment="1">
      <alignment horizontal="center"/>
    </xf>
    <xf numFmtId="3" fontId="26" fillId="15" borderId="9" xfId="135" applyNumberFormat="1" applyFont="1" applyFill="1" applyBorder="1" applyAlignment="1">
      <alignment horizontal="center"/>
    </xf>
    <xf numFmtId="2" fontId="23" fillId="15" borderId="9" xfId="135" applyNumberFormat="1" applyFont="1" applyFill="1" applyBorder="1" applyAlignment="1">
      <alignment horizontal="center"/>
    </xf>
    <xf numFmtId="2" fontId="7" fillId="0" borderId="0" xfId="135" applyNumberFormat="1"/>
    <xf numFmtId="0" fontId="73" fillId="0" borderId="0" xfId="135" applyFont="1"/>
    <xf numFmtId="0" fontId="26" fillId="0" borderId="1" xfId="135" applyFont="1" applyBorder="1" applyAlignment="1">
      <alignment horizontal="center"/>
    </xf>
    <xf numFmtId="0" fontId="26" fillId="0" borderId="2" xfId="135" applyFont="1" applyBorder="1" applyAlignment="1">
      <alignment horizontal="center"/>
    </xf>
    <xf numFmtId="0" fontId="26" fillId="2" borderId="9" xfId="135" applyFont="1" applyFill="1" applyBorder="1" applyAlignment="1">
      <alignment horizontal="center"/>
    </xf>
    <xf numFmtId="3" fontId="26" fillId="2" borderId="9" xfId="135" applyNumberFormat="1" applyFont="1" applyFill="1" applyBorder="1" applyAlignment="1">
      <alignment horizontal="center"/>
    </xf>
    <xf numFmtId="0" fontId="71" fillId="0" borderId="0" xfId="135" applyFont="1"/>
    <xf numFmtId="1" fontId="75" fillId="12" borderId="9" xfId="135" applyNumberFormat="1" applyFont="1" applyFill="1" applyBorder="1" applyAlignment="1">
      <alignment horizontal="center"/>
    </xf>
    <xf numFmtId="1" fontId="76" fillId="12" borderId="9" xfId="135" applyNumberFormat="1" applyFont="1" applyFill="1" applyBorder="1" applyAlignment="1">
      <alignment horizontal="center"/>
    </xf>
    <xf numFmtId="1" fontId="76" fillId="12" borderId="18" xfId="135" applyNumberFormat="1" applyFont="1" applyFill="1" applyBorder="1" applyAlignment="1">
      <alignment horizontal="center"/>
    </xf>
    <xf numFmtId="0" fontId="77" fillId="6" borderId="9" xfId="20" applyFont="1" applyFill="1" applyBorder="1" applyAlignment="1">
      <alignment horizontal="center"/>
    </xf>
    <xf numFmtId="0" fontId="77" fillId="6" borderId="18" xfId="20" applyFont="1" applyFill="1" applyBorder="1" applyAlignment="1">
      <alignment horizontal="center"/>
    </xf>
    <xf numFmtId="0" fontId="79" fillId="0" borderId="0" xfId="135" applyFont="1"/>
    <xf numFmtId="0" fontId="7" fillId="0" borderId="0" xfId="135" applyAlignment="1">
      <alignment horizontal="left"/>
    </xf>
    <xf numFmtId="187" fontId="7" fillId="0" borderId="0" xfId="135" applyNumberFormat="1"/>
    <xf numFmtId="0" fontId="78" fillId="49" borderId="33" xfId="135" applyFont="1" applyFill="1" applyBorder="1" applyAlignment="1">
      <alignment horizontal="left"/>
    </xf>
    <xf numFmtId="0" fontId="78" fillId="49" borderId="33" xfId="135" applyFont="1" applyFill="1" applyBorder="1"/>
    <xf numFmtId="0" fontId="22" fillId="0" borderId="9" xfId="0" applyFont="1" applyBorder="1"/>
    <xf numFmtId="1" fontId="37" fillId="52" borderId="9" xfId="0" applyNumberFormat="1" applyFont="1" applyFill="1" applyBorder="1" applyAlignment="1">
      <alignment horizontal="center"/>
    </xf>
    <xf numFmtId="3" fontId="37" fillId="52" borderId="9" xfId="0" applyNumberFormat="1" applyFont="1" applyFill="1" applyBorder="1" applyAlignment="1">
      <alignment horizontal="center"/>
    </xf>
    <xf numFmtId="0" fontId="24" fillId="0" borderId="0" xfId="0" applyFont="1"/>
    <xf numFmtId="2" fontId="26" fillId="0" borderId="0" xfId="0" applyNumberFormat="1" applyFont="1" applyAlignment="1">
      <alignment horizontal="center"/>
    </xf>
    <xf numFmtId="0" fontId="23" fillId="0" borderId="7" xfId="0" applyFont="1" applyBorder="1" applyAlignment="1">
      <alignment horizontal="center"/>
    </xf>
    <xf numFmtId="0" fontId="82" fillId="52" borderId="9" xfId="2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135" applyFont="1"/>
    <xf numFmtId="0" fontId="31" fillId="0" borderId="0" xfId="135" applyFont="1"/>
    <xf numFmtId="0" fontId="82" fillId="0" borderId="0" xfId="135" applyFont="1"/>
    <xf numFmtId="0" fontId="0" fillId="0" borderId="0" xfId="0" quotePrefix="1"/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9" xfId="14" applyFont="1" applyBorder="1" applyAlignment="1">
      <alignment horizontal="center"/>
    </xf>
    <xf numFmtId="0" fontId="85" fillId="53" borderId="9" xfId="14" applyFont="1" applyFill="1" applyBorder="1" applyAlignment="1">
      <alignment horizontal="center"/>
    </xf>
    <xf numFmtId="0" fontId="20" fillId="53" borderId="9" xfId="14" applyFont="1" applyFill="1" applyBorder="1" applyAlignment="1">
      <alignment horizontal="center"/>
    </xf>
    <xf numFmtId="0" fontId="20" fillId="17" borderId="9" xfId="14" applyFont="1" applyFill="1" applyBorder="1" applyAlignment="1">
      <alignment horizontal="center"/>
    </xf>
    <xf numFmtId="0" fontId="20" fillId="50" borderId="9" xfId="14" applyFont="1" applyFill="1" applyBorder="1" applyAlignment="1">
      <alignment horizontal="center"/>
    </xf>
    <xf numFmtId="0" fontId="20" fillId="51" borderId="9" xfId="14" applyFont="1" applyFill="1" applyBorder="1" applyAlignment="1">
      <alignment horizontal="center"/>
    </xf>
    <xf numFmtId="0" fontId="22" fillId="0" borderId="9" xfId="0" applyNumberFormat="1" applyFont="1" applyBorder="1"/>
    <xf numFmtId="0" fontId="22" fillId="15" borderId="9" xfId="0" applyFont="1" applyFill="1" applyBorder="1"/>
    <xf numFmtId="0" fontId="22" fillId="54" borderId="9" xfId="0" applyFont="1" applyFill="1" applyBorder="1"/>
    <xf numFmtId="0" fontId="22" fillId="54" borderId="9" xfId="0" applyNumberFormat="1" applyFont="1" applyFill="1" applyBorder="1"/>
    <xf numFmtId="0" fontId="22" fillId="55" borderId="9" xfId="0" applyFont="1" applyFill="1" applyBorder="1"/>
    <xf numFmtId="0" fontId="22" fillId="55" borderId="9" xfId="0" applyNumberFormat="1" applyFont="1" applyFill="1" applyBorder="1"/>
    <xf numFmtId="189" fontId="27" fillId="0" borderId="0" xfId="0" applyNumberFormat="1" applyFont="1" applyAlignment="1">
      <alignment horizontal="center"/>
    </xf>
    <xf numFmtId="189" fontId="34" fillId="0" borderId="0" xfId="0" applyNumberFormat="1" applyFont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1" fillId="0" borderId="0" xfId="0" applyFont="1" applyAlignment="1">
      <alignment horizontal="center"/>
    </xf>
    <xf numFmtId="43" fontId="23" fillId="0" borderId="18" xfId="1" applyFont="1" applyBorder="1" applyAlignment="1">
      <alignment horizontal="center"/>
    </xf>
    <xf numFmtId="43" fontId="23" fillId="0" borderId="19" xfId="1" applyFont="1" applyBorder="1" applyAlignment="1">
      <alignment horizontal="center"/>
    </xf>
    <xf numFmtId="43" fontId="23" fillId="0" borderId="14" xfId="1" applyFont="1" applyBorder="1" applyAlignment="1">
      <alignment horizontal="center"/>
    </xf>
    <xf numFmtId="0" fontId="12" fillId="13" borderId="0" xfId="0" applyFont="1" applyFill="1" applyAlignment="1">
      <alignment horizontal="left"/>
    </xf>
    <xf numFmtId="3" fontId="10" fillId="5" borderId="18" xfId="0" applyNumberFormat="1" applyFont="1" applyFill="1" applyBorder="1" applyAlignment="1">
      <alignment horizontal="center"/>
    </xf>
    <xf numFmtId="3" fontId="10" fillId="5" borderId="14" xfId="0" applyNumberFormat="1" applyFont="1" applyFill="1" applyBorder="1" applyAlignment="1">
      <alignment horizontal="center"/>
    </xf>
    <xf numFmtId="0" fontId="84" fillId="17" borderId="0" xfId="0" applyFont="1" applyFill="1" applyAlignment="1">
      <alignment vertical="center"/>
    </xf>
  </cellXfs>
  <cellStyles count="293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Normal 2" xfId="288"/>
    <cellStyle name="Normal 3" xfId="289"/>
    <cellStyle name="Normal 4" xfId="290"/>
    <cellStyle name="Normal 5" xfId="291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จุลภาค 2" xfId="176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E1 ไข้เลือดออก (จาก 506)" xfId="292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</cellStyles>
  <dxfs count="588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59999389629810485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FFFF"/>
      <color rgb="FFFF66CC"/>
      <color rgb="FFFF00FF"/>
      <color rgb="FF2211FB"/>
      <color rgb="FFFF33CC"/>
      <color rgb="FFC0C0C0"/>
      <color rgb="FF0000CC"/>
      <color rgb="FFFFFF99"/>
      <color rgb="FFFF99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115.80775911986103</c:v>
                </c:pt>
                <c:pt idx="1">
                  <c:v>160.47233366134282</c:v>
                </c:pt>
                <c:pt idx="2">
                  <c:v>248.40162025602302</c:v>
                </c:pt>
                <c:pt idx="3">
                  <c:v>89.07325639100614</c:v>
                </c:pt>
                <c:pt idx="4">
                  <c:v>32.644320541112258</c:v>
                </c:pt>
                <c:pt idx="5">
                  <c:v>11.848362184979459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dLbls/>
        <c:gapWidth val="66"/>
        <c:axId val="130410752"/>
        <c:axId val="131600384"/>
      </c:barChart>
      <c:catAx>
        <c:axId val="1304107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31600384"/>
        <c:crosses val="autoZero"/>
        <c:auto val="1"/>
        <c:lblAlgn val="ctr"/>
        <c:lblOffset val="100"/>
      </c:catAx>
      <c:valAx>
        <c:axId val="1316003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3041075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56.240779082792344</c:v>
                </c:pt>
                <c:pt idx="1">
                  <c:v>48.155565407487806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665"/>
          <c:y val="0.39313466025081362"/>
          <c:w val="0.11163866421459218"/>
          <c:h val="0.16743438320210438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9.4376086032749551E-2"/>
          <c:y val="8.8416332064453415E-2"/>
          <c:w val="0.8820312879769846"/>
          <c:h val="0.6760814477138116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E8-4042-95EB-ACB4695237A2}"/>
              </c:ext>
            </c:extLst>
          </c:dPt>
          <c:dPt>
            <c:idx val="7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E8-4042-95EB-ACB4695237A2}"/>
              </c:ext>
            </c:extLst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E8-4042-95EB-ACB4695237A2}"/>
              </c:ext>
            </c:extLst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E8-4042-95EB-ACB4695237A2}"/>
              </c:ext>
            </c:extLst>
          </c:dPt>
          <c:dPt>
            <c:idx val="10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DD8-42A9-8902-D7E40A358A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โพธิ์ชัย</c:v>
                </c:pt>
                <c:pt idx="3">
                  <c:v>ทุ่งเขาหลวง</c:v>
                </c:pt>
                <c:pt idx="4">
                  <c:v>เมยวดี</c:v>
                </c:pt>
                <c:pt idx="5">
                  <c:v>เมือง</c:v>
                </c:pt>
                <c:pt idx="6">
                  <c:v>โพนทราย</c:v>
                </c:pt>
                <c:pt idx="7">
                  <c:v>เมืองสรวง</c:v>
                </c:pt>
                <c:pt idx="8">
                  <c:v>จตุรพักตรพิมาน</c:v>
                </c:pt>
                <c:pt idx="9">
                  <c:v>หนองฮี</c:v>
                </c:pt>
                <c:pt idx="10">
                  <c:v>ธวัชบุรี</c:v>
                </c:pt>
                <c:pt idx="11">
                  <c:v>จังหาร</c:v>
                </c:pt>
                <c:pt idx="12">
                  <c:v>พนมไพร</c:v>
                </c:pt>
                <c:pt idx="13">
                  <c:v>ศรีสมเด็จ</c:v>
                </c:pt>
                <c:pt idx="14">
                  <c:v>โพนทอง</c:v>
                </c:pt>
                <c:pt idx="15">
                  <c:v>เชียงขวัญ</c:v>
                </c:pt>
                <c:pt idx="16">
                  <c:v>เกษตรวิสัย</c:v>
                </c:pt>
                <c:pt idx="17">
                  <c:v>อาจสามารถ</c:v>
                </c:pt>
                <c:pt idx="18">
                  <c:v>ปทุมรัตต์</c:v>
                </c:pt>
                <c:pt idx="19">
                  <c:v>เสลภูมิ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141.41999999999999</c:v>
                </c:pt>
                <c:pt idx="1">
                  <c:v>127.74</c:v>
                </c:pt>
                <c:pt idx="2">
                  <c:v>120.52</c:v>
                </c:pt>
                <c:pt idx="3">
                  <c:v>90.56</c:v>
                </c:pt>
                <c:pt idx="4">
                  <c:v>73.42</c:v>
                </c:pt>
                <c:pt idx="5">
                  <c:v>58.74</c:v>
                </c:pt>
                <c:pt idx="6">
                  <c:v>57.19</c:v>
                </c:pt>
                <c:pt idx="7">
                  <c:v>51.87</c:v>
                </c:pt>
                <c:pt idx="8">
                  <c:v>40.42</c:v>
                </c:pt>
                <c:pt idx="9">
                  <c:v>36.92</c:v>
                </c:pt>
                <c:pt idx="10">
                  <c:v>35.74</c:v>
                </c:pt>
                <c:pt idx="11">
                  <c:v>28.73</c:v>
                </c:pt>
                <c:pt idx="12">
                  <c:v>28.12</c:v>
                </c:pt>
                <c:pt idx="13">
                  <c:v>27.8</c:v>
                </c:pt>
                <c:pt idx="14">
                  <c:v>25.94</c:v>
                </c:pt>
                <c:pt idx="15">
                  <c:v>25.58</c:v>
                </c:pt>
                <c:pt idx="16">
                  <c:v>23.6</c:v>
                </c:pt>
                <c:pt idx="17">
                  <c:v>20.350000000000001</c:v>
                </c:pt>
                <c:pt idx="18">
                  <c:v>16.77</c:v>
                </c:pt>
                <c:pt idx="19">
                  <c:v>14.38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dLbls/>
        <c:gapWidth val="28"/>
        <c:axId val="163553280"/>
        <c:axId val="163554816"/>
      </c:barChart>
      <c:catAx>
        <c:axId val="1635532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3554816"/>
        <c:crosses val="autoZero"/>
        <c:auto val="1"/>
        <c:lblAlgn val="ctr"/>
        <c:lblOffset val="100"/>
      </c:catAx>
      <c:valAx>
        <c:axId val="163554816"/>
        <c:scaling>
          <c:orientation val="minMax"/>
          <c:max val="15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lang="en-US" sz="800"/>
            </a:pPr>
            <a:endParaRPr lang="th-TH"/>
          </a:p>
        </c:txPr>
        <c:crossAx val="163553280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23E-2"/>
          <c:y val="9.5585875133919057E-3"/>
          <c:w val="0.62361154855643064"/>
          <c:h val="0.99044141248661854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OnePage'!$C$27:$C$28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OnePage'!$F$27:$F$28</c:f>
              <c:numCache>
                <c:formatCode>0.00</c:formatCode>
                <c:ptCount val="2"/>
                <c:pt idx="0">
                  <c:v>56.240779082792344</c:v>
                </c:pt>
                <c:pt idx="1">
                  <c:v>48.155565407487806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3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OnePage'!$F$38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OnePage'!$C$39:$C$44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OnePage'!$F$39:$F$44</c:f>
              <c:numCache>
                <c:formatCode>0.00</c:formatCode>
                <c:ptCount val="6"/>
                <c:pt idx="0">
                  <c:v>115.80775911986103</c:v>
                </c:pt>
                <c:pt idx="1">
                  <c:v>160.47233366134282</c:v>
                </c:pt>
                <c:pt idx="2">
                  <c:v>248.40162025602302</c:v>
                </c:pt>
                <c:pt idx="3">
                  <c:v>89.07325639100614</c:v>
                </c:pt>
                <c:pt idx="4">
                  <c:v>32.644320541112258</c:v>
                </c:pt>
                <c:pt idx="5">
                  <c:v>11.848362184979459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dLbls/>
        <c:gapWidth val="69"/>
        <c:axId val="163695616"/>
        <c:axId val="168391808"/>
      </c:barChart>
      <c:catAx>
        <c:axId val="1636956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8391808"/>
        <c:crosses val="autoZero"/>
        <c:auto val="1"/>
        <c:lblAlgn val="ctr"/>
        <c:lblOffset val="100"/>
      </c:catAx>
      <c:valAx>
        <c:axId val="1683918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369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OnePage'!$D$51</c:f>
              <c:strCache>
                <c:ptCount val="1"/>
                <c:pt idx="0">
                  <c:v>w40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OnePage'!$D$52:$D$71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OnePage'!$E$51</c:f>
              <c:strCache>
                <c:ptCount val="1"/>
                <c:pt idx="0">
                  <c:v>w41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OnePage'!$C$52:$C$71</c:f>
              <c:strCache>
                <c:ptCount val="20"/>
                <c:pt idx="0">
                  <c:v>เมือง</c:v>
                </c:pt>
                <c:pt idx="1">
                  <c:v>เกษตรวิสัย</c:v>
                </c:pt>
                <c:pt idx="2">
                  <c:v>ปทุมรัตต์</c:v>
                </c:pt>
                <c:pt idx="3">
                  <c:v>จตุรพักตรพิมาน</c:v>
                </c:pt>
                <c:pt idx="4">
                  <c:v>ธวัชบุรี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'กราฟ OnePage'!$E$52:$E$71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dLbls/>
        <c:axId val="168441728"/>
        <c:axId val="168443264"/>
      </c:barChart>
      <c:catAx>
        <c:axId val="1684417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8443264"/>
        <c:crosses val="autoZero"/>
        <c:auto val="1"/>
        <c:lblAlgn val="ctr"/>
        <c:lblOffset val="100"/>
      </c:catAx>
      <c:valAx>
        <c:axId val="16844326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844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841"/>
          <c:y val="0.11111230245155526"/>
          <c:w val="0.15786935949541453"/>
          <c:h val="0.19337823197632517"/>
        </c:manualLayout>
      </c:layout>
      <c:txPr>
        <a:bodyPr/>
        <a:lstStyle/>
        <a:p>
          <a:pPr>
            <a:defRPr lang="en-US"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21"/>
          <c:h val="0.74231903137579236"/>
        </c:manualLayout>
      </c:layout>
      <c:areaChart>
        <c:grouping val="stacked"/>
        <c:ser>
          <c:idx val="2"/>
          <c:order val="2"/>
          <c:tx>
            <c:strRef>
              <c:f>'กราฟ OnePage'!$B$79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OnePage'!$C$79:$BB$79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dLbls/>
        <c:axId val="168584320"/>
        <c:axId val="168585856"/>
      </c:areaChart>
      <c:lineChart>
        <c:grouping val="standard"/>
        <c:ser>
          <c:idx val="0"/>
          <c:order val="0"/>
          <c:tx>
            <c:strRef>
              <c:f>'กราฟ OnePage'!$B$77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OnePage'!$D$77:$AQ$77</c:f>
              <c:numCache>
                <c:formatCode>0</c:formatCode>
                <c:ptCount val="4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25</c:v>
                </c:pt>
                <c:pt idx="23">
                  <c:v>35</c:v>
                </c:pt>
                <c:pt idx="24">
                  <c:v>21</c:v>
                </c:pt>
                <c:pt idx="25">
                  <c:v>35</c:v>
                </c:pt>
                <c:pt idx="26">
                  <c:v>18</c:v>
                </c:pt>
                <c:pt idx="27">
                  <c:v>28</c:v>
                </c:pt>
                <c:pt idx="28">
                  <c:v>24</c:v>
                </c:pt>
                <c:pt idx="29">
                  <c:v>47</c:v>
                </c:pt>
                <c:pt idx="30">
                  <c:v>33</c:v>
                </c:pt>
                <c:pt idx="31">
                  <c:v>28</c:v>
                </c:pt>
                <c:pt idx="32">
                  <c:v>30</c:v>
                </c:pt>
                <c:pt idx="33">
                  <c:v>18</c:v>
                </c:pt>
                <c:pt idx="34">
                  <c:v>28</c:v>
                </c:pt>
                <c:pt idx="35">
                  <c:v>13</c:v>
                </c:pt>
                <c:pt idx="36">
                  <c:v>5</c:v>
                </c:pt>
                <c:pt idx="37">
                  <c:v>7</c:v>
                </c:pt>
                <c:pt idx="38">
                  <c:v>5</c:v>
                </c:pt>
                <c:pt idx="3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OnePage'!$B$78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OnePage'!$C$76:$BB$76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OnePage'!$C$78:$BB$78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dLbls/>
        <c:marker val="1"/>
        <c:axId val="168584320"/>
        <c:axId val="168585856"/>
      </c:lineChart>
      <c:catAx>
        <c:axId val="1685843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8585856"/>
        <c:crosses val="autoZero"/>
        <c:auto val="1"/>
        <c:lblAlgn val="ctr"/>
        <c:lblOffset val="100"/>
      </c:catAx>
      <c:valAx>
        <c:axId val="1685858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858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392"/>
          <c:y val="6.5715348811004298E-2"/>
          <c:w val="0.14240654322640528"/>
          <c:h val="0.21845125647069977"/>
        </c:manualLayout>
      </c:layout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OnePage'!$D$97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OnePage'!$B$98:$B$99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OnePage'!$D$98:$D$99</c:f>
              <c:numCache>
                <c:formatCode>0.0</c:formatCode>
                <c:ptCount val="2"/>
                <c:pt idx="0">
                  <c:v>33.431952662721891</c:v>
                </c:pt>
                <c:pt idx="1">
                  <c:v>66.568047337278102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dLbls/>
        <c:firstSliceAng val="0"/>
        <c:holeSize val="50"/>
      </c:doughnutChart>
    </c:plotArea>
    <c:legend>
      <c:legendPos val="r"/>
      <c:layout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6160324777763163"/>
          <c:y val="3.6724332618854466E-2"/>
          <c:w val="0.78971336006160586"/>
          <c:h val="0.7055940373865596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OnePage'!$E$109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OnePage'!$C$110:$C$119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OnePage'!$E$110:$E$119</c:f>
              <c:numCache>
                <c:formatCode>0.00</c:formatCode>
                <c:ptCount val="10"/>
                <c:pt idx="0">
                  <c:v>53.698224852071007</c:v>
                </c:pt>
                <c:pt idx="1">
                  <c:v>21.153846153846153</c:v>
                </c:pt>
                <c:pt idx="2">
                  <c:v>10.502958579881657</c:v>
                </c:pt>
                <c:pt idx="3">
                  <c:v>5.1775147928994079</c:v>
                </c:pt>
                <c:pt idx="4">
                  <c:v>4.5857988165680474</c:v>
                </c:pt>
                <c:pt idx="5">
                  <c:v>2.0710059171597632</c:v>
                </c:pt>
                <c:pt idx="6">
                  <c:v>1.1834319526627219</c:v>
                </c:pt>
                <c:pt idx="7">
                  <c:v>0.8875739644970414</c:v>
                </c:pt>
                <c:pt idx="8">
                  <c:v>0.4437869822485207</c:v>
                </c:pt>
                <c:pt idx="9">
                  <c:v>0.29585798816568049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dLbls/>
        <c:gapWidth val="68"/>
        <c:axId val="168649088"/>
        <c:axId val="168650624"/>
      </c:barChart>
      <c:catAx>
        <c:axId val="1686490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8650624"/>
        <c:crosses val="autoZero"/>
        <c:auto val="1"/>
        <c:lblAlgn val="ctr"/>
        <c:lblOffset val="100"/>
      </c:catAx>
      <c:valAx>
        <c:axId val="1686506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168649088"/>
        <c:crosses val="autoZero"/>
        <c:crossBetween val="between"/>
      </c:valAx>
    </c:plotArea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512618</xdr:colOff>
      <xdr:row>7</xdr:row>
      <xdr:rowOff>124691</xdr:rowOff>
    </xdr:from>
    <xdr:to>
      <xdr:col>18</xdr:col>
      <xdr:colOff>744681</xdr:colOff>
      <xdr:row>40</xdr:row>
      <xdr:rowOff>75121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BFE46E7F-B425-E515-3759-964EF6EE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1118" y="1908464"/>
          <a:ext cx="9912927" cy="8532455"/>
        </a:xfrm>
        <a:prstGeom prst="rect">
          <a:avLst/>
        </a:prstGeom>
        <a:ln w="76200">
          <a:solidFill>
            <a:srgbClr val="FF66CC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396876</xdr:colOff>
      <xdr:row>9</xdr:row>
      <xdr:rowOff>102842</xdr:rowOff>
    </xdr:from>
    <xdr:to>
      <xdr:col>20</xdr:col>
      <xdr:colOff>48260</xdr:colOff>
      <xdr:row>9</xdr:row>
      <xdr:rowOff>167999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>
          <a:off x="4664076" y="3223729"/>
          <a:ext cx="7443662" cy="65157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32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4060</xdr:colOff>
      <xdr:row>34</xdr:row>
      <xdr:rowOff>68728</xdr:rowOff>
    </xdr:from>
    <xdr:to>
      <xdr:col>17</xdr:col>
      <xdr:colOff>89647</xdr:colOff>
      <xdr:row>45</xdr:row>
      <xdr:rowOff>165847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51</xdr:row>
      <xdr:rowOff>63500</xdr:rowOff>
    </xdr:from>
    <xdr:to>
      <xdr:col>19</xdr:col>
      <xdr:colOff>66675</xdr:colOff>
      <xdr:row>64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80</xdr:row>
      <xdr:rowOff>10583</xdr:rowOff>
    </xdr:from>
    <xdr:to>
      <xdr:col>15</xdr:col>
      <xdr:colOff>455083</xdr:colOff>
      <xdr:row>92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94</xdr:row>
      <xdr:rowOff>31750</xdr:rowOff>
    </xdr:from>
    <xdr:to>
      <xdr:col>11</xdr:col>
      <xdr:colOff>63499</xdr:colOff>
      <xdr:row>104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1717</xdr:colOff>
      <xdr:row>107</xdr:row>
      <xdr:rowOff>227977</xdr:rowOff>
    </xdr:from>
    <xdr:to>
      <xdr:col>17</xdr:col>
      <xdr:colOff>358589</xdr:colOff>
      <xdr:row>124</xdr:row>
      <xdr:rowOff>153894</xdr:rowOff>
    </xdr:to>
    <xdr:graphicFrame macro="">
      <xdr:nvGraphicFramePr>
        <xdr:cNvPr id="9" name="Chart 14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0.59594</cdr:x>
      <cdr:y>0.05324</cdr:y>
    </cdr:from>
    <cdr:to>
      <cdr:x>0.94937</cdr:x>
      <cdr:y>0.27833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xmlns="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8116699" y="281068"/>
          <a:ext cx="4813715" cy="1188311"/>
          <a:chOff x="7903945" y="287125"/>
          <a:chExt cx="2184728" cy="958636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909424" y="287125"/>
            <a:ext cx="2179249" cy="95863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   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อัตราป่วย 30-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5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910352" y="340600"/>
            <a:ext cx="297426" cy="24711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 sz="1800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916759" y="621109"/>
            <a:ext cx="296310" cy="24455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903945" y="880485"/>
            <a:ext cx="309124" cy="24059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 sz="18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585.936403356478" createdVersion="8" refreshedVersion="8" minRefreshableVersion="3" recordCount="674">
  <cacheSource type="worksheet">
    <worksheetSource ref="A4:P678" sheet="E1 ไข้เลือดออก (จาก 506)"/>
  </cacheSource>
  <cacheFields count="16">
    <cacheField name="E0" numFmtId="0">
      <sharedItems containsSemiMixedTypes="0" containsString="0" containsNumber="1" containsInteger="1" minValue="67" maxValue="29240"/>
    </cacheField>
    <cacheField name="ชื่อโรค" numFmtId="0">
      <sharedItems/>
    </cacheField>
    <cacheField name="ชื่อ - สกุล" numFmtId="0">
      <sharedItems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/>
    </cacheField>
    <cacheField name="ชื่อหมู่บ้าน" numFmtId="0">
      <sharedItems count="327">
        <s v="วนาทิพย์"/>
        <s v="ดอนกลาง"/>
        <s v="น้ำเที่ยง"/>
        <s v="หนองไผ่"/>
        <s v="กลางเมืองใหม่"/>
        <s v="มันเหลือง"/>
        <s v="นา"/>
        <s v="โนนเพชร"/>
        <s v="โพนทอน"/>
        <s v="หนองทุ่งมน"/>
        <s v="ดงหวาย"/>
        <s v="ทุ่งมน"/>
        <s v="หนองแวงควงเหนือ"/>
        <s v="ปลาโด"/>
        <s v="ลำโกน"/>
        <s v="คุ้มวัดสว่าง"/>
        <s v="หนองเมย"/>
        <s v="หนองม้า"/>
        <s v="หนองพอก"/>
        <s v="หวายน้อย"/>
        <s v="เหล่าฮก"/>
        <s v="หนองแวง"/>
        <s v="หนองฮี"/>
        <s v="สะอาดสมบูรณ์"/>
        <s v="หัวงัว"/>
        <s v="หนองขุ่น"/>
        <s v="สองชั้น"/>
        <s v="ยางด่อ"/>
        <s v="ยางเลิง"/>
        <s v="เหล่ากล้วย"/>
        <s v="หนองแสง"/>
        <s v="แคนใหม่"/>
        <s v="โนนสะอาด"/>
        <s v="โคกล่าม"/>
        <s v="หนองนาสร้าง"/>
        <s v="ไม่ระบุหมู่บ้าน"/>
        <s v="ดอนโมง"/>
        <s v="อ้น"/>
        <s v="หนองหูลิง"/>
        <s v="ฉวะ"/>
        <s v="กกบก"/>
        <s v="ทุ่งนาหลวง"/>
        <s v="ไคร่นุ่น"/>
        <s v="ศาลา"/>
        <s v="หนองส้าว"/>
        <s v="บูรพา"/>
        <s v="ห้วยค้อ"/>
        <s v="มะหรี่"/>
        <s v="ใหม่พัฒนา"/>
        <s v="ทรายมูล"/>
        <s v="สระบัว"/>
        <s v="เหล่ายูง"/>
        <s v="ผือฮี"/>
        <s v="ดินดำ"/>
        <s v="หนองบัวเลิง"/>
        <s v="ดอนแคน"/>
        <s v="อุดม"/>
        <s v="โนนสมบูรณ์"/>
        <s v="หัวบ่อ"/>
        <s v="โคกก่อง"/>
        <s v="ป่ายาง"/>
        <s v="ดงบัง"/>
        <s v="หัวโทนเหนือ"/>
        <s v="กาหลง"/>
        <s v="หนองสิม"/>
        <s v="หนองคำใหม่สามัคคี"/>
        <s v="ดงสวนผึ้ง"/>
        <s v="เกษตรวิสัย"/>
        <s v="นาโพธิ์"/>
        <s v="คุ้มหลังศาล"/>
        <s v="เล้า"/>
        <s v="คำอุดม"/>
        <s v="คุ้มกลางเมืองใหม่"/>
        <s v="ผักแว่น"/>
        <s v="สิงห์โคก"/>
        <s v="หนองหมื่นถ่าน"/>
        <s v="แก่นทรายน้อย"/>
        <s v="คุ้มวัดเหนือ"/>
        <s v="คุ้มขี้เหล็กเหนือ"/>
        <s v="โนนรัง"/>
        <s v="คูดินทราย"/>
        <s v="เม็ก"/>
        <s v="โพธิ์ไทรทอง"/>
        <s v="จิก"/>
        <s v="สุขเกษม"/>
        <s v="ทุ่งทรายทอง"/>
        <s v="เกล็ดลิ่น"/>
        <s v="ศิริมงคล"/>
        <s v="โปง"/>
        <s v="กู่"/>
        <s v="โนนสวรรค์"/>
        <s v="โคกกลาง"/>
        <s v="ท่าทรัพย์เจริญ"/>
        <s v="เปลือยน้อย"/>
        <s v="โนนจาน"/>
        <s v="นาสมบูรณ์"/>
        <s v="ค้อ"/>
        <s v="หนองเม็ก"/>
        <s v="โพนทราย"/>
        <s v="คำพอุง"/>
        <s v="โนนสว่าง"/>
        <s v="หนองจอก"/>
        <s v="ราษฎรสามัคคี"/>
        <s v="ดงสิงห์"/>
        <s v="จำปาคำ"/>
        <s v="โรงเรียนเมือง"/>
        <s v="หัวดง"/>
        <s v="ดอนยาง"/>
        <s v="หนองแข้พัฒนา"/>
        <s v="สุขสำราญ"/>
        <s v="หนาด"/>
        <s v="หนองเพียงขันธ์"/>
        <s v="กุดทรายดี"/>
        <s v="โพธิ์สัยน้อย"/>
        <s v="คำโพนสูง"/>
        <s v="ดอนขาม"/>
        <s v="โนนน้ำเงิน"/>
        <s v="โนนสวาสดิ์"/>
        <s v="แก่นทราย"/>
        <s v="ดอนเรือ"/>
        <s v="กอก"/>
        <s v="หนองฮูน้อย"/>
        <s v="โนนศิริ"/>
        <s v="หนองตอ"/>
        <s v="หนองคำน้อย"/>
        <s v="หนองตากล้า"/>
        <s v="หนองควายอีน้อย"/>
        <s v="โนนเหลี่ยม"/>
        <s v="ดอนสังข์"/>
        <s v="หนองพังคี"/>
        <s v="หนองเดิ่น"/>
        <s v="ตากแดด"/>
        <s v="หัวช้าง"/>
        <s v="หนองบัวหลวงพัฒนา"/>
        <s v="หนองสองห้อง"/>
        <s v="โพธิ์ราษฎร์"/>
        <s v="โนนสามัคคี"/>
        <s v="ลิ้นฟ้า"/>
        <s v="ดงสว่าง"/>
        <s v="หนองข่า"/>
        <s v="เหล่าโพนงาม"/>
        <s v="เมืองทองใหญ่"/>
        <s v="โนนเจริญ"/>
        <s v="หนองมะเหียะ"/>
        <s v="หนองบึง"/>
        <s v="เปลือยหัวตะพาน"/>
        <s v="แมต"/>
        <s v="หนองเทิ่ง"/>
        <s v="คูเมือง"/>
        <s v="โคกสำราญ"/>
        <s v="ตาเสือ"/>
        <s v="ท่าสะอาด"/>
        <s v="บัวแดง"/>
        <s v="โนนม่วง"/>
        <s v="หนองหว้า"/>
        <s v="คำไฮ"/>
        <s v="ดงมัน"/>
        <s v="สวนมอญ"/>
        <s v="บาก"/>
        <s v="โคกหนองบัว"/>
        <s v="นาใหญ่"/>
        <s v="คุ้มใต้"/>
        <s v="คุยผง"/>
        <s v="ดอนเจริญ"/>
        <s v="โหรา"/>
        <s v="ขามเปี้ย"/>
        <s v="ดอนเกษม"/>
        <s v="โนนเดื่อ"/>
        <s v="โพธิ์งาม"/>
        <s v="หินตั้ง"/>
        <s v="ทุ่งประเสริฐ"/>
        <s v="โคกสว่างอารมย์"/>
        <s v="ตาแหลว"/>
        <s v="น้ำใส"/>
        <s v="ดงดิบ"/>
        <s v="โนนมาลี"/>
        <s v="ส้มโฮง"/>
        <s v="เชียงใหม่"/>
        <s v="หนองทัพไทย"/>
        <s v="หนองเรือ"/>
        <s v="เปลือยตาล"/>
        <s v="อ่างทอง"/>
        <s v="โนนโพธิ์"/>
        <s v="โนนขมิ้น"/>
        <s v="โคกก่องน้อย"/>
        <s v="ท่าอุดม"/>
        <s v="โพนนางาม"/>
        <s v="ดงทรายงาม"/>
        <s v="ธาตุจอมศรี"/>
        <s v="หนองพานแย"/>
        <s v="ชัยวารี"/>
        <s v="สังข์"/>
        <s v="โนนหาดพัฒนา"/>
        <s v="หนองม่วง"/>
        <s v="หนองผง"/>
        <s v="พระอารามหลวง"/>
        <s v="ค่ายเสรี"/>
        <s v="หัวหนอง"/>
        <s v="ท่าสีดา"/>
        <s v="มะอึ"/>
        <s v="บัวทอง"/>
        <s v="น้ำคำ"/>
        <s v="โนนงาม"/>
        <s v="หนองนาใหญ่"/>
        <s v="หนองพอกพัฒนา"/>
        <s v="คุ้มซ่ง"/>
        <s v="เกษตร(คุ้มใต้)"/>
        <s v="ท่างาม"/>
        <s v="บัวคำ"/>
        <s v="ภูเขาทอง"/>
        <s v="เกษตร(คุ้มป่าบาก)"/>
        <s v="คำม่วงหวาน"/>
        <s v="สุขสวัสดิ์"/>
        <s v="เหล่าสมบูรณ์"/>
        <s v="ดอนชาด"/>
        <s v="อุดมสุข"/>
        <s v="รอบเมือง"/>
        <s v="หัวโทนใต้"/>
        <s v="หนองพันมูล"/>
        <s v="ส่องใหม่"/>
        <s v="สวายโดด"/>
        <s v="โนนน้อย"/>
        <s v="นางาม"/>
        <s v="โพนศรี"/>
        <s v="หนองผือ"/>
        <s v="หนองสระ"/>
        <s v="โพนสว่าง"/>
        <s v="ม่วงลาด"/>
        <s v="สั้น"/>
        <s v="เทพประสิทธิ์"/>
        <s v="แมด"/>
        <s v="หนองแข้ดง"/>
        <s v="หมอตา"/>
        <s v="หนองแวงดง"/>
        <s v="หนองเต่า"/>
        <s v="ดงยาง"/>
        <s v="เชียงขวัญ"/>
        <s v="หนองครก"/>
        <s v="หนองกู่"/>
        <s v="หัวโนนตาลน้อย"/>
        <s v="บึงบูรพา"/>
        <s v="มะกอก"/>
        <s v="นานวล"/>
        <s v="โนนสว่างสามัคคี"/>
        <s v="อุ่มเม้า"/>
        <s v="โนนข่า"/>
        <s v="ดอนดู่"/>
        <s v="เหล่าลิง"/>
        <s v="ป่าบาก"/>
        <s v="หนองสำราญ"/>
        <s v="หนองคูณ"/>
        <s v="หนองงอม"/>
        <s v="ศาลางาม"/>
        <s v="สะอาด"/>
        <s v="ดอนทอง"/>
        <s v="ป่าดวน"/>
        <s v="ศรีสมเด็จ"/>
        <s v="โพนพอุง"/>
        <s v="เหล่าเรือ"/>
        <s v="ใหม่เจริญ"/>
        <s v="หนองคู"/>
        <s v="วังน้ำวน"/>
        <s v="โนนสวรรค์พัฒนา"/>
        <s v="เขืองใหญ่"/>
        <s v="ท่าโพธิ์"/>
        <s v="หนองบัวโนน"/>
        <s v="หนองหญ้าม้า"/>
        <s v="โนนพัฒนา"/>
        <s v="สนาม"/>
        <s v="โคกกุง"/>
        <s v="ยางเครือ"/>
        <s v="หนองตอกแป้น"/>
        <s v="สีแก้ว"/>
        <s v="วังยาว"/>
        <s v="ดู่น้อย"/>
        <s v="เสาธง"/>
        <s v="โพนสูง"/>
        <s v="น้ำเกลี้ยง"/>
        <s v="นากระตึบ"/>
        <s v="โคกสมบูรณ์"/>
        <s v="แห่"/>
        <s v="สวนจิก"/>
        <s v="นาน้อย"/>
        <s v="หนองขุมเหล็ก"/>
        <s v="ดงแดง"/>
        <s v="วังทอง"/>
        <s v="แคนน้อย"/>
        <s v="บขส."/>
        <s v="ดงขี้นาค"/>
        <s v="คุ้มเหนือ"/>
        <s v="น้ำคำน้อย"/>
        <s v="โพนเงินน้อย"/>
        <s v="ใหม่สถานี"/>
        <s v="หมูม้น"/>
        <s v="นาเลา"/>
        <s v="กุดน้ำใส"/>
        <s v="หนองไฮ"/>
        <s v="คำหัวคู"/>
        <s v="ดอนกลอย"/>
        <s v="ดอกล้ำ"/>
        <s v="ท่าสุพาน"/>
        <s v="ดงครั่งใหญ่"/>
        <s v="ดงบ้านนา"/>
        <s v="พระอุ้ย"/>
        <s v="นาแพง"/>
        <s v="ดอนสุข"/>
        <s v="ตับเต่า"/>
        <s v="ยาง"/>
        <s v="จำปา"/>
        <s v="โคกสาย"/>
        <s v="สองพี่น้อง"/>
        <s v="ดงเค็ง"/>
        <s v="หนองหล่ม"/>
        <s v="หนองฟ้าพัฒนา"/>
        <s v="จานใต้"/>
        <s v="โคกสว่าง"/>
        <s v="สนามม้า"/>
        <s v="โนนแก้ว"/>
        <s v="หนองนกทา"/>
        <s v="มะแว"/>
        <s v="ขอนแก่น"/>
        <s v="ดอนพิมาน"/>
        <s v="หนองยางน้อย"/>
        <s v="สหราษฎร์"/>
        <s v="เล้าข้าว"/>
        <s v="เด่นราษฎร์"/>
        <s v="บัวขาว"/>
      </sharedItems>
    </cacheField>
    <cacheField name="ตำบล" numFmtId="0">
      <sharedItems count="132">
        <s v="หนองผือ"/>
        <s v="สะอาด"/>
        <s v="นางาม"/>
        <s v="เหนือเมือง"/>
        <s v="สระคู"/>
        <s v="หน่อม"/>
        <s v="สระนกแก้ว"/>
        <s v="ดงครั่งน้อย"/>
        <s v="รอบเมือง"/>
        <s v="ดงสิงห์"/>
        <s v="หนองแวงควง"/>
        <s v="หนองพอก"/>
        <s v="หัวช้าง"/>
        <s v="เมยวดี"/>
        <s v="บุ่งเลิศ"/>
        <s v="ทุ่งเขาหลวง"/>
        <s v="ห้วยหินลาด"/>
        <s v="หนองแวง"/>
        <s v="สะอาดสมบูรณ์"/>
        <s v="จังหาร"/>
        <s v="หนองขุ่นใหญ่"/>
        <s v="หินกอง"/>
        <s v="เทอดไทย"/>
        <s v="ดอกไม้"/>
        <s v="ปาฝา"/>
        <s v="ภูเขาทอง"/>
        <s v="โหรา"/>
        <s v="อัคคะคำ"/>
        <s v="โคกล่าม"/>
        <s v="ในเมือง"/>
        <s v="ท่าหาดยาว"/>
        <s v="ทุ่งศรีเมือง"/>
        <s v="นาแซง"/>
        <s v="อาจสามารถ"/>
        <s v="เกษตรวิสัย"/>
        <s v="ผาน้ำย้อย"/>
        <s v="ภูเงิน"/>
        <s v="ขวาว"/>
        <s v="สระบัว"/>
        <s v="ดงแดง"/>
        <s v="ดินดำ"/>
        <s v="หนองไผ่"/>
        <s v="ทุ่งหลวง"/>
        <s v="กลาง"/>
        <s v="หัวโทน"/>
        <s v="น้ำคำ"/>
        <s v="โพธิ์ทอง"/>
        <s v="หนองแก้ว"/>
        <s v="หนองฮี"/>
        <s v="ผักแว่น"/>
        <s v="สิงห์โคก"/>
        <s v="หนองหมื่นถ่า"/>
        <s v="ขอนแก่น"/>
        <s v="ไพศาล"/>
        <s v="โนนรัง"/>
        <s v="นาใหญ่"/>
        <s v="ขี้เหล็ก"/>
        <s v="โพนทราย"/>
        <s v="มะอึ"/>
        <s v="ท่าสีดา"/>
        <s v="บ่อพันขัน"/>
        <s v="น้ำอ้อม"/>
        <s v="คำพอุง"/>
        <s v="ช้างเผือก"/>
        <s v="เหล่าน้อย"/>
        <s v="ขามเปี้ย"/>
        <s v="ศรีสว่าง"/>
        <s v="บึงงาม"/>
        <s v="เชียงใหม่"/>
        <s v="กกโพธิ์"/>
        <s v="โพธิ์สัย"/>
        <s v="ดอนโอง"/>
        <s v="โนนชัยศรี"/>
        <s v="บัวคำ"/>
        <s v="เมืองทุ่ง"/>
        <s v="โนนตาล"/>
        <s v="ชุมพร"/>
        <s v="ธวัชบุรี"/>
        <s v="นาอุดม"/>
        <s v="ดู่"/>
        <s v="ชานุวรรณ"/>
        <s v="เมืองทอง"/>
        <s v="จำปาขัน"/>
        <s v="บัวแดง"/>
        <s v="คูเมือง"/>
        <s v="นิเวศน์"/>
        <s v="คำไฮ"/>
        <s v="กุดน้ำใส"/>
        <s v="อีง่อง"/>
        <s v="บ้านบาก"/>
        <s v="พนมไพร"/>
        <s v="เหล่าหลวง"/>
        <s v="หนองทัพไทย"/>
        <s v="โนนสง่า"/>
        <s v="โนนสว่าง"/>
        <s v="น้ำใส"/>
        <s v="หนองใหญ่"/>
        <s v="หนองบัว"/>
        <s v="เมืองหงส์"/>
        <s v="หมูม้น"/>
        <s v="แคนใหญ่"/>
        <s v="วารีสวัสดิ์"/>
        <s v="นาโพธิ์"/>
        <s v="ยางใหญ่"/>
        <s v="ดงลาน"/>
        <s v="โนนสวรรค์"/>
        <s v="ศรีวิลัย"/>
        <s v="ม่วงลาด"/>
        <s v="เชียงขวัญ"/>
        <s v="ดู่น้อย"/>
        <s v="นานวล"/>
        <s v="บ้านเขือง"/>
        <s v="เกาะแก้ว"/>
        <s v="เด่นราษฎร์"/>
        <s v="หนองตาไก้"/>
        <s v="บ้านฝาง"/>
        <s v="สีแก้ว"/>
        <s v="กู่กาสิงห์"/>
        <s v="โพธิ์ใหญ่"/>
        <s v="วังสามัคคี"/>
        <s v="ธงธานี"/>
        <s v="ท่าม่วง"/>
        <s v="นาเลิง"/>
        <s v="สวนจิก"/>
        <s v="ดงครั่งใหญ่"/>
        <s v="สว่าง"/>
        <s v="ดอกล้ำ"/>
        <s v="สาวแห"/>
        <s v="นาเมือง"/>
        <s v="เหล่า"/>
        <s v="โคกสว่าง"/>
        <s v="โพธิ์ศรี"/>
      </sharedItems>
    </cacheField>
    <cacheField name="อำเภอ" numFmtId="0">
      <sharedItems count="20">
        <s v="เมืองสรวง"/>
        <s v="โพธิ์ชัย"/>
        <s v="เสลภูมิ"/>
        <s v="เมือง"/>
        <s v="สุวรรณภูมิ"/>
        <s v="อาจสามารถ"/>
        <s v="โพนทอง"/>
        <s v="เกษตรวิสัย"/>
        <s v="จังหาร"/>
        <s v="ศรีสมเด็จ"/>
        <s v="หนองพอก"/>
        <s v="เมยวดี"/>
        <s v="ทุ่งเขาหลวง"/>
        <s v="จตุรพักตรพิมาน"/>
        <s v="โพนทราย"/>
        <s v="ปทุมรัตต์"/>
        <s v="ธวัชบุรี"/>
        <s v="หนองฮี"/>
        <s v="พนมไพร"/>
        <s v="เชียงขวัญ"/>
      </sharedItems>
    </cacheField>
    <cacheField name="วันเริ่มป่วย" numFmtId="14">
      <sharedItems containsSemiMixedTypes="0" containsNonDate="0" containsDate="1" containsString="0" minDate="2024-01-01T00:00:00" maxDate="2024-10-16T00:00:00"/>
    </cacheField>
    <cacheField name="วันพบผป" numFmtId="14">
      <sharedItems containsSemiMixedTypes="0" containsNonDate="0" containsDate="1" containsString="0" minDate="2024-01-01T00:00:00" maxDate="2024-10-19T00:00:00"/>
    </cacheField>
    <cacheField name="w" numFmtId="192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41" count="42">
        <n v="13"/>
        <n v="29"/>
        <n v="23"/>
        <n v="7"/>
        <n v="33"/>
        <n v="16"/>
        <n v="2"/>
        <n v="31"/>
        <n v="27"/>
        <n v="34"/>
        <n v="1"/>
        <n v="36"/>
        <n v="15"/>
        <n v="25"/>
        <n v="24"/>
        <n v="22"/>
        <n v="14"/>
        <n v="28"/>
        <n v="4"/>
        <n v="12"/>
        <n v="32"/>
        <n v="6"/>
        <n v="37"/>
        <n v="30"/>
        <n v="26"/>
        <n v="35"/>
        <n v="11"/>
        <n v="19"/>
        <n v="5"/>
        <n v="17"/>
        <n v="10"/>
        <n v="8"/>
        <n v="18"/>
        <n v="3"/>
        <n v="0"/>
        <n v="39"/>
        <n v="40"/>
        <n v="9"/>
        <n v="41"/>
        <n v="38"/>
        <n v="20"/>
        <n v="21"/>
      </sharedItems>
    </cacheField>
    <cacheField name="Wkdatesick" numFmtId="0">
      <sharedItems containsSemiMixedTypes="0" containsString="0" containsNumber="1" containsInteger="1" minValue="0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n v="15001"/>
    <s v="26.D.H.F."/>
    <s v="Geninus Willem Albi"/>
    <s v="ชาย"/>
    <n v="58"/>
    <s v="ไม่ทราบอาชีพ/ในปกครอง"/>
    <s v="40"/>
    <s v="07"/>
    <x v="0"/>
    <x v="0"/>
    <x v="0"/>
    <d v="2024-03-28T00:00:00"/>
    <d v="2024-04-01T00:00:00"/>
    <d v="2024-01-06T00:00:00"/>
    <x v="0"/>
    <n v="12"/>
  </r>
  <r>
    <n v="28077"/>
    <s v="26.D.H.F."/>
    <s v="กนกวรรณ   ประชุมวรรณ"/>
    <s v="หญิง"/>
    <n v="18"/>
    <s v="ไม่ทราบอาชีพ/ในปกครอง"/>
    <s v="16"/>
    <s v="13"/>
    <x v="1"/>
    <x v="1"/>
    <x v="1"/>
    <d v="2024-07-26T00:00:00"/>
    <d v="2024-07-26T00:00:00"/>
    <d v="2024-01-06T00:00:00"/>
    <x v="1"/>
    <n v="29"/>
  </r>
  <r>
    <n v="21494"/>
    <s v="26.D.H.F."/>
    <s v="กรรณิกา จันทร์บุตร"/>
    <s v="หญิง"/>
    <n v="13"/>
    <s v="นักเรียน"/>
    <s v="58"/>
    <s v="10"/>
    <x v="2"/>
    <x v="2"/>
    <x v="2"/>
    <d v="2024-06-13T00:00:00"/>
    <d v="2024-06-13T00:00:00"/>
    <d v="2024-01-06T00:00:00"/>
    <x v="2"/>
    <n v="23"/>
  </r>
  <r>
    <n v="11927"/>
    <s v="26.D.H.F."/>
    <s v="กฤชภัทร วงศกรฉัตร"/>
    <s v="ชาย"/>
    <n v="0"/>
    <s v="ไม่ทราบอาชีพ/ในปกครอง"/>
    <s v="364"/>
    <s v="18"/>
    <x v="3"/>
    <x v="3"/>
    <x v="3"/>
    <d v="2024-02-22T00:00:00"/>
    <d v="2024-02-22T00:00:00"/>
    <d v="2024-01-06T00:00:00"/>
    <x v="3"/>
    <n v="7"/>
  </r>
  <r>
    <n v="2253"/>
    <s v="26.D.H.F."/>
    <s v="กฤตเมธ ขุณิกากรณ์"/>
    <s v="ชาย"/>
    <n v="19"/>
    <s v="ไม่ทราบอาชีพ/ในปกครอง"/>
    <s v="865"/>
    <s v="20"/>
    <x v="4"/>
    <x v="4"/>
    <x v="4"/>
    <d v="2024-08-19T00:00:00"/>
    <d v="2024-08-23T00:00:00"/>
    <d v="2024-01-06T00:00:00"/>
    <x v="4"/>
    <n v="33"/>
  </r>
  <r>
    <n v="12648"/>
    <s v="26.D.H.F."/>
    <s v="กฤษณะ ขัดแก้ว"/>
    <s v="ชาย"/>
    <n v="11"/>
    <s v="นักเรียน"/>
    <s v=""/>
    <s v="07"/>
    <x v="5"/>
    <x v="5"/>
    <x v="5"/>
    <d v="2024-02-16T00:00:00"/>
    <d v="2024-02-22T00:00:00"/>
    <d v="2024-01-06T00:00:00"/>
    <x v="3"/>
    <n v="6"/>
  </r>
  <r>
    <n v="28085"/>
    <s v="26.D.H.F."/>
    <s v="ก้องภพ แก่นนาคำ"/>
    <s v="ชาย"/>
    <n v="17"/>
    <s v="นักเรียน"/>
    <s v="30"/>
    <s v="05"/>
    <x v="6"/>
    <x v="3"/>
    <x v="3"/>
    <d v="2024-07-21T00:00:00"/>
    <d v="2024-07-26T00:00:00"/>
    <d v="2024-01-06T00:00:00"/>
    <x v="1"/>
    <n v="29"/>
  </r>
  <r>
    <n v="16387"/>
    <s v="26.D.H.F."/>
    <s v="กัญจนา ท้าวบุตร"/>
    <s v="หญิง"/>
    <n v="45"/>
    <s v="รับจ้าง,กรรมกร"/>
    <s v="104"/>
    <s v="06"/>
    <x v="7"/>
    <x v="6"/>
    <x v="6"/>
    <d v="2024-04-20T00:00:00"/>
    <d v="2024-04-24T00:00:00"/>
    <d v="2024-01-06T00:00:00"/>
    <x v="5"/>
    <n v="16"/>
  </r>
  <r>
    <n v="8534"/>
    <s v="26.D.H.F."/>
    <s v="กัญญาภัค นามโสม"/>
    <s v="หญิง"/>
    <n v="22"/>
    <s v="ไม่ทราบอาชีพ/ในปกครอง"/>
    <s v="294"/>
    <s v="03"/>
    <x v="8"/>
    <x v="7"/>
    <x v="7"/>
    <d v="2024-01-14T00:00:00"/>
    <d v="2024-01-14T00:00:00"/>
    <d v="2024-01-06T00:00:00"/>
    <x v="6"/>
    <n v="2"/>
  </r>
  <r>
    <n v="4627"/>
    <s v="26.D.H.F."/>
    <s v="กัญญาภัค บุญบิดา"/>
    <s v="หญิง"/>
    <n v="9"/>
    <s v="ไม่ทราบอาชีพ/ในปกครอง"/>
    <s v="526"/>
    <s v="19"/>
    <x v="9"/>
    <x v="8"/>
    <x v="3"/>
    <d v="2024-08-05T00:00:00"/>
    <d v="2024-08-05T00:00:00"/>
    <d v="2024-01-06T00:00:00"/>
    <x v="7"/>
    <n v="31"/>
  </r>
  <r>
    <n v="25514"/>
    <s v="26.D.H.F."/>
    <s v="กัญญาภัทร ก่ำแก้ว"/>
    <s v="หญิง"/>
    <n v="10"/>
    <s v="นักเรียน"/>
    <s v="115"/>
    <s v="12"/>
    <x v="10"/>
    <x v="9"/>
    <x v="8"/>
    <d v="2024-07-09T00:00:00"/>
    <d v="2024-07-09T00:00:00"/>
    <d v="2024-01-06T00:00:00"/>
    <x v="8"/>
    <n v="27"/>
  </r>
  <r>
    <n v="2740"/>
    <s v="26.D.H.F."/>
    <s v="กัณฐาภรณ์ อุตรมาตย์"/>
    <s v="หญิง"/>
    <n v="33"/>
    <s v="รับจ้าง,กรรมกร"/>
    <s v="199"/>
    <s v="07"/>
    <x v="11"/>
    <x v="8"/>
    <x v="3"/>
    <d v="2024-08-24T00:00:00"/>
    <d v="2024-08-29T00:00:00"/>
    <d v="2024-01-06T00:00:00"/>
    <x v="9"/>
    <n v="34"/>
  </r>
  <r>
    <n v="2472"/>
    <s v="26.D.H.F."/>
    <s v="กันณิกา ทองเฟื่อง"/>
    <s v="หญิง"/>
    <n v="42"/>
    <s v="ไม่ทราบอาชีพ/ในปกครอง"/>
    <s v="54"/>
    <s v="01"/>
    <x v="12"/>
    <x v="10"/>
    <x v="9"/>
    <d v="2024-08-24T00:00:00"/>
    <d v="2024-08-24T00:00:00"/>
    <d v="2024-01-06T00:00:00"/>
    <x v="9"/>
    <n v="34"/>
  </r>
  <r>
    <n v="7395"/>
    <s v="26.D.H.F."/>
    <s v="กัปตัน รัตนบุรี"/>
    <s v="ชาย"/>
    <n v="23"/>
    <s v="รับจ้าง,กรรมกร"/>
    <s v="232"/>
    <s v="09"/>
    <x v="13"/>
    <x v="11"/>
    <x v="10"/>
    <d v="2024-01-05T00:00:00"/>
    <d v="2024-01-10T00:00:00"/>
    <d v="2024-01-06T00:00:00"/>
    <x v="10"/>
    <n v="0"/>
  </r>
  <r>
    <n v="5004"/>
    <s v="26.D.H.F."/>
    <s v="กิ่งทอง สงพระ"/>
    <s v="หญิง"/>
    <n v="26"/>
    <s v="ไม่ทราบอาชีพ/ในปกครอง"/>
    <s v="230"/>
    <s v="07"/>
    <x v="14"/>
    <x v="12"/>
    <x v="4"/>
    <d v="2024-09-03T00:00:00"/>
    <d v="2024-09-07T00:00:00"/>
    <d v="2024-01-06T00:00:00"/>
    <x v="11"/>
    <n v="35"/>
  </r>
  <r>
    <n v="5006"/>
    <s v="26.D.H.F."/>
    <s v="กิตติโชค สุวรรณธาดา"/>
    <s v="ชาย"/>
    <n v="15"/>
    <s v="ไม่ทราบอาชีพ/ในปกครอง"/>
    <s v="285"/>
    <s v="04"/>
    <x v="15"/>
    <x v="4"/>
    <x v="4"/>
    <d v="2024-08-25T00:00:00"/>
    <d v="2024-08-28T00:00:00"/>
    <d v="2024-01-06T00:00:00"/>
    <x v="9"/>
    <n v="34"/>
  </r>
  <r>
    <n v="1647"/>
    <s v="26.D.H.F."/>
    <s v="กิตติวัฒน์ ท้วมทวยหาญ"/>
    <s v="ชาย"/>
    <n v="14"/>
    <s v="นักเรียน"/>
    <s v="127"/>
    <s v="04"/>
    <x v="16"/>
    <x v="13"/>
    <x v="11"/>
    <d v="2024-08-17T00:00:00"/>
    <d v="2024-08-17T00:00:00"/>
    <d v="2024-01-06T00:00:00"/>
    <x v="4"/>
    <n v="33"/>
  </r>
  <r>
    <n v="5008"/>
    <s v="26.D.H.F."/>
    <s v="กิตติศักดิ์ สุวรรณธาดา"/>
    <s v="ชาย"/>
    <n v="15"/>
    <s v="ไม่ทราบอาชีพ/ในปกครอง"/>
    <s v="285"/>
    <s v="04"/>
    <x v="15"/>
    <x v="4"/>
    <x v="4"/>
    <d v="2024-08-26T00:00:00"/>
    <d v="2024-08-29T00:00:00"/>
    <d v="2024-01-06T00:00:00"/>
    <x v="9"/>
    <n v="34"/>
  </r>
  <r>
    <n v="15656"/>
    <s v="26.D.H.F."/>
    <s v="กุลธิดา ทองหอม"/>
    <s v="หญิง"/>
    <n v="10"/>
    <s v="ไม่ทราบอาชีพ/ในปกครอง"/>
    <s v="65"/>
    <s v="08"/>
    <x v="17"/>
    <x v="14"/>
    <x v="11"/>
    <d v="2024-04-11T00:00:00"/>
    <d v="2024-04-15T00:00:00"/>
    <d v="2024-01-06T00:00:00"/>
    <x v="12"/>
    <n v="14"/>
  </r>
  <r>
    <n v="23981"/>
    <s v="26.D.H.F."/>
    <s v="เกวลิน เบียนขุนทศ"/>
    <s v="หญิง"/>
    <n v="27"/>
    <s v="ครู"/>
    <s v=""/>
    <s v="11"/>
    <x v="18"/>
    <x v="11"/>
    <x v="10"/>
    <d v="2024-06-22T00:00:00"/>
    <d v="2024-06-23T00:00:00"/>
    <d v="2024-01-06T00:00:00"/>
    <x v="13"/>
    <n v="25"/>
  </r>
  <r>
    <n v="2479"/>
    <s v="26.D.H.F."/>
    <s v="เกษร ธารคุณ"/>
    <s v="หญิง"/>
    <n v="39"/>
    <s v="เกษตร"/>
    <s v="75"/>
    <s v="03"/>
    <x v="19"/>
    <x v="15"/>
    <x v="12"/>
    <d v="2024-08-25T00:00:00"/>
    <d v="2024-08-28T00:00:00"/>
    <d v="2024-01-06T00:00:00"/>
    <x v="9"/>
    <n v="34"/>
  </r>
  <r>
    <n v="23513"/>
    <s v="26.D.H.F."/>
    <s v="ขวัญจิรา วรรณะ"/>
    <s v="หญิง"/>
    <n v="6"/>
    <s v="ไม่ทราบอาชีพ/ในปกครอง"/>
    <s v="86"/>
    <s v="09"/>
    <x v="20"/>
    <x v="0"/>
    <x v="0"/>
    <d v="2024-06-14T00:00:00"/>
    <d v="2024-06-17T00:00:00"/>
    <d v="2024-01-06T00:00:00"/>
    <x v="14"/>
    <n v="23"/>
  </r>
  <r>
    <n v="1853"/>
    <s v="26.D.H.F."/>
    <s v="เขมิกา บุดดาวัน"/>
    <s v="หญิง"/>
    <n v="16"/>
    <s v="นักเรียน"/>
    <s v="107"/>
    <s v="04"/>
    <x v="21"/>
    <x v="16"/>
    <x v="4"/>
    <d v="2024-05-31T00:00:00"/>
    <d v="2024-06-03T00:00:00"/>
    <d v="2024-01-06T00:00:00"/>
    <x v="15"/>
    <n v="21"/>
  </r>
  <r>
    <n v="21712"/>
    <s v="26.D.H.F."/>
    <s v="คำปอนด์ อาษาธง"/>
    <s v="หญิง"/>
    <n v="51"/>
    <s v="ไม่ทราบอาชีพ/ในปกครอง"/>
    <s v="77"/>
    <s v="06"/>
    <x v="22"/>
    <x v="17"/>
    <x v="7"/>
    <d v="2024-06-06T00:00:00"/>
    <d v="2024-06-13T00:00:00"/>
    <d v="2024-01-06T00:00:00"/>
    <x v="2"/>
    <n v="22"/>
  </r>
  <r>
    <n v="15262"/>
    <s v="26.D.H.F."/>
    <s v="คำปอย นามไพร"/>
    <s v="หญิง"/>
    <n v="76"/>
    <s v="ไม่ทราบอาชีพ/ในปกครอง"/>
    <s v=""/>
    <s v="06"/>
    <x v="23"/>
    <x v="18"/>
    <x v="3"/>
    <d v="2024-04-06T00:00:00"/>
    <d v="2024-04-09T00:00:00"/>
    <d v="2024-01-06T00:00:00"/>
    <x v="16"/>
    <n v="14"/>
  </r>
  <r>
    <n v="27855"/>
    <s v="26.D.H.F."/>
    <s v="จตุรพักตร์ กุศลวงษ์"/>
    <s v="ชาย"/>
    <n v="29"/>
    <s v="รับจ้าง,กรรมกร"/>
    <s v="26"/>
    <s v="08"/>
    <x v="2"/>
    <x v="16"/>
    <x v="4"/>
    <d v="2024-07-08T00:00:00"/>
    <d v="2024-07-15T00:00:00"/>
    <d v="2024-01-06T00:00:00"/>
    <x v="17"/>
    <n v="27"/>
  </r>
  <r>
    <n v="9977"/>
    <s v="26.D.H.F."/>
    <s v="จรรยานุช จันทะดวง"/>
    <s v="หญิง"/>
    <n v="10"/>
    <s v="นักเรียน"/>
    <s v="21"/>
    <s v="11"/>
    <x v="24"/>
    <x v="19"/>
    <x v="8"/>
    <d v="2024-01-27T00:00:00"/>
    <d v="2024-02-01T00:00:00"/>
    <d v="2024-01-06T00:00:00"/>
    <x v="18"/>
    <n v="4"/>
  </r>
  <r>
    <n v="14332"/>
    <s v="26.D.H.F."/>
    <s v="จักร์กิต ทับทิมหิน"/>
    <s v="ชาย"/>
    <n v="17"/>
    <s v="นักเรียน"/>
    <s v="190"/>
    <s v="07"/>
    <x v="25"/>
    <x v="20"/>
    <x v="10"/>
    <d v="2024-03-21T00:00:00"/>
    <d v="2024-03-24T00:00:00"/>
    <d v="2024-01-06T00:00:00"/>
    <x v="19"/>
    <n v="11"/>
  </r>
  <r>
    <n v="29137"/>
    <s v="26.D.H.F."/>
    <s v="จักรพงษ์ เหล่าจั่น"/>
    <s v="ชาย"/>
    <n v="30"/>
    <s v="ไม่ทราบอาชีพ/ในปกครอง"/>
    <s v="20"/>
    <s v="13"/>
    <x v="26"/>
    <x v="21"/>
    <x v="4"/>
    <d v="2024-08-11T00:00:00"/>
    <d v="2024-08-15T00:00:00"/>
    <d v="2024-01-06T00:00:00"/>
    <x v="20"/>
    <n v="32"/>
  </r>
  <r>
    <n v="10774"/>
    <s v="26.D.H.F."/>
    <s v="จักรวาล วินทะชัย"/>
    <s v="ชาย"/>
    <n v="28"/>
    <s v="เกษตร"/>
    <s v="186"/>
    <s v="04"/>
    <x v="27"/>
    <x v="22"/>
    <x v="12"/>
    <d v="2024-02-06T00:00:00"/>
    <d v="2024-02-12T00:00:00"/>
    <d v="2024-01-06T00:00:00"/>
    <x v="21"/>
    <n v="5"/>
  </r>
  <r>
    <n v="11501"/>
    <s v="26.D.H.F."/>
    <s v="จักรินทร์ บุญกลาง"/>
    <s v="ชาย"/>
    <n v="20"/>
    <s v="รับจ้าง,กรรมกร"/>
    <s v="233"/>
    <s v="12"/>
    <x v="28"/>
    <x v="23"/>
    <x v="4"/>
    <d v="2024-02-11T00:00:00"/>
    <d v="2024-02-12T00:00:00"/>
    <d v="2024-01-06T00:00:00"/>
    <x v="21"/>
    <n v="6"/>
  </r>
  <r>
    <n v="25567"/>
    <s v="26.D.H.F."/>
    <s v="จักรินทร์ สังเกตกิจ"/>
    <s v="ชาย"/>
    <n v="6"/>
    <s v="ไม่ทราบอาชีพ/ในปกครอง"/>
    <s v="72"/>
    <s v="05"/>
    <x v="29"/>
    <x v="24"/>
    <x v="8"/>
    <d v="2024-06-25T00:00:00"/>
    <d v="2024-06-26T00:00:00"/>
    <d v="2024-01-06T00:00:00"/>
    <x v="13"/>
    <n v="25"/>
  </r>
  <r>
    <n v="16696"/>
    <s v="26.D.H.F."/>
    <s v="จารวี สินภักดี"/>
    <s v="หญิง"/>
    <n v="3"/>
    <s v="ไม่ทราบอาชีพ/ในปกครอง"/>
    <s v="160"/>
    <s v="06"/>
    <x v="30"/>
    <x v="25"/>
    <x v="10"/>
    <d v="2024-04-22T00:00:00"/>
    <d v="2024-04-26T00:00:00"/>
    <d v="2024-01-06T00:00:00"/>
    <x v="5"/>
    <n v="16"/>
  </r>
  <r>
    <n v="26532"/>
    <s v="26.D.H.F."/>
    <s v="จารุพร พรมศิริเดช"/>
    <s v="หญิง"/>
    <n v="49"/>
    <s v="ไม่ทราบอาชีพ/ในปกครอง"/>
    <s v="39"/>
    <s v="13"/>
    <x v="31"/>
    <x v="26"/>
    <x v="5"/>
    <d v="2024-07-10T00:00:00"/>
    <d v="2024-07-10T00:00:00"/>
    <d v="2024-01-06T00:00:00"/>
    <x v="8"/>
    <n v="27"/>
  </r>
  <r>
    <n v="6172"/>
    <s v="26.D.H.F."/>
    <s v="จิตวรี เพ็ชรเสนา"/>
    <s v="หญิง"/>
    <n v="14"/>
    <s v="ไม่ทราบอาชีพ/ในปกครอง"/>
    <s v="52"/>
    <s v="08"/>
    <x v="32"/>
    <x v="27"/>
    <x v="1"/>
    <d v="2024-09-15T00:00:00"/>
    <d v="2024-09-20T00:00:00"/>
    <d v="2024-01-06T00:00:00"/>
    <x v="22"/>
    <n v="37"/>
  </r>
  <r>
    <n v="2480"/>
    <s v="26.D.H.F."/>
    <s v="จินดารัตน์ รัตนภักดี"/>
    <s v="หญิง"/>
    <n v="29"/>
    <s v="รับจ้าง,กรรมกร"/>
    <s v="120"/>
    <s v="03"/>
    <x v="19"/>
    <x v="15"/>
    <x v="12"/>
    <d v="2024-08-22T00:00:00"/>
    <d v="2024-08-26T00:00:00"/>
    <d v="2024-01-06T00:00:00"/>
    <x v="9"/>
    <n v="33"/>
  </r>
  <r>
    <n v="24063"/>
    <s v="26.D.H.F."/>
    <s v="จิรฉัตร อภิทรัพย์โชคทวี"/>
    <s v="หญิง"/>
    <n v="10"/>
    <s v="นักเรียน"/>
    <s v="144"/>
    <s v="14"/>
    <x v="33"/>
    <x v="28"/>
    <x v="13"/>
    <d v="2024-06-15T00:00:00"/>
    <d v="2024-06-17T00:00:00"/>
    <d v="2024-01-06T00:00:00"/>
    <x v="14"/>
    <n v="24"/>
  </r>
  <r>
    <n v="14877"/>
    <s v="26.D.H.F."/>
    <s v="จิรเดช มราชสีห์"/>
    <s v="ชาย"/>
    <n v="26"/>
    <s v="รับจ้าง,กรรมกร"/>
    <s v=""/>
    <s v="10"/>
    <x v="34"/>
    <x v="3"/>
    <x v="3"/>
    <d v="2024-03-26T00:00:00"/>
    <d v="2024-03-27T00:00:00"/>
    <d v="2024-01-06T00:00:00"/>
    <x v="19"/>
    <n v="12"/>
  </r>
  <r>
    <n v="5177"/>
    <s v="26.D.H.F."/>
    <s v="จุฬาลักษณ์ สวยกลาง"/>
    <s v="หญิง"/>
    <n v="24"/>
    <s v="รับจ้าง,กรรมกร"/>
    <s v=""/>
    <s v="00"/>
    <x v="35"/>
    <x v="29"/>
    <x v="3"/>
    <d v="2024-09-07T00:00:00"/>
    <d v="2024-09-10T00:00:00"/>
    <d v="2024-01-06T00:00:00"/>
    <x v="11"/>
    <n v="36"/>
  </r>
  <r>
    <n v="28931"/>
    <s v="26.D.H.F."/>
    <s v="เจริญ ผดุงกิจ"/>
    <s v="ชาย"/>
    <n v="43"/>
    <s v="ทหาร,ตำรวจ"/>
    <s v="86"/>
    <s v="05"/>
    <x v="6"/>
    <x v="3"/>
    <x v="3"/>
    <d v="2024-08-06T00:00:00"/>
    <d v="2024-08-09T00:00:00"/>
    <d v="2024-01-06T00:00:00"/>
    <x v="7"/>
    <n v="31"/>
  </r>
  <r>
    <n v="10076"/>
    <s v="26.D.H.F."/>
    <s v="ฉัตธพล   พรมลี"/>
    <s v="ชาย"/>
    <n v="17"/>
    <s v="ไม่ทราบอาชีพ/ในปกครอง"/>
    <s v="89"/>
    <s v="05"/>
    <x v="36"/>
    <x v="30"/>
    <x v="14"/>
    <d v="2024-01-12T00:00:00"/>
    <d v="2024-01-16T00:00:00"/>
    <d v="2024-01-06T00:00:00"/>
    <x v="6"/>
    <n v="1"/>
  </r>
  <r>
    <n v="29240"/>
    <s v="26.D.H.F."/>
    <s v="ชนัศชัย ศรีบัว"/>
    <s v="ชาย"/>
    <n v="5"/>
    <s v="ไม่ทราบอาชีพ/ในปกครอง"/>
    <s v="95"/>
    <s v="15"/>
    <x v="37"/>
    <x v="12"/>
    <x v="13"/>
    <d v="2024-07-27T00:00:00"/>
    <d v="2024-07-31T00:00:00"/>
    <d v="2024-01-06T00:00:00"/>
    <x v="23"/>
    <n v="30"/>
  </r>
  <r>
    <n v="27614"/>
    <s v="26.D.H.F."/>
    <s v="ชนิกานต์ วาสไธสง"/>
    <s v="หญิง"/>
    <n v="13"/>
    <s v="ไม่ทราบอาชีพ/ในปกครอง"/>
    <s v="20"/>
    <s v="05"/>
    <x v="38"/>
    <x v="31"/>
    <x v="4"/>
    <d v="2024-07-24T00:00:00"/>
    <d v="2024-07-24T00:00:00"/>
    <d v="2024-01-06T00:00:00"/>
    <x v="1"/>
    <n v="29"/>
  </r>
  <r>
    <n v="25505"/>
    <s v="26.D.H.F."/>
    <s v="ชม เสนามาตย์"/>
    <s v="ชาย"/>
    <n v="63"/>
    <s v="อื่นๆ"/>
    <s v="9"/>
    <s v="04"/>
    <x v="21"/>
    <x v="16"/>
    <x v="4"/>
    <d v="2024-06-20T00:00:00"/>
    <d v="2024-06-23T00:00:00"/>
    <d v="2024-01-06T00:00:00"/>
    <x v="13"/>
    <n v="24"/>
  </r>
  <r>
    <n v="28547"/>
    <s v="26.D.H.F."/>
    <s v="ชยพล ศิริโส"/>
    <s v="ชาย"/>
    <n v="3"/>
    <s v="ไม่ทราบอาชีพ/ในปกครอง"/>
    <s v="149"/>
    <s v="05"/>
    <x v="39"/>
    <x v="11"/>
    <x v="10"/>
    <d v="2024-07-31T00:00:00"/>
    <d v="2024-08-01T00:00:00"/>
    <d v="2024-01-06T00:00:00"/>
    <x v="23"/>
    <n v="30"/>
  </r>
  <r>
    <n v="15809"/>
    <s v="26.D.H.F."/>
    <s v="ชลดา ทองศรี"/>
    <s v="หญิง"/>
    <n v="57"/>
    <s v="เกษตร"/>
    <s v="126"/>
    <s v="02"/>
    <x v="40"/>
    <x v="20"/>
    <x v="10"/>
    <d v="2024-04-06T00:00:00"/>
    <d v="2024-04-11T00:00:00"/>
    <d v="2024-01-06T00:00:00"/>
    <x v="16"/>
    <n v="14"/>
  </r>
  <r>
    <n v="2751"/>
    <s v="26.D.H.F."/>
    <s v="ชัยภัทร สุจริต"/>
    <s v="ชาย"/>
    <n v="0"/>
    <s v="ไม่ทราบอาชีพ/ในปกครอง"/>
    <s v="557"/>
    <s v="05"/>
    <x v="41"/>
    <x v="8"/>
    <x v="3"/>
    <d v="2024-08-20T00:00:00"/>
    <d v="2024-08-23T00:00:00"/>
    <d v="2024-01-06T00:00:00"/>
    <x v="4"/>
    <n v="33"/>
  </r>
  <r>
    <n v="24481"/>
    <s v="26.D.H.F."/>
    <s v="ชาโณช โพธิไช"/>
    <s v="ชาย"/>
    <n v="46"/>
    <s v="เกษตร"/>
    <s v="124"/>
    <s v="05"/>
    <x v="42"/>
    <x v="32"/>
    <x v="2"/>
    <d v="2024-06-29T00:00:00"/>
    <d v="2024-06-29T00:00:00"/>
    <d v="2024-01-06T00:00:00"/>
    <x v="24"/>
    <n v="26"/>
  </r>
  <r>
    <n v="2207"/>
    <s v="26.D.H.F."/>
    <s v="ชิษณุพงศ์ ท้วมทวยหาญ"/>
    <s v="ชาย"/>
    <n v="11"/>
    <s v="นักเรียน"/>
    <s v="127"/>
    <s v="04"/>
    <x v="16"/>
    <x v="13"/>
    <x v="11"/>
    <d v="2024-08-23T00:00:00"/>
    <d v="2024-08-23T00:00:00"/>
    <d v="2024-01-06T00:00:00"/>
    <x v="4"/>
    <n v="33"/>
  </r>
  <r>
    <n v="25328"/>
    <s v="26.D.H.F."/>
    <s v="ไชยวัฒน์ สีทาหล่อน"/>
    <s v="ชาย"/>
    <n v="6"/>
    <s v="นักเรียน"/>
    <s v="81"/>
    <s v="10"/>
    <x v="43"/>
    <x v="33"/>
    <x v="5"/>
    <d v="2024-07-08T00:00:00"/>
    <d v="2024-07-08T00:00:00"/>
    <d v="2024-01-06T00:00:00"/>
    <x v="8"/>
    <n v="27"/>
  </r>
  <r>
    <n v="7991"/>
    <s v="26.D.H.F."/>
    <s v="ฐปนา บัวลอย"/>
    <s v="ชาย"/>
    <n v="15"/>
    <s v="นักเรียน"/>
    <s v="171"/>
    <s v="05"/>
    <x v="44"/>
    <x v="34"/>
    <x v="7"/>
    <d v="2024-01-16T00:00:00"/>
    <d v="2024-01-16T00:00:00"/>
    <d v="2024-01-06T00:00:00"/>
    <x v="6"/>
    <n v="2"/>
  </r>
  <r>
    <n v="2352"/>
    <s v="26.D.H.F."/>
    <s v="ณฐพงษ์  สหัสนา"/>
    <s v="ชาย"/>
    <n v="13"/>
    <s v="ไม่ทราบอาชีพ/ในปกครอง"/>
    <s v=""/>
    <s v="00"/>
    <x v="35"/>
    <x v="29"/>
    <x v="3"/>
    <d v="2024-08-23T00:00:00"/>
    <d v="2024-08-27T00:00:00"/>
    <d v="2024-01-06T00:00:00"/>
    <x v="9"/>
    <n v="33"/>
  </r>
  <r>
    <n v="16385"/>
    <s v="26.D.H.F."/>
    <s v="ณัฏฐกิตติ์ วงศ์ไชยา"/>
    <s v="ชาย"/>
    <n v="9"/>
    <s v="ไม่ทราบอาชีพ/ในปกครอง"/>
    <s v="166"/>
    <s v="13"/>
    <x v="45"/>
    <x v="25"/>
    <x v="10"/>
    <d v="2024-04-21T00:00:00"/>
    <d v="2024-04-24T00:00:00"/>
    <d v="2024-01-06T00:00:00"/>
    <x v="5"/>
    <n v="16"/>
  </r>
  <r>
    <n v="28820"/>
    <s v="26.D.H.F."/>
    <s v="ณัฐกานต์ เสนบุญมี"/>
    <s v="หญิง"/>
    <n v="11"/>
    <s v="ไม่ทราบอาชีพ/ในปกครอง"/>
    <s v="267"/>
    <s v="13"/>
    <x v="26"/>
    <x v="21"/>
    <x v="4"/>
    <d v="2024-08-01T00:00:00"/>
    <d v="2024-08-04T00:00:00"/>
    <d v="2024-01-06T00:00:00"/>
    <x v="7"/>
    <n v="30"/>
  </r>
  <r>
    <n v="4173"/>
    <s v="26.D.H.F."/>
    <s v="ณัฐจิรา กอกุล"/>
    <s v="หญิง"/>
    <n v="4"/>
    <s v="ไม่ทราบอาชีพ/ในปกครอง"/>
    <s v="25"/>
    <s v="04"/>
    <x v="46"/>
    <x v="35"/>
    <x v="10"/>
    <d v="2024-09-01T00:00:00"/>
    <d v="2024-09-05T00:00:00"/>
    <d v="2024-01-06T00:00:00"/>
    <x v="25"/>
    <n v="35"/>
  </r>
  <r>
    <n v="14360"/>
    <s v="26.D.H.F."/>
    <s v="ณัฐณิชา หมีมะเริง"/>
    <s v="หญิง"/>
    <n v="15"/>
    <s v="นักเรียน"/>
    <s v="51"/>
    <s v="02"/>
    <x v="40"/>
    <x v="20"/>
    <x v="10"/>
    <d v="2024-03-20T00:00:00"/>
    <d v="2024-03-25T00:00:00"/>
    <d v="2024-01-06T00:00:00"/>
    <x v="19"/>
    <n v="11"/>
  </r>
  <r>
    <n v="14408"/>
    <s v="26.D.H.F."/>
    <s v="ณัฐดนัย วันชา"/>
    <s v="ชาย"/>
    <n v="6"/>
    <s v="นักเรียน"/>
    <s v="46"/>
    <s v="12"/>
    <x v="47"/>
    <x v="36"/>
    <x v="2"/>
    <d v="2024-03-18T00:00:00"/>
    <d v="2024-03-20T00:00:00"/>
    <d v="2024-01-06T00:00:00"/>
    <x v="26"/>
    <n v="11"/>
  </r>
  <r>
    <n v="18057"/>
    <s v="26.D.H.F."/>
    <s v="ณัฐพล ขาวสำอางค์"/>
    <s v="ชาย"/>
    <n v="27"/>
    <s v="ทหาร,ตำรวจ"/>
    <s v="81"/>
    <s v="12"/>
    <x v="48"/>
    <x v="25"/>
    <x v="10"/>
    <d v="2024-05-13T00:00:00"/>
    <d v="2024-05-13T00:00:00"/>
    <d v="2024-01-06T00:00:00"/>
    <x v="27"/>
    <n v="19"/>
  </r>
  <r>
    <n v="9921"/>
    <s v="26.D.H.F."/>
    <s v="ณัฐภูมิ สุดาทิพย์"/>
    <s v="ชาย"/>
    <n v="16"/>
    <s v="เกษตร"/>
    <s v="167"/>
    <s v="04"/>
    <x v="49"/>
    <x v="37"/>
    <x v="2"/>
    <d v="2024-02-04T00:00:00"/>
    <d v="2024-02-04T00:00:00"/>
    <d v="2024-01-06T00:00:00"/>
    <x v="28"/>
    <n v="5"/>
  </r>
  <r>
    <n v="25511"/>
    <s v="26.D.H.F."/>
    <s v="ณัฐริณญาณ์ สุ่มมาตย์"/>
    <s v="หญิง"/>
    <n v="8"/>
    <s v="นักเรียน"/>
    <s v="126"/>
    <s v="07"/>
    <x v="11"/>
    <x v="8"/>
    <x v="3"/>
    <d v="2024-07-07T00:00:00"/>
    <d v="2024-07-08T00:00:00"/>
    <d v="2024-01-06T00:00:00"/>
    <x v="8"/>
    <n v="27"/>
  </r>
  <r>
    <n v="26120"/>
    <s v="26.D.H.F."/>
    <s v="ณัฐวดี สีนาหอม"/>
    <s v="หญิง"/>
    <n v="9"/>
    <s v="ไม่ทราบอาชีพ/ในปกครอง"/>
    <s v="123"/>
    <s v="02"/>
    <x v="40"/>
    <x v="20"/>
    <x v="10"/>
    <d v="2024-04-26T00:00:00"/>
    <d v="2024-04-29T00:00:00"/>
    <d v="2024-01-06T00:00:00"/>
    <x v="29"/>
    <n v="16"/>
  </r>
  <r>
    <n v="15603"/>
    <s v="26.D.H.F."/>
    <s v="ณัฐวุฒิ ทองเกลี้ยง"/>
    <s v="ชาย"/>
    <n v="12"/>
    <s v="นักเรียน"/>
    <s v="127"/>
    <s v="08"/>
    <x v="17"/>
    <x v="14"/>
    <x v="11"/>
    <d v="2024-04-13T00:00:00"/>
    <d v="2024-04-13T00:00:00"/>
    <d v="2024-01-06T00:00:00"/>
    <x v="12"/>
    <n v="15"/>
  </r>
  <r>
    <n v="4476"/>
    <s v="26.D.H.F."/>
    <s v="ณัฐวุฒิ ธารคุณ"/>
    <s v="ชาย"/>
    <n v="18"/>
    <s v="นักเรียน"/>
    <s v="98"/>
    <s v="03"/>
    <x v="19"/>
    <x v="15"/>
    <x v="12"/>
    <d v="2024-09-04T00:00:00"/>
    <d v="2024-09-08T00:00:00"/>
    <d v="2024-01-06T00:00:00"/>
    <x v="11"/>
    <n v="35"/>
  </r>
  <r>
    <n v="24747"/>
    <s v="26.D.H.F."/>
    <s v="ณิชกุล สุวรรณ"/>
    <s v="หญิง"/>
    <n v="14"/>
    <s v="ไม่ทราบอาชีพ/ในปกครอง"/>
    <s v="42"/>
    <s v="15"/>
    <x v="50"/>
    <x v="38"/>
    <x v="15"/>
    <d v="2024-07-01T00:00:00"/>
    <d v="2024-07-02T00:00:00"/>
    <d v="2024-01-06T00:00:00"/>
    <x v="24"/>
    <n v="26"/>
  </r>
  <r>
    <n v="2910"/>
    <s v="26.D.H.F."/>
    <s v="ดาราวดี ใคร่นุ่นนา"/>
    <s v="หญิง"/>
    <n v="22"/>
    <s v="นักเรียน"/>
    <s v="58"/>
    <s v="02"/>
    <x v="18"/>
    <x v="8"/>
    <x v="10"/>
    <d v="2024-08-27T00:00:00"/>
    <d v="2024-08-30T00:00:00"/>
    <d v="2024-01-06T00:00:00"/>
    <x v="9"/>
    <n v="34"/>
  </r>
  <r>
    <n v="24064"/>
    <s v="26.D.H.F."/>
    <s v="ดาวเด่น ศรีโยธา"/>
    <s v="ชาย"/>
    <n v="32"/>
    <s v="นักเรียน"/>
    <s v="71"/>
    <s v="07"/>
    <x v="51"/>
    <x v="28"/>
    <x v="13"/>
    <d v="2024-06-18T00:00:00"/>
    <d v="2024-06-20T00:00:00"/>
    <d v="2024-01-06T00:00:00"/>
    <x v="14"/>
    <n v="24"/>
  </r>
  <r>
    <n v="26472"/>
    <s v="26.D.H.F."/>
    <s v="เดือนชนะ ต้นคำ"/>
    <s v="หญิง"/>
    <n v="0"/>
    <s v="รับจ้าง,กรรมกร"/>
    <s v="80"/>
    <s v="12"/>
    <x v="10"/>
    <x v="9"/>
    <x v="8"/>
    <d v="2024-07-08T00:00:00"/>
    <d v="2024-07-12T00:00:00"/>
    <d v="2024-01-06T00:00:00"/>
    <x v="8"/>
    <n v="27"/>
  </r>
  <r>
    <n v="13259"/>
    <s v="26.D.H.F."/>
    <s v="ตันหยง ประชาชู"/>
    <s v="หญิง"/>
    <n v="47"/>
    <s v="ข้าราชการ"/>
    <s v="282"/>
    <s v="01"/>
    <x v="18"/>
    <x v="8"/>
    <x v="10"/>
    <d v="2024-03-07T00:00:00"/>
    <d v="2024-03-09T00:00:00"/>
    <d v="2024-01-06T00:00:00"/>
    <x v="30"/>
    <n v="9"/>
  </r>
  <r>
    <n v="10805"/>
    <s v="26.D.H.F."/>
    <s v="ทศพล อุปพันธ์"/>
    <s v="ชาย"/>
    <n v="13"/>
    <s v="นักเรียน"/>
    <s v="32"/>
    <s v="02"/>
    <x v="52"/>
    <x v="39"/>
    <x v="13"/>
    <d v="2024-01-29T00:00:00"/>
    <d v="2024-02-01T00:00:00"/>
    <d v="2024-01-06T00:00:00"/>
    <x v="18"/>
    <n v="4"/>
  </r>
  <r>
    <n v="29089"/>
    <s v="26.D.H.F."/>
    <s v="ทศวรรษ สืบกินร"/>
    <s v="ชาย"/>
    <n v="18"/>
    <s v="นักเรียน"/>
    <s v="89"/>
    <s v="09"/>
    <x v="53"/>
    <x v="40"/>
    <x v="8"/>
    <d v="2024-08-06T00:00:00"/>
    <d v="2024-08-09T00:00:00"/>
    <d v="2024-01-06T00:00:00"/>
    <x v="7"/>
    <n v="31"/>
  </r>
  <r>
    <n v="4290"/>
    <s v="26.D.H.F."/>
    <s v="ทองคาน แก้วเหล่ายูง"/>
    <s v="ชาย"/>
    <n v="68"/>
    <s v="เกษตร"/>
    <s v="80"/>
    <s v="13"/>
    <x v="54"/>
    <x v="28"/>
    <x v="13"/>
    <d v="2024-07-24T00:00:00"/>
    <d v="2024-07-25T00:00:00"/>
    <d v="2024-01-06T00:00:00"/>
    <x v="1"/>
    <n v="29"/>
  </r>
  <r>
    <n v="25501"/>
    <s v="26.D.H.F."/>
    <s v="ทีปกร ชาญประโคน"/>
    <s v="ชาย"/>
    <n v="16"/>
    <s v="ไม่ทราบอาชีพ/ในปกครอง"/>
    <s v="69"/>
    <s v="04"/>
    <x v="21"/>
    <x v="16"/>
    <x v="4"/>
    <d v="2024-06-12T00:00:00"/>
    <d v="2024-06-17T00:00:00"/>
    <d v="2024-01-06T00:00:00"/>
    <x v="14"/>
    <n v="23"/>
  </r>
  <r>
    <n v="16966"/>
    <s v="26.D.H.F."/>
    <s v="ธณะชัย พัฒนาศูร"/>
    <s v="ชาย"/>
    <n v="18"/>
    <s v="นักเรียน"/>
    <s v="19"/>
    <s v="16"/>
    <x v="55"/>
    <x v="40"/>
    <x v="8"/>
    <d v="2024-04-12T00:00:00"/>
    <d v="2024-04-13T00:00:00"/>
    <d v="2024-01-06T00:00:00"/>
    <x v="12"/>
    <n v="14"/>
  </r>
  <r>
    <n v="2649"/>
    <s v="26.D.H.F."/>
    <s v="ธนฉัตร สุวรรณศรี"/>
    <s v="ชาย"/>
    <n v="15"/>
    <s v="นักเรียน"/>
    <s v="25"/>
    <s v="04"/>
    <x v="56"/>
    <x v="41"/>
    <x v="16"/>
    <d v="2024-08-22T00:00:00"/>
    <d v="2024-08-24T00:00:00"/>
    <d v="2024-01-06T00:00:00"/>
    <x v="9"/>
    <n v="33"/>
  </r>
  <r>
    <n v="27601"/>
    <s v="26.D.H.F."/>
    <s v="ธนโชติ กิ้วเส้ง"/>
    <s v="ชาย"/>
    <n v="11"/>
    <s v="นักเรียน"/>
    <s v="91"/>
    <s v="09"/>
    <x v="57"/>
    <x v="42"/>
    <x v="4"/>
    <d v="2024-07-23T00:00:00"/>
    <d v="2024-07-24T00:00:00"/>
    <d v="2024-01-06T00:00:00"/>
    <x v="1"/>
    <n v="29"/>
  </r>
  <r>
    <n v="3522"/>
    <s v="26.D.H.F."/>
    <s v="ธนพล เวียงนนท์"/>
    <s v="ชาย"/>
    <n v="28"/>
    <s v="ไม่ทราบอาชีพ/ในปกครอง"/>
    <s v="77"/>
    <s v="02"/>
    <x v="58"/>
    <x v="41"/>
    <x v="16"/>
    <d v="2024-08-29T00:00:00"/>
    <d v="2024-09-01T00:00:00"/>
    <d v="2024-01-06T00:00:00"/>
    <x v="25"/>
    <n v="34"/>
  </r>
  <r>
    <n v="18447"/>
    <s v="26.D.H.F."/>
    <s v="ธนพัฒน์ อุดทุม"/>
    <s v="ชาย"/>
    <n v="14"/>
    <s v="นักเรียน"/>
    <s v="30"/>
    <s v="02"/>
    <x v="59"/>
    <x v="43"/>
    <x v="2"/>
    <d v="2024-05-15T00:00:00"/>
    <d v="2024-05-16T00:00:00"/>
    <d v="2024-01-06T00:00:00"/>
    <x v="27"/>
    <n v="19"/>
  </r>
  <r>
    <n v="15862"/>
    <s v="26.D.H.F."/>
    <s v="ธนวัฒน์ แสงเฉวตร"/>
    <s v="ชาย"/>
    <n v="11"/>
    <s v="ไม่ทราบอาชีพ/ในปกครอง"/>
    <s v="36"/>
    <s v="02"/>
    <x v="60"/>
    <x v="0"/>
    <x v="0"/>
    <d v="2024-04-16T00:00:00"/>
    <d v="2024-04-13T00:00:00"/>
    <d v="2024-01-06T00:00:00"/>
    <x v="12"/>
    <n v="15"/>
  </r>
  <r>
    <n v="16076"/>
    <s v="26.D.H.F."/>
    <s v="ธัญรดา แสนสุพรรณ"/>
    <s v="หญิง"/>
    <n v="19"/>
    <s v="นักเรียน"/>
    <s v="34"/>
    <s v="02"/>
    <x v="40"/>
    <x v="20"/>
    <x v="10"/>
    <d v="2024-04-11T00:00:00"/>
    <d v="2024-04-14T00:00:00"/>
    <d v="2024-01-06T00:00:00"/>
    <x v="12"/>
    <n v="14"/>
  </r>
  <r>
    <n v="12196"/>
    <s v="26.D.H.F."/>
    <s v="ธีรดลย์ ผักขเชด"/>
    <s v="ชาย"/>
    <n v="15"/>
    <s v="นักเรียน"/>
    <s v="87"/>
    <s v="08"/>
    <x v="17"/>
    <x v="14"/>
    <x v="11"/>
    <d v="2024-02-27T00:00:00"/>
    <d v="2024-02-27T00:00:00"/>
    <d v="2024-01-06T00:00:00"/>
    <x v="31"/>
    <n v="8"/>
  </r>
  <r>
    <n v="26917"/>
    <s v="26.D.H.F."/>
    <s v="ธีรพัฒน์ พรรณสิงห์"/>
    <s v="ชาย"/>
    <n v="9"/>
    <s v="ไม่ทราบอาชีพ/ในปกครอง"/>
    <s v="235"/>
    <s v="06"/>
    <x v="61"/>
    <x v="20"/>
    <x v="10"/>
    <d v="2024-07-13T00:00:00"/>
    <d v="2024-07-18T00:00:00"/>
    <d v="2024-01-06T00:00:00"/>
    <x v="17"/>
    <n v="28"/>
  </r>
  <r>
    <n v="8462"/>
    <s v="26.D.H.F."/>
    <s v="ธีรวัฒน์ ก้านเกตุ"/>
    <s v="ชาย"/>
    <n v="32"/>
    <s v="อื่นๆ"/>
    <s v="179"/>
    <s v="01"/>
    <x v="62"/>
    <x v="44"/>
    <x v="4"/>
    <d v="2024-01-11T00:00:00"/>
    <d v="2024-01-13T00:00:00"/>
    <d v="2024-01-06T00:00:00"/>
    <x v="6"/>
    <n v="1"/>
  </r>
  <r>
    <n v="17854"/>
    <s v="26.D.H.F."/>
    <s v="ธีระพงศ์ ประกลาง"/>
    <s v="ชาย"/>
    <n v="35"/>
    <s v="รับจ้าง,กรรมกร"/>
    <s v="132"/>
    <s v="02"/>
    <x v="63"/>
    <x v="18"/>
    <x v="3"/>
    <d v="2024-05-02T00:00:00"/>
    <d v="2024-05-06T00:00:00"/>
    <d v="2024-01-06T00:00:00"/>
    <x v="32"/>
    <n v="17"/>
  </r>
  <r>
    <n v="24052"/>
    <s v="26.D.H.F."/>
    <s v="นภัสสรณ์ หงส์สิงห์"/>
    <s v="หญิง"/>
    <n v="7"/>
    <s v="ไม่ทราบอาชีพ/ในปกครอง"/>
    <s v="5"/>
    <s v="03"/>
    <x v="64"/>
    <x v="28"/>
    <x v="13"/>
    <d v="2024-06-24T00:00:00"/>
    <d v="2024-06-27T00:00:00"/>
    <d v="2024-01-06T00:00:00"/>
    <x v="13"/>
    <n v="25"/>
  </r>
  <r>
    <n v="28546"/>
    <s v="26.D.H.F."/>
    <s v="นฤเบศร์ อินทร์นอก"/>
    <s v="ชาย"/>
    <n v="6"/>
    <s v="ไม่ทราบอาชีพ/ในปกครอง"/>
    <s v="45"/>
    <s v="17"/>
    <x v="65"/>
    <x v="25"/>
    <x v="10"/>
    <d v="2024-06-26T00:00:00"/>
    <d v="2024-08-02T00:00:00"/>
    <d v="2024-01-06T00:00:00"/>
    <x v="23"/>
    <n v="25"/>
  </r>
  <r>
    <n v="9382"/>
    <s v="26.D.H.F."/>
    <s v="นลิตา วงค์มะณี"/>
    <s v="หญิง"/>
    <n v="20"/>
    <s v="ไม่ทราบอาชีพ/ในปกครอง"/>
    <s v="129"/>
    <s v="10"/>
    <x v="66"/>
    <x v="45"/>
    <x v="4"/>
    <d v="2024-01-24T00:00:00"/>
    <d v="2024-01-24T00:00:00"/>
    <d v="2024-01-06T00:00:00"/>
    <x v="33"/>
    <n v="3"/>
  </r>
  <r>
    <n v="9038"/>
    <s v="26.D.H.F."/>
    <s v="นวพร จงทวีเกียรติ"/>
    <s v="ชาย"/>
    <n v="28"/>
    <s v="ไม่ทราบอาชีพ/ในปกครอง"/>
    <s v="820"/>
    <s v="01"/>
    <x v="67"/>
    <x v="34"/>
    <x v="7"/>
    <d v="2024-01-24T00:00:00"/>
    <d v="2024-01-24T00:00:00"/>
    <d v="2024-01-06T00:00:00"/>
    <x v="33"/>
    <n v="3"/>
  </r>
  <r>
    <n v="25954"/>
    <s v="26.D.H.F."/>
    <s v="นาฏภัทร กาบบัว"/>
    <s v="ชาย"/>
    <n v="2"/>
    <s v="ไม่ทราบอาชีพ/ในปกครอง"/>
    <s v="166"/>
    <s v="04"/>
    <x v="68"/>
    <x v="46"/>
    <x v="2"/>
    <d v="2024-07-11T00:00:00"/>
    <d v="2024-07-12T00:00:00"/>
    <d v="2024-01-06T00:00:00"/>
    <x v="8"/>
    <n v="27"/>
  </r>
  <r>
    <n v="25848"/>
    <s v="26.D.H.F."/>
    <s v="นิกรณ์ ศรีวะรา"/>
    <s v="หญิง"/>
    <n v="41"/>
    <s v="งานบ้าน"/>
    <s v="87"/>
    <s v="12"/>
    <x v="48"/>
    <x v="25"/>
    <x v="10"/>
    <d v="2024-07-12T00:00:00"/>
    <d v="2024-07-12T00:00:00"/>
    <d v="2024-01-06T00:00:00"/>
    <x v="8"/>
    <n v="27"/>
  </r>
  <r>
    <n v="11504"/>
    <s v="26.D.H.F."/>
    <s v="นิติพงษ์ พิพัฒนมงคล"/>
    <s v="ชาย"/>
    <n v="28"/>
    <s v="ค้าขาย"/>
    <s v="198"/>
    <s v="20"/>
    <x v="4"/>
    <x v="4"/>
    <x v="4"/>
    <d v="2024-02-11T00:00:00"/>
    <d v="2024-02-14T00:00:00"/>
    <d v="2024-01-06T00:00:00"/>
    <x v="21"/>
    <n v="6"/>
  </r>
  <r>
    <n v="16658"/>
    <s v="26.D.H.F."/>
    <s v="นิธิพร นิลไชย์"/>
    <s v="หญิง"/>
    <n v="27"/>
    <s v="อื่นๆ"/>
    <s v="202"/>
    <s v="02"/>
    <x v="40"/>
    <x v="20"/>
    <x v="10"/>
    <d v="2024-04-17T00:00:00"/>
    <d v="2024-04-24T00:00:00"/>
    <d v="2024-01-06T00:00:00"/>
    <x v="5"/>
    <n v="15"/>
  </r>
  <r>
    <n v="10806"/>
    <s v="26.D.H.F."/>
    <s v="นิภาพร เงินคำ"/>
    <s v="หญิง"/>
    <n v="45"/>
    <s v="ค้าขาย"/>
    <s v="151"/>
    <s v="02"/>
    <x v="69"/>
    <x v="4"/>
    <x v="4"/>
    <d v="2024-01-30T00:00:00"/>
    <d v="2024-02-02T00:00:00"/>
    <d v="2024-01-06T00:00:00"/>
    <x v="18"/>
    <n v="4"/>
  </r>
  <r>
    <n v="2917"/>
    <s v="26.D.H.F."/>
    <s v="นิริพร วินทะไชย"/>
    <s v="หญิง"/>
    <n v="27"/>
    <s v="รับจ้าง,กรรมกร"/>
    <s v="13"/>
    <s v="04"/>
    <x v="70"/>
    <x v="47"/>
    <x v="3"/>
    <d v="2024-08-25T00:00:00"/>
    <d v="2024-08-26T00:00:00"/>
    <d v="2024-01-06T00:00:00"/>
    <x v="9"/>
    <n v="34"/>
  </r>
  <r>
    <n v="11482"/>
    <s v="26.D.H.F."/>
    <s v="นุชิต ไชยแสง"/>
    <s v="ชาย"/>
    <n v="15"/>
    <s v="นักเรียน"/>
    <s v="77"/>
    <s v="04"/>
    <x v="71"/>
    <x v="14"/>
    <x v="11"/>
    <d v="2024-02-20T00:00:00"/>
    <d v="2024-02-20T00:00:00"/>
    <d v="2024-01-06T00:00:00"/>
    <x v="3"/>
    <n v="7"/>
  </r>
  <r>
    <n v="12501"/>
    <s v="26.D.H.F."/>
    <s v="เนตรดาว ผาสระคู"/>
    <s v="หญิง"/>
    <n v="13"/>
    <s v="นักเรียน"/>
    <s v="148"/>
    <s v="01"/>
    <x v="72"/>
    <x v="4"/>
    <x v="4"/>
    <d v="2024-02-23T00:00:00"/>
    <d v="2024-03-01T00:00:00"/>
    <d v="2024-01-06T00:00:00"/>
    <x v="31"/>
    <n v="7"/>
  </r>
  <r>
    <n v="11251"/>
    <s v="26.D.H.F."/>
    <s v="บรรณวัชร สวัสดิ์ผล"/>
    <s v="ชาย"/>
    <n v="22"/>
    <s v="ไม่ทราบอาชีพ/ในปกครอง"/>
    <s v=""/>
    <s v="02"/>
    <x v="22"/>
    <x v="48"/>
    <x v="17"/>
    <d v="2024-02-17T00:00:00"/>
    <d v="2024-02-17T00:00:00"/>
    <d v="2024-01-06T00:00:00"/>
    <x v="3"/>
    <n v="7"/>
  </r>
  <r>
    <n v="4149"/>
    <s v="26.D.H.F."/>
    <s v="บัวรอง โสมาเกตุ"/>
    <s v="หญิง"/>
    <n v="66"/>
    <s v="เกษตร"/>
    <s v="171"/>
    <s v="08"/>
    <x v="73"/>
    <x v="49"/>
    <x v="8"/>
    <d v="2024-08-24T00:00:00"/>
    <d v="2024-08-26T00:00:00"/>
    <d v="2024-01-06T00:00:00"/>
    <x v="9"/>
    <n v="34"/>
  </r>
  <r>
    <n v="8532"/>
    <s v="26.D.H.F."/>
    <s v="บัวสอน ผิวจันดา"/>
    <s v="หญิง"/>
    <n v="72"/>
    <s v="ไม่ทราบอาชีพ/ในปกครอง"/>
    <s v="32"/>
    <s v="01"/>
    <x v="74"/>
    <x v="50"/>
    <x v="7"/>
    <d v="2024-01-14T00:00:00"/>
    <d v="2024-01-14T00:00:00"/>
    <d v="2024-01-06T00:00:00"/>
    <x v="6"/>
    <n v="2"/>
  </r>
  <r>
    <n v="7112"/>
    <s v="26.D.H.F."/>
    <s v="บุณยวัต บัวลอย"/>
    <s v="ชาย"/>
    <n v="8"/>
    <s v="ไม่ทราบอาชีพ/ในปกครอง"/>
    <s v="171"/>
    <s v="05"/>
    <x v="44"/>
    <x v="34"/>
    <x v="7"/>
    <d v="2024-01-05T00:00:00"/>
    <d v="2024-01-05T00:00:00"/>
    <d v="2024-01-06T00:00:00"/>
    <x v="34"/>
    <n v="0"/>
  </r>
  <r>
    <n v="25717"/>
    <s v="26.D.H.F."/>
    <s v="เบญญาภา เติมวงษ์"/>
    <s v="หญิง"/>
    <n v="22"/>
    <s v="รับจ้าง,กรรมกร"/>
    <s v="130"/>
    <s v="13"/>
    <x v="75"/>
    <x v="51"/>
    <x v="5"/>
    <d v="2024-07-04T00:00:00"/>
    <d v="2024-07-08T00:00:00"/>
    <d v="2024-01-06T00:00:00"/>
    <x v="8"/>
    <n v="26"/>
  </r>
  <r>
    <n v="27642"/>
    <s v="26.D.H.F."/>
    <s v="ปฏิภาณ ประสานเณตร"/>
    <s v="ชาย"/>
    <n v="21"/>
    <s v="เกษตร"/>
    <s v=""/>
    <s v="09"/>
    <x v="60"/>
    <x v="52"/>
    <x v="3"/>
    <d v="2024-07-20T00:00:00"/>
    <d v="2024-07-23T00:00:00"/>
    <d v="2024-01-06T00:00:00"/>
    <x v="1"/>
    <n v="29"/>
  </r>
  <r>
    <n v="27823"/>
    <s v="26.D.H.F."/>
    <s v="ปฏิภาณ สาระผล"/>
    <s v="ชาย"/>
    <n v="26"/>
    <s v="ข้าราชการ"/>
    <s v="37"/>
    <s v="15"/>
    <x v="76"/>
    <x v="8"/>
    <x v="3"/>
    <d v="2024-07-18T00:00:00"/>
    <d v="2024-07-20T00:00:00"/>
    <d v="2024-01-06T00:00:00"/>
    <x v="1"/>
    <n v="28"/>
  </r>
  <r>
    <n v="15408"/>
    <s v="26.D.H.F."/>
    <s v="ปนัตพงษ์ สัตยไพศาล"/>
    <s v="ชาย"/>
    <n v="37"/>
    <s v="ค้าขาย"/>
    <s v="559"/>
    <s v="03"/>
    <x v="77"/>
    <x v="4"/>
    <x v="4"/>
    <d v="2024-04-04T00:00:00"/>
    <d v="2024-04-09T00:00:00"/>
    <d v="2024-01-06T00:00:00"/>
    <x v="16"/>
    <n v="13"/>
  </r>
  <r>
    <n v="23615"/>
    <s v="26.D.H.F."/>
    <s v="ปภัทธิดา ชิดรัมย์"/>
    <s v="หญิง"/>
    <n v="17"/>
    <s v="นักเรียน"/>
    <s v="87"/>
    <s v="03"/>
    <x v="58"/>
    <x v="53"/>
    <x v="16"/>
    <d v="2024-06-22T00:00:00"/>
    <d v="2024-06-26T00:00:00"/>
    <d v="2024-01-06T00:00:00"/>
    <x v="13"/>
    <n v="25"/>
  </r>
  <r>
    <n v="5095"/>
    <s v="26.D.H.F."/>
    <s v="ประกายดาว สุวรรณศรี"/>
    <s v="หญิง"/>
    <n v="9"/>
    <s v="ไม่ทราบอาชีพ/ในปกครอง"/>
    <s v="25"/>
    <s v="04"/>
    <x v="56"/>
    <x v="41"/>
    <x v="16"/>
    <d v="2024-09-06T00:00:00"/>
    <d v="2024-09-08T00:00:00"/>
    <d v="2024-01-06T00:00:00"/>
    <x v="11"/>
    <n v="35"/>
  </r>
  <r>
    <n v="14330"/>
    <s v="26.D.H.F."/>
    <s v="ประดิษฐ คำกระจาย"/>
    <s v="ชาย"/>
    <n v="54"/>
    <s v="เกษตร"/>
    <s v="41"/>
    <s v="11"/>
    <x v="78"/>
    <x v="16"/>
    <x v="4"/>
    <d v="2024-03-26T00:00:00"/>
    <d v="2024-03-29T00:00:00"/>
    <d v="2024-01-06T00:00:00"/>
    <x v="19"/>
    <n v="12"/>
  </r>
  <r>
    <n v="16531"/>
    <s v="26.D.H.F."/>
    <s v="ประภาวดี สังฆมณี"/>
    <s v="หญิง"/>
    <n v="28"/>
    <s v="รับจ้าง,กรรมกร"/>
    <s v="196"/>
    <s v="02"/>
    <x v="79"/>
    <x v="54"/>
    <x v="3"/>
    <d v="2024-04-19T00:00:00"/>
    <d v="2024-04-22T00:00:00"/>
    <d v="2024-01-06T00:00:00"/>
    <x v="5"/>
    <n v="15"/>
  </r>
  <r>
    <n v="26926"/>
    <s v="26.D.H.F."/>
    <s v="ประยุทธ วินทะไชย"/>
    <s v="ชาย"/>
    <n v="61"/>
    <s v="อื่นๆ"/>
    <s v="174"/>
    <s v="11"/>
    <x v="80"/>
    <x v="42"/>
    <x v="4"/>
    <d v="2024-06-13T00:00:00"/>
    <d v="2024-06-17T00:00:00"/>
    <d v="2024-01-06T00:00:00"/>
    <x v="14"/>
    <n v="23"/>
  </r>
  <r>
    <n v="3141"/>
    <s v="26.D.H.F."/>
    <s v="ปราโมทย์ ประเสริฐสังข์"/>
    <s v="ชาย"/>
    <n v="13"/>
    <s v="ไม่ทราบอาชีพ/ในปกครอง"/>
    <s v="46"/>
    <s v="05"/>
    <x v="81"/>
    <x v="55"/>
    <x v="4"/>
    <d v="2024-07-31T00:00:00"/>
    <d v="2024-08-07T00:00:00"/>
    <d v="2024-01-06T00:00:00"/>
    <x v="7"/>
    <n v="30"/>
  </r>
  <r>
    <n v="23550"/>
    <s v="26.D.H.F."/>
    <s v="ปริญา กีสาวัน"/>
    <s v="ชาย"/>
    <n v="5"/>
    <s v="นักเรียน"/>
    <s v="40"/>
    <s v="14"/>
    <x v="82"/>
    <x v="8"/>
    <x v="10"/>
    <d v="2024-06-20T00:00:00"/>
    <d v="2024-04-20T00:00:00"/>
    <d v="2024-01-06T00:00:00"/>
    <x v="5"/>
    <n v="24"/>
  </r>
  <r>
    <n v="3144"/>
    <s v="26.D.H.F."/>
    <s v="ปรีชา ประเสริฐสังข์"/>
    <s v="ชาย"/>
    <n v="12"/>
    <s v="ไม่ทราบอาชีพ/ในปกครอง"/>
    <s v="46"/>
    <s v="05"/>
    <x v="81"/>
    <x v="55"/>
    <x v="4"/>
    <d v="2024-08-02T00:00:00"/>
    <d v="2024-08-06T00:00:00"/>
    <d v="2024-01-06T00:00:00"/>
    <x v="7"/>
    <n v="30"/>
  </r>
  <r>
    <n v="25250"/>
    <s v="26.D.H.F."/>
    <s v="ปรียาดา วรรณสุทธิ์"/>
    <s v="หญิง"/>
    <n v="7"/>
    <s v="นักเรียน"/>
    <s v="8"/>
    <s v="01"/>
    <x v="83"/>
    <x v="56"/>
    <x v="5"/>
    <d v="2024-06-28T00:00:00"/>
    <d v="2024-07-02T00:00:00"/>
    <d v="2024-01-06T00:00:00"/>
    <x v="24"/>
    <n v="25"/>
  </r>
  <r>
    <n v="10079"/>
    <s v="26.D.H.F."/>
    <s v="ปลื้มจิตร เสโน"/>
    <s v="หญิง"/>
    <n v="13"/>
    <s v="ไม่ทราบอาชีพ/ในปกครอง"/>
    <s v="39"/>
    <s v="14"/>
    <x v="84"/>
    <x v="57"/>
    <x v="14"/>
    <d v="2024-01-27T00:00:00"/>
    <d v="2024-01-28T00:00:00"/>
    <d v="2024-01-06T00:00:00"/>
    <x v="18"/>
    <n v="4"/>
  </r>
  <r>
    <n v="8464"/>
    <s v="26.D.H.F."/>
    <s v="ปารเมศ กะพุทธา"/>
    <s v="ชาย"/>
    <n v="11"/>
    <s v="ไม่ทราบอาชีพ/ในปกครอง"/>
    <s v="115"/>
    <s v="07"/>
    <x v="85"/>
    <x v="42"/>
    <x v="4"/>
    <d v="2024-01-12T00:00:00"/>
    <d v="2024-01-19T00:00:00"/>
    <d v="2024-01-06T00:00:00"/>
    <x v="6"/>
    <n v="1"/>
  </r>
  <r>
    <n v="686"/>
    <s v="26.D.H.F."/>
    <s v="ปิยะนุช บุญอ่ำ"/>
    <s v="หญิง"/>
    <n v="14"/>
    <s v="นักเรียน"/>
    <s v="79"/>
    <s v="04"/>
    <x v="86"/>
    <x v="17"/>
    <x v="3"/>
    <d v="2024-04-22T00:00:00"/>
    <d v="2024-04-28T00:00:00"/>
    <d v="2024-01-06T00:00:00"/>
    <x v="29"/>
    <n v="16"/>
  </r>
  <r>
    <n v="24860"/>
    <s v="26.D.H.F."/>
    <s v="ปิยะวัฒน์ หลวงพรหม"/>
    <s v="ชาย"/>
    <n v="10"/>
    <s v="ไม่ทราบอาชีพ/ในปกครอง"/>
    <s v="87"/>
    <s v="14"/>
    <x v="33"/>
    <x v="28"/>
    <x v="13"/>
    <d v="2024-07-05T00:00:00"/>
    <d v="2024-07-05T00:00:00"/>
    <d v="2024-01-06T00:00:00"/>
    <x v="24"/>
    <n v="26"/>
  </r>
  <r>
    <n v="2457"/>
    <s v="26.D.H.F."/>
    <s v="ปุณวัชร ภานุมาศ"/>
    <s v="ชาย"/>
    <n v="12"/>
    <s v="นักเรียน"/>
    <s v=""/>
    <s v="14"/>
    <x v="87"/>
    <x v="29"/>
    <x v="3"/>
    <d v="2024-08-18T00:00:00"/>
    <d v="2024-08-20T00:00:00"/>
    <d v="2024-01-06T00:00:00"/>
    <x v="4"/>
    <n v="33"/>
  </r>
  <r>
    <n v="10683"/>
    <s v="26.D.H.F."/>
    <s v="พงศธร สงเคราะห์"/>
    <s v="ชาย"/>
    <n v="15"/>
    <s v="นักเรียน"/>
    <s v="30"/>
    <s v="03"/>
    <x v="88"/>
    <x v="14"/>
    <x v="11"/>
    <d v="2024-02-12T00:00:00"/>
    <d v="2024-02-12T00:00:00"/>
    <d v="2024-01-06T00:00:00"/>
    <x v="21"/>
    <n v="6"/>
  </r>
  <r>
    <n v="1902"/>
    <s v="26.D.H.F."/>
    <s v="พจณา อินทอง"/>
    <s v="ชาย"/>
    <n v="7"/>
    <s v="ไม่ทราบอาชีพ/ในปกครอง"/>
    <s v="235"/>
    <s v="12"/>
    <x v="89"/>
    <x v="4"/>
    <x v="4"/>
    <d v="2024-08-13T00:00:00"/>
    <d v="2024-08-13T00:00:00"/>
    <d v="2024-01-06T00:00:00"/>
    <x v="20"/>
    <n v="32"/>
  </r>
  <r>
    <n v="5282"/>
    <s v="26.D.H.F."/>
    <s v="พร วินทะไชย"/>
    <s v="หญิง"/>
    <n v="24"/>
    <s v="ไม่ทราบอาชีพ/ในปกครอง"/>
    <s v="79"/>
    <s v="09"/>
    <x v="90"/>
    <x v="54"/>
    <x v="3"/>
    <d v="2024-09-08T00:00:00"/>
    <d v="2024-09-13T00:00:00"/>
    <d v="2024-01-06T00:00:00"/>
    <x v="11"/>
    <n v="36"/>
  </r>
  <r>
    <n v="1459"/>
    <s v="26.D.H.F."/>
    <s v="พรพรรณ สุดพังยาง"/>
    <s v="หญิง"/>
    <n v="38"/>
    <s v="อื่นๆ"/>
    <s v="129"/>
    <s v="10"/>
    <x v="66"/>
    <x v="45"/>
    <x v="4"/>
    <d v="2024-08-16T00:00:00"/>
    <d v="2024-08-19T00:00:00"/>
    <d v="2024-01-06T00:00:00"/>
    <x v="4"/>
    <n v="32"/>
  </r>
  <r>
    <n v="29155"/>
    <s v="26.D.H.F."/>
    <s v="พรรณิดา นาเมืองรักษ์"/>
    <s v="หญิง"/>
    <n v="49"/>
    <s v="รับจ้าง,กรรมกร"/>
    <s v="1"/>
    <s v="02"/>
    <x v="91"/>
    <x v="35"/>
    <x v="10"/>
    <d v="2024-08-05T00:00:00"/>
    <d v="2024-08-15T00:00:00"/>
    <d v="2024-01-06T00:00:00"/>
    <x v="20"/>
    <n v="31"/>
  </r>
  <r>
    <n v="2195"/>
    <s v="26.D.H.F."/>
    <s v="พลวัฒน์ เวียงสมุทร"/>
    <s v="ชาย"/>
    <n v="22"/>
    <s v="รับจ้าง,กรรมกร"/>
    <s v="279"/>
    <s v="07"/>
    <x v="89"/>
    <x v="58"/>
    <x v="16"/>
    <d v="2024-08-18T00:00:00"/>
    <d v="2024-08-22T00:00:00"/>
    <d v="2024-01-06T00:00:00"/>
    <x v="4"/>
    <n v="33"/>
  </r>
  <r>
    <n v="4061"/>
    <s v="26.D.H.F."/>
    <s v="พลอยแสง พวงมาลัย"/>
    <s v="หญิง"/>
    <n v="14"/>
    <s v="ไม่ทราบอาชีพ/ในปกครอง"/>
    <s v=""/>
    <s v="04"/>
    <x v="70"/>
    <x v="47"/>
    <x v="3"/>
    <d v="2024-07-31T00:00:00"/>
    <d v="2024-08-02T00:00:00"/>
    <d v="2024-01-06T00:00:00"/>
    <x v="23"/>
    <n v="30"/>
  </r>
  <r>
    <n v="4105"/>
    <s v="26.D.H.F."/>
    <s v="พลายงาม วันทอง"/>
    <s v="ชาย"/>
    <n v="12"/>
    <s v="นักเรียน"/>
    <s v="113"/>
    <s v="08"/>
    <x v="92"/>
    <x v="59"/>
    <x v="10"/>
    <d v="2024-08-08T00:00:00"/>
    <d v="2024-08-09T00:00:00"/>
    <d v="2024-01-06T00:00:00"/>
    <x v="7"/>
    <n v="31"/>
  </r>
  <r>
    <n v="11473"/>
    <s v="26.D.H.F."/>
    <s v="พัชราภรณ์ คำสวาสดิ์"/>
    <s v="หญิง"/>
    <n v="17"/>
    <s v="ไม่ทราบอาชีพ/ในปกครอง"/>
    <s v="71"/>
    <s v="04"/>
    <x v="15"/>
    <x v="4"/>
    <x v="4"/>
    <d v="2024-01-23T00:00:00"/>
    <d v="2024-01-27T00:00:00"/>
    <d v="2024-01-06T00:00:00"/>
    <x v="18"/>
    <n v="3"/>
  </r>
  <r>
    <n v="28465"/>
    <s v="26.D.H.F."/>
    <s v="พัชรินทร์ วิเศษกุล"/>
    <s v="หญิง"/>
    <n v="10"/>
    <s v="ไม่ทราบอาชีพ/ในปกครอง"/>
    <s v="82"/>
    <s v="01"/>
    <x v="93"/>
    <x v="60"/>
    <x v="4"/>
    <d v="2024-07-21T00:00:00"/>
    <d v="2024-07-25T00:00:00"/>
    <d v="2024-01-06T00:00:00"/>
    <x v="1"/>
    <n v="29"/>
  </r>
  <r>
    <n v="7113"/>
    <s v="26.D.H.F."/>
    <s v="พันธวิศ ธรรมเสนา"/>
    <s v="ชาย"/>
    <n v="13"/>
    <s v="ไม่ทราบอาชีพ/ในปกครอง"/>
    <s v="196"/>
    <s v="03"/>
    <x v="94"/>
    <x v="61"/>
    <x v="7"/>
    <d v="2024-01-05T00:00:00"/>
    <d v="2024-01-05T00:00:00"/>
    <d v="2024-01-06T00:00:00"/>
    <x v="34"/>
    <n v="0"/>
  </r>
  <r>
    <n v="4115"/>
    <s v="26.D.H.F."/>
    <s v="พัสกร พีร์ชญานนท์"/>
    <s v="ชาย"/>
    <n v="30"/>
    <s v="ข้าราชการ"/>
    <s v="187"/>
    <s v="15"/>
    <x v="95"/>
    <x v="41"/>
    <x v="16"/>
    <d v="2024-09-06T00:00:00"/>
    <d v="2024-09-03T00:00:00"/>
    <d v="2024-01-06T00:00:00"/>
    <x v="25"/>
    <n v="35"/>
  </r>
  <r>
    <n v="26719"/>
    <s v="26.D.H.F."/>
    <s v="พิชชาชัย ศรีสุพรรณ"/>
    <s v="ชาย"/>
    <n v="28"/>
    <s v="รับจ้าง,กรรมกร"/>
    <s v="54"/>
    <s v="05"/>
    <x v="96"/>
    <x v="54"/>
    <x v="3"/>
    <d v="2024-07-09T00:00:00"/>
    <d v="2024-07-13T00:00:00"/>
    <d v="2024-01-06T00:00:00"/>
    <x v="17"/>
    <n v="27"/>
  </r>
  <r>
    <n v="9976"/>
    <s v="26.D.H.F."/>
    <s v="พิชญนันท์ เศรษโถ"/>
    <s v="หญิง"/>
    <n v="12"/>
    <s v="นักเรียน"/>
    <s v="110"/>
    <s v="03"/>
    <x v="97"/>
    <x v="0"/>
    <x v="0"/>
    <d v="2024-01-26T00:00:00"/>
    <d v="2024-02-01T00:00:00"/>
    <d v="2024-01-06T00:00:00"/>
    <x v="18"/>
    <n v="3"/>
  </r>
  <r>
    <n v="8463"/>
    <s v="26.D.H.F."/>
    <s v="พิชญา วิลาศ"/>
    <s v="หญิง"/>
    <n v="14"/>
    <s v="ไม่ทราบอาชีพ/ในปกครอง"/>
    <s v="115"/>
    <s v="07"/>
    <x v="85"/>
    <x v="42"/>
    <x v="4"/>
    <d v="2024-01-12T00:00:00"/>
    <d v="2024-01-17T00:00:00"/>
    <d v="2024-01-06T00:00:00"/>
    <x v="6"/>
    <n v="1"/>
  </r>
  <r>
    <n v="2745"/>
    <s v="26.D.H.F."/>
    <s v="พิชัยภูษิต ชนะภัย"/>
    <s v="ชาย"/>
    <n v="18"/>
    <s v="รับจ้าง,กรรมกร"/>
    <s v="19"/>
    <s v="02"/>
    <x v="98"/>
    <x v="57"/>
    <x v="14"/>
    <d v="2024-08-25T00:00:00"/>
    <d v="2024-08-25T00:00:00"/>
    <d v="2024-01-06T00:00:00"/>
    <x v="9"/>
    <n v="34"/>
  </r>
  <r>
    <n v="6435"/>
    <s v="26.D.H.F."/>
    <s v="พิมละภัทร   น้ำใสหิน"/>
    <s v="หญิง"/>
    <n v="15"/>
    <s v="ไม่ทราบอาชีพ/ในปกครอง"/>
    <s v="13"/>
    <s v="03"/>
    <x v="99"/>
    <x v="62"/>
    <x v="1"/>
    <d v="2024-09-28T00:00:00"/>
    <d v="2024-09-28T00:00:00"/>
    <d v="2024-01-06T00:00:00"/>
    <x v="35"/>
    <n v="39"/>
  </r>
  <r>
    <n v="16303"/>
    <s v="26.D.H.F."/>
    <s v="พีรวิชญ์ กัญญาคำ"/>
    <s v="ชาย"/>
    <n v="15"/>
    <s v="นักเรียน"/>
    <s v="90"/>
    <s v="08"/>
    <x v="100"/>
    <x v="63"/>
    <x v="4"/>
    <d v="2024-04-18T00:00:00"/>
    <d v="2024-04-19T00:00:00"/>
    <d v="2024-01-06T00:00:00"/>
    <x v="12"/>
    <n v="15"/>
  </r>
  <r>
    <n v="3017"/>
    <s v="26.D.H.F."/>
    <s v="พุทธิน กุสุมาลย์"/>
    <s v="ชาย"/>
    <n v="50"/>
    <s v="ไม่ทราบอาชีพ/ในปกครอง"/>
    <s v="24"/>
    <s v="06"/>
    <x v="101"/>
    <x v="64"/>
    <x v="2"/>
    <d v="2024-09-29T00:00:00"/>
    <d v="2024-10-03T00:00:00"/>
    <d v="2024-01-06T00:00:00"/>
    <x v="35"/>
    <n v="39"/>
  </r>
  <r>
    <n v="5363"/>
    <s v="26.D.H.F."/>
    <s v="เพ็ญศรี แสนคง"/>
    <s v="หญิง"/>
    <n v="58"/>
    <s v="เกษตร"/>
    <s v="52"/>
    <s v="13"/>
    <x v="26"/>
    <x v="21"/>
    <x v="4"/>
    <d v="2024-08-09T00:00:00"/>
    <d v="2024-08-09T00:00:00"/>
    <d v="2024-01-06T00:00:00"/>
    <x v="7"/>
    <n v="31"/>
  </r>
  <r>
    <n v="7301"/>
    <s v="26.D.H.F."/>
    <s v="ภควัฒ โฮมแพน"/>
    <s v="ชาย"/>
    <n v="16"/>
    <s v="นักเรียน"/>
    <s v=""/>
    <s v="08"/>
    <x v="102"/>
    <x v="13"/>
    <x v="11"/>
    <d v="2024-01-07T00:00:00"/>
    <d v="2024-01-07T00:00:00"/>
    <d v="2024-01-06T00:00:00"/>
    <x v="10"/>
    <n v="1"/>
  </r>
  <r>
    <n v="3491"/>
    <s v="26.D.H.F."/>
    <s v="ภาคิน เถระวัฒน์"/>
    <s v="ชาย"/>
    <n v="16"/>
    <s v="นักเรียน"/>
    <s v="130"/>
    <s v="03"/>
    <x v="19"/>
    <x v="15"/>
    <x v="12"/>
    <d v="2024-10-07T00:00:00"/>
    <d v="2024-10-10T00:00:00"/>
    <d v="2024-01-06T00:00:00"/>
    <x v="36"/>
    <n v="40"/>
  </r>
  <r>
    <n v="29203"/>
    <s v="26.D.H.F."/>
    <s v="ภาสกร แสนวิจิตต์"/>
    <s v="ชาย"/>
    <n v="5"/>
    <s v="ไม่ทราบอาชีพ/ในปกครอง"/>
    <s v="6"/>
    <s v="15"/>
    <x v="103"/>
    <x v="9"/>
    <x v="8"/>
    <d v="2024-07-18T00:00:00"/>
    <d v="2024-07-23T00:00:00"/>
    <d v="2024-01-06T00:00:00"/>
    <x v="1"/>
    <n v="28"/>
  </r>
  <r>
    <n v="11929"/>
    <s v="26.D.H.F."/>
    <s v="ภุมิภัทร สอนสุภาพ"/>
    <s v="ชาย"/>
    <n v="4"/>
    <s v="ไม่ทราบอาชีพ/ในปกครอง"/>
    <s v="27"/>
    <s v="09"/>
    <x v="60"/>
    <x v="52"/>
    <x v="3"/>
    <d v="2024-02-19T00:00:00"/>
    <d v="2024-02-19T00:00:00"/>
    <d v="2024-01-06T00:00:00"/>
    <x v="3"/>
    <n v="7"/>
  </r>
  <r>
    <n v="1463"/>
    <s v="26.D.H.F."/>
    <s v="ภูดิศ   ภาคมฤค"/>
    <s v="ชาย"/>
    <n v="6"/>
    <s v="นักเรียน"/>
    <s v="49"/>
    <s v="19"/>
    <x v="104"/>
    <x v="65"/>
    <x v="1"/>
    <d v="2024-08-20T00:00:00"/>
    <d v="2024-08-20T00:00:00"/>
    <d v="2024-01-06T00:00:00"/>
    <x v="4"/>
    <n v="33"/>
  </r>
  <r>
    <n v="25506"/>
    <s v="26.D.H.F."/>
    <s v="ภูวดล กมลภพ"/>
    <s v="ชาย"/>
    <n v="15"/>
    <s v="ไม่ทราบอาชีพ/ในปกครอง"/>
    <s v="128"/>
    <s v="04"/>
    <x v="21"/>
    <x v="16"/>
    <x v="4"/>
    <d v="2024-06-21T00:00:00"/>
    <d v="2024-06-23T00:00:00"/>
    <d v="2024-01-06T00:00:00"/>
    <x v="13"/>
    <n v="24"/>
  </r>
  <r>
    <n v="9387"/>
    <s v="26.D.H.F."/>
    <s v="มงคล ดาวเรือง"/>
    <s v="ชาย"/>
    <n v="23"/>
    <s v="ไม่ทราบอาชีพ/ในปกครอง"/>
    <s v=""/>
    <s v="02"/>
    <x v="22"/>
    <x v="48"/>
    <x v="17"/>
    <d v="2024-01-29T00:00:00"/>
    <d v="2024-01-29T00:00:00"/>
    <d v="2024-01-06T00:00:00"/>
    <x v="18"/>
    <n v="4"/>
  </r>
  <r>
    <n v="6027"/>
    <s v="26.D.H.F."/>
    <s v="มณทิชา ทิพย์มล"/>
    <s v="หญิง"/>
    <n v="15"/>
    <s v="ไม่ทราบอาชีพ/ในปกครอง"/>
    <s v=""/>
    <s v="09"/>
    <x v="60"/>
    <x v="52"/>
    <x v="3"/>
    <d v="2024-09-16T00:00:00"/>
    <d v="2024-09-19T00:00:00"/>
    <d v="2024-01-06T00:00:00"/>
    <x v="22"/>
    <n v="37"/>
  </r>
  <r>
    <n v="25572"/>
    <s v="26.D.H.F."/>
    <s v="มนตรี ไชยคิรินทร์"/>
    <s v="ชาย"/>
    <n v="47"/>
    <s v="อื่นๆ"/>
    <s v=""/>
    <s v="11"/>
    <x v="105"/>
    <x v="29"/>
    <x v="3"/>
    <d v="2024-07-04T00:00:00"/>
    <d v="2024-07-07T00:00:00"/>
    <d v="2024-01-06T00:00:00"/>
    <x v="8"/>
    <n v="26"/>
  </r>
  <r>
    <n v="26622"/>
    <s v="26.D.H.F."/>
    <s v="มาริสา   ดงเย็น"/>
    <s v="หญิง"/>
    <n v="5"/>
    <s v="ไม่ทราบอาชีพ/ในปกครอง"/>
    <s v="9809"/>
    <s v="12"/>
    <x v="106"/>
    <x v="66"/>
    <x v="14"/>
    <d v="2024-07-11T00:00:00"/>
    <d v="2024-07-12T00:00:00"/>
    <d v="2024-01-06T00:00:00"/>
    <x v="8"/>
    <n v="27"/>
  </r>
  <r>
    <n v="13522"/>
    <s v="26.D.H.F."/>
    <s v="มุกดา เพชรดี"/>
    <s v="หญิง"/>
    <n v="34"/>
    <s v="อื่นๆ"/>
    <s v="103"/>
    <s v="13"/>
    <x v="107"/>
    <x v="4"/>
    <x v="4"/>
    <d v="2024-03-08T00:00:00"/>
    <d v="2024-03-12T00:00:00"/>
    <d v="2024-01-06T00:00:00"/>
    <x v="30"/>
    <n v="9"/>
  </r>
  <r>
    <n v="13258"/>
    <s v="26.D.H.F."/>
    <s v="ยุภาพร โปร่งพรมมา"/>
    <s v="หญิง"/>
    <n v="39"/>
    <s v="เกษตร"/>
    <s v="28"/>
    <s v="06"/>
    <x v="108"/>
    <x v="67"/>
    <x v="10"/>
    <d v="2024-03-02T00:00:00"/>
    <d v="2024-03-06T00:00:00"/>
    <d v="2024-01-06T00:00:00"/>
    <x v="37"/>
    <n v="9"/>
  </r>
  <r>
    <n v="348"/>
    <s v="26.D.H.F."/>
    <s v="รพีพรรณ   พลลาภ"/>
    <s v="หญิง"/>
    <n v="31"/>
    <s v="ค้าขาย"/>
    <s v="166"/>
    <s v="09"/>
    <x v="109"/>
    <x v="68"/>
    <x v="1"/>
    <d v="2024-07-05T00:00:00"/>
    <d v="2024-07-05T00:00:00"/>
    <d v="2024-01-06T00:00:00"/>
    <x v="24"/>
    <n v="26"/>
  </r>
  <r>
    <n v="28521"/>
    <s v="26.D.H.F."/>
    <s v="ร้อย โสภาไฮ"/>
    <s v="หญิง"/>
    <n v="59"/>
    <s v="อื่นๆ"/>
    <s v="33"/>
    <s v="13"/>
    <x v="26"/>
    <x v="21"/>
    <x v="4"/>
    <d v="2024-07-29T00:00:00"/>
    <d v="2024-08-04T00:00:00"/>
    <d v="2024-01-06T00:00:00"/>
    <x v="7"/>
    <n v="30"/>
  </r>
  <r>
    <n v="20367"/>
    <s v="26.D.H.F."/>
    <s v="รัญจวน ไชยวงค์วัฒน์"/>
    <s v="หญิง"/>
    <n v="42"/>
    <s v="เกษตร"/>
    <s v="56"/>
    <s v="08"/>
    <x v="110"/>
    <x v="22"/>
    <x v="12"/>
    <d v="2024-05-02T00:00:00"/>
    <d v="2024-05-02T00:00:00"/>
    <d v="2024-01-06T00:00:00"/>
    <x v="29"/>
    <n v="17"/>
  </r>
  <r>
    <n v="28468"/>
    <s v="26.D.H.F."/>
    <s v="รัส ดวนขันธ์"/>
    <s v="หญิง"/>
    <n v="66"/>
    <s v="อื่นๆ"/>
    <s v="13"/>
    <s v="09"/>
    <x v="57"/>
    <x v="42"/>
    <x v="4"/>
    <d v="2024-07-26T00:00:00"/>
    <d v="2024-07-29T00:00:00"/>
    <d v="2024-01-06T00:00:00"/>
    <x v="23"/>
    <n v="29"/>
  </r>
  <r>
    <n v="11386"/>
    <s v="26.D.H.F."/>
    <s v="รำพูล อ่อนปัดชา"/>
    <s v="หญิง"/>
    <n v="41"/>
    <s v="เกษตร"/>
    <s v="40"/>
    <s v="06"/>
    <x v="111"/>
    <x v="39"/>
    <x v="13"/>
    <d v="2024-02-19T00:00:00"/>
    <d v="2024-02-19T00:00:00"/>
    <d v="2024-01-06T00:00:00"/>
    <x v="3"/>
    <n v="7"/>
  </r>
  <r>
    <n v="17159"/>
    <s v="26.D.H.F."/>
    <s v="รุจิรา บุญโนนแต้"/>
    <s v="หญิง"/>
    <n v="24"/>
    <s v="นักเรียน"/>
    <s v="1"/>
    <s v="11"/>
    <x v="112"/>
    <x v="69"/>
    <x v="10"/>
    <d v="2024-04-26T00:00:00"/>
    <d v="2024-05-01T00:00:00"/>
    <d v="2024-01-06T00:00:00"/>
    <x v="29"/>
    <n v="16"/>
  </r>
  <r>
    <n v="5083"/>
    <s v="26.D.H.F."/>
    <s v="เรืองเดช ปัจชะ"/>
    <s v="ชาย"/>
    <n v="84"/>
    <s v="อื่นๆ"/>
    <s v="16"/>
    <s v="01"/>
    <x v="113"/>
    <x v="70"/>
    <x v="9"/>
    <d v="2024-09-12T00:00:00"/>
    <d v="2024-09-12T00:00:00"/>
    <d v="2024-01-06T00:00:00"/>
    <x v="11"/>
    <n v="36"/>
  </r>
  <r>
    <n v="8693"/>
    <s v="26.D.H.F."/>
    <s v="ลำพูล คำมาดี"/>
    <s v="หญิง"/>
    <n v="41"/>
    <s v="เกษตร"/>
    <s v="239"/>
    <s v="01"/>
    <x v="114"/>
    <x v="69"/>
    <x v="10"/>
    <d v="2024-01-18T00:00:00"/>
    <d v="2024-01-22T00:00:00"/>
    <d v="2024-01-06T00:00:00"/>
    <x v="33"/>
    <n v="2"/>
  </r>
  <r>
    <n v="3140"/>
    <s v="26.D.H.F."/>
    <s v="ลำไพร โมลี"/>
    <s v="หญิง"/>
    <n v="40"/>
    <s v="ครู"/>
    <s v="152"/>
    <s v="03"/>
    <x v="26"/>
    <x v="21"/>
    <x v="4"/>
    <d v="2024-08-04T00:00:00"/>
    <d v="2024-08-10T00:00:00"/>
    <d v="2024-01-06T00:00:00"/>
    <x v="20"/>
    <n v="31"/>
  </r>
  <r>
    <n v="26619"/>
    <s v="26.D.H.F."/>
    <s v="ลำเรียน   ซูซูกิ"/>
    <s v="หญิง"/>
    <n v="59"/>
    <s v="เกษตร"/>
    <s v="94"/>
    <s v="03"/>
    <x v="115"/>
    <x v="66"/>
    <x v="14"/>
    <d v="2024-07-09T00:00:00"/>
    <d v="2024-07-09T00:00:00"/>
    <d v="2024-01-06T00:00:00"/>
    <x v="8"/>
    <n v="27"/>
  </r>
  <r>
    <n v="12219"/>
    <s v="26.D.H.F."/>
    <s v="วรรณา เพ็ญทองดี"/>
    <s v="หญิง"/>
    <n v="6"/>
    <s v="ไม่ทราบอาชีพ/ในปกครอง"/>
    <s v="148"/>
    <s v="01"/>
    <x v="72"/>
    <x v="4"/>
    <x v="4"/>
    <d v="2024-02-10T00:00:00"/>
    <d v="2024-02-14T00:00:00"/>
    <d v="2024-01-06T00:00:00"/>
    <x v="21"/>
    <n v="6"/>
  </r>
  <r>
    <n v="13255"/>
    <s v="26.D.H.F."/>
    <s v="วราพล บุตรวงค์"/>
    <s v="ชาย"/>
    <n v="28"/>
    <s v="รับจ้าง,กรรมกร"/>
    <s v="85"/>
    <s v="06"/>
    <x v="108"/>
    <x v="67"/>
    <x v="10"/>
    <d v="2024-01-22T00:00:00"/>
    <d v="2024-01-26T00:00:00"/>
    <d v="2024-01-06T00:00:00"/>
    <x v="33"/>
    <n v="3"/>
  </r>
  <r>
    <n v="28656"/>
    <s v="26.D.H.F."/>
    <s v="วราภรณ์ โหรเวช"/>
    <s v="หญิง"/>
    <n v="63"/>
    <s v="งานบ้าน"/>
    <s v="63"/>
    <s v="11"/>
    <x v="116"/>
    <x v="10"/>
    <x v="9"/>
    <d v="2024-07-30T00:00:00"/>
    <d v="2024-08-04T00:00:00"/>
    <d v="2024-01-06T00:00:00"/>
    <x v="7"/>
    <n v="30"/>
  </r>
  <r>
    <n v="1701"/>
    <s v="26.D.H.F."/>
    <s v="วัชระพล โสวะภาสน์"/>
    <s v="ชาย"/>
    <n v="14"/>
    <s v="นักเรียน"/>
    <s v="35"/>
    <s v="04"/>
    <x v="39"/>
    <x v="11"/>
    <x v="10"/>
    <d v="2024-08-01T00:00:00"/>
    <d v="2024-08-06T00:00:00"/>
    <d v="2024-01-06T00:00:00"/>
    <x v="7"/>
    <n v="30"/>
  </r>
  <r>
    <n v="23744"/>
    <s v="26.D.H.F."/>
    <s v="วัชราภรณ์ คามวัลย์"/>
    <s v="หญิง"/>
    <n v="31"/>
    <s v="รับจ้าง,กรรมกร"/>
    <s v="24"/>
    <s v="04"/>
    <x v="117"/>
    <x v="8"/>
    <x v="10"/>
    <d v="2024-06-20T00:00:00"/>
    <d v="2024-06-26T00:00:00"/>
    <d v="2024-01-06T00:00:00"/>
    <x v="13"/>
    <n v="24"/>
  </r>
  <r>
    <n v="11609"/>
    <s v="26.D.H.F."/>
    <s v="วันชัย ปุตาโส"/>
    <s v="ชาย"/>
    <n v="37"/>
    <s v="เกษตร"/>
    <s v=""/>
    <s v="06"/>
    <x v="111"/>
    <x v="39"/>
    <x v="13"/>
    <d v="2024-02-10T00:00:00"/>
    <d v="2024-02-16T00:00:00"/>
    <d v="2024-01-06T00:00:00"/>
    <x v="21"/>
    <n v="6"/>
  </r>
  <r>
    <n v="21707"/>
    <s v="26.D.H.F."/>
    <s v="วัลลี โพธิ์ชัย"/>
    <s v="หญิง"/>
    <n v="32"/>
    <s v="รับจ้าง,กรรมกร"/>
    <s v=""/>
    <s v="14"/>
    <x v="118"/>
    <x v="8"/>
    <x v="3"/>
    <d v="2024-06-02T00:00:00"/>
    <d v="2024-06-05T00:00:00"/>
    <d v="2024-01-06T00:00:00"/>
    <x v="15"/>
    <n v="22"/>
  </r>
  <r>
    <n v="27795"/>
    <s v="26.D.H.F."/>
    <s v="วาสนา ขนานแข็ง"/>
    <s v="หญิง"/>
    <n v="29"/>
    <s v="ไม่ทราบอาชีพ/ในปกครอง"/>
    <s v="79"/>
    <s v="03"/>
    <x v="19"/>
    <x v="15"/>
    <x v="12"/>
    <d v="2024-07-23T00:00:00"/>
    <d v="2024-07-23T00:00:00"/>
    <d v="2024-01-06T00:00:00"/>
    <x v="1"/>
    <n v="29"/>
  </r>
  <r>
    <n v="25504"/>
    <s v="26.D.H.F."/>
    <s v="วาสนา สีน้ำคำ"/>
    <s v="หญิง"/>
    <n v="22"/>
    <s v="ไม่ทราบอาชีพ/ในปกครอง"/>
    <s v="71"/>
    <s v="04"/>
    <x v="21"/>
    <x v="16"/>
    <x v="4"/>
    <d v="2024-06-18T00:00:00"/>
    <d v="2024-06-21T00:00:00"/>
    <d v="2024-01-06T00:00:00"/>
    <x v="14"/>
    <n v="24"/>
  </r>
  <r>
    <n v="2458"/>
    <s v="26.D.H.F."/>
    <s v="วิมล วินทะไชย"/>
    <s v="หญิง"/>
    <n v="45"/>
    <s v="ไม่ทราบอาชีพ/ในปกครอง"/>
    <s v="83"/>
    <s v="04"/>
    <x v="70"/>
    <x v="47"/>
    <x v="3"/>
    <d v="2024-08-22T00:00:00"/>
    <d v="2024-08-25T00:00:00"/>
    <d v="2024-01-06T00:00:00"/>
    <x v="9"/>
    <n v="33"/>
  </r>
  <r>
    <n v="14248"/>
    <s v="26.D.H.F."/>
    <s v="วิลัดดา ปุยภูงา"/>
    <s v="หญิง"/>
    <n v="28"/>
    <s v="รับจ้าง,กรรมกร"/>
    <s v="144"/>
    <s v="05"/>
    <x v="28"/>
    <x v="23"/>
    <x v="4"/>
    <d v="2024-03-24T00:00:00"/>
    <d v="2024-03-24T00:00:00"/>
    <d v="2024-01-06T00:00:00"/>
    <x v="19"/>
    <n v="12"/>
  </r>
  <r>
    <n v="1248"/>
    <s v="26.D.H.F."/>
    <s v="วิลาวัลย์ เพชรโรจน์"/>
    <s v="หญิง"/>
    <n v="38"/>
    <s v="รับจ้าง,กรรมกร"/>
    <s v="113"/>
    <s v="01"/>
    <x v="119"/>
    <x v="71"/>
    <x v="1"/>
    <d v="2024-10-15T00:00:00"/>
    <d v="2024-10-15T00:00:00"/>
    <d v="2024-01-06T00:00:00"/>
    <x v="38"/>
    <n v="41"/>
  </r>
  <r>
    <n v="2848"/>
    <s v="26.D.H.F."/>
    <s v="วิษณุกรณ์ พลพิทักษ์"/>
    <s v="ชาย"/>
    <n v="16"/>
    <s v="นักเรียน"/>
    <s v="81"/>
    <s v="04"/>
    <x v="117"/>
    <x v="8"/>
    <x v="10"/>
    <d v="2024-08-29T00:00:00"/>
    <d v="2024-08-30T00:00:00"/>
    <d v="2024-01-06T00:00:00"/>
    <x v="9"/>
    <n v="34"/>
  </r>
  <r>
    <n v="15538"/>
    <s v="26.D.H.F."/>
    <s v="วีรศักดิ์ มูลมณี"/>
    <s v="ชาย"/>
    <n v="30"/>
    <s v="นักเรียน"/>
    <s v="184"/>
    <s v="15"/>
    <x v="120"/>
    <x v="39"/>
    <x v="13"/>
    <d v="2024-04-15T00:00:00"/>
    <d v="2024-04-15T00:00:00"/>
    <d v="2024-01-06T00:00:00"/>
    <x v="12"/>
    <n v="15"/>
  </r>
  <r>
    <n v="28086"/>
    <s v="26.D.H.F."/>
    <s v="วุฒิคุณ ดวงสูงเนิน"/>
    <s v="ชาย"/>
    <n v="17"/>
    <s v="นักเรียน"/>
    <s v="128"/>
    <s v="09"/>
    <x v="60"/>
    <x v="52"/>
    <x v="3"/>
    <d v="2024-07-22T00:00:00"/>
    <d v="2024-07-25T00:00:00"/>
    <d v="2024-01-06T00:00:00"/>
    <x v="1"/>
    <n v="29"/>
  </r>
  <r>
    <n v="28821"/>
    <s v="26.D.H.F."/>
    <s v="ศรัญญา เสนบุญมี"/>
    <s v="หญิง"/>
    <n v="15"/>
    <s v="ไม่ทราบอาชีพ/ในปกครอง"/>
    <s v="267"/>
    <s v="13"/>
    <x v="26"/>
    <x v="21"/>
    <x v="4"/>
    <d v="2024-08-03T00:00:00"/>
    <d v="2024-08-05T00:00:00"/>
    <d v="2024-01-06T00:00:00"/>
    <x v="7"/>
    <n v="31"/>
  </r>
  <r>
    <n v="22259"/>
    <s v="26.D.H.F."/>
    <s v="ศรีสุดา อับปมะให"/>
    <s v="หญิง"/>
    <n v="23"/>
    <s v="รับจ้าง,กรรมกร"/>
    <s v="85"/>
    <s v="14"/>
    <x v="121"/>
    <x v="41"/>
    <x v="16"/>
    <d v="2024-06-14T00:00:00"/>
    <d v="2024-06-15T00:00:00"/>
    <d v="2024-01-06T00:00:00"/>
    <x v="14"/>
    <n v="23"/>
  </r>
  <r>
    <n v="15361"/>
    <s v="26.D.H.F."/>
    <s v="ศศิประภา แพทย์เจริญ"/>
    <s v="หญิง"/>
    <n v="14"/>
    <s v="นักเรียน"/>
    <s v="27"/>
    <s v="09"/>
    <x v="122"/>
    <x v="72"/>
    <x v="6"/>
    <d v="2024-04-02T00:00:00"/>
    <d v="2024-04-05T00:00:00"/>
    <d v="2024-01-06T00:00:00"/>
    <x v="0"/>
    <n v="13"/>
  </r>
  <r>
    <n v="6076"/>
    <s v="26.D.H.F."/>
    <s v="ศักดิ์สิทธิ์ นิลคุณ"/>
    <s v="ชาย"/>
    <n v="16"/>
    <s v="นักเรียน"/>
    <s v="66"/>
    <s v="03"/>
    <x v="19"/>
    <x v="15"/>
    <x v="12"/>
    <d v="2024-09-20T00:00:00"/>
    <d v="2024-09-25T00:00:00"/>
    <d v="2024-01-06T00:00:00"/>
    <x v="39"/>
    <n v="37"/>
  </r>
  <r>
    <n v="24971"/>
    <s v="26.D.H.F."/>
    <s v="ศิรินาถ ศรีตัมภวา"/>
    <s v="หญิง"/>
    <n v="7"/>
    <s v="นักเรียน"/>
    <s v="187"/>
    <s v="07"/>
    <x v="123"/>
    <x v="12"/>
    <x v="13"/>
    <d v="2024-07-03T00:00:00"/>
    <d v="2024-07-05T00:00:00"/>
    <d v="2024-01-06T00:00:00"/>
    <x v="24"/>
    <n v="26"/>
  </r>
  <r>
    <n v="5120"/>
    <s v="26.D.H.F."/>
    <s v="ศิริวรรณ ชนะเพีย"/>
    <s v="หญิง"/>
    <n v="29"/>
    <s v="รับจ้าง,กรรมกร"/>
    <s v="32"/>
    <s v="03"/>
    <x v="124"/>
    <x v="25"/>
    <x v="10"/>
    <d v="2024-09-06T00:00:00"/>
    <d v="2024-09-12T00:00:00"/>
    <d v="2024-01-06T00:00:00"/>
    <x v="11"/>
    <n v="35"/>
  </r>
  <r>
    <n v="4532"/>
    <s v="26.D.H.F."/>
    <s v="ศิริศักดิ์ ชนิดพจน์"/>
    <s v="ชาย"/>
    <n v="29"/>
    <s v="ไม่ทราบอาชีพ/ในปกครอง"/>
    <s v="76"/>
    <s v="02"/>
    <x v="12"/>
    <x v="10"/>
    <x v="9"/>
    <d v="2024-08-29T00:00:00"/>
    <d v="2024-09-04T00:00:00"/>
    <d v="2024-01-06T00:00:00"/>
    <x v="25"/>
    <n v="34"/>
  </r>
  <r>
    <n v="466"/>
    <s v="26.D.H.F."/>
    <s v="ศิวกร   ธรรมสาร"/>
    <s v="ชาย"/>
    <n v="13"/>
    <s v="นักเรียน"/>
    <s v="2"/>
    <s v="10"/>
    <x v="30"/>
    <x v="73"/>
    <x v="1"/>
    <d v="2024-07-06T00:00:00"/>
    <d v="2024-07-06T00:00:00"/>
    <d v="2024-01-06T00:00:00"/>
    <x v="8"/>
    <n v="27"/>
  </r>
  <r>
    <n v="339"/>
    <s v="26.D.H.F."/>
    <s v="ศิวกร ไชยโย"/>
    <s v="ชาย"/>
    <n v="20"/>
    <s v="ไม่ทราบอาชีพ/ในปกครอง"/>
    <s v="398"/>
    <s v="11"/>
    <x v="125"/>
    <x v="3"/>
    <x v="3"/>
    <d v="2024-08-01T00:00:00"/>
    <d v="2024-08-02T00:00:00"/>
    <d v="2024-01-06T00:00:00"/>
    <x v="23"/>
    <n v="30"/>
  </r>
  <r>
    <n v="28466"/>
    <s v="26.D.H.F."/>
    <s v="ศุภกร รักษา"/>
    <s v="ชาย"/>
    <n v="5"/>
    <s v="ไม่ทราบอาชีพ/ในปกครอง"/>
    <s v="7"/>
    <s v="01"/>
    <x v="126"/>
    <x v="74"/>
    <x v="4"/>
    <d v="2024-07-20T00:00:00"/>
    <d v="2024-07-25T00:00:00"/>
    <d v="2024-01-06T00:00:00"/>
    <x v="1"/>
    <n v="29"/>
  </r>
  <r>
    <n v="3903"/>
    <s v="26.D.H.F."/>
    <s v="ศุภกริช มีสุข"/>
    <s v="ชาย"/>
    <n v="28"/>
    <s v="รับจ้าง,กรรมกร"/>
    <s v="23"/>
    <s v="06"/>
    <x v="127"/>
    <x v="75"/>
    <x v="3"/>
    <d v="2024-08-23T00:00:00"/>
    <d v="2024-08-28T00:00:00"/>
    <d v="2024-01-06T00:00:00"/>
    <x v="9"/>
    <n v="33"/>
  </r>
  <r>
    <n v="14022"/>
    <s v="26.D.H.F."/>
    <s v="ศุภณัฐ เนตรวงศ์"/>
    <s v="ชาย"/>
    <n v="17"/>
    <s v="นักเรียน"/>
    <s v="64"/>
    <s v="18"/>
    <x v="128"/>
    <x v="4"/>
    <x v="4"/>
    <d v="2024-03-13T00:00:00"/>
    <d v="2024-03-17T00:00:00"/>
    <d v="2024-01-06T00:00:00"/>
    <x v="26"/>
    <n v="10"/>
  </r>
  <r>
    <n v="14831"/>
    <s v="26.D.H.F."/>
    <s v="ศุภวุฒิ วิวาสุข"/>
    <s v="ชาย"/>
    <n v="4"/>
    <s v="ไม่ทราบอาชีพ/ในปกครอง"/>
    <s v="85"/>
    <s v="03"/>
    <x v="129"/>
    <x v="44"/>
    <x v="4"/>
    <d v="2024-03-28T00:00:00"/>
    <d v="2024-04-01T00:00:00"/>
    <d v="2024-01-06T00:00:00"/>
    <x v="0"/>
    <n v="12"/>
  </r>
  <r>
    <n v="26295"/>
    <s v="26.D.H.F."/>
    <s v="ศุภากร มะลิวรรณ"/>
    <s v="ชาย"/>
    <n v="14"/>
    <s v="นักเรียน"/>
    <s v="230"/>
    <s v="10"/>
    <x v="130"/>
    <x v="76"/>
    <x v="11"/>
    <d v="2024-07-12T00:00:00"/>
    <d v="2024-07-12T00:00:00"/>
    <d v="2024-01-06T00:00:00"/>
    <x v="8"/>
    <n v="27"/>
  </r>
  <r>
    <n v="11503"/>
    <s v="26.D.H.F."/>
    <s v="ศุภาวัฒน์ บุญศรัทธา"/>
    <s v="ชาย"/>
    <n v="16"/>
    <s v="ไม่ทราบอาชีพ/ในปกครอง"/>
    <s v="248"/>
    <s v="02"/>
    <x v="131"/>
    <x v="44"/>
    <x v="4"/>
    <d v="2024-02-06T00:00:00"/>
    <d v="2024-02-13T00:00:00"/>
    <d v="2024-01-06T00:00:00"/>
    <x v="21"/>
    <n v="5"/>
  </r>
  <r>
    <n v="8735"/>
    <s v="26.D.H.F."/>
    <s v="ศุภิสรา วลัยศรี"/>
    <s v="หญิง"/>
    <n v="23"/>
    <s v="รับจ้าง,กรรมกร"/>
    <s v="235"/>
    <s v="03"/>
    <x v="77"/>
    <x v="4"/>
    <x v="4"/>
    <d v="2024-01-12T00:00:00"/>
    <d v="2024-01-12T00:00:00"/>
    <d v="2024-01-06T00:00:00"/>
    <x v="10"/>
    <n v="1"/>
  </r>
  <r>
    <n v="25502"/>
    <s v="26.D.H.F."/>
    <s v="สนอง สีหานาม"/>
    <s v="ชาย"/>
    <n v="49"/>
    <s v="อื่นๆ"/>
    <s v="165"/>
    <s v="11"/>
    <x v="78"/>
    <x v="16"/>
    <x v="4"/>
    <d v="2024-06-14T00:00:00"/>
    <d v="2024-06-17T00:00:00"/>
    <d v="2024-01-06T00:00:00"/>
    <x v="14"/>
    <n v="23"/>
  </r>
  <r>
    <n v="4808"/>
    <s v="26.D.H.F."/>
    <s v="สมควร สอนโกษา"/>
    <s v="หญิง"/>
    <n v="39"/>
    <s v="ไม่ทราบอาชีพ/ในปกครอง"/>
    <s v="668"/>
    <s v="05"/>
    <x v="41"/>
    <x v="8"/>
    <x v="3"/>
    <d v="2024-09-03T00:00:00"/>
    <d v="2024-09-04T00:00:00"/>
    <d v="2024-01-06T00:00:00"/>
    <x v="25"/>
    <n v="35"/>
  </r>
  <r>
    <n v="17396"/>
    <s v="26.D.H.F."/>
    <s v="สมไชย ศรีหาวงศ์"/>
    <s v="ชาย"/>
    <n v="67"/>
    <s v="เกษตร"/>
    <s v=""/>
    <s v="01"/>
    <x v="132"/>
    <x v="12"/>
    <x v="13"/>
    <d v="2024-05-02T00:00:00"/>
    <d v="2024-05-03T00:00:00"/>
    <d v="2024-01-06T00:00:00"/>
    <x v="29"/>
    <n v="17"/>
  </r>
  <r>
    <n v="8694"/>
    <s v="26.D.H.F."/>
    <s v="สมหมาย จันทคะมุด"/>
    <s v="หญิง"/>
    <n v="47"/>
    <s v="เกษตร"/>
    <s v="135"/>
    <s v="01"/>
    <x v="114"/>
    <x v="69"/>
    <x v="10"/>
    <d v="2024-01-18T00:00:00"/>
    <d v="2024-01-22T00:00:00"/>
    <d v="2024-01-06T00:00:00"/>
    <x v="33"/>
    <n v="2"/>
  </r>
  <r>
    <n v="13857"/>
    <s v="26.D.H.F."/>
    <s v="สร้อยสวรรค์   ผุดบัวดง"/>
    <s v="หญิง"/>
    <n v="16"/>
    <s v="ไม่ทราบอาชีพ/ในปกครอง"/>
    <s v="119"/>
    <s v="07"/>
    <x v="133"/>
    <x v="57"/>
    <x v="14"/>
    <d v="2024-03-12T00:00:00"/>
    <d v="2024-03-18T00:00:00"/>
    <d v="2024-01-06T00:00:00"/>
    <x v="26"/>
    <n v="10"/>
  </r>
  <r>
    <n v="2424"/>
    <s v="26.D.H.F."/>
    <s v="สลิตา สุทธิบาก"/>
    <s v="หญิง"/>
    <n v="28"/>
    <s v="รับจ้าง,กรรมกร"/>
    <s v="9"/>
    <s v="13"/>
    <x v="54"/>
    <x v="28"/>
    <x v="13"/>
    <d v="2024-08-06T00:00:00"/>
    <d v="2024-08-08T00:00:00"/>
    <d v="2024-01-06T00:00:00"/>
    <x v="7"/>
    <n v="31"/>
  </r>
  <r>
    <n v="26578"/>
    <s v="26.D.H.F."/>
    <s v="สัจจะวัช โพธิ์สุวรรณ"/>
    <s v="ชาย"/>
    <n v="11"/>
    <s v="นักเรียน"/>
    <s v="69"/>
    <s v="01"/>
    <x v="134"/>
    <x v="13"/>
    <x v="11"/>
    <d v="2024-07-17T00:00:00"/>
    <d v="2024-07-17T00:00:00"/>
    <d v="2024-01-06T00:00:00"/>
    <x v="17"/>
    <n v="28"/>
  </r>
  <r>
    <n v="24389"/>
    <s v="26.D.H.F."/>
    <s v="สำเนียง จันทคัต"/>
    <s v="หญิง"/>
    <n v="46"/>
    <s v="เกษตร"/>
    <s v="87"/>
    <s v="02"/>
    <x v="40"/>
    <x v="20"/>
    <x v="10"/>
    <d v="2024-06-25T00:00:00"/>
    <d v="2024-06-28T00:00:00"/>
    <d v="2024-01-06T00:00:00"/>
    <x v="13"/>
    <n v="25"/>
  </r>
  <r>
    <n v="28549"/>
    <s v="26.D.H.F."/>
    <s v="สำรอง ผลาผล"/>
    <s v="ชาย"/>
    <n v="73"/>
    <s v="ไม่ทราบอาชีพ/ในปกครอง"/>
    <s v="52"/>
    <s v="08"/>
    <x v="18"/>
    <x v="11"/>
    <x v="10"/>
    <d v="2024-07-25T00:00:00"/>
    <d v="2024-07-26T00:00:00"/>
    <d v="2024-01-06T00:00:00"/>
    <x v="1"/>
    <n v="29"/>
  </r>
  <r>
    <n v="14874"/>
    <s v="26.D.H.F."/>
    <s v="สิดาภรณ์ สุขแสง"/>
    <s v="หญิง"/>
    <n v="11"/>
    <s v="นักเรียน"/>
    <s v="27"/>
    <s v="03"/>
    <x v="129"/>
    <x v="44"/>
    <x v="4"/>
    <d v="2024-03-21T00:00:00"/>
    <d v="2024-03-25T00:00:00"/>
    <d v="2024-01-06T00:00:00"/>
    <x v="19"/>
    <n v="11"/>
  </r>
  <r>
    <n v="154"/>
    <s v="26.D.H.F."/>
    <s v="สุกัญญา จ้ายหนองบัว"/>
    <s v="หญิง"/>
    <n v="33"/>
    <s v="ไม่ทราบอาชีพ/ในปกครอง"/>
    <s v=""/>
    <s v="07"/>
    <x v="135"/>
    <x v="77"/>
    <x v="16"/>
    <d v="2024-07-25T00:00:00"/>
    <d v="2024-07-28T00:00:00"/>
    <d v="2024-01-06T00:00:00"/>
    <x v="23"/>
    <n v="29"/>
  </r>
  <r>
    <n v="13326"/>
    <s v="26.D.H.F."/>
    <s v="สุชญามาศ จันทร์มณี"/>
    <s v="หญิง"/>
    <n v="13"/>
    <s v="นักเรียน"/>
    <s v="154"/>
    <s v="04"/>
    <x v="49"/>
    <x v="37"/>
    <x v="2"/>
    <d v="2024-03-07T00:00:00"/>
    <d v="2024-03-09T00:00:00"/>
    <d v="2024-01-06T00:00:00"/>
    <x v="30"/>
    <n v="9"/>
  </r>
  <r>
    <n v="13228"/>
    <s v="26.D.H.F."/>
    <s v="สุณิสา ศรีชัย"/>
    <s v="หญิง"/>
    <n v="17"/>
    <s v="นักเรียน"/>
    <s v="20"/>
    <s v="11"/>
    <x v="136"/>
    <x v="78"/>
    <x v="6"/>
    <d v="2024-03-06T00:00:00"/>
    <d v="2024-03-10T00:00:00"/>
    <d v="2024-01-06T00:00:00"/>
    <x v="30"/>
    <n v="9"/>
  </r>
  <r>
    <n v="3371"/>
    <s v="26.D.H.F."/>
    <s v="สุดารัตน์ โคตรพรม"/>
    <s v="หญิง"/>
    <n v="25"/>
    <s v="นักเรียน"/>
    <s v="39"/>
    <s v="11"/>
    <x v="137"/>
    <x v="79"/>
    <x v="5"/>
    <d v="2024-10-06T00:00:00"/>
    <d v="2024-10-01T00:00:00"/>
    <d v="2024-01-06T00:00:00"/>
    <x v="35"/>
    <n v="40"/>
  </r>
  <r>
    <n v="21207"/>
    <s v="26.D.H.F."/>
    <s v="สุทธิชัย มาลัย"/>
    <s v="ชาย"/>
    <n v="18"/>
    <s v="ไม่ทราบอาชีพ/ในปกครอง"/>
    <s v="11"/>
    <s v="07"/>
    <x v="138"/>
    <x v="80"/>
    <x v="18"/>
    <d v="2024-06-04T00:00:00"/>
    <d v="2024-06-10T00:00:00"/>
    <d v="2024-01-06T00:00:00"/>
    <x v="2"/>
    <n v="22"/>
  </r>
  <r>
    <n v="11868"/>
    <s v="26.D.H.F."/>
    <s v="สุทัศน์ ผันสนาม"/>
    <s v="ชาย"/>
    <n v="23"/>
    <s v="นักเรียน"/>
    <s v="45"/>
    <s v="17"/>
    <x v="139"/>
    <x v="4"/>
    <x v="4"/>
    <d v="2024-02-14T00:00:00"/>
    <d v="2024-02-23T00:00:00"/>
    <d v="2024-01-06T00:00:00"/>
    <x v="3"/>
    <n v="6"/>
  </r>
  <r>
    <n v="18122"/>
    <s v="26.D.H.F."/>
    <s v="สุทัศน์ ลาดหนองขุ่น"/>
    <s v="ชาย"/>
    <n v="40"/>
    <s v="เกษตร"/>
    <s v="112"/>
    <s v="02"/>
    <x v="40"/>
    <x v="20"/>
    <x v="10"/>
    <d v="2024-05-10T00:00:00"/>
    <d v="2024-05-12T00:00:00"/>
    <d v="2024-01-06T00:00:00"/>
    <x v="27"/>
    <n v="18"/>
  </r>
  <r>
    <n v="23540"/>
    <s v="26.D.H.F."/>
    <s v="สุธาลินี ไกยสินธุ์"/>
    <s v="หญิง"/>
    <n v="9"/>
    <s v="ไม่ทราบอาชีพ/ในปกครอง"/>
    <s v="176"/>
    <s v="08"/>
    <x v="140"/>
    <x v="25"/>
    <x v="10"/>
    <d v="2024-06-21T00:00:00"/>
    <d v="2024-06-26T00:00:00"/>
    <d v="2024-01-06T00:00:00"/>
    <x v="13"/>
    <n v="24"/>
  </r>
  <r>
    <n v="5178"/>
    <s v="26.D.H.F."/>
    <s v="สุนันทา สอ้อนกลาง"/>
    <s v="หญิง"/>
    <n v="53"/>
    <s v="เกษตร"/>
    <s v="18"/>
    <s v="11"/>
    <x v="116"/>
    <x v="10"/>
    <x v="9"/>
    <d v="2024-08-01T00:00:00"/>
    <d v="2024-08-06T00:00:00"/>
    <d v="2024-01-06T00:00:00"/>
    <x v="7"/>
    <n v="30"/>
  </r>
  <r>
    <n v="24156"/>
    <s v="26.D.H.F."/>
    <s v="สุนิสา แสงมะณี"/>
    <s v="หญิง"/>
    <n v="14"/>
    <s v="นักเรียน"/>
    <s v="127"/>
    <s v="01"/>
    <x v="141"/>
    <x v="81"/>
    <x v="3"/>
    <d v="2024-06-21T00:00:00"/>
    <d v="2024-06-26T00:00:00"/>
    <d v="2024-01-06T00:00:00"/>
    <x v="13"/>
    <n v="24"/>
  </r>
  <r>
    <n v="28359"/>
    <s v="26.D.H.F."/>
    <s v="สุพรรณี   ฤาชัยราม"/>
    <s v="หญิง"/>
    <n v="51"/>
    <s v="ไม่ทราบอาชีพ/ในปกครอง"/>
    <s v="21"/>
    <s v="03"/>
    <x v="70"/>
    <x v="47"/>
    <x v="3"/>
    <d v="2024-08-04T00:00:00"/>
    <d v="2024-08-04T00:00:00"/>
    <d v="2024-01-06T00:00:00"/>
    <x v="7"/>
    <n v="31"/>
  </r>
  <r>
    <n v="25503"/>
    <s v="26.D.H.F."/>
    <s v="สุพศิน สีน้ำคำ"/>
    <s v="ชาย"/>
    <n v="15"/>
    <s v="ไม่ทราบอาชีพ/ในปกครอง"/>
    <s v="71"/>
    <s v="04"/>
    <x v="21"/>
    <x v="16"/>
    <x v="4"/>
    <d v="2024-06-19T00:00:00"/>
    <d v="2024-06-21T00:00:00"/>
    <d v="2024-01-06T00:00:00"/>
    <x v="14"/>
    <n v="24"/>
  </r>
  <r>
    <n v="28520"/>
    <s v="26.D.H.F."/>
    <s v="เสกสรรค์ ทาสระคู"/>
    <s v="ชาย"/>
    <n v="37"/>
    <s v="อื่นๆ"/>
    <s v="24"/>
    <s v="07"/>
    <x v="142"/>
    <x v="66"/>
    <x v="14"/>
    <d v="2024-08-04T00:00:00"/>
    <d v="2024-08-04T00:00:00"/>
    <d v="2024-01-06T00:00:00"/>
    <x v="7"/>
    <n v="31"/>
  </r>
  <r>
    <n v="16132"/>
    <s v="26.D.H.F."/>
    <s v="เสาวคนธ์ โคตพรม"/>
    <s v="หญิง"/>
    <n v="23"/>
    <s v="ข้าราชการ"/>
    <s v="35"/>
    <s v="13"/>
    <x v="45"/>
    <x v="25"/>
    <x v="10"/>
    <d v="2024-04-22T00:00:00"/>
    <d v="2024-04-22T00:00:00"/>
    <d v="2024-01-06T00:00:00"/>
    <x v="5"/>
    <n v="16"/>
  </r>
  <r>
    <n v="12859"/>
    <s v="26.D.H.F."/>
    <s v="หม้อ ผลอ้อ"/>
    <s v="หญิง"/>
    <n v="94"/>
    <s v="ไม่ทราบอาชีพ/ในปกครอง"/>
    <s v="100"/>
    <s v="10"/>
    <x v="143"/>
    <x v="82"/>
    <x v="4"/>
    <d v="2024-01-23T00:00:00"/>
    <d v="2024-01-25T00:00:00"/>
    <d v="2024-01-06T00:00:00"/>
    <x v="33"/>
    <n v="3"/>
  </r>
  <r>
    <n v="4291"/>
    <s v="26.D.H.F."/>
    <s v="อชิระ บึงลอย"/>
    <s v="ชาย"/>
    <n v="2"/>
    <s v="ไม่ทราบอาชีพ/ในปกครอง"/>
    <s v="77"/>
    <s v="04"/>
    <x v="144"/>
    <x v="83"/>
    <x v="15"/>
    <d v="2024-07-30T00:00:00"/>
    <d v="2024-07-31T00:00:00"/>
    <d v="2024-01-06T00:00:00"/>
    <x v="23"/>
    <n v="30"/>
  </r>
  <r>
    <n v="25673"/>
    <s v="26.D.H.F."/>
    <s v="อดิศักดิ์ ภักดีผล"/>
    <s v="ชาย"/>
    <n v="31"/>
    <s v="รับจ้าง,กรรมกร"/>
    <s v="215"/>
    <s v="13"/>
    <x v="75"/>
    <x v="51"/>
    <x v="5"/>
    <d v="2024-07-03T00:00:00"/>
    <d v="2024-07-06T00:00:00"/>
    <d v="2024-01-06T00:00:00"/>
    <x v="8"/>
    <n v="26"/>
  </r>
  <r>
    <n v="2874"/>
    <s v="26.D.H.F."/>
    <s v="อนันต์ เผ่าศิริ"/>
    <s v="ชาย"/>
    <n v="32"/>
    <s v="ไม่ทราบอาชีพ/ในปกครอง"/>
    <s v="163"/>
    <s v="12"/>
    <x v="145"/>
    <x v="8"/>
    <x v="3"/>
    <d v="2024-08-23T00:00:00"/>
    <d v="2024-08-27T00:00:00"/>
    <d v="2024-01-06T00:00:00"/>
    <x v="9"/>
    <n v="33"/>
  </r>
  <r>
    <n v="16108"/>
    <s v="26.D.H.F."/>
    <s v="อนุธิดา พรหมพักตร"/>
    <s v="หญิง"/>
    <n v="12"/>
    <s v="นักเรียน"/>
    <s v="155"/>
    <s v="04"/>
    <x v="146"/>
    <x v="18"/>
    <x v="3"/>
    <d v="2024-04-20T00:00:00"/>
    <d v="2024-04-21T00:00:00"/>
    <d v="2024-01-06T00:00:00"/>
    <x v="5"/>
    <n v="16"/>
  </r>
  <r>
    <n v="13449"/>
    <s v="26.D.H.F."/>
    <s v="อภิชาติ ประเสริฐสุพรรณ"/>
    <s v="ชาย"/>
    <n v="28"/>
    <s v="รับจ้าง,กรรมกร"/>
    <s v="16"/>
    <s v="06"/>
    <x v="147"/>
    <x v="17"/>
    <x v="3"/>
    <d v="2024-02-27T00:00:00"/>
    <d v="2024-03-02T00:00:00"/>
    <d v="2024-01-06T00:00:00"/>
    <x v="37"/>
    <n v="8"/>
  </r>
  <r>
    <n v="14878"/>
    <s v="26.D.H.F."/>
    <s v="อภิเดช เหลาทอง"/>
    <s v="ชาย"/>
    <n v="16"/>
    <s v="นักเรียน"/>
    <s v="124"/>
    <s v="02"/>
    <x v="40"/>
    <x v="20"/>
    <x v="10"/>
    <d v="2024-03-28T00:00:00"/>
    <d v="2024-03-28T00:00:00"/>
    <d v="2024-01-06T00:00:00"/>
    <x v="19"/>
    <n v="12"/>
  </r>
  <r>
    <n v="1498"/>
    <s v="26.D.H.F."/>
    <s v="อภิรักษ์ พันโนริด"/>
    <s v="ชาย"/>
    <n v="34"/>
    <s v="รับจ้าง,กรรมกร"/>
    <s v="36"/>
    <s v="01"/>
    <x v="148"/>
    <x v="84"/>
    <x v="0"/>
    <d v="2024-08-20T00:00:00"/>
    <d v="2024-08-20T00:00:00"/>
    <d v="2024-01-06T00:00:00"/>
    <x v="4"/>
    <n v="33"/>
  </r>
  <r>
    <n v="3521"/>
    <s v="26.D.H.F."/>
    <s v="อรทัย อรัญหล้า"/>
    <s v="หญิง"/>
    <n v="16"/>
    <s v="นักเรียน"/>
    <s v="257"/>
    <s v="01"/>
    <x v="114"/>
    <x v="69"/>
    <x v="10"/>
    <d v="2024-10-05T00:00:00"/>
    <d v="2024-10-10T00:00:00"/>
    <d v="2024-01-06T00:00:00"/>
    <x v="36"/>
    <n v="40"/>
  </r>
  <r>
    <n v="14830"/>
    <s v="26.D.H.F."/>
    <s v="อรปรียา ทุมพร"/>
    <s v="หญิง"/>
    <n v="18"/>
    <s v="ไม่ทราบอาชีพ/ในปกครอง"/>
    <s v="19"/>
    <s v="03"/>
    <x v="129"/>
    <x v="44"/>
    <x v="4"/>
    <d v="2024-03-26T00:00:00"/>
    <d v="2024-03-30T00:00:00"/>
    <d v="2024-01-06T00:00:00"/>
    <x v="0"/>
    <n v="12"/>
  </r>
  <r>
    <n v="26717"/>
    <s v="26.D.H.F."/>
    <s v="อรปรียา ศรีประทุมวงศ์"/>
    <s v="หญิง"/>
    <n v="19"/>
    <s v="ไม่ทราบอาชีพ/ในปกครอง"/>
    <s v="234"/>
    <s v="06"/>
    <x v="149"/>
    <x v="62"/>
    <x v="1"/>
    <d v="2024-07-14T00:00:00"/>
    <d v="2024-07-14T00:00:00"/>
    <d v="2024-01-06T00:00:00"/>
    <x v="17"/>
    <n v="28"/>
  </r>
  <r>
    <n v="5599"/>
    <s v="26.D.H.F."/>
    <s v="อังศุมาลิน อัญญโพธิ์"/>
    <s v="หญิง"/>
    <n v="13"/>
    <s v="ไม่ทราบอาชีพ/ในปกครอง"/>
    <s v="44"/>
    <s v="11"/>
    <x v="150"/>
    <x v="85"/>
    <x v="16"/>
    <d v="2024-09-11T00:00:00"/>
    <d v="2024-09-15T00:00:00"/>
    <d v="2024-01-06T00:00:00"/>
    <x v="22"/>
    <n v="36"/>
  </r>
  <r>
    <n v="2079"/>
    <s v="26.D.H.F."/>
    <s v="อาณกร กาเซ็ม"/>
    <s v="ชาย"/>
    <n v="12"/>
    <s v="นักเรียน"/>
    <s v="216"/>
    <s v="01"/>
    <x v="151"/>
    <x v="59"/>
    <x v="10"/>
    <d v="2024-08-22T00:00:00"/>
    <d v="2024-08-23T00:00:00"/>
    <d v="2024-01-06T00:00:00"/>
    <x v="4"/>
    <n v="33"/>
  </r>
  <r>
    <n v="14237"/>
    <s v="26.D.H.F."/>
    <s v="อาทิตย์ แจ่มแจ้ง"/>
    <s v="ชาย"/>
    <n v="7"/>
    <s v="นักเรียน"/>
    <s v="25"/>
    <s v="03"/>
    <x v="129"/>
    <x v="44"/>
    <x v="4"/>
    <d v="2024-03-20T00:00:00"/>
    <d v="2024-03-22T00:00:00"/>
    <d v="2024-01-06T00:00:00"/>
    <x v="26"/>
    <n v="11"/>
  </r>
  <r>
    <n v="13325"/>
    <s v="26.D.H.F."/>
    <s v="อิทธิพัทธ์  เที่ยงผดุง"/>
    <s v="ชาย"/>
    <n v="1"/>
    <s v="ไม่ทราบอาชีพ/ในปกครอง"/>
    <s v="95"/>
    <s v="01"/>
    <x v="152"/>
    <x v="83"/>
    <x v="15"/>
    <d v="2024-03-11T00:00:00"/>
    <d v="2024-03-11T00:00:00"/>
    <d v="2024-01-06T00:00:00"/>
    <x v="30"/>
    <n v="10"/>
  </r>
  <r>
    <n v="23300"/>
    <s v="26.D.H.F."/>
    <s v="อุบลวรรณ โพธิ์คลัง"/>
    <s v="หญิง"/>
    <n v="35"/>
    <s v="อื่นๆ"/>
    <s v="52"/>
    <s v="09"/>
    <x v="153"/>
    <x v="16"/>
    <x v="4"/>
    <d v="2024-06-08T00:00:00"/>
    <d v="2024-06-13T00:00:00"/>
    <d v="2024-01-06T00:00:00"/>
    <x v="2"/>
    <n v="23"/>
  </r>
  <r>
    <n v="2266"/>
    <s v="26.D.H.F."/>
    <s v="เอกภพ แสงรื่น"/>
    <s v="ชาย"/>
    <n v="15"/>
    <s v="ไม่ทราบอาชีพ/ในปกครอง"/>
    <s v="113"/>
    <s v="06"/>
    <x v="154"/>
    <x v="69"/>
    <x v="10"/>
    <d v="2024-08-23T00:00:00"/>
    <d v="2024-08-23T00:00:00"/>
    <d v="2024-01-06T00:00:00"/>
    <x v="4"/>
    <n v="33"/>
  </r>
  <r>
    <n v="23310"/>
    <s v="26.D.H.F."/>
    <s v="ไอละดา สาระทรัพย์"/>
    <s v="หญิง"/>
    <n v="22"/>
    <s v="ไม่ทราบอาชีพ/ในปกครอง"/>
    <s v="27"/>
    <s v="04"/>
    <x v="21"/>
    <x v="16"/>
    <x v="4"/>
    <d v="2024-06-18T00:00:00"/>
    <d v="2024-06-18T00:00:00"/>
    <d v="2024-01-06T00:00:00"/>
    <x v="14"/>
    <n v="24"/>
  </r>
  <r>
    <n v="28822"/>
    <s v="27.D.H.F.shock syndrome"/>
    <s v="ณัฐกิตติ์ เสนบุญมี"/>
    <s v="ชาย"/>
    <n v="13"/>
    <s v="ไม่ทราบอาชีพ/ในปกครอง"/>
    <s v="267"/>
    <s v="13"/>
    <x v="26"/>
    <x v="21"/>
    <x v="4"/>
    <d v="2024-08-04T00:00:00"/>
    <d v="2024-08-04T00:00:00"/>
    <d v="2024-01-06T00:00:00"/>
    <x v="7"/>
    <n v="31"/>
  </r>
  <r>
    <n v="25998"/>
    <s v="27.D.H.F.shock syndrome"/>
    <s v="ธนกฤต   จันทะนาม"/>
    <s v="ชาย"/>
    <n v="4"/>
    <s v="ไม่ทราบอาชีพ/ในปกครอง"/>
    <s v="76"/>
    <s v="02"/>
    <x v="155"/>
    <x v="86"/>
    <x v="18"/>
    <d v="2024-07-04T00:00:00"/>
    <d v="2024-07-08T00:00:00"/>
    <d v="2024-01-06T00:00:00"/>
    <x v="8"/>
    <n v="26"/>
  </r>
  <r>
    <n v="2418"/>
    <s v="27.D.H.F.shock syndrome"/>
    <s v="ธีรภัทร์ โซ่เงิน"/>
    <s v="ชาย"/>
    <n v="30"/>
    <s v="รับจ้าง,กรรมกร"/>
    <s v="9"/>
    <s v="13"/>
    <x v="54"/>
    <x v="28"/>
    <x v="13"/>
    <d v="2024-08-20T00:00:00"/>
    <d v="2024-08-21T00:00:00"/>
    <d v="2024-01-06T00:00:00"/>
    <x v="4"/>
    <n v="33"/>
  </r>
  <r>
    <n v="11477"/>
    <s v="27.D.H.F.shock syndrome"/>
    <s v="รัตติญา เมืองนาม"/>
    <s v="หญิง"/>
    <n v="42"/>
    <s v="ค้าขาย"/>
    <s v="63"/>
    <s v="06"/>
    <x v="111"/>
    <x v="39"/>
    <x v="13"/>
    <d v="2024-02-07T00:00:00"/>
    <d v="2024-02-14T00:00:00"/>
    <d v="2024-01-06T00:00:00"/>
    <x v="21"/>
    <n v="5"/>
  </r>
  <r>
    <n v="27179"/>
    <s v="27.D.H.F.shock syndrome"/>
    <s v="ลลิดา   ทองเสนา"/>
    <s v="หญิง"/>
    <n v="7"/>
    <s v="ไม่ทราบอาชีพ/ในปกครอง"/>
    <s v="81"/>
    <s v="03"/>
    <x v="156"/>
    <x v="87"/>
    <x v="18"/>
    <d v="2024-07-19T00:00:00"/>
    <d v="2024-07-21T00:00:00"/>
    <d v="2024-01-06T00:00:00"/>
    <x v="1"/>
    <n v="28"/>
  </r>
  <r>
    <n v="5014"/>
    <s v="27.D.H.F.shock syndrome"/>
    <s v="เสียงชัย สาสีเสาร์"/>
    <s v="ชาย"/>
    <n v="31"/>
    <s v="รับจ้าง,กรรมกร"/>
    <s v="8"/>
    <s v="04"/>
    <x v="157"/>
    <x v="88"/>
    <x v="13"/>
    <d v="2024-09-12T00:00:00"/>
    <d v="2024-09-12T00:00:00"/>
    <d v="2024-01-06T00:00:00"/>
    <x v="11"/>
    <n v="36"/>
  </r>
  <r>
    <n v="25648"/>
    <s v="27.D.H.F.shock syndrome"/>
    <s v="อนงค์ แสงใสรัตน์"/>
    <s v="หญิง"/>
    <n v="44"/>
    <s v="งานบ้าน"/>
    <s v="100"/>
    <s v="12"/>
    <x v="48"/>
    <x v="25"/>
    <x v="10"/>
    <d v="2024-07-09T00:00:00"/>
    <d v="2024-07-09T00:00:00"/>
    <d v="2024-01-06T00:00:00"/>
    <x v="8"/>
    <n v="27"/>
  </r>
  <r>
    <n v="5077"/>
    <s v="27.D.H.F.shock syndrome"/>
    <s v="อุทุมพร สอนสี"/>
    <s v="หญิง"/>
    <n v="33"/>
    <s v="อื่นๆ"/>
    <s v="86"/>
    <s v="07"/>
    <x v="158"/>
    <x v="89"/>
    <x v="9"/>
    <d v="2024-09-12T00:00:00"/>
    <d v="2024-09-12T00:00:00"/>
    <d v="2024-01-06T00:00:00"/>
    <x v="11"/>
    <n v="36"/>
  </r>
  <r>
    <n v="15286"/>
    <s v="66.Dengue fever"/>
    <s v="GEZINUS WILLEM ALBERT KLEIN VELDINK"/>
    <s v="ชาย"/>
    <n v="58"/>
    <s v="ไม่ทราบอาชีพ/ในปกครอง"/>
    <s v="40"/>
    <s v="07"/>
    <x v="0"/>
    <x v="0"/>
    <x v="0"/>
    <d v="2024-03-30T00:00:00"/>
    <d v="2024-04-01T00:00:00"/>
    <d v="2024-01-06T00:00:00"/>
    <x v="0"/>
    <n v="13"/>
  </r>
  <r>
    <n v="11563"/>
    <s v="66.Dengue fever"/>
    <s v="กชกร ศรีไชยวาลย์"/>
    <s v="หญิง"/>
    <n v="8"/>
    <s v="ไม่ทราบอาชีพ/ในปกครอง"/>
    <s v="59"/>
    <s v="06"/>
    <x v="108"/>
    <x v="67"/>
    <x v="10"/>
    <d v="2024-02-14T00:00:00"/>
    <d v="2024-02-19T00:00:00"/>
    <d v="2024-01-06T00:00:00"/>
    <x v="3"/>
    <n v="6"/>
  </r>
  <r>
    <n v="12327"/>
    <s v="66.Dengue fever"/>
    <s v="กชกาญจน์ แก้วหิน"/>
    <s v="หญิง"/>
    <n v="10"/>
    <s v="ไม่ทราบอาชีพ/ในปกครอง"/>
    <s v="90"/>
    <s v="03"/>
    <x v="94"/>
    <x v="61"/>
    <x v="7"/>
    <d v="2024-02-19T00:00:00"/>
    <d v="2024-02-19T00:00:00"/>
    <d v="2024-01-06T00:00:00"/>
    <x v="3"/>
    <n v="7"/>
  </r>
  <r>
    <n v="25570"/>
    <s v="66.Dengue fever"/>
    <s v="กชพร ขันอาษา"/>
    <s v="หญิง"/>
    <n v="0"/>
    <s v="ไม่ทราบอาชีพ/ในปกครอง"/>
    <s v="1889"/>
    <s v="14"/>
    <x v="118"/>
    <x v="8"/>
    <x v="3"/>
    <d v="2024-07-03T00:00:00"/>
    <d v="2024-07-04T00:00:00"/>
    <d v="2024-01-06T00:00:00"/>
    <x v="24"/>
    <n v="26"/>
  </r>
  <r>
    <n v="4817"/>
    <s v="66.Dengue fever"/>
    <s v="กนกพร ประชานอก"/>
    <s v="หญิง"/>
    <n v="4"/>
    <s v="ไม่ทราบอาชีพ/ในปกครอง"/>
    <s v="55"/>
    <s v="01"/>
    <x v="159"/>
    <x v="73"/>
    <x v="1"/>
    <d v="2024-09-09T00:00:00"/>
    <d v="2024-09-11T00:00:00"/>
    <d v="2024-01-06T00:00:00"/>
    <x v="11"/>
    <n v="36"/>
  </r>
  <r>
    <n v="22937"/>
    <s v="66.Dengue fever"/>
    <s v="กนกพร ยาสี"/>
    <s v="หญิง"/>
    <n v="13"/>
    <s v="ไม่ทราบอาชีพ/ในปกครอง"/>
    <s v="92"/>
    <s v="08"/>
    <x v="140"/>
    <x v="25"/>
    <x v="10"/>
    <d v="2024-06-12T00:00:00"/>
    <d v="2024-06-18T00:00:00"/>
    <d v="2024-01-06T00:00:00"/>
    <x v="14"/>
    <n v="23"/>
  </r>
  <r>
    <n v="23952"/>
    <s v="66.Dengue fever"/>
    <s v="กนกพล  บุตรพรม"/>
    <s v="ชาย"/>
    <n v="2"/>
    <s v="ไม่ทราบอาชีพ/ในปกครอง"/>
    <s v="59"/>
    <s v="15"/>
    <x v="160"/>
    <x v="55"/>
    <x v="4"/>
    <d v="2024-06-25T00:00:00"/>
    <d v="2024-06-28T00:00:00"/>
    <d v="2024-01-06T00:00:00"/>
    <x v="13"/>
    <n v="25"/>
  </r>
  <r>
    <n v="18133"/>
    <s v="66.Dengue fever"/>
    <s v="กนกพิชญ์ เนตรวงษ์"/>
    <s v="หญิง"/>
    <n v="9"/>
    <s v="ไม่ทราบอาชีพ/ในปกครอง"/>
    <s v="139"/>
    <s v="04"/>
    <x v="161"/>
    <x v="90"/>
    <x v="18"/>
    <d v="2024-05-14T00:00:00"/>
    <d v="2024-05-14T00:00:00"/>
    <d v="2024-01-06T00:00:00"/>
    <x v="27"/>
    <n v="19"/>
  </r>
  <r>
    <n v="16677"/>
    <s v="66.Dengue fever"/>
    <s v="กมลชนก กะตะโท"/>
    <s v="หญิง"/>
    <n v="9"/>
    <s v="ไม่ทราบอาชีพ/ในปกครอง"/>
    <s v="147"/>
    <s v="05"/>
    <x v="162"/>
    <x v="91"/>
    <x v="7"/>
    <d v="2024-04-27T00:00:00"/>
    <d v="2024-04-27T00:00:00"/>
    <d v="2024-01-06T00:00:00"/>
    <x v="29"/>
    <n v="17"/>
  </r>
  <r>
    <n v="11763"/>
    <s v="66.Dengue fever"/>
    <s v="กมลชนก สาธารณ์"/>
    <s v="หญิง"/>
    <n v="8"/>
    <s v="ไม่ทราบอาชีพ/ในปกครอง"/>
    <s v="95"/>
    <s v="06"/>
    <x v="111"/>
    <x v="39"/>
    <x v="13"/>
    <d v="2024-02-21T00:00:00"/>
    <d v="2024-02-23T00:00:00"/>
    <d v="2024-01-06T00:00:00"/>
    <x v="3"/>
    <n v="7"/>
  </r>
  <r>
    <n v="15120"/>
    <s v="66.Dengue fever"/>
    <s v="กมลทิพย์ แสงจันดา"/>
    <s v="หญิง"/>
    <n v="18"/>
    <s v="นักเรียน"/>
    <s v="96"/>
    <s v="06"/>
    <x v="7"/>
    <x v="6"/>
    <x v="6"/>
    <d v="2024-04-06T00:00:00"/>
    <d v="2024-04-07T00:00:00"/>
    <d v="2024-01-06T00:00:00"/>
    <x v="16"/>
    <n v="14"/>
  </r>
  <r>
    <n v="22579"/>
    <s v="66.Dengue fever"/>
    <s v="กมลภพ ครองยุติ"/>
    <s v="ชาย"/>
    <n v="2"/>
    <s v="ไม่ทราบอาชีพ/ในปกครอง"/>
    <s v="23"/>
    <s v="13"/>
    <x v="163"/>
    <x v="90"/>
    <x v="18"/>
    <d v="2024-06-18T00:00:00"/>
    <d v="2024-06-18T00:00:00"/>
    <d v="2024-01-06T00:00:00"/>
    <x v="14"/>
    <n v="24"/>
  </r>
  <r>
    <n v="28936"/>
    <s v="66.Dengue fever"/>
    <s v="กรวิชญ์ มะลาไมล์"/>
    <s v="ชาย"/>
    <n v="7"/>
    <s v="ไม่ทราบอาชีพ/ในปกครอง"/>
    <s v="112"/>
    <s v="06"/>
    <x v="149"/>
    <x v="62"/>
    <x v="1"/>
    <d v="2024-08-09T00:00:00"/>
    <d v="2024-08-13T00:00:00"/>
    <d v="2024-01-06T00:00:00"/>
    <x v="20"/>
    <n v="31"/>
  </r>
  <r>
    <n v="517"/>
    <s v="66.Dengue fever"/>
    <s v="กรวี สุวรรณศรี"/>
    <s v="หญิง"/>
    <n v="11"/>
    <s v="ไม่ทราบอาชีพ/ในปกครอง"/>
    <s v="103"/>
    <s v="02"/>
    <x v="58"/>
    <x v="41"/>
    <x v="16"/>
    <d v="2024-10-05T00:00:00"/>
    <d v="2024-10-08T00:00:00"/>
    <d v="2024-01-06T00:00:00"/>
    <x v="36"/>
    <n v="40"/>
  </r>
  <r>
    <n v="3143"/>
    <s v="66.Dengue fever"/>
    <s v="กฤตกร ดำขำ"/>
    <s v="ชาย"/>
    <n v="10"/>
    <s v="ไม่ทราบอาชีพ/ในปกครอง"/>
    <s v=""/>
    <s v="20"/>
    <x v="4"/>
    <x v="4"/>
    <x v="4"/>
    <d v="2024-08-06T00:00:00"/>
    <d v="2024-08-12T00:00:00"/>
    <d v="2024-01-06T00:00:00"/>
    <x v="20"/>
    <n v="31"/>
  </r>
  <r>
    <n v="5011"/>
    <s v="66.Dengue fever"/>
    <s v="กฤตนัย นิยมมณีรัตน์"/>
    <s v="ชาย"/>
    <n v="14"/>
    <s v="ไม่ทราบอาชีพ/ในปกครอง"/>
    <s v="230"/>
    <s v="07"/>
    <x v="14"/>
    <x v="12"/>
    <x v="4"/>
    <d v="2024-08-23T00:00:00"/>
    <d v="2024-08-27T00:00:00"/>
    <d v="2024-01-06T00:00:00"/>
    <x v="9"/>
    <n v="33"/>
  </r>
  <r>
    <n v="9181"/>
    <s v="66.Dengue fever"/>
    <s v="กฤติมุข อยู่มาก"/>
    <s v="ชาย"/>
    <n v="1"/>
    <s v="ไม่ทราบอาชีพ/ในปกครอง"/>
    <s v="130"/>
    <s v="02"/>
    <x v="164"/>
    <x v="26"/>
    <x v="5"/>
    <d v="2024-01-22T00:00:00"/>
    <d v="2024-01-22T00:00:00"/>
    <d v="2024-01-06T00:00:00"/>
    <x v="33"/>
    <n v="3"/>
  </r>
  <r>
    <n v="26758"/>
    <s v="66.Dengue fever"/>
    <s v="กฤษกร   ประดับพร"/>
    <s v="ชาย"/>
    <n v="7"/>
    <s v="นักเรียน"/>
    <s v="57"/>
    <s v="05"/>
    <x v="30"/>
    <x v="73"/>
    <x v="1"/>
    <d v="2024-07-17T00:00:00"/>
    <d v="2024-07-17T00:00:00"/>
    <d v="2024-01-06T00:00:00"/>
    <x v="17"/>
    <n v="28"/>
  </r>
  <r>
    <n v="23308"/>
    <s v="66.Dengue fever"/>
    <s v="กฤษกร จาปรุง"/>
    <s v="ชาย"/>
    <n v="12"/>
    <s v="ไม่ทราบอาชีพ/ในปกครอง"/>
    <s v="70"/>
    <s v="04"/>
    <x v="21"/>
    <x v="16"/>
    <x v="4"/>
    <d v="2024-06-14T00:00:00"/>
    <d v="2024-06-16T00:00:00"/>
    <d v="2024-01-06T00:00:00"/>
    <x v="14"/>
    <n v="23"/>
  </r>
  <r>
    <n v="5397"/>
    <s v="66.Dengue fever"/>
    <s v="กฤษกร พรมลาด"/>
    <s v="ชาย"/>
    <n v="9"/>
    <s v="ไม่ทราบอาชีพ/ในปกครอง"/>
    <s v="88"/>
    <s v="01"/>
    <x v="165"/>
    <x v="65"/>
    <x v="1"/>
    <d v="2024-09-09T00:00:00"/>
    <d v="2024-09-14T00:00:00"/>
    <d v="2024-01-06T00:00:00"/>
    <x v="22"/>
    <n v="36"/>
  </r>
  <r>
    <n v="1976"/>
    <s v="66.Dengue fever"/>
    <s v="กฤษณะ ไสยรส"/>
    <s v="ชาย"/>
    <n v="14"/>
    <s v="ไม่ทราบอาชีพ/ในปกครอง"/>
    <s v="215"/>
    <s v="03"/>
    <x v="99"/>
    <x v="62"/>
    <x v="1"/>
    <d v="2024-08-20T00:00:00"/>
    <d v="2024-08-20T00:00:00"/>
    <d v="2024-01-06T00:00:00"/>
    <x v="4"/>
    <n v="33"/>
  </r>
  <r>
    <n v="4060"/>
    <s v="66.Dengue fever"/>
    <s v="กล พวงพิลา"/>
    <s v="ชาย"/>
    <n v="71"/>
    <s v="ไม่ทราบอาชีพ/ในปกครอง"/>
    <s v="24"/>
    <s v="06"/>
    <x v="166"/>
    <x v="24"/>
    <x v="8"/>
    <d v="2024-08-03T00:00:00"/>
    <d v="2024-08-06T00:00:00"/>
    <d v="2024-01-06T00:00:00"/>
    <x v="7"/>
    <n v="31"/>
  </r>
  <r>
    <n v="2550"/>
    <s v="66.Dengue fever"/>
    <s v="กวินวัฒน์ วรสุข"/>
    <s v="ชาย"/>
    <n v="8"/>
    <s v="ไม่ทราบอาชีพ/ในปกครอง"/>
    <s v="25"/>
    <s v="05"/>
    <x v="167"/>
    <x v="58"/>
    <x v="16"/>
    <d v="2024-08-07T00:00:00"/>
    <d v="2024-08-09T00:00:00"/>
    <d v="2024-01-06T00:00:00"/>
    <x v="7"/>
    <n v="31"/>
  </r>
  <r>
    <n v="15786"/>
    <s v="66.Dengue fever"/>
    <s v="ก้องภพ ใจช่วง"/>
    <s v="ชาย"/>
    <n v="12"/>
    <s v="ไม่ทราบอาชีพ/ในปกครอง"/>
    <s v="106"/>
    <s v="04"/>
    <x v="168"/>
    <x v="92"/>
    <x v="18"/>
    <d v="2024-04-09T00:00:00"/>
    <d v="2024-04-10T00:00:00"/>
    <d v="2024-01-06T00:00:00"/>
    <x v="16"/>
    <n v="14"/>
  </r>
  <r>
    <n v="8461"/>
    <s v="66.Dengue fever"/>
    <s v="กังศฎา อำภาพันธ์"/>
    <s v="หญิง"/>
    <n v="39"/>
    <s v="ข้าราชการ"/>
    <s v="178"/>
    <s v="01"/>
    <x v="98"/>
    <x v="57"/>
    <x v="14"/>
    <d v="2024-01-11T00:00:00"/>
    <d v="2024-01-13T00:00:00"/>
    <d v="2024-01-06T00:00:00"/>
    <x v="6"/>
    <n v="1"/>
  </r>
  <r>
    <n v="27502"/>
    <s v="66.Dengue fever"/>
    <s v="กัญญาณัฐ พัฒนะแสง"/>
    <s v="หญิง"/>
    <n v="7"/>
    <s v="อื่นๆ"/>
    <s v="85"/>
    <s v="07"/>
    <x v="94"/>
    <x v="93"/>
    <x v="15"/>
    <d v="2024-07-23T00:00:00"/>
    <d v="2024-07-23T00:00:00"/>
    <d v="2024-01-06T00:00:00"/>
    <x v="1"/>
    <n v="29"/>
  </r>
  <r>
    <n v="2716"/>
    <s v="66.Dengue fever"/>
    <s v="กัญญาณัฐ เสนสุข"/>
    <s v="หญิง"/>
    <n v="10"/>
    <s v="ไม่ทราบอาชีพ/ในปกครอง"/>
    <s v=""/>
    <s v="04"/>
    <x v="169"/>
    <x v="54"/>
    <x v="3"/>
    <d v="2024-08-21T00:00:00"/>
    <d v="2024-08-26T00:00:00"/>
    <d v="2024-01-06T00:00:00"/>
    <x v="9"/>
    <n v="33"/>
  </r>
  <r>
    <n v="14142"/>
    <s v="66.Dengue fever"/>
    <s v="กัญญาภัค เพชรประไพ"/>
    <s v="หญิง"/>
    <n v="7"/>
    <s v="ไม่ทราบอาชีพ/ในปกครอง"/>
    <s v="62"/>
    <s v="05"/>
    <x v="100"/>
    <x v="94"/>
    <x v="7"/>
    <d v="2024-03-10T00:00:00"/>
    <d v="2024-03-11T00:00:00"/>
    <d v="2024-01-06T00:00:00"/>
    <x v="30"/>
    <n v="10"/>
  </r>
  <r>
    <n v="3683"/>
    <s v="66.Dengue fever"/>
    <s v="กันต์ธีภพ ประชานอก"/>
    <s v="ชาย"/>
    <n v="10"/>
    <s v="ไม่ทราบอาชีพ/ในปกครอง"/>
    <s v="55"/>
    <s v="01"/>
    <x v="159"/>
    <x v="73"/>
    <x v="1"/>
    <d v="2024-09-02T00:00:00"/>
    <d v="2024-09-04T00:00:00"/>
    <d v="2024-01-06T00:00:00"/>
    <x v="25"/>
    <n v="35"/>
  </r>
  <r>
    <n v="28522"/>
    <s v="66.Dengue fever"/>
    <s v="กันตภณ พันธ์สำโรง"/>
    <s v="ชาย"/>
    <n v="8"/>
    <s v="ไม่ทราบอาชีพ/ในปกครอง"/>
    <s v="22"/>
    <s v="07"/>
    <x v="142"/>
    <x v="66"/>
    <x v="14"/>
    <d v="2024-07-30T00:00:00"/>
    <d v="2024-08-04T00:00:00"/>
    <d v="2024-01-06T00:00:00"/>
    <x v="7"/>
    <n v="30"/>
  </r>
  <r>
    <n v="6946"/>
    <s v="66.Dengue fever"/>
    <s v="กัลย์สุดา โพธิ์ขาว"/>
    <s v="หญิง"/>
    <n v="23"/>
    <s v="รับจ้าง,กรรมกร"/>
    <s v="11"/>
    <s v="13"/>
    <x v="170"/>
    <x v="20"/>
    <x v="10"/>
    <d v="2024-01-04T00:00:00"/>
    <d v="2024-01-06T00:00:00"/>
    <d v="2024-01-06T00:00:00"/>
    <x v="10"/>
    <n v="0"/>
  </r>
  <r>
    <n v="24388"/>
    <s v="66.Dengue fever"/>
    <s v="กัลยา โพธิวัฒน์"/>
    <s v="หญิง"/>
    <n v="11"/>
    <s v="นักเรียน"/>
    <s v="86"/>
    <s v="08"/>
    <x v="140"/>
    <x v="25"/>
    <x v="10"/>
    <d v="2024-06-24T00:00:00"/>
    <d v="2024-06-28T00:00:00"/>
    <d v="2024-01-06T00:00:00"/>
    <x v="13"/>
    <n v="25"/>
  </r>
  <r>
    <n v="10276"/>
    <s v="66.Dengue fever"/>
    <s v="กานต์มณี สายทา"/>
    <s v="หญิง"/>
    <n v="27"/>
    <s v="รับจ้าง,กรรมกร"/>
    <s v="128"/>
    <s v="01"/>
    <x v="114"/>
    <x v="69"/>
    <x v="10"/>
    <d v="2024-02-05T00:00:00"/>
    <d v="2024-02-07T00:00:00"/>
    <d v="2024-01-06T00:00:00"/>
    <x v="28"/>
    <n v="5"/>
  </r>
  <r>
    <n v="3148"/>
    <s v="66.Dengue fever"/>
    <s v="กิตติกร แก้วคำสอน"/>
    <s v="ชาย"/>
    <n v="15"/>
    <s v="ไม่ทราบอาชีพ/ในปกครอง"/>
    <s v="238"/>
    <s v="05"/>
    <x v="41"/>
    <x v="8"/>
    <x v="3"/>
    <d v="2024-08-14T00:00:00"/>
    <d v="2024-08-15T00:00:00"/>
    <d v="2024-01-06T00:00:00"/>
    <x v="20"/>
    <n v="32"/>
  </r>
  <r>
    <n v="18128"/>
    <s v="66.Dengue fever"/>
    <s v="กิตติโชค ชุมณี"/>
    <s v="ชาย"/>
    <n v="13"/>
    <s v="นักเรียน"/>
    <s v="3"/>
    <s v="04"/>
    <x v="61"/>
    <x v="20"/>
    <x v="10"/>
    <d v="2024-05-09T00:00:00"/>
    <d v="2024-05-13T00:00:00"/>
    <d v="2024-01-06T00:00:00"/>
    <x v="27"/>
    <n v="18"/>
  </r>
  <r>
    <n v="27271"/>
    <s v="66.Dengue fever"/>
    <s v="กุลนิภา บุญชม"/>
    <s v="หญิง"/>
    <n v="16"/>
    <s v="นักเรียน"/>
    <s v="139"/>
    <s v="10"/>
    <x v="39"/>
    <x v="11"/>
    <x v="10"/>
    <d v="2024-07-16T00:00:00"/>
    <d v="2024-07-19T00:00:00"/>
    <d v="2024-01-06T00:00:00"/>
    <x v="17"/>
    <n v="28"/>
  </r>
  <r>
    <n v="24387"/>
    <s v="66.Dengue fever"/>
    <s v="กุลวาลี กองสิงคุณ"/>
    <s v="หญิง"/>
    <n v="10"/>
    <s v="ไม่ทราบอาชีพ/ในปกครอง"/>
    <s v="102"/>
    <s v="12"/>
    <x v="171"/>
    <x v="11"/>
    <x v="10"/>
    <d v="2024-06-28T00:00:00"/>
    <d v="2024-06-28T00:00:00"/>
    <d v="2024-01-06T00:00:00"/>
    <x v="13"/>
    <n v="25"/>
  </r>
  <r>
    <n v="900"/>
    <s v="66.Dengue fever"/>
    <s v="เกริกภณกฤษ พิริยะภาดา"/>
    <s v="ชาย"/>
    <n v="5"/>
    <s v="ไม่ทราบอาชีพ/ในปกครอง"/>
    <s v="86"/>
    <s v="10"/>
    <x v="74"/>
    <x v="50"/>
    <x v="7"/>
    <d v="2024-10-13T00:00:00"/>
    <d v="2024-10-15T00:00:00"/>
    <d v="2024-01-06T00:00:00"/>
    <x v="38"/>
    <n v="41"/>
  </r>
  <r>
    <n v="27824"/>
    <s v="66.Dengue fever"/>
    <s v="เกรียงไกร แก่นนาคำ"/>
    <s v="ชาย"/>
    <n v="22"/>
    <s v="รับจ้าง,กรรมกร"/>
    <s v="30"/>
    <s v="05"/>
    <x v="6"/>
    <x v="3"/>
    <x v="3"/>
    <d v="2024-07-18T00:00:00"/>
    <d v="2024-07-22T00:00:00"/>
    <d v="2024-01-06T00:00:00"/>
    <x v="1"/>
    <n v="28"/>
  </r>
  <r>
    <n v="13951"/>
    <s v="66.Dengue fever"/>
    <s v="เกษร พลอาษา"/>
    <s v="หญิง"/>
    <n v="73"/>
    <s v="รับจ้าง,กรรมกร"/>
    <s v="122"/>
    <s v="11"/>
    <x v="172"/>
    <x v="55"/>
    <x v="4"/>
    <d v="2024-02-20T00:00:00"/>
    <d v="2024-02-25T00:00:00"/>
    <d v="2024-01-06T00:00:00"/>
    <x v="31"/>
    <n v="7"/>
  </r>
  <r>
    <n v="13762"/>
    <s v="66.Dengue fever"/>
    <s v="เกียรติชัย ศรีแสง"/>
    <s v="ชาย"/>
    <n v="11"/>
    <s v="นักเรียน"/>
    <s v="215"/>
    <s v="01"/>
    <x v="173"/>
    <x v="95"/>
    <x v="13"/>
    <d v="2024-03-13T00:00:00"/>
    <d v="2024-03-16T00:00:00"/>
    <d v="2024-01-06T00:00:00"/>
    <x v="26"/>
    <n v="10"/>
  </r>
  <r>
    <n v="27857"/>
    <s v="66.Dengue fever"/>
    <s v="เกียรติบดินทร์ จำปาหล้า"/>
    <s v="ชาย"/>
    <n v="11"/>
    <s v="ไม่ทราบอาชีพ/ในปกครอง"/>
    <s v="265"/>
    <s v="03"/>
    <x v="26"/>
    <x v="21"/>
    <x v="4"/>
    <d v="2024-07-15T00:00:00"/>
    <d v="2024-07-17T00:00:00"/>
    <d v="2024-01-06T00:00:00"/>
    <x v="17"/>
    <n v="28"/>
  </r>
  <r>
    <n v="27856"/>
    <s v="66.Dengue fever"/>
    <s v="เกียรติภูมิ จำปาหล้า"/>
    <s v="ชาย"/>
    <n v="12"/>
    <s v="ไม่ทราบอาชีพ/ในปกครอง"/>
    <s v="265"/>
    <s v="03"/>
    <x v="26"/>
    <x v="21"/>
    <x v="4"/>
    <d v="2024-07-14T00:00:00"/>
    <d v="2024-07-17T00:00:00"/>
    <d v="2024-01-06T00:00:00"/>
    <x v="17"/>
    <n v="28"/>
  </r>
  <r>
    <n v="14087"/>
    <s v="66.Dengue fever"/>
    <s v="ขวัญชณิตา บุญอาษา"/>
    <s v="หญิง"/>
    <n v="19"/>
    <s v="นักเรียน"/>
    <s v="10"/>
    <s v="05"/>
    <x v="174"/>
    <x v="96"/>
    <x v="6"/>
    <d v="2024-03-16T00:00:00"/>
    <d v="2024-03-21T00:00:00"/>
    <d v="2024-01-06T00:00:00"/>
    <x v="26"/>
    <n v="11"/>
  </r>
  <r>
    <n v="24385"/>
    <s v="66.Dengue fever"/>
    <s v="ขวัญชัย ชัยปัดถา"/>
    <s v="ชาย"/>
    <n v="13"/>
    <s v="ไม่ทราบอาชีพ/ในปกครอง"/>
    <s v="160"/>
    <s v="08"/>
    <x v="140"/>
    <x v="25"/>
    <x v="10"/>
    <d v="2024-06-25T00:00:00"/>
    <d v="2024-06-27T00:00:00"/>
    <d v="2024-01-06T00:00:00"/>
    <x v="13"/>
    <n v="25"/>
  </r>
  <r>
    <n v="23745"/>
    <s v="66.Dengue fever"/>
    <s v="ขวัญทิพย์ ปากหวาน"/>
    <s v="หญิง"/>
    <n v="6"/>
    <s v="ไม่ทราบอาชีพ/ในปกครอง"/>
    <s v="117"/>
    <s v="11"/>
    <x v="175"/>
    <x v="35"/>
    <x v="10"/>
    <d v="2024-06-21T00:00:00"/>
    <d v="2024-06-27T00:00:00"/>
    <d v="2024-01-06T00:00:00"/>
    <x v="13"/>
    <n v="24"/>
  </r>
  <r>
    <n v="3369"/>
    <s v="66.Dengue fever"/>
    <s v="เขตโสภณ   แสนจันดี"/>
    <s v="ชาย"/>
    <n v="19"/>
    <s v="รับจ้าง,กรรมกร"/>
    <s v="20"/>
    <s v="01"/>
    <x v="72"/>
    <x v="4"/>
    <x v="4"/>
    <d v="2024-09-21T00:00:00"/>
    <d v="2024-09-21T00:00:00"/>
    <d v="2024-01-06T00:00:00"/>
    <x v="39"/>
    <n v="38"/>
  </r>
  <r>
    <n v="29132"/>
    <s v="66.Dengue fever"/>
    <s v="คมสันต์ วิชัย"/>
    <s v="ชาย"/>
    <n v="38"/>
    <s v="อื่นๆ"/>
    <s v="140"/>
    <s v="16"/>
    <x v="176"/>
    <x v="21"/>
    <x v="4"/>
    <d v="2024-08-12T00:00:00"/>
    <d v="2024-08-15T00:00:00"/>
    <d v="2024-01-06T00:00:00"/>
    <x v="20"/>
    <n v="32"/>
  </r>
  <r>
    <n v="14047"/>
    <s v="66.Dengue fever"/>
    <s v="คำจันทร์ จรบุรมย์"/>
    <s v="ชาย"/>
    <n v="108"/>
    <s v="ไม่ทราบอาชีพ/ในปกครอง"/>
    <s v="117"/>
    <s v="08"/>
    <x v="177"/>
    <x v="68"/>
    <x v="1"/>
    <d v="2024-03-17T00:00:00"/>
    <d v="2024-03-17T00:00:00"/>
    <d v="2024-01-06T00:00:00"/>
    <x v="26"/>
    <n v="11"/>
  </r>
  <r>
    <n v="2820"/>
    <s v="66.Dengue fever"/>
    <s v="คำหมุน นันเสนา"/>
    <s v="ชาย"/>
    <n v="61"/>
    <s v="อื่นๆ"/>
    <s v="43"/>
    <s v="01"/>
    <x v="178"/>
    <x v="92"/>
    <x v="18"/>
    <d v="2024-08-29T00:00:00"/>
    <d v="2024-08-29T00:00:00"/>
    <d v="2024-01-06T00:00:00"/>
    <x v="9"/>
    <n v="34"/>
  </r>
  <r>
    <n v="24272"/>
    <s v="66.Dengue fever"/>
    <s v="คิรากร บาลเย็น"/>
    <s v="ชาย"/>
    <n v="3"/>
    <s v="ไม่ทราบอาชีพ/ในปกครอง"/>
    <s v="76"/>
    <s v="03"/>
    <x v="179"/>
    <x v="97"/>
    <x v="5"/>
    <d v="2024-06-10T00:00:00"/>
    <d v="2024-06-13T00:00:00"/>
    <d v="2024-01-06T00:00:00"/>
    <x v="2"/>
    <n v="23"/>
  </r>
  <r>
    <n v="3177"/>
    <s v="66.Dengue fever"/>
    <s v="คุณธรรม คำบัวโคตร"/>
    <s v="ชาย"/>
    <n v="8"/>
    <s v="ไม่ทราบอาชีพ/ในปกครอง"/>
    <s v="197"/>
    <s v="03"/>
    <x v="99"/>
    <x v="62"/>
    <x v="1"/>
    <d v="2024-08-11T00:00:00"/>
    <d v="2024-08-15T00:00:00"/>
    <d v="2024-01-06T00:00:00"/>
    <x v="20"/>
    <n v="32"/>
  </r>
  <r>
    <n v="25874"/>
    <s v="66.Dengue fever"/>
    <s v="คุณากร  ซื่อสัตย์"/>
    <s v="ชาย"/>
    <n v="3"/>
    <s v="ไม่ทราบอาชีพ/ในปกครอง"/>
    <s v="74"/>
    <s v="16"/>
    <x v="180"/>
    <x v="9"/>
    <x v="8"/>
    <d v="2024-07-09T00:00:00"/>
    <d v="2024-07-11T00:00:00"/>
    <d v="2024-01-06T00:00:00"/>
    <x v="8"/>
    <n v="27"/>
  </r>
  <r>
    <n v="29121"/>
    <s v="66.Dengue fever"/>
    <s v="คุณากร แทนไฮ"/>
    <s v="ชาย"/>
    <n v="13"/>
    <s v="นักเรียน"/>
    <s v="13"/>
    <s v="15"/>
    <x v="181"/>
    <x v="8"/>
    <x v="10"/>
    <d v="2024-08-14T00:00:00"/>
    <d v="2024-08-18T00:00:00"/>
    <d v="2024-01-06T00:00:00"/>
    <x v="4"/>
    <n v="32"/>
  </r>
  <r>
    <n v="8675"/>
    <s v="66.Dengue fever"/>
    <s v="คู่บุญ แก้วมะไฟ"/>
    <s v="ชาย"/>
    <n v="10"/>
    <s v="ไม่ทราบอาชีพ/ในปกครอง"/>
    <s v="52"/>
    <s v="08"/>
    <x v="182"/>
    <x v="70"/>
    <x v="9"/>
    <d v="2024-01-15T00:00:00"/>
    <d v="2024-01-19T00:00:00"/>
    <d v="2024-01-06T00:00:00"/>
    <x v="6"/>
    <n v="2"/>
  </r>
  <r>
    <n v="19077"/>
    <s v="66.Dengue fever"/>
    <s v="เคน อำพินธ์"/>
    <s v="ชาย"/>
    <n v="85"/>
    <s v="เกษตร"/>
    <s v="21"/>
    <s v="08"/>
    <x v="183"/>
    <x v="98"/>
    <x v="13"/>
    <d v="2024-05-17T00:00:00"/>
    <d v="2024-05-18T00:00:00"/>
    <d v="2024-01-06T00:00:00"/>
    <x v="40"/>
    <n v="19"/>
  </r>
  <r>
    <n v="25104"/>
    <s v="66.Dengue fever"/>
    <s v="จตุร มณีม่วง"/>
    <s v="ชาย"/>
    <n v="36"/>
    <s v="รับจ้าง,กรรมกร"/>
    <s v="132"/>
    <s v="11"/>
    <x v="184"/>
    <x v="43"/>
    <x v="2"/>
    <d v="2024-07-05T00:00:00"/>
    <d v="2024-07-06T00:00:00"/>
    <d v="2024-01-06T00:00:00"/>
    <x v="8"/>
    <n v="26"/>
  </r>
  <r>
    <n v="20700"/>
    <s v="66.Dengue fever"/>
    <s v="จักรภัทร  บุญสินชัย"/>
    <s v="ชาย"/>
    <n v="4"/>
    <s v="ไม่ทราบอาชีพ/ในปกครอง"/>
    <s v="26"/>
    <s v="02"/>
    <x v="38"/>
    <x v="68"/>
    <x v="1"/>
    <d v="2024-05-28T00:00:00"/>
    <d v="2024-05-31T00:00:00"/>
    <d v="2024-01-06T00:00:00"/>
    <x v="41"/>
    <n v="21"/>
  </r>
  <r>
    <n v="4993"/>
    <s v="66.Dengue fever"/>
    <s v="จักรภัทร เนตรศิริ"/>
    <s v="ชาย"/>
    <n v="3"/>
    <s v="ไม่ทราบอาชีพ/ในปกครอง"/>
    <s v="96"/>
    <s v="08"/>
    <x v="32"/>
    <x v="27"/>
    <x v="1"/>
    <d v="2024-09-03T00:00:00"/>
    <d v="2024-09-06T00:00:00"/>
    <d v="2024-01-06T00:00:00"/>
    <x v="25"/>
    <n v="35"/>
  </r>
  <r>
    <n v="6129"/>
    <s v="66.Dengue fever"/>
    <s v="จักริน พลเยี่ยม"/>
    <s v="ชาย"/>
    <n v="19"/>
    <s v="ไม่ทราบอาชีพ/ในปกครอง"/>
    <s v="31"/>
    <s v="11"/>
    <x v="185"/>
    <x v="59"/>
    <x v="10"/>
    <d v="2024-09-17T00:00:00"/>
    <d v="2024-09-20T00:00:00"/>
    <d v="2024-01-06T00:00:00"/>
    <x v="22"/>
    <n v="37"/>
  </r>
  <r>
    <n v="22358"/>
    <s v="66.Dengue fever"/>
    <s v="จารุเกียรติื สุขอึ้ง"/>
    <s v="ชาย"/>
    <n v="0"/>
    <s v="ไม่ทราบอาชีพ/ในปกครอง"/>
    <s v="19"/>
    <s v="19"/>
    <x v="9"/>
    <x v="8"/>
    <x v="3"/>
    <d v="2024-06-08T00:00:00"/>
    <d v="2024-06-16T00:00:00"/>
    <d v="2024-01-06T00:00:00"/>
    <x v="14"/>
    <n v="23"/>
  </r>
  <r>
    <n v="5018"/>
    <s v="66.Dengue fever"/>
    <s v="จารุณี ดวงสิงห์"/>
    <s v="หญิง"/>
    <n v="10"/>
    <s v="ไม่ทราบอาชีพ/ในปกครอง"/>
    <s v="272"/>
    <s v="12"/>
    <x v="89"/>
    <x v="4"/>
    <x v="4"/>
    <d v="2024-08-16T00:00:00"/>
    <d v="2024-08-21T00:00:00"/>
    <d v="2024-01-06T00:00:00"/>
    <x v="4"/>
    <n v="32"/>
  </r>
  <r>
    <n v="28481"/>
    <s v="66.Dengue fever"/>
    <s v="จารุพร ไชยสิงห์"/>
    <s v="หญิง"/>
    <n v="16"/>
    <s v="ไม่ทราบอาชีพ/ในปกครอง"/>
    <s v="52"/>
    <s v="14"/>
    <x v="186"/>
    <x v="66"/>
    <x v="14"/>
    <d v="2024-07-23T00:00:00"/>
    <d v="2024-07-26T00:00:00"/>
    <d v="2024-01-06T00:00:00"/>
    <x v="1"/>
    <n v="29"/>
  </r>
  <r>
    <n v="13950"/>
    <s v="66.Dengue fever"/>
    <s v="จิตติพัฒน์ พูนดี"/>
    <s v="ชาย"/>
    <n v="16"/>
    <s v="ไม่ทราบอาชีพ/ในปกครอง"/>
    <s v="63"/>
    <s v="18"/>
    <x v="128"/>
    <x v="4"/>
    <x v="4"/>
    <d v="2024-03-13T00:00:00"/>
    <d v="2024-03-18T00:00:00"/>
    <d v="2024-01-06T00:00:00"/>
    <x v="26"/>
    <n v="10"/>
  </r>
  <r>
    <n v="1308"/>
    <s v="66.Dengue fever"/>
    <s v="จิตติศักดิ์ อารีเอื้อ"/>
    <s v="ชาย"/>
    <n v="40"/>
    <s v="เกษตร"/>
    <s v="25"/>
    <s v="07"/>
    <x v="32"/>
    <x v="99"/>
    <x v="19"/>
    <d v="2024-10-07T00:00:00"/>
    <d v="2024-10-11T00:00:00"/>
    <d v="2024-01-06T00:00:00"/>
    <x v="36"/>
    <n v="40"/>
  </r>
  <r>
    <n v="6022"/>
    <s v="66.Dengue fever"/>
    <s v="จิตสุรี วิระษร"/>
    <s v="หญิง"/>
    <n v="11"/>
    <s v="ไม่ทราบอาชีพ/ในปกครอง"/>
    <s v="64"/>
    <s v="11"/>
    <x v="150"/>
    <x v="85"/>
    <x v="16"/>
    <d v="2024-09-17T00:00:00"/>
    <d v="2024-09-19T00:00:00"/>
    <d v="2024-01-06T00:00:00"/>
    <x v="22"/>
    <n v="37"/>
  </r>
  <r>
    <n v="22966"/>
    <s v="66.Dengue fever"/>
    <s v="จิรภัฒน์ ราชขวัญ"/>
    <s v="ชาย"/>
    <n v="13"/>
    <s v="ไม่ทราบอาชีพ/ในปกครอง"/>
    <s v="77"/>
    <s v="09"/>
    <x v="187"/>
    <x v="20"/>
    <x v="10"/>
    <d v="2024-06-14T00:00:00"/>
    <d v="2024-06-14T00:00:00"/>
    <d v="2024-01-06T00:00:00"/>
    <x v="2"/>
    <n v="23"/>
  </r>
  <r>
    <n v="16866"/>
    <s v="66.Dengue fever"/>
    <s v="จิรภัทร ศรศาสตร์"/>
    <s v="ชาย"/>
    <n v="10"/>
    <s v="ไม่ทราบอาชีพ/ในปกครอง"/>
    <s v="225"/>
    <s v="03"/>
    <x v="77"/>
    <x v="4"/>
    <x v="4"/>
    <d v="2024-04-13T00:00:00"/>
    <d v="2024-04-18T00:00:00"/>
    <d v="2024-01-06T00:00:00"/>
    <x v="12"/>
    <n v="15"/>
  </r>
  <r>
    <n v="12436"/>
    <s v="66.Dengue fever"/>
    <s v="จิรภัทร โอ้อารีย์"/>
    <s v="ชาย"/>
    <n v="10"/>
    <s v="นักเรียน"/>
    <s v="9"/>
    <s v="06"/>
    <x v="108"/>
    <x v="67"/>
    <x v="10"/>
    <d v="2024-02-23T00:00:00"/>
    <d v="2024-02-27T00:00:00"/>
    <d v="2024-01-06T00:00:00"/>
    <x v="31"/>
    <n v="7"/>
  </r>
  <r>
    <n v="26749"/>
    <s v="66.Dengue fever"/>
    <s v="จิรัชญา   มะอาจเลิศ"/>
    <s v="หญิง"/>
    <n v="4"/>
    <s v="ไม่ทราบอาชีพ/ในปกครอง"/>
    <s v="145"/>
    <s v="02"/>
    <x v="188"/>
    <x v="62"/>
    <x v="1"/>
    <d v="2024-07-16T00:00:00"/>
    <d v="2024-07-16T00:00:00"/>
    <d v="2024-01-06T00:00:00"/>
    <x v="17"/>
    <n v="28"/>
  </r>
  <r>
    <n v="13380"/>
    <s v="66.Dengue fever"/>
    <s v="จิรัฎติกานต์ โคตรเพชร"/>
    <s v="หญิง"/>
    <n v="24"/>
    <s v="เกษตร"/>
    <s v="69"/>
    <s v="04"/>
    <x v="49"/>
    <x v="37"/>
    <x v="2"/>
    <d v="2024-03-09T00:00:00"/>
    <d v="2024-03-09T00:00:00"/>
    <d v="2024-01-06T00:00:00"/>
    <x v="30"/>
    <n v="10"/>
  </r>
  <r>
    <n v="6234"/>
    <s v="66.Dengue fever"/>
    <s v="จิราพรรณ คำนนท์"/>
    <s v="หญิง"/>
    <n v="28"/>
    <s v="รับจ้าง,กรรมกร"/>
    <s v="127"/>
    <s v="06"/>
    <x v="189"/>
    <x v="100"/>
    <x v="3"/>
    <d v="2024-09-16T00:00:00"/>
    <d v="2024-09-23T00:00:00"/>
    <d v="2024-01-06T00:00:00"/>
    <x v="39"/>
    <n v="37"/>
  </r>
  <r>
    <n v="3808"/>
    <s v="66.Dengue fever"/>
    <s v="จุฑามาศ  พาดทองหลาง"/>
    <s v="หญิง"/>
    <n v="33"/>
    <s v="ไม่ทราบอาชีพ/ในปกครอง"/>
    <s v=""/>
    <s v="02"/>
    <x v="190"/>
    <x v="65"/>
    <x v="1"/>
    <d v="2024-09-02T00:00:00"/>
    <d v="2024-09-04T00:00:00"/>
    <d v="2024-01-06T00:00:00"/>
    <x v="25"/>
    <n v="35"/>
  </r>
  <r>
    <n v="28489"/>
    <s v="66.Dengue fever"/>
    <s v="จุฑารัตน์ ด่อนสนาม"/>
    <s v="หญิง"/>
    <n v="38"/>
    <s v="อื่นๆ"/>
    <s v="24"/>
    <s v="07"/>
    <x v="142"/>
    <x v="66"/>
    <x v="14"/>
    <d v="2024-07-20T00:00:00"/>
    <d v="2024-07-24T00:00:00"/>
    <d v="2024-01-06T00:00:00"/>
    <x v="1"/>
    <n v="29"/>
  </r>
  <r>
    <n v="1533"/>
    <s v="66.Dengue fever"/>
    <s v="จุนมณี สุนนนาม"/>
    <s v="หญิง"/>
    <n v="19"/>
    <s v="ไม่ทราบอาชีพ/ในปกครอง"/>
    <s v="4"/>
    <s v="15"/>
    <x v="191"/>
    <x v="18"/>
    <x v="3"/>
    <d v="2024-10-13T00:00:00"/>
    <d v="2024-10-15T00:00:00"/>
    <d v="2024-01-06T00:00:00"/>
    <x v="38"/>
    <n v="41"/>
  </r>
  <r>
    <n v="22959"/>
    <s v="66.Dengue fever"/>
    <s v="ชนกันต์ ชมจุมจัง"/>
    <s v="ชาย"/>
    <n v="5"/>
    <s v="ไม่ทราบอาชีพ/ในปกครอง"/>
    <s v="75"/>
    <s v="10"/>
    <x v="192"/>
    <x v="59"/>
    <x v="10"/>
    <d v="2024-06-13T00:00:00"/>
    <d v="2024-06-14T00:00:00"/>
    <d v="2024-01-06T00:00:00"/>
    <x v="2"/>
    <n v="23"/>
  </r>
  <r>
    <n v="1440"/>
    <s v="66.Dengue fever"/>
    <s v="ชนพัฒน์ บาพิมาย"/>
    <s v="ชาย"/>
    <n v="22"/>
    <s v="รับจ้าง,กรรมกร"/>
    <s v="29"/>
    <s v="11"/>
    <x v="193"/>
    <x v="100"/>
    <x v="3"/>
    <d v="2024-08-15T00:00:00"/>
    <d v="2024-08-17T00:00:00"/>
    <d v="2024-01-06T00:00:00"/>
    <x v="4"/>
    <n v="32"/>
  </r>
  <r>
    <n v="11249"/>
    <s v="66.Dengue fever"/>
    <s v="ชนะเทพ ศรีวิสุทธิ์"/>
    <s v="ชาย"/>
    <n v="8"/>
    <s v="นักเรียน"/>
    <s v="33"/>
    <s v="06"/>
    <x v="194"/>
    <x v="88"/>
    <x v="13"/>
    <d v="2024-02-05T00:00:00"/>
    <d v="2024-02-05T00:00:00"/>
    <d v="2024-01-06T00:00:00"/>
    <x v="28"/>
    <n v="5"/>
  </r>
  <r>
    <n v="153"/>
    <s v="66.Dengue fever"/>
    <s v="ชนะพล มาลาไสย"/>
    <s v="ชาย"/>
    <n v="13"/>
    <s v="ไม่ทราบอาชีพ/ในปกครอง"/>
    <s v=""/>
    <s v="15"/>
    <x v="195"/>
    <x v="29"/>
    <x v="3"/>
    <d v="2024-07-28T00:00:00"/>
    <d v="2024-07-31T00:00:00"/>
    <d v="2024-01-06T00:00:00"/>
    <x v="23"/>
    <n v="30"/>
  </r>
  <r>
    <n v="14832"/>
    <s v="66.Dengue fever"/>
    <s v="ชนัญญา พูลดำริห์"/>
    <s v="หญิง"/>
    <n v="16"/>
    <s v="ไม่ทราบอาชีพ/ในปกครอง"/>
    <s v="41"/>
    <s v="03"/>
    <x v="129"/>
    <x v="44"/>
    <x v="4"/>
    <d v="2024-03-28T00:00:00"/>
    <d v="2024-04-02T00:00:00"/>
    <d v="2024-01-06T00:00:00"/>
    <x v="0"/>
    <n v="12"/>
  </r>
  <r>
    <n v="23747"/>
    <s v="66.Dengue fever"/>
    <s v="ชนากานต์ บุญหนัก"/>
    <s v="หญิง"/>
    <n v="29"/>
    <s v="รับจ้าง,กรรมกร"/>
    <s v=""/>
    <s v="12"/>
    <x v="196"/>
    <x v="98"/>
    <x v="13"/>
    <d v="2024-06-21T00:00:00"/>
    <d v="2024-06-24T00:00:00"/>
    <d v="2024-01-06T00:00:00"/>
    <x v="13"/>
    <n v="24"/>
  </r>
  <r>
    <n v="5121"/>
    <s v="66.Dengue fever"/>
    <s v="ชนิตา สีละทา"/>
    <s v="หญิง"/>
    <n v="32"/>
    <s v="ไม่ทราบอาชีพ/ในปกครอง"/>
    <s v="113"/>
    <s v="07"/>
    <x v="197"/>
    <x v="101"/>
    <x v="18"/>
    <d v="2024-09-12T00:00:00"/>
    <d v="2024-09-12T00:00:00"/>
    <d v="2024-01-06T00:00:00"/>
    <x v="11"/>
    <n v="36"/>
  </r>
  <r>
    <n v="3904"/>
    <s v="66.Dengue fever"/>
    <s v="ชนินาถ แสงทอง"/>
    <s v="หญิง"/>
    <n v="22"/>
    <s v="รับจ้าง,กรรมกร"/>
    <s v="131"/>
    <s v="05"/>
    <x v="198"/>
    <x v="59"/>
    <x v="10"/>
    <d v="2024-09-05T00:00:00"/>
    <d v="2024-09-05T00:00:00"/>
    <d v="2024-01-06T00:00:00"/>
    <x v="25"/>
    <n v="35"/>
  </r>
  <r>
    <n v="16390"/>
    <s v="66.Dengue fever"/>
    <s v="ชยันต์ มะณี"/>
    <s v="ชาย"/>
    <n v="11"/>
    <s v="นักเรียน"/>
    <s v="68"/>
    <s v="05"/>
    <x v="199"/>
    <x v="6"/>
    <x v="6"/>
    <d v="2024-04-21T00:00:00"/>
    <d v="2024-04-25T00:00:00"/>
    <d v="2024-01-06T00:00:00"/>
    <x v="5"/>
    <n v="16"/>
  </r>
  <r>
    <n v="68"/>
    <s v="66.Dengue fever"/>
    <s v="ชลดา ตรีกุล"/>
    <s v="หญิง"/>
    <n v="18"/>
    <s v="ไม่ทราบอาชีพ/ในปกครอง"/>
    <s v="122"/>
    <s v="04"/>
    <x v="56"/>
    <x v="41"/>
    <x v="16"/>
    <d v="2024-08-10T00:00:00"/>
    <d v="2024-08-12T00:00:00"/>
    <d v="2024-01-06T00:00:00"/>
    <x v="20"/>
    <n v="32"/>
  </r>
  <r>
    <n v="15785"/>
    <s v="66.Dengue fever"/>
    <s v="ชลดา บุญชัยมาตย์"/>
    <s v="หญิง"/>
    <n v="58"/>
    <s v="รับจ้าง,กรรมกร"/>
    <s v="159"/>
    <s v="07"/>
    <x v="200"/>
    <x v="73"/>
    <x v="1"/>
    <d v="2024-04-11T00:00:00"/>
    <d v="2024-04-11T00:00:00"/>
    <d v="2024-01-06T00:00:00"/>
    <x v="16"/>
    <n v="14"/>
  </r>
  <r>
    <n v="16050"/>
    <s v="66.Dengue fever"/>
    <s v="ชลดา แสงสว่าง"/>
    <s v="หญิง"/>
    <n v="36"/>
    <s v="รับจ้าง,กรรมกร"/>
    <s v="121"/>
    <s v="05"/>
    <x v="199"/>
    <x v="6"/>
    <x v="6"/>
    <d v="2024-04-18T00:00:00"/>
    <d v="2024-04-21T00:00:00"/>
    <d v="2024-01-06T00:00:00"/>
    <x v="5"/>
    <n v="15"/>
  </r>
  <r>
    <n v="16899"/>
    <s v="66.Dengue fever"/>
    <s v="ชลธิชา ใจตรง"/>
    <s v="หญิง"/>
    <n v="13"/>
    <s v="ไม่ทราบอาชีพ/ในปกครอง"/>
    <s v="376"/>
    <s v="03"/>
    <x v="77"/>
    <x v="4"/>
    <x v="4"/>
    <d v="2024-04-17T00:00:00"/>
    <d v="2024-04-17T00:00:00"/>
    <d v="2024-01-06T00:00:00"/>
    <x v="12"/>
    <n v="15"/>
  </r>
  <r>
    <n v="5398"/>
    <s v="66.Dengue fever"/>
    <s v="ชลันธร สุวรรณพูล"/>
    <s v="ชาย"/>
    <n v="4"/>
    <s v="ไม่ทราบอาชีพ/ในปกครอง"/>
    <s v="79"/>
    <s v="15"/>
    <x v="201"/>
    <x v="45"/>
    <x v="4"/>
    <d v="2024-09-09T00:00:00"/>
    <d v="2024-09-14T00:00:00"/>
    <d v="2024-01-06T00:00:00"/>
    <x v="22"/>
    <n v="36"/>
  </r>
  <r>
    <n v="8547"/>
    <s v="66.Dengue fever"/>
    <s v="ชลินทิพย์ ขนเปี้ยม"/>
    <s v="หญิง"/>
    <n v="8"/>
    <s v="ไม่ทราบอาชีพ/ในปกครอง"/>
    <s v=""/>
    <s v="01"/>
    <x v="67"/>
    <x v="34"/>
    <x v="7"/>
    <d v="2024-01-21T00:00:00"/>
    <d v="2024-01-21T00:00:00"/>
    <d v="2024-01-06T00:00:00"/>
    <x v="33"/>
    <n v="3"/>
  </r>
  <r>
    <n v="28875"/>
    <s v="66.Dengue fever"/>
    <s v="ชลิสา พินิจอาจ"/>
    <s v="หญิง"/>
    <n v="11"/>
    <s v="ไม่ทราบอาชีพ/ในปกครอง"/>
    <s v="13"/>
    <s v="15"/>
    <x v="202"/>
    <x v="3"/>
    <x v="3"/>
    <d v="2024-08-11T00:00:00"/>
    <d v="2024-08-13T00:00:00"/>
    <d v="2024-01-06T00:00:00"/>
    <x v="20"/>
    <n v="32"/>
  </r>
  <r>
    <n v="1456"/>
    <s v="66.Dengue fever"/>
    <s v="ชัญญาทิพย์ วงค์หอม"/>
    <s v="หญิง"/>
    <n v="8"/>
    <s v="ไม่ทราบอาชีพ/ในปกครอง"/>
    <s v="340"/>
    <s v="05"/>
    <x v="161"/>
    <x v="4"/>
    <x v="4"/>
    <d v="2024-08-18T00:00:00"/>
    <d v="2024-08-19T00:00:00"/>
    <d v="2024-01-06T00:00:00"/>
    <x v="4"/>
    <n v="33"/>
  </r>
  <r>
    <n v="13671"/>
    <s v="66.Dengue fever"/>
    <s v="ชัยณรงค์ พูนดี"/>
    <s v="ชาย"/>
    <n v="52"/>
    <s v="ข้าราชการ"/>
    <s v="63"/>
    <s v="18"/>
    <x v="128"/>
    <x v="4"/>
    <x v="4"/>
    <d v="2024-03-15T00:00:00"/>
    <d v="2024-03-15T00:00:00"/>
    <d v="2024-01-06T00:00:00"/>
    <x v="30"/>
    <n v="10"/>
  </r>
  <r>
    <n v="13499"/>
    <s v="66.Dengue fever"/>
    <s v="ชัยยะ ไชยโย"/>
    <s v="ชาย"/>
    <n v="15"/>
    <s v="ไม่ทราบอาชีพ/ในปกครอง"/>
    <s v="47"/>
    <s v="05"/>
    <x v="36"/>
    <x v="30"/>
    <x v="14"/>
    <d v="2024-02-23T00:00:00"/>
    <d v="2024-02-28T00:00:00"/>
    <d v="2024-01-06T00:00:00"/>
    <x v="31"/>
    <n v="7"/>
  </r>
  <r>
    <n v="5670"/>
    <s v="66.Dengue fever"/>
    <s v="ชัยยา วินทะไชย"/>
    <s v="ชาย"/>
    <n v="37"/>
    <s v="รับจ้าง,กรรมกร"/>
    <s v="45"/>
    <s v="12"/>
    <x v="145"/>
    <x v="8"/>
    <x v="3"/>
    <d v="2024-09-15T00:00:00"/>
    <d v="2024-09-17T00:00:00"/>
    <d v="2024-01-06T00:00:00"/>
    <x v="22"/>
    <n v="37"/>
  </r>
  <r>
    <n v="5844"/>
    <s v="66.Dengue fever"/>
    <s v="ชาญ ดาวเล็ก"/>
    <s v="ชาย"/>
    <n v="51"/>
    <s v="ไม่ทราบอาชีพ/ในปกครอง"/>
    <s v="26"/>
    <s v="09"/>
    <x v="203"/>
    <x v="102"/>
    <x v="3"/>
    <d v="2024-09-05T00:00:00"/>
    <d v="2024-09-18T00:00:00"/>
    <d v="2024-01-06T00:00:00"/>
    <x v="22"/>
    <n v="35"/>
  </r>
  <r>
    <n v="26911"/>
    <s v="66.Dengue fever"/>
    <s v="ชาตรี ไชยรส"/>
    <s v="ชาย"/>
    <n v="27"/>
    <s v="รับจ้าง,กรรมกร"/>
    <s v="47"/>
    <s v="05"/>
    <x v="30"/>
    <x v="73"/>
    <x v="1"/>
    <d v="2024-07-17T00:00:00"/>
    <d v="2024-07-19T00:00:00"/>
    <d v="2024-01-06T00:00:00"/>
    <x v="17"/>
    <n v="28"/>
  </r>
  <r>
    <n v="15899"/>
    <s v="66.Dengue fever"/>
    <s v="ชานน จันทร์มณี"/>
    <s v="ชาย"/>
    <n v="14"/>
    <s v="นักเรียน"/>
    <s v="63"/>
    <s v="04"/>
    <x v="71"/>
    <x v="14"/>
    <x v="11"/>
    <d v="2024-04-19T00:00:00"/>
    <d v="2024-04-19T00:00:00"/>
    <d v="2024-01-06T00:00:00"/>
    <x v="12"/>
    <n v="15"/>
  </r>
  <r>
    <n v="15119"/>
    <s v="66.Dengue fever"/>
    <s v="ชานนท์ ทิพศาลา"/>
    <s v="ชาย"/>
    <n v="17"/>
    <s v="รับจ้าง,กรรมกร"/>
    <s v="68"/>
    <s v="05"/>
    <x v="199"/>
    <x v="6"/>
    <x v="6"/>
    <d v="2024-03-31T00:00:00"/>
    <d v="2024-04-07T00:00:00"/>
    <d v="2024-01-06T00:00:00"/>
    <x v="16"/>
    <n v="13"/>
  </r>
  <r>
    <n v="27888"/>
    <s v="66.Dengue fever"/>
    <s v="ชานนท์ ภูอวด"/>
    <s v="ชาย"/>
    <n v="10"/>
    <s v="ไม่ทราบอาชีพ/ในปกครอง"/>
    <s v="1"/>
    <s v="09"/>
    <x v="204"/>
    <x v="8"/>
    <x v="10"/>
    <d v="2024-07-20T00:00:00"/>
    <d v="2024-07-25T00:00:00"/>
    <d v="2024-01-06T00:00:00"/>
    <x v="1"/>
    <n v="29"/>
  </r>
  <r>
    <n v="26048"/>
    <s v="66.Dengue fever"/>
    <s v="ชิษณุพงศ์ ภูมิภาค"/>
    <s v="ชาย"/>
    <n v="10"/>
    <s v="นักเรียน"/>
    <s v="3"/>
    <s v="06"/>
    <x v="7"/>
    <x v="6"/>
    <x v="6"/>
    <d v="2024-04-26T00:00:00"/>
    <d v="2024-04-29T00:00:00"/>
    <d v="2024-01-06T00:00:00"/>
    <x v="29"/>
    <n v="16"/>
  </r>
  <r>
    <n v="26756"/>
    <s v="66.Dengue fever"/>
    <s v="ชุติมันต์   ผดุงสัตย์"/>
    <s v="หญิง"/>
    <n v="6"/>
    <s v="ไม่ทราบอาชีพ/ในปกครอง"/>
    <s v="24"/>
    <s v="02"/>
    <x v="190"/>
    <x v="65"/>
    <x v="1"/>
    <d v="2024-07-10T00:00:00"/>
    <d v="2024-07-10T00:00:00"/>
    <d v="2024-01-06T00:00:00"/>
    <x v="8"/>
    <n v="27"/>
  </r>
  <r>
    <n v="11764"/>
    <s v="66.Dengue fever"/>
    <s v="โชคศุภกานต์ ภูมิเรือง"/>
    <s v="หญิง"/>
    <n v="48"/>
    <s v="ข้าราชการ"/>
    <s v="50"/>
    <s v="05"/>
    <x v="205"/>
    <x v="90"/>
    <x v="18"/>
    <d v="2024-02-16T00:00:00"/>
    <d v="2024-02-19T00:00:00"/>
    <d v="2024-01-06T00:00:00"/>
    <x v="3"/>
    <n v="6"/>
  </r>
  <r>
    <n v="25172"/>
    <s v="66.Dengue fever"/>
    <s v="ซานเจกุมาร ยาดาว"/>
    <s v="ชาย"/>
    <n v="38"/>
    <s v="รับจ้าง,กรรมกร"/>
    <s v="185"/>
    <s v="04"/>
    <x v="168"/>
    <x v="92"/>
    <x v="18"/>
    <d v="2024-07-05T00:00:00"/>
    <d v="2024-07-05T00:00:00"/>
    <d v="2024-01-06T00:00:00"/>
    <x v="24"/>
    <n v="26"/>
  </r>
  <r>
    <n v="9180"/>
    <s v="66.Dengue fever"/>
    <s v="ญารินดา ศรีหงษ์"/>
    <s v="หญิง"/>
    <n v="2"/>
    <s v="ไม่ทราบอาชีพ/ในปกครอง"/>
    <s v="30"/>
    <s v="08"/>
    <x v="206"/>
    <x v="34"/>
    <x v="7"/>
    <d v="2024-01-24T00:00:00"/>
    <d v="2024-01-24T00:00:00"/>
    <d v="2024-01-06T00:00:00"/>
    <x v="33"/>
    <n v="3"/>
  </r>
  <r>
    <n v="12028"/>
    <s v="66.Dengue fever"/>
    <s v="ฐาปกรณ์ โคตรเพชร"/>
    <s v="ชาย"/>
    <n v="33"/>
    <s v="รับจ้าง,กรรมกร"/>
    <s v="69"/>
    <s v="04"/>
    <x v="49"/>
    <x v="37"/>
    <x v="2"/>
    <d v="2024-02-26T00:00:00"/>
    <d v="2024-02-26T00:00:00"/>
    <d v="2024-01-06T00:00:00"/>
    <x v="31"/>
    <n v="8"/>
  </r>
  <r>
    <n v="11373"/>
    <s v="66.Dengue fever"/>
    <s v="ฐิติกาญจน์ ยอดคำ"/>
    <s v="หญิง"/>
    <n v="45"/>
    <s v="รับจ้าง,กรรมกร"/>
    <s v="121"/>
    <s v="10"/>
    <x v="207"/>
    <x v="103"/>
    <x v="8"/>
    <d v="2024-02-03T00:00:00"/>
    <d v="2024-02-05T00:00:00"/>
    <d v="2024-01-06T00:00:00"/>
    <x v="28"/>
    <n v="5"/>
  </r>
  <r>
    <n v="17505"/>
    <s v="66.Dengue fever"/>
    <s v="ฐิติคุณ สุนทรโชติ"/>
    <s v="ชาย"/>
    <n v="13"/>
    <s v="นักเรียน"/>
    <s v="9"/>
    <s v="05"/>
    <x v="41"/>
    <x v="8"/>
    <x v="3"/>
    <d v="2024-04-26T00:00:00"/>
    <d v="2024-05-01T00:00:00"/>
    <d v="2024-01-06T00:00:00"/>
    <x v="29"/>
    <n v="16"/>
  </r>
  <r>
    <n v="27014"/>
    <s v="66.Dengue fever"/>
    <s v="ณพิชญ์ ไชยจันทร์"/>
    <s v="ชาย"/>
    <n v="0"/>
    <s v="ไม่ทราบอาชีพ/ในปกครอง"/>
    <s v="81"/>
    <s v="02"/>
    <x v="208"/>
    <x v="73"/>
    <x v="1"/>
    <d v="2024-07-14T00:00:00"/>
    <d v="2024-07-19T00:00:00"/>
    <d v="2024-01-06T00:00:00"/>
    <x v="17"/>
    <n v="28"/>
  </r>
  <r>
    <n v="5411"/>
    <s v="66.Dengue fever"/>
    <s v="ณภัทร   เจริญพันธ์"/>
    <s v="หญิง"/>
    <n v="12"/>
    <s v="ไม่ทราบอาชีพ/ในปกครอง"/>
    <s v="635"/>
    <s v="20"/>
    <x v="4"/>
    <x v="4"/>
    <x v="4"/>
    <d v="2024-08-28T00:00:00"/>
    <d v="2024-08-31T00:00:00"/>
    <d v="2024-01-06T00:00:00"/>
    <x v="25"/>
    <n v="34"/>
  </r>
  <r>
    <n v="7723"/>
    <s v="66.Dengue fever"/>
    <s v="ณภัทร อาจเดช"/>
    <s v="ชาย"/>
    <n v="7"/>
    <s v="ไม่ทราบอาชีพ/ในปกครอง"/>
    <s v="39"/>
    <s v="05"/>
    <x v="209"/>
    <x v="62"/>
    <x v="1"/>
    <d v="2024-01-12T00:00:00"/>
    <d v="2024-01-12T00:00:00"/>
    <d v="2024-01-06T00:00:00"/>
    <x v="10"/>
    <n v="1"/>
  </r>
  <r>
    <n v="9066"/>
    <s v="66.Dengue fever"/>
    <s v="ณภัทราธร ขุมทรัพย์"/>
    <s v="ชาย"/>
    <n v="14"/>
    <s v="อื่นๆ"/>
    <s v=""/>
    <s v="10"/>
    <x v="210"/>
    <x v="34"/>
    <x v="7"/>
    <d v="2024-01-27T00:00:00"/>
    <d v="2024-01-28T00:00:00"/>
    <d v="2024-01-06T00:00:00"/>
    <x v="18"/>
    <n v="4"/>
  </r>
  <r>
    <n v="1345"/>
    <s v="66.Dengue fever"/>
    <s v="ณภูมิ   จำปาไชย"/>
    <s v="ชาย"/>
    <n v="13"/>
    <s v="ไม่ทราบอาชีพ/ในปกครอง"/>
    <s v="152"/>
    <s v="02"/>
    <x v="69"/>
    <x v="4"/>
    <x v="4"/>
    <d v="2024-10-13T00:00:00"/>
    <d v="2024-10-13T00:00:00"/>
    <d v="2024-01-06T00:00:00"/>
    <x v="38"/>
    <n v="41"/>
  </r>
  <r>
    <n v="12757"/>
    <s v="66.Dengue fever"/>
    <s v="ณรงค์ชัย หวายฤทธิ์"/>
    <s v="ชาย"/>
    <n v="13"/>
    <s v="นักเรียน"/>
    <s v="158"/>
    <s v="10"/>
    <x v="211"/>
    <x v="13"/>
    <x v="11"/>
    <d v="2024-03-04T00:00:00"/>
    <d v="2024-03-04T00:00:00"/>
    <d v="2024-01-06T00:00:00"/>
    <x v="37"/>
    <n v="9"/>
  </r>
  <r>
    <n v="4698"/>
    <s v="66.Dengue fever"/>
    <s v="ณรงค์เดช ทองน้ำเที่ยง"/>
    <s v="ชาย"/>
    <n v="44"/>
    <s v="อื่นๆ"/>
    <s v="195"/>
    <s v="08"/>
    <x v="212"/>
    <x v="60"/>
    <x v="4"/>
    <d v="2024-08-04T00:00:00"/>
    <d v="2024-08-04T00:00:00"/>
    <d v="2024-01-06T00:00:00"/>
    <x v="7"/>
    <n v="31"/>
  </r>
  <r>
    <n v="999"/>
    <s v="66.Dengue fever"/>
    <s v="ณริศรา สมสา"/>
    <s v="หญิง"/>
    <n v="21"/>
    <s v="นักเรียน"/>
    <s v="102"/>
    <s v="06"/>
    <x v="7"/>
    <x v="6"/>
    <x v="6"/>
    <d v="2024-05-01T00:00:00"/>
    <d v="2024-05-05T00:00:00"/>
    <d v="2024-01-06T00:00:00"/>
    <x v="32"/>
    <n v="17"/>
  </r>
  <r>
    <n v="9182"/>
    <s v="66.Dengue fever"/>
    <s v="ณัชชวกร ผ่องนิคม"/>
    <s v="ชาย"/>
    <n v="7"/>
    <s v="นักเรียน"/>
    <s v="232"/>
    <s v="07"/>
    <x v="213"/>
    <x v="104"/>
    <x v="3"/>
    <d v="2024-01-22T00:00:00"/>
    <d v="2024-01-22T00:00:00"/>
    <d v="2024-01-06T00:00:00"/>
    <x v="33"/>
    <n v="3"/>
  </r>
  <r>
    <n v="10438"/>
    <s v="66.Dengue fever"/>
    <s v="ณัชชา ตาลสันต์"/>
    <s v="หญิง"/>
    <n v="15"/>
    <s v="นักเรียน"/>
    <s v="193"/>
    <s v="08"/>
    <x v="214"/>
    <x v="96"/>
    <x v="6"/>
    <d v="2024-02-05T00:00:00"/>
    <d v="2024-02-09T00:00:00"/>
    <d v="2024-01-06T00:00:00"/>
    <x v="28"/>
    <n v="5"/>
  </r>
  <r>
    <n v="16877"/>
    <s v="66.Dengue fever"/>
    <s v="ณัฎฐา สุขแสวง"/>
    <s v="หญิง"/>
    <n v="14"/>
    <s v="ไม่ทราบอาชีพ/ในปกครอง"/>
    <s v="77"/>
    <s v="17"/>
    <x v="139"/>
    <x v="4"/>
    <x v="4"/>
    <d v="2024-04-19T00:00:00"/>
    <d v="2024-04-22T00:00:00"/>
    <d v="2024-01-06T00:00:00"/>
    <x v="5"/>
    <n v="15"/>
  </r>
  <r>
    <n v="4059"/>
    <s v="66.Dengue fever"/>
    <s v="ณัฏฐพล สังโคตร"/>
    <s v="ชาย"/>
    <n v="5"/>
    <s v="ไม่ทราบอาชีพ/ในปกครอง"/>
    <s v="99"/>
    <s v="05"/>
    <x v="215"/>
    <x v="15"/>
    <x v="12"/>
    <d v="2024-08-06T00:00:00"/>
    <d v="2024-08-08T00:00:00"/>
    <d v="2024-01-06T00:00:00"/>
    <x v="7"/>
    <n v="31"/>
  </r>
  <r>
    <n v="3154"/>
    <s v="66.Dengue fever"/>
    <s v="ณัฐณิชา นานันท์"/>
    <s v="หญิง"/>
    <n v="7"/>
    <s v="ไม่ทราบอาชีพ/ในปกครอง"/>
    <s v="46"/>
    <s v="04"/>
    <x v="216"/>
    <x v="8"/>
    <x v="3"/>
    <d v="2024-08-06T00:00:00"/>
    <d v="2024-08-09T00:00:00"/>
    <d v="2024-01-06T00:00:00"/>
    <x v="7"/>
    <n v="31"/>
  </r>
  <r>
    <n v="26228"/>
    <s v="66.Dengue fever"/>
    <s v="ณัฐดนย์ โฮมพลงาม"/>
    <s v="ชาย"/>
    <n v="15"/>
    <s v="ไม่ทราบอาชีพ/ในปกครอง"/>
    <s v="63"/>
    <s v="09"/>
    <x v="217"/>
    <x v="44"/>
    <x v="4"/>
    <d v="2024-07-05T00:00:00"/>
    <d v="2024-07-06T00:00:00"/>
    <d v="2024-01-06T00:00:00"/>
    <x v="8"/>
    <n v="26"/>
  </r>
  <r>
    <n v="24848"/>
    <s v="66.Dengue fever"/>
    <s v="ณัฐธยาภรณ์ เอี่ยมศรี"/>
    <s v="หญิง"/>
    <n v="0"/>
    <s v="ไม่ทราบอาชีพ/ในปกครอง"/>
    <s v="87"/>
    <s v="06"/>
    <x v="218"/>
    <x v="74"/>
    <x v="4"/>
    <d v="2024-07-03T00:00:00"/>
    <d v="2024-07-04T00:00:00"/>
    <d v="2024-01-06T00:00:00"/>
    <x v="24"/>
    <n v="26"/>
  </r>
  <r>
    <n v="28473"/>
    <s v="66.Dengue fever"/>
    <s v="ณัฐธิตา ดวนขันธ์"/>
    <s v="หญิง"/>
    <n v="11"/>
    <s v="ไม่ทราบอาชีพ/ในปกครอง"/>
    <s v="13"/>
    <s v="09"/>
    <x v="57"/>
    <x v="42"/>
    <x v="4"/>
    <d v="2024-07-26T00:00:00"/>
    <d v="2024-07-27T00:00:00"/>
    <d v="2024-01-06T00:00:00"/>
    <x v="23"/>
    <n v="29"/>
  </r>
  <r>
    <n v="4067"/>
    <s v="66.Dengue fever"/>
    <s v="ณัฐพล บุญทัน"/>
    <s v="ชาย"/>
    <n v="0"/>
    <s v="ไม่ทราบอาชีพ/ในปกครอง"/>
    <s v="138"/>
    <s v="17"/>
    <x v="219"/>
    <x v="33"/>
    <x v="5"/>
    <d v="2024-08-05T00:00:00"/>
    <d v="2024-08-06T00:00:00"/>
    <d v="2024-01-06T00:00:00"/>
    <x v="7"/>
    <n v="31"/>
  </r>
  <r>
    <n v="3620"/>
    <s v="66.Dengue fever"/>
    <s v="ณัฐภูมิ ตุ้มทองคำ"/>
    <s v="ชาย"/>
    <n v="12"/>
    <s v="ไม่ทราบอาชีพ/ในปกครอง"/>
    <s v="105"/>
    <s v="05"/>
    <x v="209"/>
    <x v="62"/>
    <x v="1"/>
    <d v="2024-08-31T00:00:00"/>
    <d v="2024-09-02T00:00:00"/>
    <d v="2024-01-06T00:00:00"/>
    <x v="25"/>
    <n v="35"/>
  </r>
  <r>
    <n v="28956"/>
    <s v="66.Dengue fever"/>
    <s v="ณัฐวิมล เดชชัย"/>
    <s v="หญิง"/>
    <n v="30"/>
    <s v="ค้าขาย"/>
    <s v="65"/>
    <s v="08"/>
    <x v="220"/>
    <x v="105"/>
    <x v="15"/>
    <d v="2024-08-06T00:00:00"/>
    <d v="2024-08-06T00:00:00"/>
    <d v="2024-01-06T00:00:00"/>
    <x v="7"/>
    <n v="31"/>
  </r>
  <r>
    <n v="3977"/>
    <s v="66.Dengue fever"/>
    <s v="ณัฐสิชณ์ พลแก้วเกษ"/>
    <s v="ชาย"/>
    <n v="2"/>
    <s v="ไม่ทราบอาชีพ/ในปกครอง"/>
    <s v="18"/>
    <s v="19"/>
    <x v="104"/>
    <x v="65"/>
    <x v="1"/>
    <d v="2024-08-31T00:00:00"/>
    <d v="2024-09-03T00:00:00"/>
    <d v="2024-01-06T00:00:00"/>
    <x v="25"/>
    <n v="35"/>
  </r>
  <r>
    <n v="1273"/>
    <s v="66.Dengue fever"/>
    <s v="ณัธิชา อุตรมาตย์"/>
    <s v="หญิง"/>
    <n v="22"/>
    <s v="รับจ้าง,กรรมกร"/>
    <s v="74"/>
    <s v="12"/>
    <x v="145"/>
    <x v="8"/>
    <x v="3"/>
    <d v="2024-08-01T00:00:00"/>
    <d v="2024-08-03T00:00:00"/>
    <d v="2024-01-06T00:00:00"/>
    <x v="7"/>
    <n v="30"/>
  </r>
  <r>
    <n v="29090"/>
    <s v="66.Dengue fever"/>
    <s v="ณิชคุณ นนพิทักษ์"/>
    <s v="ชาย"/>
    <n v="0"/>
    <s v="ไม่ทราบอาชีพ/ในปกครอง"/>
    <s v="81"/>
    <s v="13"/>
    <x v="221"/>
    <x v="47"/>
    <x v="3"/>
    <d v="2024-08-15T00:00:00"/>
    <d v="2024-08-18T00:00:00"/>
    <d v="2024-01-06T00:00:00"/>
    <x v="4"/>
    <n v="32"/>
  </r>
  <r>
    <n v="25494"/>
    <s v="66.Dengue fever"/>
    <s v="ณิชาดา พลเยี่ยม"/>
    <s v="ชาย"/>
    <n v="16"/>
    <s v="นักเรียน"/>
    <s v="100"/>
    <s v="12"/>
    <x v="48"/>
    <x v="25"/>
    <x v="10"/>
    <d v="2024-07-09T00:00:00"/>
    <d v="2024-07-09T00:00:00"/>
    <d v="2024-01-06T00:00:00"/>
    <x v="8"/>
    <n v="27"/>
  </r>
  <r>
    <n v="24649"/>
    <s v="66.Dengue fever"/>
    <s v="ดนัยธยา  ทิพเจริญ"/>
    <s v="ชาย"/>
    <n v="12"/>
    <s v="นักเรียน"/>
    <s v="64"/>
    <s v="05"/>
    <x v="174"/>
    <x v="96"/>
    <x v="6"/>
    <d v="2024-07-03T00:00:00"/>
    <d v="2024-07-03T00:00:00"/>
    <d v="2024-01-06T00:00:00"/>
    <x v="24"/>
    <n v="26"/>
  </r>
  <r>
    <n v="14553"/>
    <s v="66.Dengue fever"/>
    <s v="ดุลยวัตร ไชยธงรัตน์"/>
    <s v="ชาย"/>
    <n v="26"/>
    <s v="ไม่ทราบอาชีพ/ในปกครอง"/>
    <s v="13"/>
    <s v="09"/>
    <x v="187"/>
    <x v="20"/>
    <x v="10"/>
    <d v="2024-03-26T00:00:00"/>
    <d v="2024-03-29T00:00:00"/>
    <d v="2024-01-06T00:00:00"/>
    <x v="19"/>
    <n v="12"/>
  </r>
  <r>
    <n v="27868"/>
    <s v="66.Dengue fever"/>
    <s v="เตชิษฐ์   ยุบลศรี"/>
    <s v="ชาย"/>
    <n v="0"/>
    <s v="ไม่ทราบอาชีพ/ในปกครอง"/>
    <s v="46"/>
    <s v="11"/>
    <x v="222"/>
    <x v="62"/>
    <x v="1"/>
    <d v="2024-07-25T00:00:00"/>
    <d v="2024-07-25T00:00:00"/>
    <d v="2024-01-06T00:00:00"/>
    <x v="1"/>
    <n v="29"/>
  </r>
  <r>
    <n v="1742"/>
    <s v="66.Dengue fever"/>
    <s v="ทรรศิกา ปัญจิตร"/>
    <s v="หญิง"/>
    <n v="5"/>
    <s v="ไม่ทราบอาชีพ/ในปกครอง"/>
    <s v="190"/>
    <s v="05"/>
    <x v="223"/>
    <x v="75"/>
    <x v="3"/>
    <d v="2024-08-02T00:00:00"/>
    <d v="2024-08-05T00:00:00"/>
    <d v="2024-01-06T00:00:00"/>
    <x v="7"/>
    <n v="30"/>
  </r>
  <r>
    <n v="332"/>
    <s v="66.Dengue fever"/>
    <s v="ทศพร ศรีหนองพอก"/>
    <s v="ชาย"/>
    <n v="25"/>
    <s v="ไม่ทราบอาชีพ/ในปกครอง"/>
    <s v="60"/>
    <s v="02"/>
    <x v="18"/>
    <x v="11"/>
    <x v="10"/>
    <d v="2024-08-02T00:00:00"/>
    <d v="2024-08-02T00:00:00"/>
    <d v="2024-01-06T00:00:00"/>
    <x v="23"/>
    <n v="30"/>
  </r>
  <r>
    <n v="25825"/>
    <s v="66.Dengue fever"/>
    <s v="ทองใส   นาแสวง"/>
    <s v="ชาย"/>
    <n v="72"/>
    <s v="ไม่ทราบอาชีพ/ในปกครอง"/>
    <s v="92"/>
    <s v="02"/>
    <x v="190"/>
    <x v="65"/>
    <x v="1"/>
    <d v="2024-07-10T00:00:00"/>
    <d v="2024-07-10T00:00:00"/>
    <d v="2024-01-06T00:00:00"/>
    <x v="8"/>
    <n v="27"/>
  </r>
  <r>
    <n v="17717"/>
    <s v="66.Dengue fever"/>
    <s v="ทักษ์ดนัย สหัสนา"/>
    <s v="ชาย"/>
    <n v="16"/>
    <s v="นักเรียน"/>
    <s v="115"/>
    <s v="04"/>
    <x v="168"/>
    <x v="92"/>
    <x v="18"/>
    <d v="2024-05-10T00:00:00"/>
    <d v="2024-05-10T00:00:00"/>
    <d v="2024-01-06T00:00:00"/>
    <x v="32"/>
    <n v="18"/>
  </r>
  <r>
    <n v="28737"/>
    <s v="66.Dengue fever"/>
    <s v="ทัศนะพงษ์ สุวรรณธาดา"/>
    <s v="ชาย"/>
    <n v="6"/>
    <s v="ไม่ทราบอาชีพ/ในปกครอง"/>
    <s v="108"/>
    <s v="11"/>
    <x v="224"/>
    <x v="0"/>
    <x v="13"/>
    <d v="2024-08-08T00:00:00"/>
    <d v="2024-08-09T00:00:00"/>
    <d v="2024-01-06T00:00:00"/>
    <x v="7"/>
    <n v="31"/>
  </r>
  <r>
    <n v="13498"/>
    <s v="66.Dengue fever"/>
    <s v="ทัศนีย์ บุญธรรม"/>
    <s v="หญิง"/>
    <n v="57"/>
    <s v="ไม่ทราบอาชีพ/ในปกครอง"/>
    <s v="7"/>
    <s v="09"/>
    <x v="225"/>
    <x v="21"/>
    <x v="4"/>
    <d v="2024-01-03T00:00:00"/>
    <d v="2024-01-08T00:00:00"/>
    <d v="2024-01-06T00:00:00"/>
    <x v="10"/>
    <n v="0"/>
  </r>
  <r>
    <n v="24367"/>
    <s v="66.Dengue fever"/>
    <s v="ทินวัฒน์ บุญโสดา"/>
    <s v="ชาย"/>
    <n v="11"/>
    <s v="นักเรียน"/>
    <s v="66"/>
    <s v="08"/>
    <x v="140"/>
    <x v="25"/>
    <x v="10"/>
    <d v="2024-06-28T00:00:00"/>
    <d v="2024-07-02T00:00:00"/>
    <d v="2024-01-06T00:00:00"/>
    <x v="24"/>
    <n v="25"/>
  </r>
  <r>
    <n v="16120"/>
    <s v="66.Dengue fever"/>
    <s v="ทิพวรรณ หนองขุ่นสาร"/>
    <s v="หญิง"/>
    <n v="25"/>
    <s v="เกษตร"/>
    <s v="187"/>
    <s v="02"/>
    <x v="40"/>
    <x v="20"/>
    <x v="10"/>
    <d v="2024-04-17T00:00:00"/>
    <d v="2024-04-20T00:00:00"/>
    <d v="2024-01-06T00:00:00"/>
    <x v="5"/>
    <n v="15"/>
  </r>
  <r>
    <n v="16031"/>
    <s v="66.Dengue fever"/>
    <s v="เทียนแก้ว ปีไธสง"/>
    <s v="หญิง"/>
    <n v="21"/>
    <s v="รับจ้าง,กรรมกร"/>
    <s v="95"/>
    <s v="09"/>
    <x v="122"/>
    <x v="72"/>
    <x v="6"/>
    <d v="2024-04-18T00:00:00"/>
    <d v="2024-04-21T00:00:00"/>
    <d v="2024-01-06T00:00:00"/>
    <x v="5"/>
    <n v="15"/>
  </r>
  <r>
    <n v="23746"/>
    <s v="66.Dengue fever"/>
    <s v="ธนโชติ พงษ์สมบูรณ์"/>
    <s v="ชาย"/>
    <n v="8"/>
    <s v="ไม่ทราบอาชีพ/ในปกครอง"/>
    <s v="26"/>
    <s v="05"/>
    <x v="226"/>
    <x v="106"/>
    <x v="2"/>
    <d v="2024-06-21T00:00:00"/>
    <d v="2024-06-28T00:00:00"/>
    <d v="2024-01-06T00:00:00"/>
    <x v="13"/>
    <n v="24"/>
  </r>
  <r>
    <n v="23788"/>
    <s v="66.Dengue fever"/>
    <s v="ธนดล  เวียงอินทร์"/>
    <s v="ชาย"/>
    <n v="3"/>
    <s v="ไม่ทราบอาชีพ/ในปกครอง"/>
    <s v="156"/>
    <s v="02"/>
    <x v="188"/>
    <x v="62"/>
    <x v="1"/>
    <d v="2024-06-27T00:00:00"/>
    <d v="2024-06-27T00:00:00"/>
    <d v="2024-01-06T00:00:00"/>
    <x v="13"/>
    <n v="25"/>
  </r>
  <r>
    <n v="67"/>
    <s v="66.Dengue fever"/>
    <s v="ธนพัชญ์ ประสมศรี"/>
    <s v="หญิง"/>
    <n v="9"/>
    <s v="ไม่ทราบอาชีพ/ในปกครอง"/>
    <s v="116"/>
    <s v="14"/>
    <x v="118"/>
    <x v="8"/>
    <x v="3"/>
    <d v="2024-08-05T00:00:00"/>
    <d v="2024-08-09T00:00:00"/>
    <d v="2024-01-06T00:00:00"/>
    <x v="7"/>
    <n v="31"/>
  </r>
  <r>
    <n v="3146"/>
    <s v="66.Dengue fever"/>
    <s v="ธนภรณ์ เอี่่ยมใส"/>
    <s v="หญิง"/>
    <n v="13"/>
    <s v="ไม่ทราบอาชีพ/ในปกครอง"/>
    <s v="25"/>
    <s v="02"/>
    <x v="58"/>
    <x v="41"/>
    <x v="16"/>
    <d v="2024-08-13T00:00:00"/>
    <d v="2024-08-15T00:00:00"/>
    <d v="2024-01-06T00:00:00"/>
    <x v="20"/>
    <n v="32"/>
  </r>
  <r>
    <n v="24071"/>
    <s v="66.Dengue fever"/>
    <s v="ธนภัทร  ภูมิผักแว่น"/>
    <s v="ชาย"/>
    <n v="6"/>
    <s v="นักเรียน"/>
    <s v="73"/>
    <s v="07"/>
    <x v="227"/>
    <x v="107"/>
    <x v="8"/>
    <d v="2024-06-30T00:00:00"/>
    <d v="2024-07-01T00:00:00"/>
    <d v="2024-01-06T00:00:00"/>
    <x v="24"/>
    <n v="26"/>
  </r>
  <r>
    <n v="13910"/>
    <s v="66.Dengue fever"/>
    <s v="ธนภัทร รองพล"/>
    <s v="ชาย"/>
    <n v="3"/>
    <s v="ไม่ทราบอาชีพ/ในปกครอง"/>
    <s v="379"/>
    <s v="01"/>
    <x v="228"/>
    <x v="33"/>
    <x v="5"/>
    <d v="2024-06-05T00:00:00"/>
    <d v="2024-06-12T00:00:00"/>
    <d v="2024-01-06T00:00:00"/>
    <x v="2"/>
    <n v="22"/>
  </r>
  <r>
    <n v="14064"/>
    <s v="66.Dengue fever"/>
    <s v="ธนภูมิ ไทยกล้า"/>
    <s v="ชาย"/>
    <n v="2"/>
    <s v="ไม่ทราบอาชีพ/ในปกครอง"/>
    <s v="179"/>
    <s v="07"/>
    <x v="229"/>
    <x v="27"/>
    <x v="1"/>
    <d v="2024-03-10T00:00:00"/>
    <d v="2024-03-10T00:00:00"/>
    <d v="2024-01-06T00:00:00"/>
    <x v="30"/>
    <n v="10"/>
  </r>
  <r>
    <n v="2070"/>
    <s v="66.Dengue fever"/>
    <s v="ธนวินท์ บำรุงเอื้อ"/>
    <s v="ชาย"/>
    <n v="13"/>
    <s v="ไม่ทราบอาชีพ/ในปกครอง"/>
    <s v="169"/>
    <s v="01"/>
    <x v="230"/>
    <x v="108"/>
    <x v="19"/>
    <d v="2024-08-22T00:00:00"/>
    <d v="2024-08-22T00:00:00"/>
    <d v="2024-01-06T00:00:00"/>
    <x v="4"/>
    <n v="33"/>
  </r>
  <r>
    <n v="15366"/>
    <s v="66.Dengue fever"/>
    <s v="ธนศร พลเยี่ยม"/>
    <s v="ชาย"/>
    <n v="11"/>
    <s v="นักเรียน"/>
    <s v="57"/>
    <s v="06"/>
    <x v="7"/>
    <x v="6"/>
    <x v="6"/>
    <d v="2024-04-05T00:00:00"/>
    <d v="2024-04-10T00:00:00"/>
    <d v="2024-01-06T00:00:00"/>
    <x v="16"/>
    <n v="13"/>
  </r>
  <r>
    <n v="155"/>
    <s v="66.Dengue fever"/>
    <s v="ธนัฐชัย ทิพเจริญ"/>
    <s v="ชาย"/>
    <n v="8"/>
    <s v="ไม่ทราบอาชีพ/ในปกครอง"/>
    <s v="62"/>
    <s v="10"/>
    <x v="30"/>
    <x v="73"/>
    <x v="1"/>
    <d v="2024-07-31T00:00:00"/>
    <d v="2024-07-31T00:00:00"/>
    <d v="2024-01-06T00:00:00"/>
    <x v="23"/>
    <n v="30"/>
  </r>
  <r>
    <n v="13070"/>
    <s v="66.Dengue fever"/>
    <s v="ธนา โปร่งพรมมา"/>
    <s v="ชาย"/>
    <n v="10"/>
    <s v="ไม่ทราบอาชีพ/ในปกครอง"/>
    <s v="8"/>
    <s v="03"/>
    <x v="231"/>
    <x v="67"/>
    <x v="10"/>
    <d v="2024-02-14T00:00:00"/>
    <d v="2024-02-19T00:00:00"/>
    <d v="2024-01-06T00:00:00"/>
    <x v="3"/>
    <n v="6"/>
  </r>
  <r>
    <n v="5010"/>
    <s v="66.Dengue fever"/>
    <s v="ธนากร จำลอง"/>
    <s v="ชาย"/>
    <n v="12"/>
    <s v="ไม่ทราบอาชีพ/ในปกครอง"/>
    <s v="169"/>
    <s v="03"/>
    <x v="232"/>
    <x v="23"/>
    <x v="4"/>
    <d v="2024-08-24T00:00:00"/>
    <d v="2024-08-26T00:00:00"/>
    <d v="2024-01-06T00:00:00"/>
    <x v="9"/>
    <n v="34"/>
  </r>
  <r>
    <n v="2085"/>
    <s v="66.Dengue fever"/>
    <s v="ธนากร เดชประยงค์"/>
    <s v="ชาย"/>
    <n v="4"/>
    <s v="ไม่ทราบอาชีพ/ในปกครอง"/>
    <s v="126"/>
    <s v="08"/>
    <x v="32"/>
    <x v="27"/>
    <x v="1"/>
    <d v="2024-08-23T00:00:00"/>
    <d v="2024-08-23T00:00:00"/>
    <d v="2024-01-06T00:00:00"/>
    <x v="4"/>
    <n v="33"/>
  </r>
  <r>
    <n v="19388"/>
    <s v="66.Dengue fever"/>
    <s v="ธนาธร ทิวาพัตร"/>
    <s v="ชาย"/>
    <n v="3"/>
    <s v="นักเรียน"/>
    <s v="62"/>
    <s v="12"/>
    <x v="48"/>
    <x v="25"/>
    <x v="10"/>
    <d v="2024-05-26T00:00:00"/>
    <d v="2024-05-26T00:00:00"/>
    <d v="2024-01-06T00:00:00"/>
    <x v="41"/>
    <n v="21"/>
  </r>
  <r>
    <n v="29136"/>
    <s v="66.Dengue fever"/>
    <s v="ธรรมนูญ พาลี"/>
    <s v="ชาย"/>
    <n v="24"/>
    <s v="ไม่ทราบอาชีพ/ในปกครอง"/>
    <s v="23"/>
    <s v="13"/>
    <x v="26"/>
    <x v="21"/>
    <x v="4"/>
    <d v="2024-08-07T00:00:00"/>
    <d v="2024-08-13T00:00:00"/>
    <d v="2024-01-06T00:00:00"/>
    <x v="20"/>
    <n v="31"/>
  </r>
  <r>
    <n v="24384"/>
    <s v="66.Dengue fever"/>
    <s v="ธวัชชัย ลาหลายเลิศ"/>
    <s v="ชาย"/>
    <n v="5"/>
    <s v="ไม่ทราบอาชีพ/ในปกครอง"/>
    <s v="8"/>
    <s v="02"/>
    <x v="233"/>
    <x v="67"/>
    <x v="10"/>
    <d v="2024-06-28T00:00:00"/>
    <d v="2024-06-28T00:00:00"/>
    <d v="2024-01-06T00:00:00"/>
    <x v="13"/>
    <n v="25"/>
  </r>
  <r>
    <n v="11750"/>
    <s v="66.Dengue fever"/>
    <s v="ธัญชนก ถึงเสียบญวน"/>
    <s v="หญิง"/>
    <n v="9"/>
    <s v="นักเรียน"/>
    <s v="4"/>
    <s v="08"/>
    <x v="234"/>
    <x v="41"/>
    <x v="16"/>
    <d v="2024-02-18T00:00:00"/>
    <d v="2024-02-21T00:00:00"/>
    <d v="2024-01-06T00:00:00"/>
    <x v="3"/>
    <n v="7"/>
  </r>
  <r>
    <n v="28480"/>
    <s v="66.Dengue fever"/>
    <s v="ธัญญรัตน์ พรมราช"/>
    <s v="หญิง"/>
    <n v="16"/>
    <s v="ไม่ทราบอาชีพ/ในปกครอง"/>
    <s v="126"/>
    <s v="04"/>
    <x v="168"/>
    <x v="92"/>
    <x v="18"/>
    <d v="2024-07-26T00:00:00"/>
    <d v="2024-07-30T00:00:00"/>
    <d v="2024-01-06T00:00:00"/>
    <x v="23"/>
    <n v="29"/>
  </r>
  <r>
    <n v="9710"/>
    <s v="66.Dengue fever"/>
    <s v="ธัญญาภรณ์ ดงยางวัน"/>
    <s v="หญิง"/>
    <n v="11"/>
    <s v="ไม่ทราบอาชีพ/ในปกครอง"/>
    <s v="34"/>
    <s v="03"/>
    <x v="235"/>
    <x v="109"/>
    <x v="13"/>
    <d v="2024-02-02T00:00:00"/>
    <d v="2024-02-06T00:00:00"/>
    <d v="2024-01-06T00:00:00"/>
    <x v="28"/>
    <n v="4"/>
  </r>
  <r>
    <n v="5094"/>
    <s v="66.Dengue fever"/>
    <s v="ธัญเทพ สัตนาโค"/>
    <s v="ชาย"/>
    <n v="12"/>
    <s v="ไม่ทราบอาชีพ/ในปกครอง"/>
    <s v="129"/>
    <s v="04"/>
    <x v="89"/>
    <x v="58"/>
    <x v="16"/>
    <d v="2024-09-07T00:00:00"/>
    <d v="2024-09-11T00:00:00"/>
    <d v="2024-01-06T00:00:00"/>
    <x v="11"/>
    <n v="36"/>
  </r>
  <r>
    <n v="27854"/>
    <s v="66.Dengue fever"/>
    <s v="ธัญลักษณ์ คูเมือง"/>
    <s v="หญิง"/>
    <n v="8"/>
    <s v="ไม่ทราบอาชีพ/ในปกครอง"/>
    <s v="162"/>
    <s v="03"/>
    <x v="26"/>
    <x v="21"/>
    <x v="4"/>
    <d v="2024-07-12T00:00:00"/>
    <d v="2024-07-15T00:00:00"/>
    <d v="2024-01-06T00:00:00"/>
    <x v="17"/>
    <n v="27"/>
  </r>
  <r>
    <n v="14827"/>
    <s v="66.Dengue fever"/>
    <s v="ธันยพร สุขแสง"/>
    <s v="หญิง"/>
    <n v="10"/>
    <s v="ไม่ทราบอาชีพ/ในปกครอง"/>
    <s v="27"/>
    <s v="03"/>
    <x v="129"/>
    <x v="44"/>
    <x v="4"/>
    <d v="2024-03-27T00:00:00"/>
    <d v="2024-03-28T00:00:00"/>
    <d v="2024-01-06T00:00:00"/>
    <x v="19"/>
    <n v="12"/>
  </r>
  <r>
    <n v="4994"/>
    <s v="66.Dengue fever"/>
    <s v="ธานี   ศรีละคร"/>
    <s v="ชาย"/>
    <n v="4"/>
    <s v="ไม่ทราบอาชีพ/ในปกครอง"/>
    <s v="99"/>
    <s v="01"/>
    <x v="159"/>
    <x v="73"/>
    <x v="1"/>
    <d v="2024-09-11T00:00:00"/>
    <d v="2024-09-11T00:00:00"/>
    <d v="2024-01-06T00:00:00"/>
    <x v="11"/>
    <n v="36"/>
  </r>
  <r>
    <n v="17375"/>
    <s v="66.Dengue fever"/>
    <s v="ธีรดา เพชรคีรีสกุล"/>
    <s v="หญิง"/>
    <n v="10"/>
    <s v="นักเรียน"/>
    <s v="8"/>
    <s v="06"/>
    <x v="7"/>
    <x v="6"/>
    <x v="6"/>
    <d v="2024-05-04T00:00:00"/>
    <d v="2024-05-07T00:00:00"/>
    <d v="2024-01-06T00:00:00"/>
    <x v="32"/>
    <n v="18"/>
  </r>
  <r>
    <n v="15850"/>
    <s v="66.Dengue fever"/>
    <s v="ธีรพล ผักขเชด"/>
    <s v="ชาย"/>
    <n v="12"/>
    <s v="ไม่ทราบอาชีพ/ในปกครอง"/>
    <s v="87"/>
    <s v="08"/>
    <x v="17"/>
    <x v="14"/>
    <x v="11"/>
    <d v="2024-04-13T00:00:00"/>
    <d v="2024-04-15T00:00:00"/>
    <d v="2024-01-06T00:00:00"/>
    <x v="12"/>
    <n v="15"/>
  </r>
  <r>
    <n v="16947"/>
    <s v="66.Dengue fever"/>
    <s v="ธีรภัทร์ เพชรคีรีสกุล"/>
    <s v="ชาย"/>
    <n v="14"/>
    <s v="นักเรียน"/>
    <s v="8"/>
    <s v="06"/>
    <x v="7"/>
    <x v="6"/>
    <x v="6"/>
    <d v="2024-04-27T00:00:00"/>
    <d v="2024-05-01T00:00:00"/>
    <d v="2024-01-06T00:00:00"/>
    <x v="29"/>
    <n v="17"/>
  </r>
  <r>
    <n v="12195"/>
    <s v="66.Dengue fever"/>
    <s v="ธีระวุฒิ โชติประเดิม"/>
    <s v="ชาย"/>
    <n v="13"/>
    <s v="ไม่ทราบอาชีพ/ในปกครอง"/>
    <s v="60"/>
    <s v="03"/>
    <x v="88"/>
    <x v="14"/>
    <x v="11"/>
    <d v="2024-02-24T00:00:00"/>
    <d v="2024-02-24T00:00:00"/>
    <d v="2024-01-06T00:00:00"/>
    <x v="31"/>
    <n v="8"/>
  </r>
  <r>
    <n v="4742"/>
    <s v="66.Dengue fever"/>
    <s v="นคร   มะอาจเลิศ"/>
    <s v="ชาย"/>
    <n v="40"/>
    <s v="ไม่ทราบอาชีพ/ในปกครอง"/>
    <s v="99"/>
    <s v="06"/>
    <x v="149"/>
    <x v="62"/>
    <x v="1"/>
    <d v="2024-07-05T00:00:00"/>
    <d v="2024-07-05T00:00:00"/>
    <d v="2024-01-06T00:00:00"/>
    <x v="24"/>
    <n v="26"/>
  </r>
  <r>
    <n v="24700"/>
    <s v="66.Dengue fever"/>
    <s v="นที มหานุภาพ"/>
    <s v="ชาย"/>
    <n v="10"/>
    <s v="ไม่ทราบอาชีพ/ในปกครอง"/>
    <s v="94"/>
    <s v="10"/>
    <x v="236"/>
    <x v="108"/>
    <x v="19"/>
    <d v="2024-07-03T00:00:00"/>
    <d v="2024-07-03T00:00:00"/>
    <d v="2024-01-06T00:00:00"/>
    <x v="24"/>
    <n v="26"/>
  </r>
  <r>
    <n v="26620"/>
    <s v="66.Dengue fever"/>
    <s v="นพดล   โซ่มาลา"/>
    <s v="ชาย"/>
    <n v="7"/>
    <s v="ไม่ทราบอาชีพ/ในปกครอง"/>
    <s v="90"/>
    <s v="11"/>
    <x v="237"/>
    <x v="57"/>
    <x v="14"/>
    <d v="2024-07-11T00:00:00"/>
    <d v="2024-07-12T00:00:00"/>
    <d v="2024-01-06T00:00:00"/>
    <x v="8"/>
    <n v="27"/>
  </r>
  <r>
    <n v="26345"/>
    <s v="66.Dengue fever"/>
    <s v="นพพร สีเงิน"/>
    <s v="ชาย"/>
    <n v="27"/>
    <s v="รับจ้าง,กรรมกร"/>
    <s v=""/>
    <s v="09"/>
    <x v="60"/>
    <x v="52"/>
    <x v="3"/>
    <d v="2024-07-08T00:00:00"/>
    <d v="2024-07-10T00:00:00"/>
    <d v="2024-01-06T00:00:00"/>
    <x v="8"/>
    <n v="27"/>
  </r>
  <r>
    <n v="23541"/>
    <s v="66.Dengue fever"/>
    <s v="นพฤทธิ์ บุญมั่ง"/>
    <s v="ชาย"/>
    <n v="10"/>
    <s v="นักเรียน"/>
    <s v="63"/>
    <s v="02"/>
    <x v="40"/>
    <x v="20"/>
    <x v="10"/>
    <d v="2024-06-22T00:00:00"/>
    <d v="2024-06-26T00:00:00"/>
    <d v="2024-01-06T00:00:00"/>
    <x v="13"/>
    <n v="25"/>
  </r>
  <r>
    <n v="5717"/>
    <s v="66.Dengue fever"/>
    <s v="นภารัตน์ บุญวาที"/>
    <s v="หญิง"/>
    <n v="31"/>
    <s v="รับจ้าง,กรรมกร"/>
    <s v="29"/>
    <s v="03"/>
    <x v="238"/>
    <x v="41"/>
    <x v="16"/>
    <d v="2024-09-10T00:00:00"/>
    <d v="2024-09-17T00:00:00"/>
    <d v="2024-01-06T00:00:00"/>
    <x v="22"/>
    <n v="36"/>
  </r>
  <r>
    <n v="26469"/>
    <s v="66.Dengue fever"/>
    <s v="นราวดี พันธ์อุคำ"/>
    <s v="หญิง"/>
    <n v="7"/>
    <s v="นักเรียน"/>
    <s v="171"/>
    <s v="05"/>
    <x v="223"/>
    <x v="75"/>
    <x v="3"/>
    <d v="2024-07-09T00:00:00"/>
    <d v="2024-07-11T00:00:00"/>
    <d v="2024-01-06T00:00:00"/>
    <x v="8"/>
    <n v="27"/>
  </r>
  <r>
    <n v="4732"/>
    <s v="66.Dengue fever"/>
    <s v="นราวิชญ์ นามเดช"/>
    <s v="ชาย"/>
    <n v="15"/>
    <s v="ไม่ทราบอาชีพ/ในปกครอง"/>
    <s v="64"/>
    <s v="05"/>
    <x v="30"/>
    <x v="73"/>
    <x v="1"/>
    <d v="2024-08-06T00:00:00"/>
    <d v="2024-08-06T00:00:00"/>
    <d v="2024-01-06T00:00:00"/>
    <x v="7"/>
    <n v="31"/>
  </r>
  <r>
    <n v="28938"/>
    <s v="66.Dengue fever"/>
    <s v="นรินทร สำแดงชัย"/>
    <s v="ชาย"/>
    <n v="14"/>
    <s v="ไม่ทราบอาชีพ/ในปกครอง"/>
    <s v="171"/>
    <s v="05"/>
    <x v="30"/>
    <x v="73"/>
    <x v="1"/>
    <d v="2024-08-07T00:00:00"/>
    <d v="2024-08-11T00:00:00"/>
    <d v="2024-01-06T00:00:00"/>
    <x v="20"/>
    <n v="31"/>
  </r>
  <r>
    <n v="22074"/>
    <s v="66.Dengue fever"/>
    <s v="นริศรา แก่นจันทร์"/>
    <s v="หญิง"/>
    <n v="9"/>
    <s v="นักเรียน"/>
    <s v="87"/>
    <s v="10"/>
    <x v="239"/>
    <x v="75"/>
    <x v="3"/>
    <d v="2024-06-14T00:00:00"/>
    <d v="2024-06-16T00:00:00"/>
    <d v="2024-01-06T00:00:00"/>
    <x v="14"/>
    <n v="23"/>
  </r>
  <r>
    <n v="17030"/>
    <s v="66.Dengue fever"/>
    <s v="นฤบดินทร์   บุตรสาสินธุ์"/>
    <s v="ชาย"/>
    <n v="6"/>
    <s v="ไม่ทราบอาชีพ/ในปกครอง"/>
    <s v="64"/>
    <s v="07"/>
    <x v="240"/>
    <x v="62"/>
    <x v="1"/>
    <d v="2024-04-27T00:00:00"/>
    <d v="2024-04-27T00:00:00"/>
    <d v="2024-01-06T00:00:00"/>
    <x v="29"/>
    <n v="17"/>
  </r>
  <r>
    <n v="1062"/>
    <s v="66.Dengue fever"/>
    <s v="นฤเบศร์ หงษ์ลอยลม"/>
    <s v="ชาย"/>
    <n v="19"/>
    <s v="นักเรียน"/>
    <s v="59"/>
    <s v="10"/>
    <x v="241"/>
    <x v="51"/>
    <x v="5"/>
    <d v="2024-05-01T00:00:00"/>
    <d v="2024-05-01T00:00:00"/>
    <d v="2024-01-06T00:00:00"/>
    <x v="29"/>
    <n v="17"/>
  </r>
  <r>
    <n v="1461"/>
    <s v="66.Dengue fever"/>
    <s v="นลินทิพย์ นนทะนำ"/>
    <s v="หญิง"/>
    <n v="11"/>
    <s v="ไม่ทราบอาชีพ/ในปกครอง"/>
    <s v="171"/>
    <s v="05"/>
    <x v="30"/>
    <x v="73"/>
    <x v="1"/>
    <d v="2024-08-15T00:00:00"/>
    <d v="2024-08-15T00:00:00"/>
    <d v="2024-01-06T00:00:00"/>
    <x v="20"/>
    <n v="32"/>
  </r>
  <r>
    <n v="15802"/>
    <s v="66.Dengue fever"/>
    <s v="นวรัตน์ สวัสนะที"/>
    <s v="หญิง"/>
    <n v="14"/>
    <s v="ไม่ทราบอาชีพ/ในปกครอง"/>
    <s v="189"/>
    <s v="06"/>
    <x v="30"/>
    <x v="25"/>
    <x v="10"/>
    <d v="2024-04-13T00:00:00"/>
    <d v="2024-04-17T00:00:00"/>
    <d v="2024-01-06T00:00:00"/>
    <x v="12"/>
    <n v="15"/>
  </r>
  <r>
    <n v="27268"/>
    <s v="66.Dengue fever"/>
    <s v="นัทธพร อิ่มทอง"/>
    <s v="ชาย"/>
    <n v="16"/>
    <s v="ไม่ทราบอาชีพ/ในปกครอง"/>
    <s v="63"/>
    <s v="12"/>
    <x v="242"/>
    <x v="110"/>
    <x v="18"/>
    <d v="2024-07-22T00:00:00"/>
    <d v="2024-07-22T00:00:00"/>
    <d v="2024-01-06T00:00:00"/>
    <x v="1"/>
    <n v="29"/>
  </r>
  <r>
    <n v="6008"/>
    <s v="66.Dengue fever"/>
    <s v="นัทธวัฒน์ จำปา"/>
    <s v="ชาย"/>
    <n v="8"/>
    <s v="ไม่ทราบอาชีพ/ในปกครอง"/>
    <s v="976"/>
    <s v="01"/>
    <x v="72"/>
    <x v="4"/>
    <x v="4"/>
    <d v="2024-08-29T00:00:00"/>
    <d v="2024-10-03T00:00:00"/>
    <d v="2024-01-06T00:00:00"/>
    <x v="35"/>
    <n v="34"/>
  </r>
  <r>
    <n v="28992"/>
    <s v="66.Dengue fever"/>
    <s v="นันทกา ชอบเจริญ"/>
    <s v="หญิง"/>
    <n v="3"/>
    <s v="อื่นๆ"/>
    <s v="88"/>
    <s v="07"/>
    <x v="94"/>
    <x v="93"/>
    <x v="15"/>
    <d v="2024-08-13T00:00:00"/>
    <d v="2024-08-13T00:00:00"/>
    <d v="2024-01-06T00:00:00"/>
    <x v="20"/>
    <n v="32"/>
  </r>
  <r>
    <n v="14829"/>
    <s v="66.Dengue fever"/>
    <s v="นิจฐากร ช่างแกะ"/>
    <s v="หญิง"/>
    <n v="10"/>
    <s v="ไม่ทราบอาชีพ/ในปกครอง"/>
    <s v="92"/>
    <s v="03"/>
    <x v="129"/>
    <x v="44"/>
    <x v="4"/>
    <d v="2024-03-31T00:00:00"/>
    <d v="2024-03-31T00:00:00"/>
    <d v="2024-01-06T00:00:00"/>
    <x v="0"/>
    <n v="13"/>
  </r>
  <r>
    <n v="13377"/>
    <s v="66.Dengue fever"/>
    <s v="นิติกร เต็มฟู"/>
    <s v="ชาย"/>
    <n v="9"/>
    <s v="ไม่ทราบอาชีพ/ในปกครอง"/>
    <s v="9809"/>
    <s v="03"/>
    <x v="21"/>
    <x v="34"/>
    <x v="7"/>
    <d v="2024-02-29T00:00:00"/>
    <d v="2024-02-29T00:00:00"/>
    <d v="2024-01-06T00:00:00"/>
    <x v="31"/>
    <n v="8"/>
  </r>
  <r>
    <n v="17912"/>
    <s v="66.Dengue fever"/>
    <s v="นิธิกร อ่อนพุทธา"/>
    <s v="ชาย"/>
    <n v="8"/>
    <s v="นักเรียน"/>
    <s v="158"/>
    <s v="16"/>
    <x v="243"/>
    <x v="25"/>
    <x v="10"/>
    <d v="2024-05-11T00:00:00"/>
    <d v="2024-05-11T00:00:00"/>
    <d v="2024-01-06T00:00:00"/>
    <x v="27"/>
    <n v="19"/>
  </r>
  <r>
    <n v="23312"/>
    <s v="66.Dengue fever"/>
    <s v="นิสาชล สหุนันท์"/>
    <s v="หญิง"/>
    <n v="18"/>
    <s v="ไม่ทราบอาชีพ/ในปกครอง"/>
    <s v="28"/>
    <s v="04"/>
    <x v="21"/>
    <x v="16"/>
    <x v="4"/>
    <d v="2024-06-15T00:00:00"/>
    <d v="2024-06-18T00:00:00"/>
    <d v="2024-01-06T00:00:00"/>
    <x v="14"/>
    <n v="24"/>
  </r>
  <r>
    <n v="25318"/>
    <s v="66.Dengue fever"/>
    <s v="นีรนันท์ สมอ่อน"/>
    <s v="หญิง"/>
    <n v="39"/>
    <s v="ค้าขาย"/>
    <s v=""/>
    <s v="11"/>
    <x v="125"/>
    <x v="3"/>
    <x v="3"/>
    <d v="2024-07-02T00:00:00"/>
    <d v="2024-07-08T00:00:00"/>
    <d v="2024-01-06T00:00:00"/>
    <x v="8"/>
    <n v="26"/>
  </r>
  <r>
    <n v="24633"/>
    <s v="66.Dengue fever"/>
    <s v="นุช สีดี"/>
    <s v="หญิง"/>
    <n v="59"/>
    <s v="เกษตร"/>
    <s v=""/>
    <s v="11"/>
    <x v="125"/>
    <x v="3"/>
    <x v="3"/>
    <d v="2024-07-01T00:00:00"/>
    <d v="2024-07-02T00:00:00"/>
    <d v="2024-01-06T00:00:00"/>
    <x v="24"/>
    <n v="26"/>
  </r>
  <r>
    <n v="29138"/>
    <s v="66.Dengue fever"/>
    <s v="เนตรนภา อักขี"/>
    <s v="หญิง"/>
    <n v="6"/>
    <s v="ไม่ทราบอาชีพ/ในปกครอง"/>
    <s v="9"/>
    <s v="12"/>
    <x v="89"/>
    <x v="4"/>
    <x v="4"/>
    <d v="2024-08-09T00:00:00"/>
    <d v="2024-08-09T00:00:00"/>
    <d v="2024-01-06T00:00:00"/>
    <x v="7"/>
    <n v="31"/>
  </r>
  <r>
    <n v="1633"/>
    <s v="66.Dengue fever"/>
    <s v="บุญนิติ เขียวสนาม"/>
    <s v="ชาย"/>
    <n v="12"/>
    <s v="ไม่ทราบอาชีพ/ในปกครอง"/>
    <s v="18"/>
    <s v="08"/>
    <x v="244"/>
    <x v="81"/>
    <x v="3"/>
    <d v="2024-08-13T00:00:00"/>
    <d v="2024-08-17T00:00:00"/>
    <d v="2024-01-06T00:00:00"/>
    <x v="4"/>
    <n v="32"/>
  </r>
  <r>
    <n v="5683"/>
    <s v="66.Dengue fever"/>
    <s v="บุษบา แน่นอุดร"/>
    <s v="หญิง"/>
    <n v="33"/>
    <s v="รับจ้าง,กรรมกร"/>
    <s v="14"/>
    <s v="05"/>
    <x v="245"/>
    <x v="111"/>
    <x v="19"/>
    <d v="2024-09-13T00:00:00"/>
    <d v="2024-09-13T00:00:00"/>
    <d v="2024-01-06T00:00:00"/>
    <x v="11"/>
    <n v="36"/>
  </r>
  <r>
    <n v="3142"/>
    <s v="66.Dengue fever"/>
    <s v="เบญจวรรณ คำมะณี"/>
    <s v="หญิง"/>
    <n v="29"/>
    <s v="ไม่ทราบอาชีพ/ในปกครอง"/>
    <s v="140"/>
    <s v="11"/>
    <x v="246"/>
    <x v="12"/>
    <x v="4"/>
    <d v="2024-08-09T00:00:00"/>
    <d v="2024-08-11T00:00:00"/>
    <d v="2024-01-06T00:00:00"/>
    <x v="20"/>
    <n v="31"/>
  </r>
  <r>
    <n v="15367"/>
    <s v="66.Dengue fever"/>
    <s v="ปกรณ์ธรรม พลเยี่ยม"/>
    <s v="ชาย"/>
    <n v="11"/>
    <s v="ไม่ทราบอาชีพ/ในปกครอง"/>
    <s v="57"/>
    <s v="06"/>
    <x v="7"/>
    <x v="6"/>
    <x v="6"/>
    <d v="2024-04-08T00:00:00"/>
    <d v="2024-04-11T00:00:00"/>
    <d v="2024-01-06T00:00:00"/>
    <x v="16"/>
    <n v="14"/>
  </r>
  <r>
    <n v="20827"/>
    <s v="66.Dengue fever"/>
    <s v="ปฐพี ศรีแก้ว"/>
    <s v="ชาย"/>
    <n v="14"/>
    <s v="ไม่ทราบอาชีพ/ในปกครอง"/>
    <s v="101"/>
    <s v="04"/>
    <x v="247"/>
    <x v="79"/>
    <x v="5"/>
    <d v="2024-05-25T00:00:00"/>
    <d v="2024-05-29T00:00:00"/>
    <d v="2024-01-06T00:00:00"/>
    <x v="41"/>
    <n v="21"/>
  </r>
  <r>
    <n v="5410"/>
    <s v="66.Dengue fever"/>
    <s v="ปณตพล  เสาวดี"/>
    <s v="ชาย"/>
    <n v="4"/>
    <s v="ไม่ทราบอาชีพ/ในปกครอง"/>
    <s v="95"/>
    <s v="20"/>
    <x v="4"/>
    <x v="4"/>
    <x v="4"/>
    <d v="2024-08-24T00:00:00"/>
    <d v="2024-08-29T00:00:00"/>
    <d v="2024-01-06T00:00:00"/>
    <x v="9"/>
    <n v="34"/>
  </r>
  <r>
    <n v="2542"/>
    <s v="66.Dengue fever"/>
    <s v="ปภัชญา ปะจันตะเสน"/>
    <s v="หญิง"/>
    <n v="6"/>
    <s v="ไม่ทราบอาชีพ/ในปกครอง"/>
    <s v="236"/>
    <s v="01"/>
    <x v="248"/>
    <x v="52"/>
    <x v="3"/>
    <d v="2024-08-10T00:00:00"/>
    <d v="2024-08-10T00:00:00"/>
    <d v="2024-01-06T00:00:00"/>
    <x v="20"/>
    <n v="32"/>
  </r>
  <r>
    <n v="23996"/>
    <s v="66.Dengue fever"/>
    <s v="ปภัสรินทร์ ธารินมณีโรจน์"/>
    <s v="หญิง"/>
    <n v="30"/>
    <s v="รับจ้าง,กรรมกร"/>
    <s v="94"/>
    <s v="13"/>
    <x v="249"/>
    <x v="112"/>
    <x v="2"/>
    <d v="2024-06-27T00:00:00"/>
    <d v="2024-06-28T00:00:00"/>
    <d v="2024-01-06T00:00:00"/>
    <x v="13"/>
    <n v="25"/>
  </r>
  <r>
    <n v="24378"/>
    <s v="66.Dengue fever"/>
    <s v="ปภาวรินท์   วังกาวรรณ์"/>
    <s v="หญิง"/>
    <n v="10"/>
    <s v="ไม่ทราบอาชีพ/ในปกครอง"/>
    <s v="13"/>
    <s v="02"/>
    <x v="188"/>
    <x v="62"/>
    <x v="1"/>
    <d v="2024-06-17T00:00:00"/>
    <d v="2024-06-17T00:00:00"/>
    <d v="2024-01-06T00:00:00"/>
    <x v="14"/>
    <n v="24"/>
  </r>
  <r>
    <n v="25628"/>
    <s v="66.Dengue fever"/>
    <s v="ปรเมศ เดชศรี"/>
    <s v="ชาย"/>
    <n v="13"/>
    <s v="ไม่ทราบอาชีพ/ในปกครอง"/>
    <s v=""/>
    <s v="07"/>
    <x v="250"/>
    <x v="113"/>
    <x v="17"/>
    <d v="2024-07-08T00:00:00"/>
    <d v="2024-07-08T00:00:00"/>
    <d v="2024-01-06T00:00:00"/>
    <x v="8"/>
    <n v="27"/>
  </r>
  <r>
    <n v="15362"/>
    <s v="66.Dengue fever"/>
    <s v="ประดิษ วะลัยใจ"/>
    <s v="ชาย"/>
    <n v="46"/>
    <s v="เกษตร"/>
    <s v="16"/>
    <s v="02"/>
    <x v="40"/>
    <x v="20"/>
    <x v="10"/>
    <d v="2024-04-05T00:00:00"/>
    <d v="2024-04-10T00:00:00"/>
    <d v="2024-01-06T00:00:00"/>
    <x v="16"/>
    <n v="13"/>
  </r>
  <r>
    <n v="26919"/>
    <s v="66.Dengue fever"/>
    <s v="ประไพร นนทะมา"/>
    <s v="หญิง"/>
    <n v="68"/>
    <s v="อื่นๆ"/>
    <s v="30"/>
    <s v="02"/>
    <x v="251"/>
    <x v="12"/>
    <x v="4"/>
    <d v="2024-04-17T00:00:00"/>
    <d v="2024-04-22T00:00:00"/>
    <d v="2024-01-06T00:00:00"/>
    <x v="5"/>
    <n v="15"/>
  </r>
  <r>
    <n v="8203"/>
    <s v="66.Dengue fever"/>
    <s v="ประภารัตน์ กะการดี"/>
    <s v="หญิง"/>
    <n v="30"/>
    <s v="ข้าราชการ"/>
    <s v="57"/>
    <s v="09"/>
    <x v="224"/>
    <x v="0"/>
    <x v="13"/>
    <d v="2024-01-15T00:00:00"/>
    <d v="2024-01-18T00:00:00"/>
    <d v="2024-01-06T00:00:00"/>
    <x v="6"/>
    <n v="2"/>
  </r>
  <r>
    <n v="24905"/>
    <s v="66.Dengue fever"/>
    <s v="ปราณี ถานัดดี"/>
    <s v="หญิง"/>
    <n v="55"/>
    <s v="อื่นๆ"/>
    <s v="32"/>
    <s v="03"/>
    <x v="153"/>
    <x v="110"/>
    <x v="18"/>
    <d v="2024-06-30T00:00:00"/>
    <d v="2024-07-05T00:00:00"/>
    <d v="2024-01-06T00:00:00"/>
    <x v="24"/>
    <n v="26"/>
  </r>
  <r>
    <n v="24390"/>
    <s v="66.Dengue fever"/>
    <s v="ปริญญา ชะรารัตน์"/>
    <s v="ชาย"/>
    <n v="11"/>
    <s v="ไม่ทราบอาชีพ/ในปกครอง"/>
    <s v="27"/>
    <s v="02"/>
    <x v="40"/>
    <x v="20"/>
    <x v="10"/>
    <d v="2024-06-27T00:00:00"/>
    <d v="2024-06-27T00:00:00"/>
    <d v="2024-01-06T00:00:00"/>
    <x v="13"/>
    <n v="25"/>
  </r>
  <r>
    <n v="3147"/>
    <s v="66.Dengue fever"/>
    <s v="ปริยากร  สัตตะมงค์"/>
    <s v="หญิง"/>
    <n v="0"/>
    <s v="ไม่ทราบอาชีพ/ในปกครอง"/>
    <s v="37"/>
    <s v="07"/>
    <x v="32"/>
    <x v="99"/>
    <x v="19"/>
    <d v="2024-08-13T00:00:00"/>
    <d v="2024-08-15T00:00:00"/>
    <d v="2024-01-06T00:00:00"/>
    <x v="20"/>
    <n v="32"/>
  </r>
  <r>
    <n v="23314"/>
    <s v="66.Dengue fever"/>
    <s v="ปริยากร แสงเพ็ชร"/>
    <s v="หญิง"/>
    <n v="14"/>
    <s v="ไม่ทราบอาชีพ/ในปกครอง"/>
    <s v="129"/>
    <s v="21"/>
    <x v="89"/>
    <x v="4"/>
    <x v="4"/>
    <d v="2024-06-18T00:00:00"/>
    <d v="2024-06-21T00:00:00"/>
    <d v="2024-01-06T00:00:00"/>
    <x v="14"/>
    <n v="24"/>
  </r>
  <r>
    <n v="13203"/>
    <s v="66.Dengue fever"/>
    <s v="ปริวัฒน์ วงศ์เมืองแด"/>
    <s v="ชาย"/>
    <n v="27"/>
    <s v="ข้าราชการ"/>
    <s v="138"/>
    <s v="08"/>
    <x v="17"/>
    <x v="14"/>
    <x v="11"/>
    <d v="2024-03-08T00:00:00"/>
    <d v="2024-03-08T00:00:00"/>
    <d v="2024-01-06T00:00:00"/>
    <x v="37"/>
    <n v="9"/>
  </r>
  <r>
    <n v="18461"/>
    <s v="66.Dengue fever"/>
    <s v="ปรีชา หงษ์ทอง"/>
    <s v="ชาย"/>
    <n v="34"/>
    <s v="ไม่ทราบอาชีพ/ในปกครอง"/>
    <s v="78"/>
    <s v="08"/>
    <x v="110"/>
    <x v="22"/>
    <x v="12"/>
    <d v="2024-05-08T00:00:00"/>
    <d v="2024-05-14T00:00:00"/>
    <d v="2024-01-06T00:00:00"/>
    <x v="27"/>
    <n v="18"/>
  </r>
  <r>
    <n v="21705"/>
    <s v="66.Dengue fever"/>
    <s v="ปวิมล อาสาราช"/>
    <s v="หญิง"/>
    <n v="26"/>
    <s v="นักเรียน"/>
    <s v="265"/>
    <s v="08"/>
    <x v="92"/>
    <x v="59"/>
    <x v="10"/>
    <d v="2024-06-08T00:00:00"/>
    <d v="2024-06-10T00:00:00"/>
    <d v="2024-01-06T00:00:00"/>
    <x v="2"/>
    <n v="23"/>
  </r>
  <r>
    <n v="11759"/>
    <s v="66.Dengue fever"/>
    <s v="ปวีณ์นุช เดชะ"/>
    <s v="หญิง"/>
    <n v="12"/>
    <s v="ไม่ทราบอาชีพ/ในปกครอง"/>
    <s v="36"/>
    <s v="01"/>
    <x v="252"/>
    <x v="48"/>
    <x v="17"/>
    <d v="2024-02-22T00:00:00"/>
    <d v="2024-02-22T00:00:00"/>
    <d v="2024-01-06T00:00:00"/>
    <x v="3"/>
    <n v="7"/>
  </r>
  <r>
    <n v="28814"/>
    <s v="66.Dengue fever"/>
    <s v="ปวีณ์รดา สุ่มมาตย์"/>
    <s v="หญิง"/>
    <n v="7"/>
    <s v="ไม่ทราบอาชีพ/ในปกครอง"/>
    <s v="68"/>
    <s v="03"/>
    <x v="99"/>
    <x v="62"/>
    <x v="1"/>
    <d v="2024-08-07T00:00:00"/>
    <d v="2024-08-07T00:00:00"/>
    <d v="2024-01-06T00:00:00"/>
    <x v="7"/>
    <n v="31"/>
  </r>
  <r>
    <n v="6950"/>
    <s v="66.Dengue fever"/>
    <s v="ปัญญาทิพย์ หมอกขุนทด"/>
    <s v="ชาย"/>
    <n v="57"/>
    <s v="ค้าขาย"/>
    <s v="129"/>
    <s v="19"/>
    <x v="9"/>
    <x v="8"/>
    <x v="3"/>
    <d v="2024-01-01T00:00:00"/>
    <d v="2024-01-01T00:00:00"/>
    <d v="2024-01-06T00:00:00"/>
    <x v="34"/>
    <n v="0"/>
  </r>
  <r>
    <n v="16309"/>
    <s v="66.Dengue fever"/>
    <s v="ปัญญาภา มงคลแก่นทราย"/>
    <s v="หญิง"/>
    <n v="7"/>
    <s v="นักเรียน"/>
    <s v="45"/>
    <s v="14"/>
    <x v="118"/>
    <x v="8"/>
    <x v="3"/>
    <d v="2024-04-18T00:00:00"/>
    <d v="2024-04-21T00:00:00"/>
    <d v="2024-01-06T00:00:00"/>
    <x v="5"/>
    <n v="15"/>
  </r>
  <r>
    <n v="13613"/>
    <s v="66.Dengue fever"/>
    <s v="ปัณณภัทร ปัญโยชัย"/>
    <s v="ชาย"/>
    <n v="6"/>
    <s v="นักเรียน"/>
    <s v="79"/>
    <s v="04"/>
    <x v="253"/>
    <x v="1"/>
    <x v="1"/>
    <d v="2024-03-10T00:00:00"/>
    <d v="2024-03-10T00:00:00"/>
    <d v="2024-01-06T00:00:00"/>
    <x v="30"/>
    <n v="10"/>
  </r>
  <r>
    <n v="28464"/>
    <s v="66.Dengue fever"/>
    <s v="ปัณณวิชญ์ เทพวงษ์"/>
    <s v="ชาย"/>
    <n v="10"/>
    <s v="ไม่ทราบอาชีพ/ในปกครอง"/>
    <s v="120"/>
    <s v="01"/>
    <x v="254"/>
    <x v="18"/>
    <x v="3"/>
    <d v="2024-07-31T00:00:00"/>
    <d v="2024-08-02T00:00:00"/>
    <d v="2024-01-06T00:00:00"/>
    <x v="23"/>
    <n v="30"/>
  </r>
  <r>
    <n v="2258"/>
    <s v="66.Dengue fever"/>
    <s v="ปัณยาพร ประเสริฐสังข์"/>
    <s v="หญิง"/>
    <n v="5"/>
    <s v="ไม่ทราบอาชีพ/ในปกครอง"/>
    <s v="46"/>
    <s v="05"/>
    <x v="81"/>
    <x v="55"/>
    <x v="4"/>
    <d v="2024-08-03T00:00:00"/>
    <d v="2024-08-07T00:00:00"/>
    <d v="2024-01-06T00:00:00"/>
    <x v="7"/>
    <n v="31"/>
  </r>
  <r>
    <n v="10437"/>
    <s v="66.Dengue fever"/>
    <s v="ปานรดา ไกยสวน"/>
    <s v="หญิง"/>
    <n v="18"/>
    <s v="นักเรียน"/>
    <s v="266"/>
    <s v="16"/>
    <x v="234"/>
    <x v="41"/>
    <x v="16"/>
    <d v="2024-01-22T00:00:00"/>
    <d v="2024-01-24T00:00:00"/>
    <d v="2024-01-06T00:00:00"/>
    <x v="33"/>
    <n v="3"/>
  </r>
  <r>
    <n v="24391"/>
    <s v="66.Dengue fever"/>
    <s v="ปาริชาติ   แสนเมือง"/>
    <s v="หญิง"/>
    <n v="14"/>
    <s v="ไม่ทราบอาชีพ/ในปกครอง"/>
    <s v="84"/>
    <s v="02"/>
    <x v="188"/>
    <x v="62"/>
    <x v="1"/>
    <d v="2024-06-25T00:00:00"/>
    <d v="2024-06-28T00:00:00"/>
    <d v="2024-01-06T00:00:00"/>
    <x v="13"/>
    <n v="25"/>
  </r>
  <r>
    <n v="23524"/>
    <s v="66.Dengue fever"/>
    <s v="ปาลิตา แสนเมือง"/>
    <s v="หญิง"/>
    <n v="7"/>
    <s v="ไม่ทราบอาชีพ/ในปกครอง"/>
    <s v="4"/>
    <s v="08"/>
    <x v="255"/>
    <x v="84"/>
    <x v="0"/>
    <d v="2024-06-15T00:00:00"/>
    <d v="2024-06-20T00:00:00"/>
    <d v="2024-01-06T00:00:00"/>
    <x v="14"/>
    <n v="24"/>
  </r>
  <r>
    <n v="23311"/>
    <s v="66.Dengue fever"/>
    <s v="ปิติ สามพัน"/>
    <s v="ชาย"/>
    <n v="13"/>
    <s v="ไม่ทราบอาชีพ/ในปกครอง"/>
    <s v="35"/>
    <s v="04"/>
    <x v="21"/>
    <x v="16"/>
    <x v="4"/>
    <d v="2024-06-14T00:00:00"/>
    <d v="2024-06-18T00:00:00"/>
    <d v="2024-01-06T00:00:00"/>
    <x v="14"/>
    <n v="23"/>
  </r>
  <r>
    <n v="23303"/>
    <s v="66.Dengue fever"/>
    <s v="ปิยพัชร์ ผิวขำ"/>
    <s v="ชาย"/>
    <n v="14"/>
    <s v="ไม่ทราบอาชีพ/ในปกครอง"/>
    <s v="98"/>
    <s v="21"/>
    <x v="89"/>
    <x v="4"/>
    <x v="4"/>
    <d v="2024-06-12T00:00:00"/>
    <d v="2024-06-16T00:00:00"/>
    <d v="2024-01-06T00:00:00"/>
    <x v="14"/>
    <n v="23"/>
  </r>
  <r>
    <n v="23748"/>
    <s v="66.Dengue fever"/>
    <s v="ปิยะ พลอยกระโทก"/>
    <s v="ชาย"/>
    <n v="12"/>
    <s v="นักเรียน"/>
    <s v="150"/>
    <s v="12"/>
    <x v="48"/>
    <x v="25"/>
    <x v="10"/>
    <d v="2024-06-28T00:00:00"/>
    <d v="2024-06-28T00:00:00"/>
    <d v="2024-01-06T00:00:00"/>
    <x v="13"/>
    <n v="25"/>
  </r>
  <r>
    <n v="14285"/>
    <s v="66.Dengue fever"/>
    <s v="ปิยะนุช ชาภักดี"/>
    <s v="หญิง"/>
    <n v="26"/>
    <s v="นักเรียน"/>
    <s v="160"/>
    <s v="02"/>
    <x v="60"/>
    <x v="0"/>
    <x v="0"/>
    <d v="2024-03-20T00:00:00"/>
    <d v="2024-03-20T00:00:00"/>
    <d v="2024-01-06T00:00:00"/>
    <x v="26"/>
    <n v="11"/>
  </r>
  <r>
    <n v="4992"/>
    <s v="66.Dengue fever"/>
    <s v="ปิยะพร บุญเลิศ"/>
    <s v="หญิง"/>
    <n v="16"/>
    <s v="ไม่ทราบอาชีพ/ในปกครอง"/>
    <s v="29"/>
    <s v="11"/>
    <x v="256"/>
    <x v="27"/>
    <x v="1"/>
    <d v="2024-08-26T00:00:00"/>
    <d v="2024-08-27T00:00:00"/>
    <d v="2024-01-06T00:00:00"/>
    <x v="9"/>
    <n v="34"/>
  </r>
  <r>
    <n v="12860"/>
    <s v="66.Dengue fever"/>
    <s v="ปิยะราช สุทธิชัย"/>
    <s v="ชาย"/>
    <n v="14"/>
    <s v="นักเรียน"/>
    <s v="38"/>
    <s v="03"/>
    <x v="88"/>
    <x v="14"/>
    <x v="11"/>
    <d v="2024-03-06T00:00:00"/>
    <d v="2024-03-06T00:00:00"/>
    <d v="2024-01-06T00:00:00"/>
    <x v="37"/>
    <n v="9"/>
  </r>
  <r>
    <n v="14825"/>
    <s v="66.Dengue fever"/>
    <s v="ปิยะวัชร์ มูลรัตน์"/>
    <s v="ชาย"/>
    <n v="14"/>
    <s v="ไม่ทราบอาชีพ/ในปกครอง"/>
    <s v="70"/>
    <s v="18"/>
    <x v="128"/>
    <x v="4"/>
    <x v="4"/>
    <d v="2024-03-12T00:00:00"/>
    <d v="2024-03-18T00:00:00"/>
    <d v="2024-01-06T00:00:00"/>
    <x v="26"/>
    <n v="10"/>
  </r>
  <r>
    <n v="13952"/>
    <s v="66.Dengue fever"/>
    <s v="ปุญญพัฒน์ สิงห์บรรณดิษฐ"/>
    <s v="ชาย"/>
    <n v="4"/>
    <s v="ไม่ทราบอาชีพ/ในปกครอง"/>
    <s v="92"/>
    <s v="15"/>
    <x v="257"/>
    <x v="21"/>
    <x v="4"/>
    <d v="2024-03-01T00:00:00"/>
    <d v="2024-03-03T00:00:00"/>
    <d v="2024-01-06T00:00:00"/>
    <x v="37"/>
    <n v="8"/>
  </r>
  <r>
    <n v="3578"/>
    <s v="66.Dengue fever"/>
    <s v="ปุญญาธิวัฒน์ รัตนศรี"/>
    <s v="หญิง"/>
    <n v="3"/>
    <s v="ไม่ทราบอาชีพ/ในปกครอง"/>
    <s v="578"/>
    <s v="16"/>
    <x v="258"/>
    <x v="8"/>
    <x v="3"/>
    <d v="2024-07-26T00:00:00"/>
    <d v="2024-07-27T00:00:00"/>
    <d v="2024-01-06T00:00:00"/>
    <x v="23"/>
    <n v="29"/>
  </r>
  <r>
    <n v="2259"/>
    <s v="66.Dengue fever"/>
    <s v="ปุณยาพร ประเสริฐสังข์"/>
    <s v="หญิง"/>
    <n v="11"/>
    <s v="ไม่ทราบอาชีพ/ในปกครอง"/>
    <s v="46"/>
    <s v="05"/>
    <x v="81"/>
    <x v="55"/>
    <x v="4"/>
    <d v="2024-08-02T00:00:00"/>
    <d v="2024-08-06T00:00:00"/>
    <d v="2024-01-06T00:00:00"/>
    <x v="7"/>
    <n v="30"/>
  </r>
  <r>
    <n v="20952"/>
    <s v="66.Dengue fever"/>
    <s v="พงศกร ตะดอน"/>
    <s v="ชาย"/>
    <n v="10"/>
    <s v="ไม่ทราบอาชีพ/ในปกครอง"/>
    <s v="82"/>
    <s v="07"/>
    <x v="138"/>
    <x v="80"/>
    <x v="18"/>
    <d v="2024-06-04T00:00:00"/>
    <d v="2024-06-07T00:00:00"/>
    <d v="2024-01-06T00:00:00"/>
    <x v="15"/>
    <n v="22"/>
  </r>
  <r>
    <n v="1755"/>
    <s v="66.Dengue fever"/>
    <s v="พงศธร ภาคฤทธิ์"/>
    <s v="ชาย"/>
    <n v="9"/>
    <s v="ไม่ทราบอาชีพ/ในปกครอง"/>
    <s v="10"/>
    <s v="15"/>
    <x v="76"/>
    <x v="8"/>
    <x v="3"/>
    <d v="2024-08-15T00:00:00"/>
    <d v="2024-08-17T00:00:00"/>
    <d v="2024-01-06T00:00:00"/>
    <x v="4"/>
    <n v="32"/>
  </r>
  <r>
    <n v="14826"/>
    <s v="66.Dengue fever"/>
    <s v="พชร จันที"/>
    <s v="ชาย"/>
    <n v="9"/>
    <s v="ไม่ทราบอาชีพ/ในปกครอง"/>
    <s v="25"/>
    <s v="03"/>
    <x v="129"/>
    <x v="44"/>
    <x v="4"/>
    <d v="2024-03-27T00:00:00"/>
    <d v="2024-03-27T00:00:00"/>
    <d v="2024-01-06T00:00:00"/>
    <x v="19"/>
    <n v="12"/>
  </r>
  <r>
    <n v="27877"/>
    <s v="66.Dengue fever"/>
    <s v="พชรพรรณ สายทอง"/>
    <s v="หญิง"/>
    <n v="6"/>
    <s v="ไม่ทราบอาชีพ/ในปกครอง"/>
    <s v="56"/>
    <s v="05"/>
    <x v="18"/>
    <x v="114"/>
    <x v="1"/>
    <d v="2024-07-23T00:00:00"/>
    <d v="2024-07-23T00:00:00"/>
    <d v="2024-01-06T00:00:00"/>
    <x v="1"/>
    <n v="29"/>
  </r>
  <r>
    <n v="9585"/>
    <s v="66.Dengue fever"/>
    <s v="พรชฎา ลือจันดา"/>
    <s v="หญิง"/>
    <n v="13"/>
    <s v="ไม่ทราบอาชีพ/ในปกครอง"/>
    <s v="52"/>
    <s v="14"/>
    <x v="259"/>
    <x v="115"/>
    <x v="7"/>
    <d v="2024-01-26T00:00:00"/>
    <d v="2024-01-31T00:00:00"/>
    <d v="2024-01-06T00:00:00"/>
    <x v="18"/>
    <n v="3"/>
  </r>
  <r>
    <n v="1235"/>
    <s v="66.Dengue fever"/>
    <s v="พรญาดา บัวศรี"/>
    <s v="หญิง"/>
    <n v="7"/>
    <s v="ไม่ทราบอาชีพ/ในปกครอง"/>
    <s v="70"/>
    <s v="12"/>
    <x v="260"/>
    <x v="116"/>
    <x v="3"/>
    <d v="2024-10-10T00:00:00"/>
    <d v="2024-10-16T00:00:00"/>
    <d v="2024-01-06T00:00:00"/>
    <x v="38"/>
    <n v="40"/>
  </r>
  <r>
    <n v="27866"/>
    <s v="66.Dengue fever"/>
    <s v="พรธิดา   ประดับเสริฐ"/>
    <s v="หญิง"/>
    <n v="20"/>
    <s v="ไม่ทราบอาชีพ/ในปกครอง"/>
    <s v="125"/>
    <s v="05"/>
    <x v="30"/>
    <x v="73"/>
    <x v="1"/>
    <d v="2024-07-23T00:00:00"/>
    <d v="2024-07-23T00:00:00"/>
    <d v="2024-01-06T00:00:00"/>
    <x v="1"/>
    <n v="29"/>
  </r>
  <r>
    <n v="13068"/>
    <s v="66.Dengue fever"/>
    <s v="พรไพลิน เจริญพันธ์"/>
    <s v="หญิง"/>
    <n v="17"/>
    <s v="ไม่ทราบอาชีพ/ในปกครอง"/>
    <s v="107"/>
    <s v="03"/>
    <x v="231"/>
    <x v="67"/>
    <x v="10"/>
    <d v="2024-03-04T00:00:00"/>
    <d v="2024-03-07T00:00:00"/>
    <d v="2024-01-06T00:00:00"/>
    <x v="37"/>
    <n v="9"/>
  </r>
  <r>
    <n v="11156"/>
    <s v="66.Dengue fever"/>
    <s v="พรรณกร ผิวพรรณ์"/>
    <s v="ชาย"/>
    <n v="40"/>
    <s v="ทหาร,ตำรวจ"/>
    <s v="112"/>
    <s v="07"/>
    <x v="250"/>
    <x v="113"/>
    <x v="17"/>
    <d v="2024-02-16T00:00:00"/>
    <d v="2024-02-16T00:00:00"/>
    <d v="2024-01-06T00:00:00"/>
    <x v="21"/>
    <n v="6"/>
  </r>
  <r>
    <n v="22950"/>
    <s v="66.Dengue fever"/>
    <s v="พรรษา คชแพทย์"/>
    <s v="หญิง"/>
    <n v="5"/>
    <s v="นักเรียน"/>
    <s v="42"/>
    <s v="12"/>
    <x v="261"/>
    <x v="35"/>
    <x v="10"/>
    <d v="2024-04-14T00:00:00"/>
    <d v="2024-06-14T00:00:00"/>
    <d v="2024-01-06T00:00:00"/>
    <x v="2"/>
    <n v="15"/>
  </r>
  <r>
    <n v="11709"/>
    <s v="66.Dengue fever"/>
    <s v="พรศิลป์ เสาร์แก้ว"/>
    <s v="หญิง"/>
    <n v="5"/>
    <s v="ไม่ทราบอาชีพ/ในปกครอง"/>
    <s v="49"/>
    <s v="16"/>
    <x v="262"/>
    <x v="105"/>
    <x v="15"/>
    <d v="2024-02-17T00:00:00"/>
    <d v="2024-02-22T00:00:00"/>
    <d v="2024-01-06T00:00:00"/>
    <x v="3"/>
    <n v="7"/>
  </r>
  <r>
    <n v="28678"/>
    <s v="66.Dengue fever"/>
    <s v="พร้อมจิตร ขนานแขง"/>
    <s v="หญิง"/>
    <n v="46"/>
    <s v="เกษตร"/>
    <s v="124"/>
    <s v="13"/>
    <x v="26"/>
    <x v="21"/>
    <x v="4"/>
    <d v="2024-07-31T00:00:00"/>
    <d v="2024-08-06T00:00:00"/>
    <d v="2024-01-06T00:00:00"/>
    <x v="7"/>
    <n v="30"/>
  </r>
  <r>
    <n v="12418"/>
    <s v="66.Dengue fever"/>
    <s v="พริสร นากอก"/>
    <s v="ชาย"/>
    <n v="12"/>
    <s v="ไม่ทราบอาชีพ/ในปกครอง"/>
    <s v="93"/>
    <s v="03"/>
    <x v="129"/>
    <x v="44"/>
    <x v="4"/>
    <d v="2024-02-26T00:00:00"/>
    <d v="2024-02-29T00:00:00"/>
    <d v="2024-01-06T00:00:00"/>
    <x v="31"/>
    <n v="8"/>
  </r>
  <r>
    <n v="19046"/>
    <s v="66.Dengue fever"/>
    <s v="พลวริษฐ์ มาดิษฐ์"/>
    <s v="ชาย"/>
    <n v="1"/>
    <s v="ไม่ทราบอาชีพ/ในปกครอง"/>
    <s v="55"/>
    <s v="14"/>
    <x v="172"/>
    <x v="55"/>
    <x v="4"/>
    <d v="2024-05-21T00:00:00"/>
    <d v="2024-05-23T00:00:00"/>
    <d v="2024-01-06T00:00:00"/>
    <x v="40"/>
    <n v="20"/>
  </r>
  <r>
    <n v="29219"/>
    <s v="66.Dengue fever"/>
    <s v="พลอยชนันท์ ศรีหงษ์"/>
    <s v="หญิง"/>
    <n v="1"/>
    <s v="ไม่ทราบอาชีพ/ในปกครอง"/>
    <s v=""/>
    <s v="09"/>
    <x v="64"/>
    <x v="117"/>
    <x v="7"/>
    <d v="2024-07-30T00:00:00"/>
    <d v="2024-07-31T00:00:00"/>
    <d v="2024-01-06T00:00:00"/>
    <x v="23"/>
    <n v="30"/>
  </r>
  <r>
    <n v="28476"/>
    <s v="66.Dengue fever"/>
    <s v="พัชกรณ์ จารีย์"/>
    <s v="ชาย"/>
    <n v="13"/>
    <s v="ไม่ทราบอาชีพ/ในปกครอง"/>
    <s v="10"/>
    <s v="09"/>
    <x v="57"/>
    <x v="42"/>
    <x v="4"/>
    <d v="2024-07-26T00:00:00"/>
    <d v="2024-07-30T00:00:00"/>
    <d v="2024-01-06T00:00:00"/>
    <x v="23"/>
    <n v="29"/>
  </r>
  <r>
    <n v="14723"/>
    <s v="66.Dengue fever"/>
    <s v="พัชรพร ชมบุตรศรี"/>
    <s v="หญิง"/>
    <n v="12"/>
    <s v="นักเรียน"/>
    <s v="92"/>
    <s v="08"/>
    <x v="17"/>
    <x v="14"/>
    <x v="11"/>
    <d v="2024-03-29T00:00:00"/>
    <d v="2024-03-31T00:00:00"/>
    <d v="2024-01-06T00:00:00"/>
    <x v="0"/>
    <n v="12"/>
  </r>
  <r>
    <n v="2841"/>
    <s v="66.Dengue fever"/>
    <s v="พัชรพล ไพบูลย์"/>
    <s v="ชาย"/>
    <n v="8"/>
    <s v="ไม่ทราบอาชีพ/ในปกครอง"/>
    <s v="165"/>
    <s v="02"/>
    <x v="263"/>
    <x v="111"/>
    <x v="19"/>
    <d v="2024-08-27T00:00:00"/>
    <d v="2024-08-27T00:00:00"/>
    <d v="2024-01-06T00:00:00"/>
    <x v="9"/>
    <n v="34"/>
  </r>
  <r>
    <n v="2822"/>
    <s v="66.Dengue fever"/>
    <s v="พัชริดา เศษสุวรรณ"/>
    <s v="หญิง"/>
    <n v="26"/>
    <s v="ไม่ทราบอาชีพ/ในปกครอง"/>
    <s v="150"/>
    <s v="11"/>
    <x v="264"/>
    <x v="118"/>
    <x v="18"/>
    <d v="2024-08-30T00:00:00"/>
    <d v="2024-08-30T00:00:00"/>
    <d v="2024-01-06T00:00:00"/>
    <x v="9"/>
    <n v="34"/>
  </r>
  <r>
    <n v="14554"/>
    <s v="66.Dengue fever"/>
    <s v="พัฒนศักดิ์ น้ำคำ"/>
    <s v="ชาย"/>
    <n v="5"/>
    <s v="ไม่ทราบอาชีพ/ในปกครอง"/>
    <s v="113"/>
    <s v="13"/>
    <x v="45"/>
    <x v="25"/>
    <x v="10"/>
    <d v="2024-03-24T00:00:00"/>
    <d v="2024-03-28T00:00:00"/>
    <d v="2024-01-06T00:00:00"/>
    <x v="19"/>
    <n v="12"/>
  </r>
  <r>
    <n v="28463"/>
    <s v="66.Dengue fever"/>
    <s v="พัลลภ วินทะไชย"/>
    <s v="ชาย"/>
    <n v="20"/>
    <s v="รับจ้าง,กรรมกร"/>
    <s v="16"/>
    <s v="12"/>
    <x v="265"/>
    <x v="47"/>
    <x v="3"/>
    <d v="2024-07-28T00:00:00"/>
    <d v="2024-07-31T00:00:00"/>
    <d v="2024-01-06T00:00:00"/>
    <x v="23"/>
    <n v="30"/>
  </r>
  <r>
    <n v="5024"/>
    <s v="66.Dengue fever"/>
    <s v="พัศธนัญญา เขาน้อย"/>
    <s v="หญิง"/>
    <n v="5"/>
    <s v="ไม่ทราบอาชีพ/ในปกครอง"/>
    <s v="310"/>
    <s v="09"/>
    <x v="21"/>
    <x v="34"/>
    <x v="7"/>
    <d v="2024-09-11T00:00:00"/>
    <d v="2024-09-11T00:00:00"/>
    <d v="2024-01-06T00:00:00"/>
    <x v="11"/>
    <n v="36"/>
  </r>
  <r>
    <n v="24393"/>
    <s v="66.Dengue fever"/>
    <s v="พิชชากร พัฒนาครบุรี"/>
    <s v="ชาย"/>
    <n v="14"/>
    <s v="ไม่ทราบอาชีพ/ในปกครอง"/>
    <s v="90"/>
    <s v="03"/>
    <x v="99"/>
    <x v="62"/>
    <x v="1"/>
    <d v="2024-08-06T00:00:00"/>
    <d v="2024-08-06T00:00:00"/>
    <d v="2024-01-06T00:00:00"/>
    <x v="7"/>
    <n v="31"/>
  </r>
  <r>
    <n v="9699"/>
    <s v="66.Dengue fever"/>
    <s v="พิชญาภร ศิริเกตุ"/>
    <s v="หญิง"/>
    <n v="34"/>
    <s v="ข้าราชการ"/>
    <s v=""/>
    <s v="17"/>
    <x v="266"/>
    <x v="8"/>
    <x v="3"/>
    <d v="2024-01-30T00:00:00"/>
    <d v="2024-01-31T00:00:00"/>
    <d v="2024-01-06T00:00:00"/>
    <x v="18"/>
    <n v="4"/>
  </r>
  <r>
    <n v="26920"/>
    <s v="66.Dengue fever"/>
    <s v="พิชญาภัค เรืองสมบัติ"/>
    <s v="หญิง"/>
    <n v="3"/>
    <s v="ไม่ทราบอาชีพ/ในปกครอง"/>
    <s v="68"/>
    <s v="12"/>
    <x v="267"/>
    <x v="12"/>
    <x v="4"/>
    <d v="2024-06-28T00:00:00"/>
    <d v="2024-06-28T00:00:00"/>
    <d v="2024-01-06T00:00:00"/>
    <x v="13"/>
    <n v="25"/>
  </r>
  <r>
    <n v="3145"/>
    <s v="66.Dengue fever"/>
    <s v="พิทักษ์พงศ์ กัญญาคำ"/>
    <s v="ชาย"/>
    <n v="9"/>
    <s v="ไม่ทราบอาชีพ/ในปกครอง"/>
    <s v="38"/>
    <s v="06"/>
    <x v="96"/>
    <x v="63"/>
    <x v="4"/>
    <d v="2024-08-08T00:00:00"/>
    <d v="2024-08-12T00:00:00"/>
    <d v="2024-01-06T00:00:00"/>
    <x v="20"/>
    <n v="31"/>
  </r>
  <r>
    <n v="9792"/>
    <s v="66.Dengue fever"/>
    <s v="พินนิภา บัวสีคำ"/>
    <s v="หญิง"/>
    <n v="35"/>
    <s v="รับจ้าง,กรรมกร"/>
    <s v="21"/>
    <s v="06"/>
    <x v="147"/>
    <x v="17"/>
    <x v="3"/>
    <d v="2024-01-13T00:00:00"/>
    <d v="2024-01-16T00:00:00"/>
    <d v="2024-01-06T00:00:00"/>
    <x v="6"/>
    <n v="2"/>
  </r>
  <r>
    <n v="29135"/>
    <s v="66.Dengue fever"/>
    <s v="พิพรรธ มีสนาม"/>
    <s v="ชาย"/>
    <n v="8"/>
    <s v="ไม่ทราบอาชีพ/ในปกครอง"/>
    <s v="125"/>
    <s v="06"/>
    <x v="96"/>
    <x v="63"/>
    <x v="4"/>
    <d v="2024-08-09T00:00:00"/>
    <d v="2024-08-16T00:00:00"/>
    <d v="2024-01-06T00:00:00"/>
    <x v="20"/>
    <n v="31"/>
  </r>
  <r>
    <n v="5005"/>
    <s v="66.Dengue fever"/>
    <s v="พิพรรษพร หลักคำ"/>
    <s v="หญิง"/>
    <n v="7"/>
    <s v="ไม่ทราบอาชีพ/ในปกครอง"/>
    <s v="19"/>
    <s v="10"/>
    <x v="268"/>
    <x v="4"/>
    <x v="4"/>
    <d v="2024-08-31T00:00:00"/>
    <d v="2024-09-03T00:00:00"/>
    <d v="2024-01-06T00:00:00"/>
    <x v="25"/>
    <n v="35"/>
  </r>
  <r>
    <n v="14280"/>
    <s v="66.Dengue fever"/>
    <s v="พิมพกานต์ อ่อนหญิง"/>
    <s v="หญิง"/>
    <n v="23"/>
    <s v="รับจ้าง,กรรมกร"/>
    <s v="123"/>
    <s v="07"/>
    <x v="0"/>
    <x v="0"/>
    <x v="0"/>
    <d v="2024-03-16T00:00:00"/>
    <d v="2024-03-17T00:00:00"/>
    <d v="2024-01-06T00:00:00"/>
    <x v="26"/>
    <n v="11"/>
  </r>
  <r>
    <n v="13896"/>
    <s v="66.Dengue fever"/>
    <s v="พิมพ์ชนก จำปาไชย"/>
    <s v="หญิง"/>
    <n v="18"/>
    <s v="ไม่ทราบอาชีพ/ในปกครอง"/>
    <s v="125"/>
    <s v="02"/>
    <x v="69"/>
    <x v="4"/>
    <x v="4"/>
    <d v="2024-03-14T00:00:00"/>
    <d v="2024-03-18T00:00:00"/>
    <d v="2024-01-06T00:00:00"/>
    <x v="26"/>
    <n v="10"/>
  </r>
  <r>
    <n v="23543"/>
    <s v="66.Dengue fever"/>
    <s v="พิมลรัตน์ จริตน้อม"/>
    <s v="หญิง"/>
    <n v="14"/>
    <s v="ไม่ทราบอาชีพ/ในปกครอง"/>
    <s v="58"/>
    <s v="07"/>
    <x v="264"/>
    <x v="15"/>
    <x v="12"/>
    <d v="2024-06-21T00:00:00"/>
    <d v="2024-06-25T00:00:00"/>
    <d v="2024-01-06T00:00:00"/>
    <x v="13"/>
    <n v="24"/>
  </r>
  <r>
    <n v="28479"/>
    <s v="66.Dengue fever"/>
    <s v="พีรดนย์ สิงห์ทอง"/>
    <s v="ชาย"/>
    <n v="9"/>
    <s v="ไม่ทราบอาชีพ/ในปกครอง"/>
    <s v="751"/>
    <s v="20"/>
    <x v="4"/>
    <x v="4"/>
    <x v="4"/>
    <d v="2024-07-13T00:00:00"/>
    <d v="2024-07-17T00:00:00"/>
    <d v="2024-01-06T00:00:00"/>
    <x v="17"/>
    <n v="28"/>
  </r>
  <r>
    <n v="26718"/>
    <s v="66.Dengue fever"/>
    <s v="พีรพัฒน์ ฐานผดุง"/>
    <s v="ชาย"/>
    <n v="13"/>
    <s v="ไม่ทราบอาชีพ/ในปกครอง"/>
    <s v="65"/>
    <s v="05"/>
    <x v="269"/>
    <x v="65"/>
    <x v="1"/>
    <d v="2024-07-17T00:00:00"/>
    <d v="2024-07-17T00:00:00"/>
    <d v="2024-01-06T00:00:00"/>
    <x v="17"/>
    <n v="28"/>
  </r>
  <r>
    <n v="29133"/>
    <s v="66.Dengue fever"/>
    <s v="พีระดนย์ ชัยพิมพา"/>
    <s v="ชาย"/>
    <n v="20"/>
    <s v="ไม่ทราบอาชีพ/ในปกครอง"/>
    <s v="127"/>
    <s v="13"/>
    <x v="26"/>
    <x v="21"/>
    <x v="4"/>
    <d v="2024-08-11T00:00:00"/>
    <d v="2024-08-13T00:00:00"/>
    <d v="2024-01-06T00:00:00"/>
    <x v="20"/>
    <n v="32"/>
  </r>
  <r>
    <n v="157"/>
    <s v="66.Dengue fever"/>
    <s v="พีระศักดิ์ ทิพเจริญ"/>
    <s v="ชาย"/>
    <n v="15"/>
    <s v="ไม่ทราบอาชีพ/ในปกครอง"/>
    <s v="62"/>
    <s v="10"/>
    <x v="30"/>
    <x v="73"/>
    <x v="1"/>
    <d v="2024-07-31T00:00:00"/>
    <d v="2024-07-31T00:00:00"/>
    <d v="2024-01-06T00:00:00"/>
    <x v="23"/>
    <n v="30"/>
  </r>
  <r>
    <n v="13069"/>
    <s v="66.Dengue fever"/>
    <s v="พุฒิเมธ เฉิดเจือ"/>
    <s v="ชาย"/>
    <n v="8"/>
    <s v="ไม่ทราบอาชีพ/ในปกครอง"/>
    <s v="47"/>
    <s v="06"/>
    <x v="108"/>
    <x v="67"/>
    <x v="10"/>
    <d v="2024-03-01T00:00:00"/>
    <d v="2024-03-08T00:00:00"/>
    <d v="2024-01-06T00:00:00"/>
    <x v="37"/>
    <n v="8"/>
  </r>
  <r>
    <n v="23627"/>
    <s v="66.Dengue fever"/>
    <s v="พุฒิสรรค์ แสงปาก"/>
    <s v="ชาย"/>
    <n v="11"/>
    <s v="นักเรียน"/>
    <s v="58"/>
    <s v="12"/>
    <x v="48"/>
    <x v="25"/>
    <x v="10"/>
    <d v="2024-06-27T00:00:00"/>
    <d v="2024-06-27T00:00:00"/>
    <d v="2024-01-06T00:00:00"/>
    <x v="13"/>
    <n v="25"/>
  </r>
  <r>
    <n v="24392"/>
    <s v="66.Dengue fever"/>
    <s v="พุทธิพงษ์   จันทะคัด"/>
    <s v="ชาย"/>
    <n v="13"/>
    <s v="นักเรียน"/>
    <s v="73"/>
    <s v="02"/>
    <x v="188"/>
    <x v="62"/>
    <x v="1"/>
    <d v="2024-06-28T00:00:00"/>
    <d v="2024-07-01T00:00:00"/>
    <d v="2024-01-06T00:00:00"/>
    <x v="24"/>
    <n v="25"/>
  </r>
  <r>
    <n v="15842"/>
    <s v="66.Dengue fever"/>
    <s v="เพียงขวัญ ศรีชนะ"/>
    <s v="หญิง"/>
    <n v="10"/>
    <s v="นักเรียน"/>
    <s v="113"/>
    <s v="13"/>
    <x v="45"/>
    <x v="25"/>
    <x v="10"/>
    <d v="2024-04-18T00:00:00"/>
    <d v="2024-04-18T00:00:00"/>
    <d v="2024-01-06T00:00:00"/>
    <x v="12"/>
    <n v="15"/>
  </r>
  <r>
    <n v="14287"/>
    <s v="66.Dengue fever"/>
    <s v="แพรนภา อ่อนหญิง"/>
    <s v="หญิง"/>
    <n v="16"/>
    <s v="นักเรียน"/>
    <s v="123"/>
    <s v="07"/>
    <x v="0"/>
    <x v="0"/>
    <x v="0"/>
    <d v="2024-03-23T00:00:00"/>
    <d v="2024-03-23T00:00:00"/>
    <d v="2024-01-06T00:00:00"/>
    <x v="19"/>
    <n v="12"/>
  </r>
  <r>
    <n v="5003"/>
    <s v="66.Dengue fever"/>
    <s v="แพรวไพลิน ยิ้มละมัย"/>
    <s v="หญิง"/>
    <n v="7"/>
    <s v="ไม่ทราบอาชีพ/ในปกครอง"/>
    <s v="75"/>
    <s v="07"/>
    <x v="14"/>
    <x v="12"/>
    <x v="4"/>
    <d v="2024-09-04T00:00:00"/>
    <d v="2024-09-07T00:00:00"/>
    <d v="2024-01-06T00:00:00"/>
    <x v="11"/>
    <n v="35"/>
  </r>
  <r>
    <n v="5117"/>
    <s v="66.Dengue fever"/>
    <s v="ฟ้าใส มาตผุด"/>
    <s v="หญิง"/>
    <n v="14"/>
    <s v="นักเรียน"/>
    <s v="24"/>
    <s v="11"/>
    <x v="185"/>
    <x v="59"/>
    <x v="10"/>
    <d v="2024-09-06T00:00:00"/>
    <d v="2024-09-10T00:00:00"/>
    <d v="2024-01-06T00:00:00"/>
    <x v="11"/>
    <n v="35"/>
  </r>
  <r>
    <n v="22738"/>
    <s v="66.Dengue fever"/>
    <s v="ภควัต ธนาไสย์"/>
    <s v="ชาย"/>
    <n v="9"/>
    <s v="นักเรียน"/>
    <s v="124"/>
    <s v="05"/>
    <x v="177"/>
    <x v="68"/>
    <x v="1"/>
    <d v="2024-06-15T00:00:00"/>
    <d v="2024-06-19T00:00:00"/>
    <d v="2024-01-06T00:00:00"/>
    <x v="14"/>
    <n v="24"/>
  </r>
  <r>
    <n v="11997"/>
    <s v="66.Dengue fever"/>
    <s v="ภราดร อินทมล"/>
    <s v="ชาย"/>
    <n v="22"/>
    <s v="นักเรียน"/>
    <s v="91"/>
    <s v="03"/>
    <x v="270"/>
    <x v="95"/>
    <x v="13"/>
    <d v="2024-02-26T00:00:00"/>
    <d v="2024-02-26T00:00:00"/>
    <d v="2024-01-06T00:00:00"/>
    <x v="31"/>
    <n v="8"/>
  </r>
  <r>
    <n v="28478"/>
    <s v="66.Dengue fever"/>
    <s v="ภัทรธิดา พันธ์สวัสดิ์"/>
    <s v="หญิง"/>
    <n v="0"/>
    <s v="ไม่ทราบอาชีพ/ในปกครอง"/>
    <s v="87"/>
    <s v="11"/>
    <x v="271"/>
    <x v="4"/>
    <x v="4"/>
    <d v="2024-07-11T00:00:00"/>
    <d v="2024-07-17T00:00:00"/>
    <d v="2024-01-06T00:00:00"/>
    <x v="17"/>
    <n v="27"/>
  </r>
  <r>
    <n v="23749"/>
    <s v="66.Dengue fever"/>
    <s v="ภัทรบดินทร์ แท่นศิลา"/>
    <s v="ชาย"/>
    <n v="6"/>
    <s v="นักเรียน"/>
    <s v="132"/>
    <s v="05"/>
    <x v="272"/>
    <x v="116"/>
    <x v="3"/>
    <d v="2024-06-26T00:00:00"/>
    <d v="2024-06-28T00:00:00"/>
    <d v="2024-01-06T00:00:00"/>
    <x v="13"/>
    <n v="25"/>
  </r>
  <r>
    <n v="11744"/>
    <s v="66.Dengue fever"/>
    <s v="ภัทรพร บุญมี"/>
    <s v="หญิง"/>
    <n v="9"/>
    <s v="นักเรียน"/>
    <s v="44"/>
    <s v="02"/>
    <x v="131"/>
    <x v="44"/>
    <x v="4"/>
    <d v="2024-02-13T00:00:00"/>
    <d v="2024-02-14T00:00:00"/>
    <d v="2024-01-06T00:00:00"/>
    <x v="21"/>
    <n v="6"/>
  </r>
  <r>
    <n v="28747"/>
    <s v="66.Dengue fever"/>
    <s v="ภัทรวดี มังศรี"/>
    <s v="หญิง"/>
    <n v="5"/>
    <s v="ไม่ทราบอาชีพ/ในปกครอง"/>
    <s v="247"/>
    <s v="03"/>
    <x v="26"/>
    <x v="21"/>
    <x v="4"/>
    <d v="2024-08-03T00:00:00"/>
    <d v="2024-08-09T00:00:00"/>
    <d v="2024-01-06T00:00:00"/>
    <x v="7"/>
    <n v="31"/>
  </r>
  <r>
    <n v="4050"/>
    <s v="66.Dengue fever"/>
    <s v="ภาณุพัฒน์ มาแก้ว"/>
    <s v="ชาย"/>
    <n v="13"/>
    <s v="นักเรียน"/>
    <s v="8"/>
    <s v="08"/>
    <x v="273"/>
    <x v="119"/>
    <x v="6"/>
    <d v="2024-08-04T00:00:00"/>
    <d v="2024-08-09T00:00:00"/>
    <d v="2024-01-06T00:00:00"/>
    <x v="7"/>
    <n v="31"/>
  </r>
  <r>
    <n v="16753"/>
    <s v="66.Dengue fever"/>
    <s v="ภานุเดช โพโสลี"/>
    <s v="ชาย"/>
    <n v="24"/>
    <s v="นักเรียน"/>
    <s v=""/>
    <s v="07"/>
    <x v="274"/>
    <x v="109"/>
    <x v="13"/>
    <d v="2024-04-25T00:00:00"/>
    <d v="2024-04-29T00:00:00"/>
    <d v="2024-01-06T00:00:00"/>
    <x v="29"/>
    <n v="16"/>
  </r>
  <r>
    <n v="27342"/>
    <s v="66.Dengue fever"/>
    <s v="ภานุพงศ์ นนทะนำ"/>
    <s v="ชาย"/>
    <n v="11"/>
    <s v="ไม่ทราบอาชีพ/ในปกครอง"/>
    <s v="157"/>
    <s v="05"/>
    <x v="30"/>
    <x v="73"/>
    <x v="1"/>
    <d v="2024-07-20T00:00:00"/>
    <d v="2024-07-20T00:00:00"/>
    <d v="2024-01-06T00:00:00"/>
    <x v="1"/>
    <n v="29"/>
  </r>
  <r>
    <n v="16614"/>
    <s v="66.Dengue fever"/>
    <s v="ภาวิณี ชอบบุญ"/>
    <s v="หญิง"/>
    <n v="16"/>
    <s v="นักเรียน"/>
    <s v="33"/>
    <s v="09"/>
    <x v="13"/>
    <x v="11"/>
    <x v="10"/>
    <d v="2024-04-21T00:00:00"/>
    <d v="2024-04-26T00:00:00"/>
    <d v="2024-01-06T00:00:00"/>
    <x v="5"/>
    <n v="16"/>
  </r>
  <r>
    <n v="14189"/>
    <s v="66.Dengue fever"/>
    <s v="ภิญญาพัชร์ ไชยคิรินทร์"/>
    <s v="หญิง"/>
    <n v="29"/>
    <s v="ข้าราชการ"/>
    <s v=""/>
    <s v="01"/>
    <x v="55"/>
    <x v="58"/>
    <x v="16"/>
    <d v="2024-03-16T00:00:00"/>
    <d v="2024-03-16T00:00:00"/>
    <d v="2024-01-06T00:00:00"/>
    <x v="26"/>
    <n v="11"/>
  </r>
  <r>
    <n v="10073"/>
    <s v="66.Dengue fever"/>
    <s v="ภูธิป โคตุเคน"/>
    <s v="ชาย"/>
    <n v="15"/>
    <s v="นักเรียน"/>
    <s v="114"/>
    <s v="14"/>
    <x v="82"/>
    <x v="8"/>
    <x v="10"/>
    <d v="2024-02-01T00:00:00"/>
    <d v="2024-02-04T00:00:00"/>
    <d v="2024-01-06T00:00:00"/>
    <x v="28"/>
    <n v="4"/>
  </r>
  <r>
    <n v="4998"/>
    <s v="66.Dengue fever"/>
    <s v="ภูบดี มุกดา"/>
    <s v="ชาย"/>
    <n v="15"/>
    <s v="ไม่ทราบอาชีพ/ในปกครอง"/>
    <s v=""/>
    <s v="02"/>
    <x v="69"/>
    <x v="4"/>
    <x v="4"/>
    <d v="2024-09-07T00:00:00"/>
    <d v="2024-09-10T00:00:00"/>
    <d v="2024-01-06T00:00:00"/>
    <x v="11"/>
    <n v="36"/>
  </r>
  <r>
    <n v="4357"/>
    <s v="66.Dengue fever"/>
    <s v="ภูมิพัชรพล ศรีโคตร"/>
    <s v="ชาย"/>
    <n v="0"/>
    <s v="ไม่ทราบอาชีพ/ในปกครอง"/>
    <s v="219"/>
    <s v="08"/>
    <x v="275"/>
    <x v="120"/>
    <x v="16"/>
    <d v="2024-09-07T00:00:00"/>
    <d v="2024-09-07T00:00:00"/>
    <d v="2024-01-06T00:00:00"/>
    <x v="11"/>
    <n v="36"/>
  </r>
  <r>
    <n v="27344"/>
    <s v="66.Dengue fever"/>
    <s v="ภูมิภัทร สุพาศรี"/>
    <s v="ชาย"/>
    <n v="13"/>
    <s v="ไม่ทราบอาชีพ/ในปกครอง"/>
    <s v="80"/>
    <s v="03"/>
    <x v="19"/>
    <x v="15"/>
    <x v="12"/>
    <d v="2024-07-17T00:00:00"/>
    <d v="2024-07-21T00:00:00"/>
    <d v="2024-01-06T00:00:00"/>
    <x v="1"/>
    <n v="28"/>
  </r>
  <r>
    <n v="14828"/>
    <s v="66.Dengue fever"/>
    <s v="ภูรวิชญ์ รัตนศรี"/>
    <s v="ชาย"/>
    <n v="13"/>
    <s v="ไม่ทราบอาชีพ/ในปกครอง"/>
    <s v="73"/>
    <s v="06"/>
    <x v="96"/>
    <x v="63"/>
    <x v="4"/>
    <d v="2024-03-27T00:00:00"/>
    <d v="2024-03-28T00:00:00"/>
    <d v="2024-01-06T00:00:00"/>
    <x v="19"/>
    <n v="12"/>
  </r>
  <r>
    <n v="5009"/>
    <s v="66.Dengue fever"/>
    <s v="ภูริชญา จันทงาม"/>
    <s v="หญิง"/>
    <n v="8"/>
    <s v="ไม่ทราบอาชีพ/ในปกครอง"/>
    <s v="307"/>
    <s v="09"/>
    <x v="276"/>
    <x v="4"/>
    <x v="4"/>
    <d v="2024-08-26T00:00:00"/>
    <d v="2024-08-27T00:00:00"/>
    <d v="2024-01-06T00:00:00"/>
    <x v="9"/>
    <n v="34"/>
  </r>
  <r>
    <n v="18124"/>
    <s v="66.Dengue fever"/>
    <s v="ภูริทัต แก้วเรือง"/>
    <s v="ชาย"/>
    <n v="6"/>
    <s v="นักเรียน"/>
    <s v=""/>
    <s v="14"/>
    <x v="118"/>
    <x v="8"/>
    <x v="3"/>
    <d v="2024-05-10T00:00:00"/>
    <d v="2024-05-13T00:00:00"/>
    <d v="2024-01-06T00:00:00"/>
    <x v="27"/>
    <n v="18"/>
  </r>
  <r>
    <n v="14375"/>
    <s v="66.Dengue fever"/>
    <s v="ภูริพัฒน์ สุขจันทร์"/>
    <s v="ชาย"/>
    <n v="1"/>
    <s v="ไม่ทราบอาชีพ/ในปกครอง"/>
    <s v="67"/>
    <s v="06"/>
    <x v="277"/>
    <x v="27"/>
    <x v="1"/>
    <d v="2024-03-23T00:00:00"/>
    <d v="2024-03-23T00:00:00"/>
    <d v="2024-01-06T00:00:00"/>
    <x v="19"/>
    <n v="12"/>
  </r>
  <r>
    <n v="5001"/>
    <s v="66.Dengue fever"/>
    <s v="มนฤทัย มีแย้ม"/>
    <s v="หญิง"/>
    <n v="20"/>
    <s v="ไม่ทราบอาชีพ/ในปกครอง"/>
    <s v="277"/>
    <s v="01"/>
    <x v="72"/>
    <x v="4"/>
    <x v="4"/>
    <d v="2024-09-09T00:00:00"/>
    <d v="2024-09-09T00:00:00"/>
    <d v="2024-01-06T00:00:00"/>
    <x v="11"/>
    <n v="36"/>
  </r>
  <r>
    <n v="13562"/>
    <s v="66.Dengue fever"/>
    <s v="มนัสนันท์ ชนิดพจน์"/>
    <s v="หญิง"/>
    <n v="27"/>
    <s v="ไม่ทราบอาชีพ/ในปกครอง"/>
    <s v="76"/>
    <s v="02"/>
    <x v="12"/>
    <x v="10"/>
    <x v="9"/>
    <d v="2024-03-09T00:00:00"/>
    <d v="2024-03-12T00:00:00"/>
    <d v="2024-01-06T00:00:00"/>
    <x v="30"/>
    <n v="10"/>
  </r>
  <r>
    <n v="21700"/>
    <s v="66.Dengue fever"/>
    <s v="มินญาดา เหมนวล"/>
    <s v="หญิง"/>
    <n v="2"/>
    <s v="ไม่ทราบอาชีพ/ในปกครอง"/>
    <s v="57"/>
    <s v="11"/>
    <x v="278"/>
    <x v="121"/>
    <x v="2"/>
    <d v="2024-06-09T00:00:00"/>
    <d v="2024-06-10T00:00:00"/>
    <d v="2024-01-06T00:00:00"/>
    <x v="2"/>
    <n v="23"/>
  </r>
  <r>
    <n v="26716"/>
    <s v="66.Dengue fever"/>
    <s v="เมธาสิทธิ์ กมลพิศ"/>
    <s v="ชาย"/>
    <n v="10"/>
    <s v="ไม่ทราบอาชีพ/ในปกครอง"/>
    <s v="73"/>
    <s v="12"/>
    <x v="279"/>
    <x v="62"/>
    <x v="1"/>
    <d v="2024-07-14T00:00:00"/>
    <d v="2024-07-14T00:00:00"/>
    <d v="2024-01-06T00:00:00"/>
    <x v="17"/>
    <n v="28"/>
  </r>
  <r>
    <n v="15528"/>
    <s v="66.Dengue fever"/>
    <s v="เมธี แซ่เตีย"/>
    <s v="ชาย"/>
    <n v="14"/>
    <s v="นักเรียน"/>
    <s v="3"/>
    <s v="05"/>
    <x v="199"/>
    <x v="6"/>
    <x v="6"/>
    <d v="2024-04-13T00:00:00"/>
    <d v="2024-04-15T00:00:00"/>
    <d v="2024-01-06T00:00:00"/>
    <x v="12"/>
    <n v="15"/>
  </r>
  <r>
    <n v="28470"/>
    <s v="66.Dengue fever"/>
    <s v="ยรรยงค์ ดีสงคราม"/>
    <s v="หญิง"/>
    <n v="62"/>
    <s v="เกษตร"/>
    <s v="4"/>
    <s v="02"/>
    <x v="280"/>
    <x v="122"/>
    <x v="2"/>
    <d v="2024-08-04T00:00:00"/>
    <d v="2024-08-04T00:00:00"/>
    <d v="2024-01-06T00:00:00"/>
    <x v="7"/>
    <n v="31"/>
  </r>
  <r>
    <n v="4103"/>
    <s v="66.Dengue fever"/>
    <s v="ยศวรรธน์ พลผู้ช่วย"/>
    <s v="ชาย"/>
    <n v="11"/>
    <s v="นักเรียน"/>
    <s v="121"/>
    <s v="02"/>
    <x v="18"/>
    <x v="11"/>
    <x v="10"/>
    <d v="2024-08-09T00:00:00"/>
    <d v="2024-08-04T00:00:00"/>
    <d v="2024-01-06T00:00:00"/>
    <x v="7"/>
    <n v="31"/>
  </r>
  <r>
    <n v="25939"/>
    <s v="66.Dengue fever"/>
    <s v="เย็นฤดี ศรีสุนา"/>
    <s v="หญิง"/>
    <n v="34"/>
    <s v="ไม่ทราบอาชีพ/ในปกครอง"/>
    <s v="127"/>
    <s v="01"/>
    <x v="281"/>
    <x v="123"/>
    <x v="9"/>
    <d v="2024-07-08T00:00:00"/>
    <d v="2024-07-08T00:00:00"/>
    <d v="2024-01-06T00:00:00"/>
    <x v="8"/>
    <n v="27"/>
  </r>
  <r>
    <n v="11472"/>
    <s v="66.Dengue fever"/>
    <s v="รดาวรินทร์ คำกว้าง"/>
    <s v="หญิง"/>
    <n v="2"/>
    <s v="ไม่ทราบอาชีพ/ในปกครอง"/>
    <s v="62"/>
    <s v="02"/>
    <x v="282"/>
    <x v="55"/>
    <x v="4"/>
    <d v="2024-01-27T00:00:00"/>
    <d v="2024-01-28T00:00:00"/>
    <d v="2024-01-06T00:00:00"/>
    <x v="18"/>
    <n v="4"/>
  </r>
  <r>
    <n v="1938"/>
    <s v="66.Dengue fever"/>
    <s v="รมิตา ผิวแดง"/>
    <s v="หญิง"/>
    <n v="12"/>
    <s v="ไม่ทราบอาชีพ/ในปกครอง"/>
    <s v="151"/>
    <s v="03"/>
    <x v="21"/>
    <x v="34"/>
    <x v="7"/>
    <d v="2024-08-18T00:00:00"/>
    <d v="2024-08-20T00:00:00"/>
    <d v="2024-01-06T00:00:00"/>
    <x v="4"/>
    <n v="33"/>
  </r>
  <r>
    <n v="16873"/>
    <s v="66.Dengue fever"/>
    <s v="ระดม สุขแสวง"/>
    <s v="ชาย"/>
    <n v="50"/>
    <s v="อื่นๆ"/>
    <s v="77"/>
    <s v="17"/>
    <x v="139"/>
    <x v="4"/>
    <x v="4"/>
    <d v="2024-04-21T00:00:00"/>
    <d v="2024-04-24T00:00:00"/>
    <d v="2024-01-06T00:00:00"/>
    <x v="5"/>
    <n v="16"/>
  </r>
  <r>
    <n v="8568"/>
    <s v="66.Dengue fever"/>
    <s v="ระพีพงศ์ มีดอก"/>
    <s v="ชาย"/>
    <n v="15"/>
    <s v="นักเรียน"/>
    <s v="55"/>
    <s v="11"/>
    <x v="52"/>
    <x v="39"/>
    <x v="13"/>
    <d v="2024-01-17T00:00:00"/>
    <d v="2024-01-19T00:00:00"/>
    <d v="2024-01-06T00:00:00"/>
    <x v="6"/>
    <n v="2"/>
  </r>
  <r>
    <n v="1442"/>
    <s v="66.Dengue fever"/>
    <s v="รัฐศาสตร์ โพพิธี"/>
    <s v="ชาย"/>
    <n v="14"/>
    <s v="ไม่ทราบอาชีพ/ในปกครอง"/>
    <s v="50"/>
    <s v="03"/>
    <x v="283"/>
    <x v="16"/>
    <x v="4"/>
    <d v="2024-08-09T00:00:00"/>
    <d v="2024-08-21T00:00:00"/>
    <d v="2024-01-06T00:00:00"/>
    <x v="4"/>
    <n v="31"/>
  </r>
  <r>
    <n v="29140"/>
    <s v="66.Dengue fever"/>
    <s v="รามนเรศ ทิพยศักดิ์"/>
    <s v="ชาย"/>
    <n v="4"/>
    <s v="นักเรียน"/>
    <s v="113"/>
    <s v="07"/>
    <x v="264"/>
    <x v="15"/>
    <x v="12"/>
    <d v="2024-08-13T00:00:00"/>
    <d v="2024-08-14T00:00:00"/>
    <d v="2024-01-06T00:00:00"/>
    <x v="20"/>
    <n v="32"/>
  </r>
  <r>
    <n v="4928"/>
    <s v="66.Dengue fever"/>
    <s v="รุ่งนภา ผดุงกิจ"/>
    <s v="หญิง"/>
    <n v="50"/>
    <s v="ไม่ทราบอาชีพ/ในปกครอง"/>
    <s v="51"/>
    <s v="05"/>
    <x v="6"/>
    <x v="3"/>
    <x v="3"/>
    <d v="2024-08-06T00:00:00"/>
    <d v="2024-08-09T00:00:00"/>
    <d v="2024-01-06T00:00:00"/>
    <x v="7"/>
    <n v="31"/>
  </r>
  <r>
    <n v="2256"/>
    <s v="66.Dengue fever"/>
    <s v="รุ้งฤดี ดีปัญญา"/>
    <s v="หญิง"/>
    <n v="15"/>
    <s v="ไม่ทราบอาชีพ/ในปกครอง"/>
    <s v="7"/>
    <s v="09"/>
    <x v="57"/>
    <x v="42"/>
    <x v="4"/>
    <d v="2024-08-03T00:00:00"/>
    <d v="2024-08-05T00:00:00"/>
    <d v="2024-01-06T00:00:00"/>
    <x v="7"/>
    <n v="31"/>
  </r>
  <r>
    <n v="11246"/>
    <s v="66.Dengue fever"/>
    <s v="เรวดี เหมัง"/>
    <s v="หญิง"/>
    <n v="34"/>
    <s v="รับจ้าง,กรรมกร"/>
    <s v="225"/>
    <s v="13"/>
    <x v="284"/>
    <x v="39"/>
    <x v="13"/>
    <d v="2024-02-16T00:00:00"/>
    <d v="2024-02-16T00:00:00"/>
    <d v="2024-01-06T00:00:00"/>
    <x v="21"/>
    <n v="6"/>
  </r>
  <r>
    <n v="23533"/>
    <s v="66.Dengue fever"/>
    <s v="ลลิตภัทร หิตะยะโส"/>
    <s v="หญิง"/>
    <n v="12"/>
    <s v="ไม่ทราบอาชีพ/ในปกครอง"/>
    <s v="94"/>
    <s v="05"/>
    <x v="285"/>
    <x v="67"/>
    <x v="12"/>
    <d v="2024-06-22T00:00:00"/>
    <d v="2024-06-26T00:00:00"/>
    <d v="2024-01-06T00:00:00"/>
    <x v="13"/>
    <n v="25"/>
  </r>
  <r>
    <n v="5718"/>
    <s v="66.Dengue fever"/>
    <s v="ลลิตา ไชยประเสริฐ"/>
    <s v="หญิง"/>
    <n v="10"/>
    <s v="ไม่ทราบอาชีพ/ในปกครอง"/>
    <s v="2"/>
    <s v="05"/>
    <x v="6"/>
    <x v="3"/>
    <x v="3"/>
    <d v="2024-09-12T00:00:00"/>
    <d v="2024-09-13T00:00:00"/>
    <d v="2024-01-06T00:00:00"/>
    <x v="11"/>
    <n v="36"/>
  </r>
  <r>
    <n v="3223"/>
    <s v="66.Dengue fever"/>
    <s v="ละมุน สุวรรณศรี"/>
    <s v="หญิง"/>
    <n v="47"/>
    <s v="งานบ้าน"/>
    <s v="11"/>
    <s v="02"/>
    <x v="58"/>
    <x v="41"/>
    <x v="16"/>
    <d v="2024-09-30T00:00:00"/>
    <d v="2024-10-01T00:00:00"/>
    <d v="2024-01-06T00:00:00"/>
    <x v="35"/>
    <n v="39"/>
  </r>
  <r>
    <n v="4961"/>
    <s v="66.Dengue fever"/>
    <s v="ล้ำค้า เทศสิงห์"/>
    <s v="หญิง"/>
    <n v="43"/>
    <s v="ไม่ทราบอาชีพ/ในปกครอง"/>
    <s v="79"/>
    <s v="13"/>
    <x v="286"/>
    <x v="8"/>
    <x v="3"/>
    <d v="2024-09-03T00:00:00"/>
    <d v="2024-09-06T00:00:00"/>
    <d v="2024-01-06T00:00:00"/>
    <x v="25"/>
    <n v="35"/>
  </r>
  <r>
    <n v="2257"/>
    <s v="66.Dengue fever"/>
    <s v="วงศกร ทองเงิน"/>
    <s v="ชาย"/>
    <n v="13"/>
    <s v="ไม่ทราบอาชีพ/ในปกครอง"/>
    <s v="231"/>
    <s v="03"/>
    <x v="26"/>
    <x v="21"/>
    <x v="4"/>
    <d v="2024-08-04T00:00:00"/>
    <d v="2024-08-06T00:00:00"/>
    <d v="2024-01-06T00:00:00"/>
    <x v="7"/>
    <n v="31"/>
  </r>
  <r>
    <n v="28984"/>
    <s v="66.Dengue fever"/>
    <s v="วชิรวิทย์ แสนสำราญ"/>
    <s v="ชาย"/>
    <n v="12"/>
    <s v="ไม่ทราบอาชีพ/ในปกครอง"/>
    <s v="42"/>
    <s v="18"/>
    <x v="287"/>
    <x v="29"/>
    <x v="3"/>
    <d v="2024-08-10T00:00:00"/>
    <d v="2024-08-13T00:00:00"/>
    <d v="2024-01-06T00:00:00"/>
    <x v="20"/>
    <n v="32"/>
  </r>
  <r>
    <n v="23542"/>
    <s v="66.Dengue fever"/>
    <s v="วนิดา เจริญบุตร"/>
    <s v="หญิง"/>
    <n v="5"/>
    <s v="ไม่ทราบอาชีพ/ในปกครอง"/>
    <s v="109"/>
    <s v="03"/>
    <x v="288"/>
    <x v="35"/>
    <x v="10"/>
    <d v="2024-06-21T00:00:00"/>
    <d v="2024-06-24T00:00:00"/>
    <d v="2024-01-06T00:00:00"/>
    <x v="13"/>
    <n v="24"/>
  </r>
  <r>
    <n v="480"/>
    <s v="66.Dengue fever"/>
    <s v="วนิดา สุภารี"/>
    <s v="ชาย"/>
    <n v="26"/>
    <s v="รับจ้าง,กรรมกร"/>
    <s v="29"/>
    <s v="04"/>
    <x v="56"/>
    <x v="41"/>
    <x v="16"/>
    <d v="2024-09-24T00:00:00"/>
    <d v="2024-09-29T00:00:00"/>
    <d v="2024-01-06T00:00:00"/>
    <x v="35"/>
    <n v="38"/>
  </r>
  <r>
    <n v="12701"/>
    <s v="66.Dengue fever"/>
    <s v="วรโชติ พิลาทา"/>
    <s v="ชาย"/>
    <n v="8"/>
    <s v="ไม่ทราบอาชีพ/ในปกครอง"/>
    <s v="154"/>
    <s v="03"/>
    <x v="289"/>
    <x v="12"/>
    <x v="13"/>
    <d v="2024-02-28T00:00:00"/>
    <d v="2024-03-02T00:00:00"/>
    <d v="2024-01-06T00:00:00"/>
    <x v="37"/>
    <n v="8"/>
  </r>
  <r>
    <n v="349"/>
    <s v="66.Dengue fever"/>
    <s v="วรรณกานต์ อินพรม"/>
    <s v="หญิง"/>
    <n v="7"/>
    <s v="ไม่ทราบอาชีพ/ในปกครอง"/>
    <s v="50"/>
    <s v="08"/>
    <x v="140"/>
    <x v="25"/>
    <x v="10"/>
    <d v="2024-07-28T00:00:00"/>
    <d v="2024-07-31T00:00:00"/>
    <d v="2024-01-06T00:00:00"/>
    <x v="23"/>
    <n v="30"/>
  </r>
  <r>
    <n v="26921"/>
    <s v="66.Dengue fever"/>
    <s v="วรรณภา มณีโคตร"/>
    <s v="หญิง"/>
    <n v="13"/>
    <s v="ไม่ทราบอาชีพ/ในปกครอง"/>
    <s v="82"/>
    <s v="09"/>
    <x v="290"/>
    <x v="12"/>
    <x v="4"/>
    <d v="2024-06-30T00:00:00"/>
    <d v="2024-07-06T00:00:00"/>
    <d v="2024-01-06T00:00:00"/>
    <x v="8"/>
    <n v="26"/>
  </r>
  <r>
    <n v="14281"/>
    <s v="66.Dengue fever"/>
    <s v="วรรณภา หงส์พันธุ์"/>
    <s v="หญิง"/>
    <n v="36"/>
    <s v="รับจ้าง,กรรมกร"/>
    <s v="7"/>
    <s v="07"/>
    <x v="0"/>
    <x v="0"/>
    <x v="0"/>
    <d v="2024-03-14T00:00:00"/>
    <d v="2024-03-19T00:00:00"/>
    <d v="2024-01-06T00:00:00"/>
    <x v="26"/>
    <n v="10"/>
  </r>
  <r>
    <n v="77"/>
    <s v="66.Dengue fever"/>
    <s v="วรรณวิษา ยางสุข"/>
    <s v="หญิง"/>
    <n v="14"/>
    <s v="นักเรียน"/>
    <s v="38"/>
    <s v="08"/>
    <x v="291"/>
    <x v="124"/>
    <x v="7"/>
    <d v="2024-08-12T00:00:00"/>
    <d v="2024-08-15T00:00:00"/>
    <d v="2024-01-06T00:00:00"/>
    <x v="20"/>
    <n v="32"/>
  </r>
  <r>
    <n v="11743"/>
    <s v="66.Dengue fever"/>
    <s v="วรวิชญ์ แพงโพนทอง"/>
    <s v="ชาย"/>
    <n v="14"/>
    <s v="นักเรียน"/>
    <s v="245"/>
    <s v="11"/>
    <x v="292"/>
    <x v="125"/>
    <x v="6"/>
    <d v="2024-02-20T00:00:00"/>
    <d v="2024-02-23T00:00:00"/>
    <d v="2024-01-06T00:00:00"/>
    <x v="3"/>
    <n v="7"/>
  </r>
  <r>
    <n v="5512"/>
    <s v="66.Dengue fever"/>
    <s v="วรัชยา พุทธคุณ"/>
    <s v="หญิง"/>
    <n v="3"/>
    <s v="ไม่ทราบอาชีพ/ในปกครอง"/>
    <s v="46"/>
    <s v="10"/>
    <x v="197"/>
    <x v="116"/>
    <x v="3"/>
    <d v="2024-09-16T00:00:00"/>
    <d v="2024-09-18T00:00:00"/>
    <d v="2024-01-06T00:00:00"/>
    <x v="22"/>
    <n v="37"/>
  </r>
  <r>
    <n v="18292"/>
    <s v="66.Dengue fever"/>
    <s v="วรันธร คำบุดดี"/>
    <s v="หญิง"/>
    <n v="2"/>
    <s v="ไม่ทราบอาชีพ/ในปกครอง"/>
    <s v="75"/>
    <s v="01"/>
    <x v="293"/>
    <x v="99"/>
    <x v="19"/>
    <d v="2024-05-10T00:00:00"/>
    <d v="2024-05-14T00:00:00"/>
    <d v="2024-01-06T00:00:00"/>
    <x v="27"/>
    <n v="18"/>
  </r>
  <r>
    <n v="5405"/>
    <s v="66.Dengue fever"/>
    <s v="วรากาญจน์   ศรีสุราช"/>
    <s v="หญิง"/>
    <n v="3"/>
    <s v="ไม่ทราบอาชีพ/ในปกครอง"/>
    <s v="79"/>
    <s v="02"/>
    <x v="294"/>
    <x v="27"/>
    <x v="1"/>
    <d v="2024-09-09T00:00:00"/>
    <d v="2024-09-13T00:00:00"/>
    <d v="2024-01-06T00:00:00"/>
    <x v="11"/>
    <n v="36"/>
  </r>
  <r>
    <n v="2012"/>
    <s v="66.Dengue fever"/>
    <s v="วราภรณ์ วงตะขี"/>
    <s v="หญิง"/>
    <n v="33"/>
    <s v="อื่นๆ"/>
    <s v="119"/>
    <s v="03"/>
    <x v="19"/>
    <x v="15"/>
    <x v="12"/>
    <d v="2024-08-20T00:00:00"/>
    <d v="2024-08-22T00:00:00"/>
    <d v="2024-01-06T00:00:00"/>
    <x v="4"/>
    <n v="33"/>
  </r>
  <r>
    <n v="15604"/>
    <s v="66.Dengue fever"/>
    <s v="วริศยา เฟื่องขจร"/>
    <s v="หญิง"/>
    <n v="13"/>
    <s v="งานบ้าน"/>
    <s v="147"/>
    <s v="06"/>
    <x v="30"/>
    <x v="25"/>
    <x v="10"/>
    <d v="2024-04-12T00:00:00"/>
    <d v="2024-04-12T00:00:00"/>
    <d v="2024-01-06T00:00:00"/>
    <x v="16"/>
    <n v="14"/>
  </r>
  <r>
    <n v="26738"/>
    <s v="66.Dengue fever"/>
    <s v="วัชรพงษ์ บุญเลิศ"/>
    <s v="ชาย"/>
    <n v="11"/>
    <s v="ไม่ทราบอาชีพ/ในปกครอง"/>
    <s v="131"/>
    <s v="01"/>
    <x v="93"/>
    <x v="60"/>
    <x v="4"/>
    <d v="2024-07-12T00:00:00"/>
    <d v="2024-07-16T00:00:00"/>
    <d v="2024-01-06T00:00:00"/>
    <x v="17"/>
    <n v="27"/>
  </r>
  <r>
    <n v="29227"/>
    <s v="66.Dengue fever"/>
    <s v="วันบายศรี จำปาสิงห์"/>
    <s v="ชาย"/>
    <n v="9"/>
    <s v="ไม่ทราบอาชีพ/ในปกครอง"/>
    <s v="43"/>
    <s v="17"/>
    <x v="190"/>
    <x v="65"/>
    <x v="1"/>
    <d v="2024-08-01T00:00:00"/>
    <d v="2024-08-01T00:00:00"/>
    <d v="2024-01-06T00:00:00"/>
    <x v="23"/>
    <n v="30"/>
  </r>
  <r>
    <n v="24386"/>
    <s v="66.Dengue fever"/>
    <s v="วาสนา   นันกลาง"/>
    <s v="หญิง"/>
    <n v="51"/>
    <s v="ไม่ทราบอาชีพ/ในปกครอง"/>
    <s v="19"/>
    <s v="02"/>
    <x v="188"/>
    <x v="62"/>
    <x v="1"/>
    <d v="2024-06-24T00:00:00"/>
    <d v="2024-06-24T00:00:00"/>
    <d v="2024-01-06T00:00:00"/>
    <x v="13"/>
    <n v="25"/>
  </r>
  <r>
    <n v="2724"/>
    <s v="66.Dengue fever"/>
    <s v="วาสนา ยิ่งกำแหง"/>
    <s v="หญิง"/>
    <n v="44"/>
    <s v="ไม่ทราบอาชีพ/ในปกครอง"/>
    <s v="226"/>
    <s v="17"/>
    <x v="266"/>
    <x v="8"/>
    <x v="3"/>
    <d v="2024-08-21T00:00:00"/>
    <d v="2024-08-25T00:00:00"/>
    <d v="2024-01-06T00:00:00"/>
    <x v="9"/>
    <n v="33"/>
  </r>
  <r>
    <n v="23402"/>
    <s v="66.Dengue fever"/>
    <s v="วิชญาพร แสงปาก"/>
    <s v="หญิง"/>
    <n v="15"/>
    <s v="นักเรียน"/>
    <s v="58"/>
    <s v="12"/>
    <x v="48"/>
    <x v="25"/>
    <x v="10"/>
    <d v="2024-06-25T00:00:00"/>
    <d v="2024-06-25T00:00:00"/>
    <d v="2024-01-06T00:00:00"/>
    <x v="13"/>
    <n v="25"/>
  </r>
  <r>
    <n v="2254"/>
    <s v="66.Dengue fever"/>
    <s v="วิชาณพงศ์ สุขประเสริฐ"/>
    <s v="ชาย"/>
    <n v="25"/>
    <s v="ไม่ทราบอาชีพ/ในปกครอง"/>
    <s v="944"/>
    <s v="20"/>
    <x v="4"/>
    <x v="4"/>
    <x v="4"/>
    <d v="2024-08-01T00:00:00"/>
    <d v="2024-08-06T00:00:00"/>
    <d v="2024-01-06T00:00:00"/>
    <x v="7"/>
    <n v="30"/>
  </r>
  <r>
    <n v="16874"/>
    <s v="66.Dengue fever"/>
    <s v="วิชุดา แก้วสมบัติ"/>
    <s v="หญิง"/>
    <n v="18"/>
    <s v="ไม่ทราบอาชีพ/ในปกครอง"/>
    <s v="120"/>
    <s v="01"/>
    <x v="93"/>
    <x v="60"/>
    <x v="4"/>
    <d v="2024-04-22T00:00:00"/>
    <d v="2024-04-25T00:00:00"/>
    <d v="2024-01-06T00:00:00"/>
    <x v="5"/>
    <n v="16"/>
  </r>
  <r>
    <n v="4477"/>
    <s v="66.Dengue fever"/>
    <s v="วิพัฒน์ แก่นนาคำ"/>
    <s v="ชาย"/>
    <n v="32"/>
    <s v="รับจ้าง,กรรมกร"/>
    <s v="30"/>
    <s v="03"/>
    <x v="19"/>
    <x v="15"/>
    <x v="12"/>
    <d v="2024-09-03T00:00:00"/>
    <d v="2024-09-07T00:00:00"/>
    <d v="2024-01-06T00:00:00"/>
    <x v="11"/>
    <n v="35"/>
  </r>
  <r>
    <n v="28474"/>
    <s v="66.Dengue fever"/>
    <s v="วิภา น้ำกระจาย"/>
    <s v="หญิง"/>
    <n v="15"/>
    <s v="ไม่ทราบอาชีพ/ในปกครอง"/>
    <s v="94"/>
    <s v="03"/>
    <x v="26"/>
    <x v="21"/>
    <x v="4"/>
    <d v="2024-07-24T00:00:00"/>
    <d v="2024-07-28T00:00:00"/>
    <d v="2024-01-06T00:00:00"/>
    <x v="23"/>
    <n v="29"/>
  </r>
  <r>
    <n v="6099"/>
    <s v="66.Dengue fever"/>
    <s v="วิภาพร โสมวงศ์"/>
    <s v="หญิง"/>
    <n v="21"/>
    <s v="ไม่ทราบอาชีพ/ในปกครอง"/>
    <s v="115"/>
    <s v="02"/>
    <x v="295"/>
    <x v="87"/>
    <x v="18"/>
    <d v="2024-09-25T00:00:00"/>
    <d v="2024-09-25T00:00:00"/>
    <d v="2024-01-06T00:00:00"/>
    <x v="39"/>
    <n v="38"/>
  </r>
  <r>
    <n v="5404"/>
    <s v="66.Dengue fever"/>
    <s v="วิลัย   ผกาเชิด"/>
    <s v="ชาย"/>
    <n v="45"/>
    <s v="ไม่ทราบอาชีพ/ในปกครอง"/>
    <s v="94"/>
    <s v="02"/>
    <x v="38"/>
    <x v="68"/>
    <x v="1"/>
    <d v="2024-09-14T00:00:00"/>
    <d v="2024-09-15T00:00:00"/>
    <d v="2024-01-06T00:00:00"/>
    <x v="22"/>
    <n v="37"/>
  </r>
  <r>
    <n v="28768"/>
    <s v="66.Dengue fever"/>
    <s v="วิษณุพงษ์ ทองกล้า"/>
    <s v="ชาย"/>
    <n v="38"/>
    <s v="อื่นๆ"/>
    <s v="56"/>
    <s v="11"/>
    <x v="159"/>
    <x v="73"/>
    <x v="1"/>
    <d v="2024-08-08T00:00:00"/>
    <d v="2024-08-08T00:00:00"/>
    <d v="2024-01-06T00:00:00"/>
    <x v="7"/>
    <n v="31"/>
  </r>
  <r>
    <n v="4962"/>
    <s v="66.Dengue fever"/>
    <s v="เวียระภัทร ช่วยศิริ"/>
    <s v="หญิง"/>
    <n v="15"/>
    <s v="ไม่ทราบอาชีพ/ในปกครอง"/>
    <s v="135"/>
    <s v="06"/>
    <x v="296"/>
    <x v="46"/>
    <x v="6"/>
    <d v="2024-09-05T00:00:00"/>
    <d v="2024-09-11T00:00:00"/>
    <d v="2024-01-06T00:00:00"/>
    <x v="11"/>
    <n v="35"/>
  </r>
  <r>
    <n v="3950"/>
    <s v="66.Dengue fever"/>
    <s v="ศตพร สมบัตหล้า"/>
    <s v="ชาย"/>
    <n v="17"/>
    <s v="นักเรียน"/>
    <s v="165"/>
    <s v="06"/>
    <x v="297"/>
    <x v="59"/>
    <x v="10"/>
    <d v="2024-08-28T00:00:00"/>
    <d v="2024-09-01T00:00:00"/>
    <d v="2024-01-06T00:00:00"/>
    <x v="25"/>
    <n v="34"/>
  </r>
  <r>
    <n v="22784"/>
    <s v="66.Dengue fever"/>
    <s v="ศรทักษิณ ทองใหญ่"/>
    <s v="ชาย"/>
    <n v="15"/>
    <s v="ไม่ทราบอาชีพ/ในปกครอง"/>
    <s v="51"/>
    <s v="13"/>
    <x v="298"/>
    <x v="48"/>
    <x v="17"/>
    <d v="2024-06-19T00:00:00"/>
    <d v="2024-06-19T00:00:00"/>
    <d v="2024-01-06T00:00:00"/>
    <x v="14"/>
    <n v="24"/>
  </r>
  <r>
    <n v="1307"/>
    <s v="66.Dengue fever"/>
    <s v="ศรัญญา ป้องปัดชา"/>
    <s v="หญิง"/>
    <n v="19"/>
    <s v="งานบ้าน"/>
    <s v="41"/>
    <s v="09"/>
    <x v="60"/>
    <x v="75"/>
    <x v="3"/>
    <d v="2024-10-11T00:00:00"/>
    <d v="2024-10-13T00:00:00"/>
    <d v="2024-01-06T00:00:00"/>
    <x v="38"/>
    <n v="40"/>
  </r>
  <r>
    <n v="22785"/>
    <s v="66.Dengue fever"/>
    <s v="ศรันย์ สิมมี"/>
    <s v="ชาย"/>
    <n v="16"/>
    <s v="ไม่ทราบอาชีพ/ในปกครอง"/>
    <s v="14"/>
    <s v="07"/>
    <x v="250"/>
    <x v="113"/>
    <x v="17"/>
    <d v="2024-06-19T00:00:00"/>
    <d v="2024-06-19T00:00:00"/>
    <d v="2024-01-06T00:00:00"/>
    <x v="14"/>
    <n v="24"/>
  </r>
  <r>
    <n v="16869"/>
    <s v="66.Dengue fever"/>
    <s v="ศราวิน สุขแสวง"/>
    <s v="ชาย"/>
    <n v="11"/>
    <s v="ไม่ทราบอาชีพ/ในปกครอง"/>
    <s v="77"/>
    <s v="17"/>
    <x v="139"/>
    <x v="4"/>
    <x v="4"/>
    <d v="2024-04-17T00:00:00"/>
    <d v="2024-04-22T00:00:00"/>
    <d v="2024-01-06T00:00:00"/>
    <x v="5"/>
    <n v="15"/>
  </r>
  <r>
    <n v="8665"/>
    <s v="66.Dengue fever"/>
    <s v="ศศิกานต์ วิลัยหล้า"/>
    <s v="หญิง"/>
    <n v="11"/>
    <s v="นักเรียน"/>
    <s v="149"/>
    <s v="08"/>
    <x v="273"/>
    <x v="119"/>
    <x v="6"/>
    <d v="2024-01-20T00:00:00"/>
    <d v="2024-01-23T00:00:00"/>
    <d v="2024-01-06T00:00:00"/>
    <x v="33"/>
    <n v="3"/>
  </r>
  <r>
    <n v="16030"/>
    <s v="66.Dengue fever"/>
    <s v="ศศินิภาศ์ ชันพรมมา"/>
    <s v="หญิง"/>
    <n v="11"/>
    <s v="นักเรียน"/>
    <s v="83"/>
    <s v="06"/>
    <x v="7"/>
    <x v="6"/>
    <x v="6"/>
    <d v="2024-04-16T00:00:00"/>
    <d v="2024-04-21T00:00:00"/>
    <d v="2024-01-06T00:00:00"/>
    <x v="5"/>
    <n v="15"/>
  </r>
  <r>
    <n v="14333"/>
    <s v="66.Dengue fever"/>
    <s v="ศศิประภา ปัญญาเริง"/>
    <s v="หญิง"/>
    <n v="9"/>
    <s v="ไม่ทราบอาชีพ/ในปกครอง"/>
    <s v="102"/>
    <s v="03"/>
    <x v="94"/>
    <x v="61"/>
    <x v="7"/>
    <d v="2024-03-18T00:00:00"/>
    <d v="2024-03-20T00:00:00"/>
    <d v="2024-01-06T00:00:00"/>
    <x v="26"/>
    <n v="11"/>
  </r>
  <r>
    <n v="15413"/>
    <s v="66.Dengue fever"/>
    <s v="ศิริกัญญา ทิพอาจ"/>
    <s v="หญิง"/>
    <n v="10"/>
    <s v="ไม่ทราบอาชีพ/ในปกครอง"/>
    <s v="19"/>
    <s v="05"/>
    <x v="199"/>
    <x v="6"/>
    <x v="6"/>
    <d v="2024-04-08T00:00:00"/>
    <d v="2024-04-12T00:00:00"/>
    <d v="2024-01-06T00:00:00"/>
    <x v="16"/>
    <n v="14"/>
  </r>
  <r>
    <n v="15607"/>
    <s v="66.Dengue fever"/>
    <s v="ศิริขวัญ โอชาผล"/>
    <s v="หญิง"/>
    <n v="30"/>
    <s v="ไม่ทราบอาชีพ/ในปกครอง"/>
    <s v="251"/>
    <s v="16"/>
    <x v="243"/>
    <x v="25"/>
    <x v="10"/>
    <d v="2024-04-16T00:00:00"/>
    <d v="2024-04-16T00:00:00"/>
    <d v="2024-01-06T00:00:00"/>
    <x v="12"/>
    <n v="15"/>
  </r>
  <r>
    <n v="15792"/>
    <s v="66.Dengue fever"/>
    <s v="ศิริลักษณ์ หงษ์หนองหว้า"/>
    <s v="หญิง"/>
    <n v="24"/>
    <s v="รับจ้าง,กรรมกร"/>
    <s v="64"/>
    <s v="17"/>
    <x v="139"/>
    <x v="4"/>
    <x v="4"/>
    <d v="2024-04-04T00:00:00"/>
    <d v="2024-04-09T00:00:00"/>
    <d v="2024-01-06T00:00:00"/>
    <x v="16"/>
    <n v="13"/>
  </r>
  <r>
    <n v="15787"/>
    <s v="66.Dengue fever"/>
    <s v="ศิลป์สุรสีห์ ปิยะรัตน์"/>
    <s v="ชาย"/>
    <n v="29"/>
    <s v="อื่นๆ"/>
    <s v="2"/>
    <s v="03"/>
    <x v="129"/>
    <x v="44"/>
    <x v="4"/>
    <d v="2024-04-03T00:00:00"/>
    <d v="2024-04-05T00:00:00"/>
    <d v="2024-01-06T00:00:00"/>
    <x v="0"/>
    <n v="13"/>
  </r>
  <r>
    <n v="27501"/>
    <s v="66.Dengue fever"/>
    <s v="ศิวกร ทองตีด"/>
    <s v="ชาย"/>
    <n v="11"/>
    <s v="อื่นๆ"/>
    <s v="82"/>
    <s v="01"/>
    <x v="299"/>
    <x v="126"/>
    <x v="15"/>
    <d v="2024-07-23T00:00:00"/>
    <d v="2024-07-23T00:00:00"/>
    <d v="2024-01-06T00:00:00"/>
    <x v="1"/>
    <n v="29"/>
  </r>
  <r>
    <n v="19500"/>
    <s v="66.Dengue fever"/>
    <s v="ศิวกร พลอยบุตร"/>
    <s v="ชาย"/>
    <n v="5"/>
    <s v="ไม่ทราบอาชีพ/ในปกครอง"/>
    <s v="6"/>
    <s v="17"/>
    <x v="139"/>
    <x v="4"/>
    <x v="4"/>
    <d v="2024-05-18T00:00:00"/>
    <d v="2024-05-21T00:00:00"/>
    <d v="2024-01-06T00:00:00"/>
    <x v="40"/>
    <n v="20"/>
  </r>
  <r>
    <n v="20882"/>
    <s v="66.Dengue fever"/>
    <s v="ศิวัช ศิริวัฒนานนท์"/>
    <s v="ชาย"/>
    <n v="4"/>
    <s v="ไม่ทราบอาชีพ/ในปกครอง"/>
    <s v="55"/>
    <s v="04"/>
    <x v="300"/>
    <x v="87"/>
    <x v="18"/>
    <d v="2024-06-04T00:00:00"/>
    <d v="2024-06-06T00:00:00"/>
    <d v="2024-01-06T00:00:00"/>
    <x v="15"/>
    <n v="22"/>
  </r>
  <r>
    <n v="24837"/>
    <s v="66.Dengue fever"/>
    <s v="ศิวัฒน์   มุขมนตรี"/>
    <s v="ชาย"/>
    <n v="11"/>
    <s v="ไม่ทราบอาชีพ/ในปกครอง"/>
    <s v="92"/>
    <s v="12"/>
    <x v="106"/>
    <x v="66"/>
    <x v="14"/>
    <d v="2024-07-03T00:00:00"/>
    <d v="2024-07-04T00:00:00"/>
    <d v="2024-01-06T00:00:00"/>
    <x v="24"/>
    <n v="26"/>
  </r>
  <r>
    <n v="28681"/>
    <s v="66.Dengue fever"/>
    <s v="ศิวานนท์ จันทร์สา"/>
    <s v="ชาย"/>
    <n v="9"/>
    <s v="นักเรียน"/>
    <s v="75"/>
    <s v="01"/>
    <x v="301"/>
    <x v="124"/>
    <x v="7"/>
    <d v="2024-08-05T00:00:00"/>
    <d v="2024-08-06T00:00:00"/>
    <d v="2024-01-06T00:00:00"/>
    <x v="7"/>
    <n v="31"/>
  </r>
  <r>
    <n v="25568"/>
    <s v="66.Dengue fever"/>
    <s v="ศุภกิตติ์ นิลยอง"/>
    <s v="ชาย"/>
    <n v="12"/>
    <s v="นักเรียน"/>
    <s v=""/>
    <s v="09"/>
    <x v="60"/>
    <x v="52"/>
    <x v="3"/>
    <d v="2024-07-03T00:00:00"/>
    <d v="2024-07-06T00:00:00"/>
    <d v="2024-01-06T00:00:00"/>
    <x v="8"/>
    <n v="26"/>
  </r>
  <r>
    <n v="28935"/>
    <s v="66.Dengue fever"/>
    <s v="ศุภกิตติ์ สุดสาคร"/>
    <s v="ชาย"/>
    <n v="16"/>
    <s v="เกษตร"/>
    <s v="18"/>
    <s v="02"/>
    <x v="188"/>
    <x v="62"/>
    <x v="1"/>
    <d v="2024-08-08T00:00:00"/>
    <d v="2024-08-11T00:00:00"/>
    <d v="2024-01-06T00:00:00"/>
    <x v="20"/>
    <n v="31"/>
  </r>
  <r>
    <n v="10442"/>
    <s v="66.Dengue fever"/>
    <s v="ศุภโชติ เทียมสิงห์"/>
    <s v="ชาย"/>
    <n v="10"/>
    <s v="ไม่ทราบอาชีพ/ในปกครอง"/>
    <s v=""/>
    <s v="04"/>
    <x v="37"/>
    <x v="12"/>
    <x v="13"/>
    <d v="2024-02-06T00:00:00"/>
    <d v="2024-02-09T00:00:00"/>
    <d v="2024-01-06T00:00:00"/>
    <x v="28"/>
    <n v="5"/>
  </r>
  <r>
    <n v="2251"/>
    <s v="66.Dengue fever"/>
    <s v="ศุภวัชร์ พัชรคำสุดที"/>
    <s v="ชาย"/>
    <n v="14"/>
    <s v="ไม่ทราบอาชีพ/ในปกครอง"/>
    <s v=""/>
    <s v="20"/>
    <x v="4"/>
    <x v="4"/>
    <x v="4"/>
    <d v="2024-08-21T00:00:00"/>
    <d v="2024-08-25T00:00:00"/>
    <d v="2024-01-06T00:00:00"/>
    <x v="9"/>
    <n v="33"/>
  </r>
  <r>
    <n v="1445"/>
    <s v="66.Dengue fever"/>
    <s v="ศุภิสรา เทียงมา"/>
    <s v="หญิง"/>
    <n v="3"/>
    <s v="ไม่ทราบอาชีพ/ในปกครอง"/>
    <s v="285"/>
    <s v="02"/>
    <x v="302"/>
    <x v="58"/>
    <x v="16"/>
    <d v="2024-08-19T00:00:00"/>
    <d v="2024-08-21T00:00:00"/>
    <d v="2024-01-06T00:00:00"/>
    <x v="4"/>
    <n v="33"/>
  </r>
  <r>
    <n v="4990"/>
    <s v="66.Dengue fever"/>
    <s v="สนธยา นาห้วยล้อม"/>
    <s v="หญิง"/>
    <n v="68"/>
    <s v="เกษตร"/>
    <s v="9809"/>
    <s v="04"/>
    <x v="303"/>
    <x v="65"/>
    <x v="1"/>
    <d v="2024-09-08T00:00:00"/>
    <d v="2024-09-11T00:00:00"/>
    <d v="2024-01-06T00:00:00"/>
    <x v="11"/>
    <n v="36"/>
  </r>
  <r>
    <n v="25500"/>
    <s v="66.Dengue fever"/>
    <s v="สมเกียรติ บุญอินทร์"/>
    <s v="ชาย"/>
    <n v="28"/>
    <s v="รับจ้าง,กรรมกร"/>
    <s v="28"/>
    <s v="11"/>
    <x v="105"/>
    <x v="29"/>
    <x v="3"/>
    <d v="2024-07-02T00:00:00"/>
    <d v="2024-07-06T00:00:00"/>
    <d v="2024-01-06T00:00:00"/>
    <x v="8"/>
    <n v="26"/>
  </r>
  <r>
    <n v="3978"/>
    <s v="66.Dengue fever"/>
    <s v="สมหวัง อัปมะเย"/>
    <s v="ชาย"/>
    <n v="51"/>
    <s v="เกษตร"/>
    <s v="109"/>
    <s v="12"/>
    <x v="279"/>
    <x v="62"/>
    <x v="1"/>
    <d v="2024-09-01T00:00:00"/>
    <d v="2024-09-04T00:00:00"/>
    <d v="2024-01-06T00:00:00"/>
    <x v="25"/>
    <n v="35"/>
  </r>
  <r>
    <n v="14391"/>
    <s v="66.Dengue fever"/>
    <s v="สมาน บัวเลิง"/>
    <s v="ชาย"/>
    <n v="78"/>
    <s v="เกษตร"/>
    <s v="4"/>
    <s v="01"/>
    <x v="304"/>
    <x v="67"/>
    <x v="12"/>
    <d v="2024-03-14T00:00:00"/>
    <d v="2024-03-21T00:00:00"/>
    <d v="2024-01-06T00:00:00"/>
    <x v="26"/>
    <n v="10"/>
  </r>
  <r>
    <n v="23408"/>
    <s v="66.Dengue fever"/>
    <s v="สรยุทธ ป้องแก้ว"/>
    <s v="ชาย"/>
    <n v="18"/>
    <s v="ไม่ทราบอาชีพ/ในปกครอง"/>
    <s v="94"/>
    <s v="13"/>
    <x v="75"/>
    <x v="51"/>
    <x v="5"/>
    <d v="2024-06-20T00:00:00"/>
    <d v="2024-06-24T00:00:00"/>
    <d v="2024-01-06T00:00:00"/>
    <x v="13"/>
    <n v="24"/>
  </r>
  <r>
    <n v="16890"/>
    <s v="66.Dengue fever"/>
    <s v="สราวุฒ อบอุ่น"/>
    <s v="ชาย"/>
    <n v="14"/>
    <s v="ไม่ทราบอาชีพ/ในปกครอง"/>
    <s v="28"/>
    <s v="17"/>
    <x v="139"/>
    <x v="4"/>
    <x v="4"/>
    <d v="2024-04-17T00:00:00"/>
    <d v="2024-04-17T00:00:00"/>
    <d v="2024-01-06T00:00:00"/>
    <x v="12"/>
    <n v="15"/>
  </r>
  <r>
    <n v="24371"/>
    <s v="66.Dengue fever"/>
    <s v="สวรรยา เมืองวัง"/>
    <s v="หญิง"/>
    <n v="13"/>
    <s v="นักเรียน"/>
    <s v="9"/>
    <s v="12"/>
    <x v="48"/>
    <x v="25"/>
    <x v="10"/>
    <d v="2024-07-02T00:00:00"/>
    <d v="2024-07-02T00:00:00"/>
    <d v="2024-01-06T00:00:00"/>
    <x v="24"/>
    <n v="26"/>
  </r>
  <r>
    <n v="10077"/>
    <s v="66.Dengue fever"/>
    <s v="สหัสเนตร  เสโน"/>
    <s v="ชาย"/>
    <n v="6"/>
    <s v="ไม่ทราบอาชีพ/ในปกครอง"/>
    <s v="39"/>
    <s v="14"/>
    <x v="84"/>
    <x v="57"/>
    <x v="14"/>
    <d v="2024-01-10T00:00:00"/>
    <d v="2024-01-11T00:00:00"/>
    <d v="2024-01-06T00:00:00"/>
    <x v="10"/>
    <n v="1"/>
  </r>
  <r>
    <n v="4373"/>
    <s v="66.Dengue fever"/>
    <s v="สะรินนา วินทะไชย"/>
    <s v="หญิง"/>
    <n v="41"/>
    <s v="ข้าราชการ"/>
    <s v="45"/>
    <s v="12"/>
    <x v="145"/>
    <x v="8"/>
    <x v="3"/>
    <d v="2024-08-31T00:00:00"/>
    <d v="2024-09-02T00:00:00"/>
    <d v="2024-01-06T00:00:00"/>
    <x v="25"/>
    <n v="35"/>
  </r>
  <r>
    <n v="21782"/>
    <s v="66.Dengue fever"/>
    <s v="สัมริด คําศรี"/>
    <s v="ชาย"/>
    <n v="72"/>
    <s v="อื่นๆ"/>
    <s v="68"/>
    <s v="06"/>
    <x v="305"/>
    <x v="127"/>
    <x v="17"/>
    <d v="2024-06-14T00:00:00"/>
    <d v="2024-06-14T00:00:00"/>
    <d v="2024-01-06T00:00:00"/>
    <x v="2"/>
    <n v="23"/>
  </r>
  <r>
    <n v="27647"/>
    <s v="66.Dengue fever"/>
    <s v="สิทธานุกูล  วรเลิศ"/>
    <s v="ชาย"/>
    <n v="0"/>
    <s v="ไม่ทราบอาชีพ/ในปกครอง"/>
    <s v="13"/>
    <s v="05"/>
    <x v="306"/>
    <x v="52"/>
    <x v="3"/>
    <d v="2024-07-22T00:00:00"/>
    <d v="2024-07-24T00:00:00"/>
    <d v="2024-01-06T00:00:00"/>
    <x v="1"/>
    <n v="29"/>
  </r>
  <r>
    <n v="21834"/>
    <s v="66.Dengue fever"/>
    <s v="สิทธิชัย สุภรักษ์"/>
    <s v="ชาย"/>
    <n v="14"/>
    <s v="นักเรียน"/>
    <s v="68"/>
    <s v="02"/>
    <x v="307"/>
    <x v="128"/>
    <x v="2"/>
    <d v="2024-06-09T00:00:00"/>
    <d v="2024-06-13T00:00:00"/>
    <d v="2024-01-06T00:00:00"/>
    <x v="2"/>
    <n v="23"/>
  </r>
  <r>
    <n v="28933"/>
    <s v="66.Dengue fever"/>
    <s v="สิรดี ศรีม่วง"/>
    <s v="หญิง"/>
    <n v="5"/>
    <s v="ไม่ทราบอาชีพ/ในปกครอง"/>
    <s v=""/>
    <s v="00"/>
    <x v="35"/>
    <x v="29"/>
    <x v="3"/>
    <d v="2024-08-05T00:00:00"/>
    <d v="2024-08-12T00:00:00"/>
    <d v="2024-01-06T00:00:00"/>
    <x v="20"/>
    <n v="31"/>
  </r>
  <r>
    <n v="13531"/>
    <s v="66.Dengue fever"/>
    <s v="สุชัญญา อูปแก้ว"/>
    <s v="หญิง"/>
    <n v="8"/>
    <s v="ไม่ทราบอาชีพ/ในปกครอง"/>
    <s v="200"/>
    <s v="17"/>
    <x v="139"/>
    <x v="4"/>
    <x v="4"/>
    <d v="2024-03-09T00:00:00"/>
    <d v="2024-03-10T00:00:00"/>
    <d v="2024-01-06T00:00:00"/>
    <x v="30"/>
    <n v="10"/>
  </r>
  <r>
    <n v="23993"/>
    <s v="66.Dengue fever"/>
    <s v="สุดธิดา ไชยดำ"/>
    <s v="หญิง"/>
    <n v="25"/>
    <s v="นักเรียน"/>
    <s v="81"/>
    <s v="12"/>
    <x v="48"/>
    <x v="25"/>
    <x v="10"/>
    <d v="2024-06-30T00:00:00"/>
    <d v="2024-06-30T00:00:00"/>
    <d v="2024-01-06T00:00:00"/>
    <x v="24"/>
    <n v="26"/>
  </r>
  <r>
    <n v="2792"/>
    <s v="66.Dengue fever"/>
    <s v="สุพัชรวิชญ์ นาห้วยล้อม"/>
    <s v="ชาย"/>
    <n v="18"/>
    <s v="ไม่ทราบอาชีพ/ในปกครอง"/>
    <s v="30"/>
    <s v="08"/>
    <x v="308"/>
    <x v="65"/>
    <x v="1"/>
    <d v="2024-08-26T00:00:00"/>
    <d v="2024-08-28T00:00:00"/>
    <d v="2024-01-06T00:00:00"/>
    <x v="9"/>
    <n v="34"/>
  </r>
  <r>
    <n v="23143"/>
    <s v="66.Dengue fever"/>
    <s v="สุรนาท อึ้งตระกูล"/>
    <s v="ชาย"/>
    <n v="3"/>
    <s v="ไม่ทราบอาชีพ/ในปกครอง"/>
    <s v="98"/>
    <s v="14"/>
    <x v="309"/>
    <x v="17"/>
    <x v="3"/>
    <d v="2024-06-22T00:00:00"/>
    <d v="2024-06-22T00:00:00"/>
    <d v="2024-01-06T00:00:00"/>
    <x v="13"/>
    <n v="25"/>
  </r>
  <r>
    <n v="17530"/>
    <s v="66.Dengue fever"/>
    <s v="สุรวุฒิ โคตุเคน"/>
    <s v="ชาย"/>
    <n v="20"/>
    <s v="นักเรียน"/>
    <s v="111"/>
    <s v="05"/>
    <x v="199"/>
    <x v="6"/>
    <x v="6"/>
    <d v="2024-05-02T00:00:00"/>
    <d v="2024-05-05T00:00:00"/>
    <d v="2024-01-06T00:00:00"/>
    <x v="32"/>
    <n v="17"/>
  </r>
  <r>
    <n v="13640"/>
    <s v="66.Dengue fever"/>
    <s v="สุริยา ตรีเมฆ"/>
    <s v="ชาย"/>
    <n v="13"/>
    <s v="ไม่ทราบอาชีพ/ในปกครอง"/>
    <s v="7"/>
    <s v="13"/>
    <x v="310"/>
    <x v="125"/>
    <x v="6"/>
    <d v="2024-03-10T00:00:00"/>
    <d v="2024-03-15T00:00:00"/>
    <d v="2024-01-06T00:00:00"/>
    <x v="30"/>
    <n v="10"/>
  </r>
  <r>
    <n v="26715"/>
    <s v="66.Dengue fever"/>
    <s v="สู กมลตรี"/>
    <s v="หญิง"/>
    <n v="60"/>
    <s v="ไม่ทราบอาชีพ/ในปกครอง"/>
    <s v="2"/>
    <s v="19"/>
    <x v="104"/>
    <x v="65"/>
    <x v="1"/>
    <d v="2024-07-09T00:00:00"/>
    <d v="2024-07-09T00:00:00"/>
    <d v="2024-01-06T00:00:00"/>
    <x v="8"/>
    <n v="27"/>
  </r>
  <r>
    <n v="29134"/>
    <s v="66.Dengue fever"/>
    <s v="เสกสันต์ นาคศรี"/>
    <s v="ชาย"/>
    <n v="21"/>
    <s v="ไม่ทราบอาชีพ/ในปกครอง"/>
    <s v="92"/>
    <s v="13"/>
    <x v="26"/>
    <x v="21"/>
    <x v="4"/>
    <d v="2024-08-11T00:00:00"/>
    <d v="2024-08-14T00:00:00"/>
    <d v="2024-01-06T00:00:00"/>
    <x v="20"/>
    <n v="32"/>
  </r>
  <r>
    <n v="13244"/>
    <s v="66.Dengue fever"/>
    <s v="เสาวลักษณ์ คุ้นเคย"/>
    <s v="หญิง"/>
    <n v="16"/>
    <s v="นักเรียน"/>
    <s v="59"/>
    <s v="06"/>
    <x v="108"/>
    <x v="67"/>
    <x v="10"/>
    <d v="2024-03-04T00:00:00"/>
    <d v="2024-03-08T00:00:00"/>
    <d v="2024-01-06T00:00:00"/>
    <x v="37"/>
    <n v="9"/>
  </r>
  <r>
    <n v="15788"/>
    <s v="66.Dengue fever"/>
    <s v="หงส์ลดา แพงกัญญา"/>
    <s v="หญิง"/>
    <n v="28"/>
    <s v="รับจ้าง,กรรมกร"/>
    <s v="119"/>
    <s v="03"/>
    <x v="129"/>
    <x v="44"/>
    <x v="4"/>
    <d v="2024-04-04T00:00:00"/>
    <d v="2024-04-06T00:00:00"/>
    <d v="2024-01-06T00:00:00"/>
    <x v="16"/>
    <n v="13"/>
  </r>
  <r>
    <n v="16875"/>
    <s v="66.Dengue fever"/>
    <s v="หนึ่งฤทัย สินเนือง"/>
    <s v="หญิง"/>
    <n v="31"/>
    <s v="อื่นๆ"/>
    <s v="4"/>
    <s v="03"/>
    <x v="129"/>
    <x v="44"/>
    <x v="4"/>
    <d v="2024-04-19T00:00:00"/>
    <d v="2024-04-22T00:00:00"/>
    <d v="2024-01-06T00:00:00"/>
    <x v="5"/>
    <n v="15"/>
  </r>
  <r>
    <n v="4249"/>
    <s v="66.Dengue fever"/>
    <s v="หนูพันธ์ น้อมระวี"/>
    <s v="หญิง"/>
    <n v="53"/>
    <s v="ไม่ทราบอาชีพ/ในปกครอง"/>
    <s v=""/>
    <s v="09"/>
    <x v="311"/>
    <x v="49"/>
    <x v="8"/>
    <d v="2024-07-28T00:00:00"/>
    <d v="2024-07-29T00:00:00"/>
    <d v="2024-01-06T00:00:00"/>
    <x v="23"/>
    <n v="30"/>
  </r>
  <r>
    <n v="21341"/>
    <s v="66.Dengue fever"/>
    <s v="หฤทัย สุระพินิจ"/>
    <s v="หญิง"/>
    <n v="14"/>
    <s v="นักเรียน"/>
    <s v="66"/>
    <s v="08"/>
    <x v="312"/>
    <x v="129"/>
    <x v="12"/>
    <d v="2024-06-08T00:00:00"/>
    <d v="2024-06-11T00:00:00"/>
    <d v="2024-01-06T00:00:00"/>
    <x v="2"/>
    <n v="23"/>
  </r>
  <r>
    <n v="10431"/>
    <s v="66.Dengue fever"/>
    <s v="หัทยา ทองทา"/>
    <s v="หญิง"/>
    <n v="27"/>
    <s v="รับจ้าง,กรรมกร"/>
    <s v="152"/>
    <s v="06"/>
    <x v="111"/>
    <x v="39"/>
    <x v="13"/>
    <d v="2024-02-04T00:00:00"/>
    <d v="2024-02-08T00:00:00"/>
    <d v="2024-01-06T00:00:00"/>
    <x v="28"/>
    <n v="5"/>
  </r>
  <r>
    <n v="25330"/>
    <s v="66.Dengue fever"/>
    <s v="อชิตพล มาโยธา"/>
    <s v="ชาย"/>
    <n v="14"/>
    <s v="นักเรียน"/>
    <s v="126"/>
    <s v="05"/>
    <x v="313"/>
    <x v="46"/>
    <x v="2"/>
    <d v="2024-07-05T00:00:00"/>
    <d v="2024-07-08T00:00:00"/>
    <d v="2024-01-06T00:00:00"/>
    <x v="8"/>
    <n v="26"/>
  </r>
  <r>
    <n v="3368"/>
    <s v="66.Dengue fever"/>
    <s v="อชิตะ เสาสิมมา"/>
    <s v="ชาย"/>
    <n v="13"/>
    <s v="ไม่ทราบอาชีพ/ในปกครอง"/>
    <s v="18"/>
    <s v="03"/>
    <x v="77"/>
    <x v="4"/>
    <x v="4"/>
    <d v="2024-09-13T00:00:00"/>
    <d v="2024-09-13T00:00:00"/>
    <d v="2024-01-06T00:00:00"/>
    <x v="11"/>
    <n v="36"/>
  </r>
  <r>
    <n v="25251"/>
    <s v="66.Dengue fever"/>
    <s v="อดิศักดิ์   ชินศรี"/>
    <s v="ชาย"/>
    <n v="10"/>
    <s v="ไม่ทราบอาชีพ/ในปกครอง"/>
    <s v="27"/>
    <s v="06"/>
    <x v="106"/>
    <x v="66"/>
    <x v="14"/>
    <d v="2024-07-06T00:00:00"/>
    <d v="2024-07-06T00:00:00"/>
    <d v="2024-01-06T00:00:00"/>
    <x v="8"/>
    <n v="27"/>
  </r>
  <r>
    <n v="485"/>
    <s v="66.Dengue fever"/>
    <s v="อติการ แสวงหา"/>
    <s v="หญิง"/>
    <n v="22"/>
    <s v="รับจ้าง,กรรมกร"/>
    <s v="14"/>
    <s v="15"/>
    <x v="191"/>
    <x v="18"/>
    <x v="3"/>
    <d v="2024-09-28T00:00:00"/>
    <d v="2024-10-02T00:00:00"/>
    <d v="2024-01-06T00:00:00"/>
    <x v="35"/>
    <n v="39"/>
  </r>
  <r>
    <n v="26075"/>
    <s v="66.Dengue fever"/>
    <s v="อติวิชญ์ ประมวลรัมย์"/>
    <s v="ชาย"/>
    <n v="11"/>
    <s v="ไม่ทราบอาชีพ/ในปกครอง"/>
    <s v="89"/>
    <s v="02"/>
    <x v="60"/>
    <x v="0"/>
    <x v="0"/>
    <d v="2024-04-21T00:00:00"/>
    <d v="2024-04-24T00:00:00"/>
    <d v="2024-01-06T00:00:00"/>
    <x v="5"/>
    <n v="16"/>
  </r>
  <r>
    <n v="12883"/>
    <s v="66.Dengue fever"/>
    <s v="อนุชิต โชคบัณฑิต"/>
    <s v="ชาย"/>
    <n v="29"/>
    <s v="ไม่ทราบอาชีพ/ในปกครอง"/>
    <s v="48"/>
    <s v="04"/>
    <x v="314"/>
    <x v="15"/>
    <x v="12"/>
    <d v="2024-03-01T00:00:00"/>
    <d v="2024-03-05T00:00:00"/>
    <d v="2024-01-06T00:00:00"/>
    <x v="37"/>
    <n v="8"/>
  </r>
  <r>
    <n v="25877"/>
    <s v="66.Dengue fever"/>
    <s v="อนุชิต สิงห์ภักดี"/>
    <s v="ชาย"/>
    <n v="15"/>
    <s v="นักเรียน"/>
    <s v="27"/>
    <s v="08"/>
    <x v="315"/>
    <x v="130"/>
    <x v="10"/>
    <d v="2024-07-08T00:00:00"/>
    <d v="2024-07-12T00:00:00"/>
    <d v="2024-01-06T00:00:00"/>
    <x v="8"/>
    <n v="27"/>
  </r>
  <r>
    <n v="3180"/>
    <s v="66.Dengue fever"/>
    <s v="อนุวัฒน์   เพ็ชมาส"/>
    <s v="ชาย"/>
    <n v="7"/>
    <s v="ไม่ทราบอาชีพ/ในปกครอง"/>
    <s v="143"/>
    <s v="14"/>
    <x v="316"/>
    <x v="65"/>
    <x v="1"/>
    <d v="2024-08-14T00:00:00"/>
    <d v="2024-08-14T00:00:00"/>
    <d v="2024-01-06T00:00:00"/>
    <x v="20"/>
    <n v="32"/>
  </r>
  <r>
    <n v="4991"/>
    <s v="66.Dengue fever"/>
    <s v="อนุสรณ์ เนตรขันธ์"/>
    <s v="ชาย"/>
    <n v="31"/>
    <s v="รับจ้าง,กรรมกร"/>
    <s v="53"/>
    <s v="11"/>
    <x v="256"/>
    <x v="27"/>
    <x v="1"/>
    <d v="2024-08-31T00:00:00"/>
    <d v="2024-09-12T00:00:00"/>
    <d v="2024-01-06T00:00:00"/>
    <x v="11"/>
    <n v="35"/>
  </r>
  <r>
    <n v="28928"/>
    <s v="66.Dengue fever"/>
    <s v="อเนชา ถาพยอม"/>
    <s v="หญิง"/>
    <n v="4"/>
    <s v="ไม่ทราบอาชีพ/ในปกครอง"/>
    <s v="33"/>
    <s v="06"/>
    <x v="29"/>
    <x v="3"/>
    <x v="3"/>
    <d v="2024-08-11T00:00:00"/>
    <d v="2024-08-12T00:00:00"/>
    <d v="2024-01-06T00:00:00"/>
    <x v="20"/>
    <n v="32"/>
  </r>
  <r>
    <n v="15047"/>
    <s v="66.Dengue fever"/>
    <s v="อภิชญานันท์ พรจิรวัฒน์"/>
    <s v="หญิง"/>
    <n v="14"/>
    <s v="นักเรียน"/>
    <s v="9"/>
    <s v="09"/>
    <x v="317"/>
    <x v="6"/>
    <x v="6"/>
    <d v="2024-04-02T00:00:00"/>
    <d v="2024-04-05T00:00:00"/>
    <d v="2024-01-06T00:00:00"/>
    <x v="0"/>
    <n v="13"/>
  </r>
  <r>
    <n v="2821"/>
    <s v="66.Dengue fever"/>
    <s v="อภิชัย เลียบแสง"/>
    <s v="ชาย"/>
    <n v="28"/>
    <s v="ไม่ทราบอาชีพ/ในปกครอง"/>
    <s v="60"/>
    <s v="02"/>
    <x v="178"/>
    <x v="92"/>
    <x v="18"/>
    <d v="2024-08-30T00:00:00"/>
    <d v="2024-08-30T00:00:00"/>
    <d v="2024-01-06T00:00:00"/>
    <x v="9"/>
    <n v="34"/>
  </r>
  <r>
    <n v="5662"/>
    <s v="66.Dengue fever"/>
    <s v="อภิญญา นาชัยฤทธิ์"/>
    <s v="หญิง"/>
    <n v="9"/>
    <s v="ไม่ทราบอาชีพ/ในปกครอง"/>
    <s v="88"/>
    <s v="04"/>
    <x v="56"/>
    <x v="41"/>
    <x v="16"/>
    <d v="2024-09-13T00:00:00"/>
    <d v="2024-09-18T00:00:00"/>
    <d v="2024-01-06T00:00:00"/>
    <x v="22"/>
    <n v="36"/>
  </r>
  <r>
    <n v="14238"/>
    <s v="66.Dengue fever"/>
    <s v="อภิรักษ์ จันทรี"/>
    <s v="ชาย"/>
    <n v="14"/>
    <s v="ไม่ทราบอาชีพ/ในปกครอง"/>
    <s v="25"/>
    <s v="03"/>
    <x v="129"/>
    <x v="44"/>
    <x v="4"/>
    <d v="2024-03-21T00:00:00"/>
    <d v="2024-03-22T00:00:00"/>
    <d v="2024-01-06T00:00:00"/>
    <x v="26"/>
    <n v="11"/>
  </r>
  <r>
    <n v="24372"/>
    <s v="66.Dengue fever"/>
    <s v="อภิวัฒน์ แสนบัว"/>
    <s v="ชาย"/>
    <n v="17"/>
    <s v="ไม่ทราบอาชีพ/ในปกครอง"/>
    <s v="12"/>
    <s v="03"/>
    <x v="318"/>
    <x v="131"/>
    <x v="1"/>
    <d v="2024-04-03T00:00:00"/>
    <d v="2024-04-03T00:00:00"/>
    <d v="2024-01-06T00:00:00"/>
    <x v="0"/>
    <n v="13"/>
  </r>
  <r>
    <n v="11474"/>
    <s v="66.Dengue fever"/>
    <s v="อรทัย วงศ์ณรัตน์"/>
    <s v="ชาย"/>
    <n v="63"/>
    <s v="ไม่ทราบอาชีพ/ในปกครอง"/>
    <s v="77"/>
    <s v="05"/>
    <x v="161"/>
    <x v="4"/>
    <x v="4"/>
    <d v="2024-02-02T00:00:00"/>
    <d v="2024-02-05T00:00:00"/>
    <d v="2024-01-06T00:00:00"/>
    <x v="28"/>
    <n v="4"/>
  </r>
  <r>
    <n v="8525"/>
    <s v="66.Dengue fever"/>
    <s v="อรรถพล สุริยา"/>
    <s v="ชาย"/>
    <n v="28"/>
    <s v="ข้าราชการ"/>
    <s v=""/>
    <s v="03"/>
    <x v="235"/>
    <x v="109"/>
    <x v="13"/>
    <d v="2024-01-11T00:00:00"/>
    <d v="2024-01-18T00:00:00"/>
    <d v="2024-01-06T00:00:00"/>
    <x v="6"/>
    <n v="1"/>
  </r>
  <r>
    <n v="1460"/>
    <s v="66.Dengue fever"/>
    <s v="อรัญญา คำพรมมา"/>
    <s v="หญิง"/>
    <n v="11"/>
    <s v="ไม่ทราบอาชีพ/ในปกครอง"/>
    <s v="183"/>
    <s v="02"/>
    <x v="188"/>
    <x v="62"/>
    <x v="1"/>
    <d v="2024-08-19T00:00:00"/>
    <d v="2024-08-19T00:00:00"/>
    <d v="2024-01-06T00:00:00"/>
    <x v="4"/>
    <n v="33"/>
  </r>
  <r>
    <n v="4927"/>
    <s v="66.Dengue fever"/>
    <s v="อริสรา ทินบุตร"/>
    <s v="หญิง"/>
    <n v="2"/>
    <s v="ไม่ทราบอาชีพ/ในปกครอง"/>
    <s v="6"/>
    <s v="07"/>
    <x v="319"/>
    <x v="67"/>
    <x v="12"/>
    <d v="2024-08-09T00:00:00"/>
    <d v="2024-08-10T00:00:00"/>
    <d v="2024-01-06T00:00:00"/>
    <x v="20"/>
    <n v="31"/>
  </r>
  <r>
    <n v="5406"/>
    <s v="66.Dengue fever"/>
    <s v="อเล็กซานเดอร์   แกรนวิลล์"/>
    <s v="ชาย"/>
    <n v="11"/>
    <s v="ไม่ทราบอาชีพ/ในปกครอง"/>
    <s v="143"/>
    <s v="02"/>
    <x v="188"/>
    <x v="62"/>
    <x v="1"/>
    <d v="2024-09-10T00:00:00"/>
    <d v="2024-09-13T00:00:00"/>
    <d v="2024-01-06T00:00:00"/>
    <x v="11"/>
    <n v="36"/>
  </r>
  <r>
    <n v="24899"/>
    <s v="66.Dengue fever"/>
    <s v="อัครพนธ์ กรมแสง"/>
    <s v="ชาย"/>
    <n v="15"/>
    <s v="ไม่ทราบอาชีพ/ในปกครอง"/>
    <s v="120"/>
    <s v="04"/>
    <x v="168"/>
    <x v="92"/>
    <x v="18"/>
    <d v="2024-07-02T00:00:00"/>
    <d v="2024-07-05T00:00:00"/>
    <d v="2024-01-06T00:00:00"/>
    <x v="24"/>
    <n v="26"/>
  </r>
  <r>
    <n v="28937"/>
    <s v="66.Dengue fever"/>
    <s v="อัครพล จันทะแดง"/>
    <s v="ชาย"/>
    <n v="16"/>
    <s v="ไม่ทราบอาชีพ/ในปกครอง"/>
    <s v="98"/>
    <s v="10"/>
    <x v="30"/>
    <x v="73"/>
    <x v="1"/>
    <d v="2024-08-09T00:00:00"/>
    <d v="2024-08-12T00:00:00"/>
    <d v="2024-01-06T00:00:00"/>
    <x v="20"/>
    <n v="31"/>
  </r>
  <r>
    <n v="2501"/>
    <s v="66.Dengue fever"/>
    <s v="อังคณา บุญยอย"/>
    <s v="หญิง"/>
    <n v="10"/>
    <s v="ไม่ทราบอาชีพ/ในปกครอง"/>
    <s v="283"/>
    <s v="03"/>
    <x v="26"/>
    <x v="21"/>
    <x v="4"/>
    <d v="2024-08-05T00:00:00"/>
    <d v="2024-08-09T00:00:00"/>
    <d v="2024-01-06T00:00:00"/>
    <x v="7"/>
    <n v="31"/>
  </r>
  <r>
    <n v="8764"/>
    <s v="66.Dengue fever"/>
    <s v="อัจฉรา พ้นยาก"/>
    <s v="หญิง"/>
    <n v="12"/>
    <s v="นักเรียน"/>
    <s v=""/>
    <s v="11"/>
    <x v="105"/>
    <x v="29"/>
    <x v="3"/>
    <d v="2024-01-15T00:00:00"/>
    <d v="2024-01-16T00:00:00"/>
    <d v="2024-01-06T00:00:00"/>
    <x v="6"/>
    <n v="2"/>
  </r>
  <r>
    <n v="1889"/>
    <s v="66.Dengue fever"/>
    <s v="อัญชลิกา นุตรักษ์"/>
    <s v="หญิง"/>
    <n v="13"/>
    <s v="ไม่ทราบอาชีพ/ในปกครอง"/>
    <s v="36"/>
    <s v="06"/>
    <x v="91"/>
    <x v="70"/>
    <x v="9"/>
    <d v="2024-08-15T00:00:00"/>
    <d v="2024-08-18T00:00:00"/>
    <d v="2024-01-06T00:00:00"/>
    <x v="4"/>
    <n v="32"/>
  </r>
  <r>
    <n v="23938"/>
    <s v="66.Dengue fever"/>
    <s v="อัญญาดา อุปัญ"/>
    <s v="หญิง"/>
    <n v="0"/>
    <s v="ไม่ทราบอาชีพ/ในปกครอง"/>
    <s v="117"/>
    <s v="11"/>
    <x v="320"/>
    <x v="52"/>
    <x v="3"/>
    <d v="2024-06-24T00:00:00"/>
    <d v="2024-06-28T00:00:00"/>
    <d v="2024-01-06T00:00:00"/>
    <x v="13"/>
    <n v="25"/>
  </r>
  <r>
    <n v="11500"/>
    <s v="66.Dengue fever"/>
    <s v="อัฑฒวีร์ เศษโถ"/>
    <s v="ชาย"/>
    <n v="13"/>
    <s v="ไม่ทราบอาชีพ/ในปกครอง"/>
    <s v="19"/>
    <s v="16"/>
    <x v="321"/>
    <x v="4"/>
    <x v="4"/>
    <d v="2024-02-04T00:00:00"/>
    <d v="2024-02-07T00:00:00"/>
    <d v="2024-01-06T00:00:00"/>
    <x v="28"/>
    <n v="5"/>
  </r>
  <r>
    <n v="4809"/>
    <s v="66.Dengue fever"/>
    <s v="อัมพร หาญอาษา"/>
    <s v="หญิง"/>
    <n v="58"/>
    <s v="ไม่ทราบอาชีพ/ในปกครอง"/>
    <s v="153"/>
    <s v="05"/>
    <x v="41"/>
    <x v="8"/>
    <x v="3"/>
    <d v="2024-09-04T00:00:00"/>
    <d v="2024-09-06T00:00:00"/>
    <d v="2024-01-06T00:00:00"/>
    <x v="25"/>
    <n v="35"/>
  </r>
  <r>
    <n v="135"/>
    <s v="66.Dengue fever"/>
    <s v="อัมรินทร์ แก้วมาตร"/>
    <s v="ชาย"/>
    <n v="31"/>
    <s v="ไม่ทราบอาชีพ/ในปกครอง"/>
    <s v="509"/>
    <s v="15"/>
    <x v="202"/>
    <x v="3"/>
    <x v="3"/>
    <d v="2024-09-30T00:00:00"/>
    <d v="2024-10-05T00:00:00"/>
    <d v="2024-01-06T00:00:00"/>
    <x v="36"/>
    <n v="39"/>
  </r>
  <r>
    <n v="13949"/>
    <s v="66.Dengue fever"/>
    <s v="อัยรดา อูปแก้ว"/>
    <s v="หญิง"/>
    <n v="15"/>
    <s v="ไม่ทราบอาชีพ/ในปกครอง"/>
    <s v="200"/>
    <s v="17"/>
    <x v="139"/>
    <x v="4"/>
    <x v="4"/>
    <d v="2024-03-06T00:00:00"/>
    <d v="2024-03-10T00:00:00"/>
    <d v="2024-01-06T00:00:00"/>
    <x v="30"/>
    <n v="9"/>
  </r>
  <r>
    <n v="15220"/>
    <s v="66.Dengue fever"/>
    <s v="อาทิชา อนันตภูมิ"/>
    <s v="หญิง"/>
    <n v="29"/>
    <s v="รับจ้าง,กรรมกร"/>
    <s v="67"/>
    <s v="06"/>
    <x v="7"/>
    <x v="6"/>
    <x v="6"/>
    <d v="2024-04-07T00:00:00"/>
    <d v="2024-04-09T00:00:00"/>
    <d v="2024-01-06T00:00:00"/>
    <x v="16"/>
    <n v="14"/>
  </r>
  <r>
    <n v="5027"/>
    <s v="66.Dengue fever"/>
    <s v="อานนท์ สาหินกอง"/>
    <s v="ชาย"/>
    <n v="21"/>
    <s v="ไม่ทราบอาชีพ/ในปกครอง"/>
    <s v="14"/>
    <s v="10"/>
    <x v="322"/>
    <x v="12"/>
    <x v="4"/>
    <d v="2024-09-22T00:00:00"/>
    <d v="2024-09-26T00:00:00"/>
    <d v="2024-01-06T00:00:00"/>
    <x v="39"/>
    <n v="38"/>
  </r>
  <r>
    <n v="2873"/>
    <s v="66.Dengue fever"/>
    <s v="อาภาพร ชิยางคบุตร"/>
    <s v="หญิง"/>
    <n v="20"/>
    <s v="ไม่ทราบอาชีพ/ในปกครอง"/>
    <s v="15"/>
    <s v="09"/>
    <x v="90"/>
    <x v="54"/>
    <x v="3"/>
    <d v="2024-08-22T00:00:00"/>
    <d v="2024-08-26T00:00:00"/>
    <d v="2024-01-06T00:00:00"/>
    <x v="9"/>
    <n v="33"/>
  </r>
  <r>
    <n v="28467"/>
    <s v="66.Dengue fever"/>
    <s v="อาริสา นาดี"/>
    <s v="หญิง"/>
    <n v="21"/>
    <s v="รับจ้าง,กรรมกร"/>
    <s v="8"/>
    <s v="10"/>
    <x v="323"/>
    <x v="129"/>
    <x v="12"/>
    <d v="2024-07-30T00:00:00"/>
    <d v="2024-07-31T00:00:00"/>
    <d v="2024-01-06T00:00:00"/>
    <x v="23"/>
    <n v="30"/>
  </r>
  <r>
    <n v="18029"/>
    <s v="66.Dengue fever"/>
    <s v="อำนวย สุวรรณวงค์"/>
    <s v="ชาย"/>
    <n v="52"/>
    <s v="เกษตร"/>
    <s v="23"/>
    <s v="02"/>
    <x v="324"/>
    <x v="21"/>
    <x v="4"/>
    <d v="2024-05-05T00:00:00"/>
    <d v="2024-05-12T00:00:00"/>
    <d v="2024-01-06T00:00:00"/>
    <x v="27"/>
    <n v="18"/>
  </r>
  <r>
    <n v="9067"/>
    <s v="66.Dengue fever"/>
    <s v="อิทธิพัทธ์ ดุจนาคี"/>
    <s v="ชาย"/>
    <n v="12"/>
    <s v="นักเรียน"/>
    <s v="28"/>
    <s v="01"/>
    <x v="114"/>
    <x v="69"/>
    <x v="10"/>
    <d v="2024-01-25T00:00:00"/>
    <d v="2024-01-28T00:00:00"/>
    <d v="2024-01-06T00:00:00"/>
    <x v="18"/>
    <n v="3"/>
  </r>
  <r>
    <n v="1642"/>
    <s v="66.Dengue fever"/>
    <s v="เอกกวิน จินดามล"/>
    <s v="ชาย"/>
    <n v="2"/>
    <s v="ไม่ทราบอาชีพ/ในปกครอง"/>
    <s v=""/>
    <s v="00"/>
    <x v="35"/>
    <x v="29"/>
    <x v="3"/>
    <d v="2024-08-16T00:00:00"/>
    <d v="2024-08-16T00:00:00"/>
    <d v="2024-01-06T00:00:00"/>
    <x v="20"/>
    <n v="32"/>
  </r>
  <r>
    <n v="22965"/>
    <s v="66.Dengue fever"/>
    <s v="เอกลักษณ์ แย้มมูล"/>
    <s v="ชาย"/>
    <n v="38"/>
    <s v="ไม่ทราบอาชีพ/ในปกครอง"/>
    <s v="33"/>
    <s v="08"/>
    <x v="140"/>
    <x v="25"/>
    <x v="10"/>
    <d v="2024-06-14T00:00:00"/>
    <d v="2024-06-17T00:00:00"/>
    <d v="2024-01-06T00:00:00"/>
    <x v="14"/>
    <n v="23"/>
  </r>
  <r>
    <n v="1369"/>
    <s v="66.Dengue fever"/>
    <s v="เอี้ยง ถนอมพล"/>
    <s v="หญิง"/>
    <n v="38"/>
    <s v="เกษตร"/>
    <s v="130"/>
    <s v="11"/>
    <x v="325"/>
    <x v="113"/>
    <x v="17"/>
    <d v="2024-10-14T00:00:00"/>
    <d v="2024-10-18T00:00:00"/>
    <d v="2024-01-06T00:00:00"/>
    <x v="38"/>
    <n v="41"/>
  </r>
  <r>
    <n v="27703"/>
    <s v="66.Dengue fever"/>
    <s v="เอื้ออังกุร พลทม"/>
    <s v="ชาย"/>
    <n v="9"/>
    <s v="อื่นๆ"/>
    <s v="95"/>
    <s v="06"/>
    <x v="326"/>
    <x v="38"/>
    <x v="15"/>
    <d v="2024-07-25T00:00:00"/>
    <d v="2024-07-25T00:00:00"/>
    <d v="2024-01-06T00:00:00"/>
    <x v="1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 colHeaderCaption="wk">
  <location ref="A4:AT514" firstHeaderRow="1" firstDataRow="2" firstDataCol="3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>
      <items count="328">
        <item x="40"/>
        <item x="4"/>
        <item x="120"/>
        <item x="63"/>
        <item x="112"/>
        <item x="295"/>
        <item x="89"/>
        <item x="86"/>
        <item x="206"/>
        <item x="210"/>
        <item x="67"/>
        <item x="118"/>
        <item x="76"/>
        <item x="320"/>
        <item x="165"/>
        <item x="263"/>
        <item x="96"/>
        <item x="196"/>
        <item x="99"/>
        <item x="114"/>
        <item x="211"/>
        <item x="297"/>
        <item x="71"/>
        <item x="155"/>
        <item x="72"/>
        <item x="78"/>
        <item x="205"/>
        <item x="161"/>
        <item x="15"/>
        <item x="77"/>
        <item x="69"/>
        <item x="289"/>
        <item x="162"/>
        <item x="80"/>
        <item x="148"/>
        <item x="286"/>
        <item x="31"/>
        <item x="91"/>
        <item x="59"/>
        <item x="184"/>
        <item x="269"/>
        <item x="33"/>
        <item x="279"/>
        <item x="315"/>
        <item x="171"/>
        <item x="309"/>
        <item x="149"/>
        <item x="159"/>
        <item x="42"/>
        <item x="314"/>
        <item x="308"/>
        <item x="104"/>
        <item x="83"/>
        <item x="39"/>
        <item x="190"/>
        <item x="236"/>
        <item x="177"/>
        <item x="288"/>
        <item x="301"/>
        <item x="311"/>
        <item x="174"/>
        <item x="284"/>
        <item x="187"/>
        <item x="61"/>
        <item x="302"/>
        <item x="156"/>
        <item x="235"/>
        <item x="66"/>
        <item x="138"/>
        <item x="103"/>
        <item x="10"/>
        <item x="299"/>
        <item x="298"/>
        <item x="1"/>
        <item x="166"/>
        <item x="115"/>
        <item x="55"/>
        <item x="163"/>
        <item x="214"/>
        <item x="246"/>
        <item x="254"/>
        <item x="321"/>
        <item x="36"/>
        <item x="107"/>
        <item x="119"/>
        <item x="128"/>
        <item x="305"/>
        <item x="53"/>
        <item x="274"/>
        <item x="325"/>
        <item x="306"/>
        <item x="131"/>
        <item x="150"/>
        <item x="172"/>
        <item x="49"/>
        <item x="207"/>
        <item x="92"/>
        <item x="264"/>
        <item x="151"/>
        <item x="198"/>
        <item x="300"/>
        <item x="185"/>
        <item x="85"/>
        <item x="41"/>
        <item x="170"/>
        <item x="11"/>
        <item x="229"/>
        <item x="188"/>
        <item x="6"/>
        <item x="278"/>
        <item x="222"/>
        <item x="242"/>
        <item x="282"/>
        <item x="304"/>
        <item x="68"/>
        <item x="294"/>
        <item x="95"/>
        <item x="160"/>
        <item x="277"/>
        <item x="201"/>
        <item x="290"/>
        <item x="2"/>
        <item x="173"/>
        <item x="317"/>
        <item x="183"/>
        <item x="245"/>
        <item x="202"/>
        <item x="94"/>
        <item x="142"/>
        <item x="167"/>
        <item x="221"/>
        <item x="116"/>
        <item x="267"/>
        <item x="7"/>
        <item x="182"/>
        <item x="153"/>
        <item x="175"/>
        <item x="79"/>
        <item x="122"/>
        <item x="57"/>
        <item x="90"/>
        <item x="262"/>
        <item x="100"/>
        <item x="243"/>
        <item x="117"/>
        <item x="32"/>
        <item x="136"/>
        <item x="192"/>
        <item x="127"/>
        <item x="287"/>
        <item x="326"/>
        <item x="208"/>
        <item x="152"/>
        <item x="200"/>
        <item x="158"/>
        <item x="240"/>
        <item x="45"/>
        <item x="13"/>
        <item x="255"/>
        <item x="248"/>
        <item x="60"/>
        <item x="180"/>
        <item x="93"/>
        <item x="145"/>
        <item x="88"/>
        <item x="73"/>
        <item x="52"/>
        <item x="195"/>
        <item x="303"/>
        <item x="168"/>
        <item x="82"/>
        <item x="135"/>
        <item x="113"/>
        <item x="291"/>
        <item x="98"/>
        <item x="8"/>
        <item x="186"/>
        <item x="257"/>
        <item x="223"/>
        <item x="226"/>
        <item x="276"/>
        <item x="209"/>
        <item x="227"/>
        <item x="241"/>
        <item x="319"/>
        <item x="47"/>
        <item x="199"/>
        <item x="5"/>
        <item x="81"/>
        <item x="141"/>
        <item x="230"/>
        <item x="146"/>
        <item x="35"/>
        <item x="307"/>
        <item x="270"/>
        <item x="27"/>
        <item x="28"/>
        <item x="216"/>
        <item x="102"/>
        <item x="105"/>
        <item x="14"/>
        <item x="137"/>
        <item x="70"/>
        <item x="324"/>
        <item x="0"/>
        <item x="285"/>
        <item x="261"/>
        <item x="273"/>
        <item x="256"/>
        <item x="43"/>
        <item x="252"/>
        <item x="87"/>
        <item x="268"/>
        <item x="316"/>
        <item x="176"/>
        <item x="50"/>
        <item x="281"/>
        <item x="157"/>
        <item x="220"/>
        <item x="323"/>
        <item x="26"/>
        <item x="310"/>
        <item x="219"/>
        <item x="253"/>
        <item x="23"/>
        <item x="191"/>
        <item x="228"/>
        <item x="74"/>
        <item x="272"/>
        <item x="84"/>
        <item x="212"/>
        <item x="109"/>
        <item x="275"/>
        <item x="238"/>
        <item x="139"/>
        <item x="25"/>
        <item x="283"/>
        <item x="231"/>
        <item x="108"/>
        <item x="237"/>
        <item x="126"/>
        <item x="124"/>
        <item x="65"/>
        <item x="260"/>
        <item x="250"/>
        <item x="251"/>
        <item x="101"/>
        <item x="130"/>
        <item x="123"/>
        <item x="271"/>
        <item x="125"/>
        <item x="234"/>
        <item x="178"/>
        <item x="9"/>
        <item x="147"/>
        <item x="318"/>
        <item x="34"/>
        <item x="203"/>
        <item x="265"/>
        <item x="54"/>
        <item x="133"/>
        <item x="144"/>
        <item x="194"/>
        <item x="224"/>
        <item x="3"/>
        <item x="18"/>
        <item x="204"/>
        <item x="129"/>
        <item x="218"/>
        <item x="189"/>
        <item x="111"/>
        <item x="313"/>
        <item x="193"/>
        <item x="143"/>
        <item x="17"/>
        <item x="97"/>
        <item x="16"/>
        <item x="322"/>
        <item x="179"/>
        <item x="21"/>
        <item x="12"/>
        <item x="233"/>
        <item x="225"/>
        <item x="134"/>
        <item x="44"/>
        <item x="249"/>
        <item x="64"/>
        <item x="30"/>
        <item x="266"/>
        <item x="75"/>
        <item x="312"/>
        <item x="154"/>
        <item x="38"/>
        <item x="22"/>
        <item x="121"/>
        <item x="296"/>
        <item x="110"/>
        <item x="232"/>
        <item x="293"/>
        <item x="46"/>
        <item x="19"/>
        <item x="24"/>
        <item x="132"/>
        <item x="106"/>
        <item x="217"/>
        <item x="62"/>
        <item x="239"/>
        <item x="58"/>
        <item x="197"/>
        <item x="169"/>
        <item x="29"/>
        <item x="140"/>
        <item x="51"/>
        <item x="258"/>
        <item x="247"/>
        <item x="213"/>
        <item x="20"/>
        <item x="280"/>
        <item x="164"/>
        <item x="259"/>
        <item x="48"/>
        <item x="292"/>
        <item x="37"/>
        <item x="181"/>
        <item x="56"/>
        <item x="215"/>
        <item x="244"/>
        <item t="default"/>
      </items>
    </pivotField>
    <pivotField axis="axisRow" outline="0" showAll="0">
      <items count="133">
        <item x="69"/>
        <item x="43"/>
        <item x="87"/>
        <item x="117"/>
        <item x="34"/>
        <item x="112"/>
        <item x="37"/>
        <item x="52"/>
        <item x="65"/>
        <item x="56"/>
        <item x="62"/>
        <item x="86"/>
        <item x="84"/>
        <item x="100"/>
        <item x="28"/>
        <item x="130"/>
        <item x="19"/>
        <item x="82"/>
        <item x="63"/>
        <item x="80"/>
        <item x="76"/>
        <item x="108"/>
        <item x="68"/>
        <item x="7"/>
        <item x="124"/>
        <item x="39"/>
        <item x="104"/>
        <item x="9"/>
        <item x="23"/>
        <item x="126"/>
        <item x="71"/>
        <item x="40"/>
        <item x="79"/>
        <item x="109"/>
        <item x="113"/>
        <item x="121"/>
        <item x="59"/>
        <item x="30"/>
        <item x="15"/>
        <item x="31"/>
        <item x="42"/>
        <item x="22"/>
        <item x="120"/>
        <item x="77"/>
        <item x="2"/>
        <item x="32"/>
        <item x="110"/>
        <item x="102"/>
        <item x="128"/>
        <item x="122"/>
        <item x="55"/>
        <item x="78"/>
        <item x="45"/>
        <item x="95"/>
        <item x="61"/>
        <item x="85"/>
        <item x="72"/>
        <item x="75"/>
        <item x="54"/>
        <item x="93"/>
        <item x="105"/>
        <item x="94"/>
        <item x="29"/>
        <item x="60"/>
        <item x="73"/>
        <item x="83"/>
        <item x="111"/>
        <item x="89"/>
        <item x="115"/>
        <item x="67"/>
        <item x="14"/>
        <item x="24"/>
        <item x="49"/>
        <item x="35"/>
        <item x="90"/>
        <item x="46"/>
        <item x="131"/>
        <item x="70"/>
        <item x="118"/>
        <item x="57"/>
        <item x="53"/>
        <item x="25"/>
        <item x="36"/>
        <item x="107"/>
        <item x="58"/>
        <item x="13"/>
        <item x="81"/>
        <item x="74"/>
        <item x="98"/>
        <item x="103"/>
        <item x="8"/>
        <item x="119"/>
        <item x="101"/>
        <item x="106"/>
        <item x="66"/>
        <item x="4"/>
        <item x="6"/>
        <item x="38"/>
        <item x="123"/>
        <item x="125"/>
        <item x="1"/>
        <item x="18"/>
        <item x="127"/>
        <item x="50"/>
        <item x="116"/>
        <item x="47"/>
        <item x="20"/>
        <item x="114"/>
        <item x="92"/>
        <item x="97"/>
        <item x="0"/>
        <item x="41"/>
        <item x="11"/>
        <item x="17"/>
        <item x="10"/>
        <item x="51"/>
        <item x="96"/>
        <item x="48"/>
        <item x="5"/>
        <item x="99"/>
        <item x="16"/>
        <item x="12"/>
        <item x="44"/>
        <item x="21"/>
        <item x="3"/>
        <item x="129"/>
        <item x="64"/>
        <item x="91"/>
        <item x="26"/>
        <item x="27"/>
        <item x="33"/>
        <item x="88"/>
        <item t="default"/>
      </items>
    </pivotField>
    <pivotField axis="axisRow" outline="0" showAll="0">
      <items count="21">
        <item x="7"/>
        <item x="13"/>
        <item x="8"/>
        <item x="19"/>
        <item x="12"/>
        <item x="16"/>
        <item x="15"/>
        <item x="18"/>
        <item x="1"/>
        <item x="14"/>
        <item x="6"/>
        <item x="11"/>
        <item x="3"/>
        <item x="0"/>
        <item x="9"/>
        <item x="4"/>
        <item x="2"/>
        <item x="10"/>
        <item x="17"/>
        <item x="5"/>
        <item t="default"/>
      </items>
    </pivotField>
    <pivotField numFmtId="14" showAll="0"/>
    <pivotField dataField="1" numFmtId="14" showAll="0"/>
    <pivotField numFmtId="192" showAll="0"/>
    <pivotField axis="axisCol" showAll="0">
      <items count="43">
        <item x="34"/>
        <item x="10"/>
        <item x="6"/>
        <item x="33"/>
        <item x="18"/>
        <item x="28"/>
        <item x="21"/>
        <item x="3"/>
        <item x="31"/>
        <item x="37"/>
        <item x="30"/>
        <item x="26"/>
        <item x="19"/>
        <item x="0"/>
        <item x="16"/>
        <item x="12"/>
        <item x="5"/>
        <item x="29"/>
        <item x="32"/>
        <item x="27"/>
        <item x="40"/>
        <item x="41"/>
        <item x="15"/>
        <item x="2"/>
        <item x="14"/>
        <item x="13"/>
        <item x="24"/>
        <item x="8"/>
        <item x="17"/>
        <item x="1"/>
        <item x="23"/>
        <item x="7"/>
        <item x="20"/>
        <item x="4"/>
        <item x="9"/>
        <item x="25"/>
        <item x="11"/>
        <item x="22"/>
        <item x="39"/>
        <item x="35"/>
        <item x="36"/>
        <item x="38"/>
        <item t="default"/>
      </items>
    </pivotField>
    <pivotField showAll="0"/>
  </pivotFields>
  <rowFields count="3">
    <field x="10"/>
    <field x="9"/>
    <field x="8"/>
  </rowFields>
  <rowItems count="509">
    <i>
      <x/>
      <x v="3"/>
      <x v="286"/>
    </i>
    <i t="default" r="1">
      <x v="3"/>
    </i>
    <i r="1">
      <x v="4"/>
      <x v="8"/>
    </i>
    <i r="2">
      <x v="9"/>
    </i>
    <i r="2">
      <x v="10"/>
    </i>
    <i r="2">
      <x v="279"/>
    </i>
    <i r="2">
      <x v="284"/>
    </i>
    <i t="default" r="1">
      <x v="4"/>
    </i>
    <i r="1">
      <x v="23"/>
      <x v="175"/>
    </i>
    <i t="default" r="1">
      <x v="23"/>
    </i>
    <i r="1">
      <x v="24"/>
      <x v="58"/>
    </i>
    <i r="2">
      <x v="173"/>
    </i>
    <i t="default" r="1">
      <x v="24"/>
    </i>
    <i r="1">
      <x v="54"/>
      <x v="127"/>
    </i>
    <i t="default" r="1">
      <x v="54"/>
    </i>
    <i r="1">
      <x v="61"/>
      <x v="142"/>
    </i>
    <i t="default" r="1">
      <x v="61"/>
    </i>
    <i r="1">
      <x v="68"/>
      <x v="319"/>
    </i>
    <i t="default" r="1">
      <x v="68"/>
    </i>
    <i r="1">
      <x v="103"/>
      <x v="227"/>
    </i>
    <i t="default" r="1">
      <x v="103"/>
    </i>
    <i r="1">
      <x v="113"/>
      <x v="293"/>
    </i>
    <i t="default" r="1">
      <x v="113"/>
    </i>
    <i r="1">
      <x v="127"/>
      <x v="32"/>
    </i>
    <i t="default" r="1">
      <x v="127"/>
    </i>
    <i t="default">
      <x/>
    </i>
    <i>
      <x v="1"/>
      <x v="14"/>
      <x v="41"/>
    </i>
    <i r="2">
      <x v="259"/>
    </i>
    <i r="2">
      <x v="286"/>
    </i>
    <i r="2">
      <x v="312"/>
    </i>
    <i t="default" r="1">
      <x v="14"/>
    </i>
    <i r="1">
      <x v="25"/>
      <x v="2"/>
    </i>
    <i r="2">
      <x v="61"/>
    </i>
    <i r="2">
      <x v="166"/>
    </i>
    <i r="2">
      <x v="270"/>
    </i>
    <i t="default" r="1">
      <x v="25"/>
    </i>
    <i r="1">
      <x v="33"/>
      <x v="66"/>
    </i>
    <i r="2">
      <x v="88"/>
    </i>
    <i t="default" r="1">
      <x v="33"/>
    </i>
    <i r="1">
      <x v="53"/>
      <x v="122"/>
    </i>
    <i r="2">
      <x v="194"/>
    </i>
    <i t="default" r="1">
      <x v="53"/>
    </i>
    <i r="1">
      <x v="88"/>
      <x v="17"/>
    </i>
    <i r="2">
      <x v="124"/>
    </i>
    <i t="default" r="1">
      <x v="88"/>
    </i>
    <i r="1">
      <x v="110"/>
      <x v="263"/>
    </i>
    <i t="default" r="1">
      <x v="110"/>
    </i>
    <i r="1">
      <x v="121"/>
      <x v="31"/>
    </i>
    <i r="2">
      <x v="248"/>
    </i>
    <i r="2">
      <x v="302"/>
    </i>
    <i r="2">
      <x v="322"/>
    </i>
    <i t="default" r="1">
      <x v="121"/>
    </i>
    <i r="1">
      <x v="131"/>
      <x v="217"/>
    </i>
    <i r="2">
      <x v="262"/>
    </i>
    <i t="default" r="1">
      <x v="131"/>
    </i>
    <i t="default">
      <x v="1"/>
    </i>
    <i>
      <x v="2"/>
      <x v="16"/>
      <x v="301"/>
    </i>
    <i t="default" r="1">
      <x v="16"/>
    </i>
    <i r="1">
      <x v="27"/>
      <x v="69"/>
    </i>
    <i r="2">
      <x v="70"/>
    </i>
    <i r="2">
      <x v="161"/>
    </i>
    <i t="default" r="1">
      <x v="27"/>
    </i>
    <i r="1">
      <x v="31"/>
      <x v="76"/>
    </i>
    <i r="2">
      <x v="87"/>
    </i>
    <i t="default" r="1">
      <x v="31"/>
    </i>
    <i r="1">
      <x v="71"/>
      <x v="74"/>
    </i>
    <i r="2">
      <x v="310"/>
    </i>
    <i t="default" r="1">
      <x v="71"/>
    </i>
    <i r="1">
      <x v="72"/>
      <x v="59"/>
    </i>
    <i r="2">
      <x v="165"/>
    </i>
    <i t="default" r="1">
      <x v="72"/>
    </i>
    <i r="1">
      <x v="83"/>
      <x v="182"/>
    </i>
    <i t="default" r="1">
      <x v="83"/>
    </i>
    <i r="1">
      <x v="89"/>
      <x v="95"/>
    </i>
    <i t="default" r="1">
      <x v="89"/>
    </i>
    <i t="default">
      <x v="2"/>
    </i>
    <i>
      <x v="3"/>
      <x v="21"/>
      <x v="55"/>
    </i>
    <i r="2">
      <x v="190"/>
    </i>
    <i t="default" r="1">
      <x v="21"/>
    </i>
    <i r="1">
      <x v="66"/>
      <x v="15"/>
    </i>
    <i r="2">
      <x v="125"/>
    </i>
    <i t="default" r="1">
      <x v="66"/>
    </i>
    <i r="1">
      <x v="119"/>
      <x v="145"/>
    </i>
    <i r="2">
      <x v="298"/>
    </i>
    <i t="default" r="1">
      <x v="119"/>
    </i>
    <i t="default">
      <x v="3"/>
    </i>
    <i>
      <x v="4"/>
      <x v="38"/>
      <x v="49"/>
    </i>
    <i r="2">
      <x v="97"/>
    </i>
    <i r="2">
      <x v="300"/>
    </i>
    <i r="2">
      <x v="325"/>
    </i>
    <i t="default" r="1">
      <x v="38"/>
    </i>
    <i r="1">
      <x v="41"/>
      <x v="195"/>
    </i>
    <i r="2">
      <x v="296"/>
    </i>
    <i t="default" r="1">
      <x v="41"/>
    </i>
    <i r="1">
      <x v="69"/>
      <x v="113"/>
    </i>
    <i r="2">
      <x v="184"/>
    </i>
    <i r="2">
      <x v="205"/>
    </i>
    <i t="default" r="1">
      <x v="69"/>
    </i>
    <i r="1">
      <x v="125"/>
      <x v="219"/>
    </i>
    <i r="2">
      <x v="290"/>
    </i>
    <i t="default" r="1">
      <x v="125"/>
    </i>
    <i t="default">
      <x v="4"/>
    </i>
    <i>
      <x v="5"/>
      <x v="42"/>
      <x v="232"/>
    </i>
    <i t="default" r="1">
      <x v="42"/>
    </i>
    <i r="1">
      <x v="43"/>
      <x v="171"/>
    </i>
    <i t="default" r="1">
      <x v="43"/>
    </i>
    <i r="1">
      <x v="55"/>
      <x v="92"/>
    </i>
    <i t="default" r="1">
      <x v="55"/>
    </i>
    <i r="1">
      <x v="80"/>
      <x v="307"/>
    </i>
    <i t="default" r="1">
      <x v="80"/>
    </i>
    <i r="1">
      <x v="84"/>
      <x v="6"/>
    </i>
    <i r="2">
      <x v="64"/>
    </i>
    <i r="2">
      <x v="76"/>
    </i>
    <i r="2">
      <x v="129"/>
    </i>
    <i t="default" r="1">
      <x v="84"/>
    </i>
    <i r="1">
      <x v="111"/>
      <x v="116"/>
    </i>
    <i r="2">
      <x v="233"/>
    </i>
    <i r="2">
      <x v="251"/>
    </i>
    <i r="2">
      <x v="294"/>
    </i>
    <i r="2">
      <x v="307"/>
    </i>
    <i r="2">
      <x v="324"/>
    </i>
    <i t="default" r="1">
      <x v="111"/>
    </i>
    <i t="default">
      <x v="5"/>
    </i>
    <i>
      <x v="6"/>
      <x v="29"/>
      <x v="71"/>
    </i>
    <i t="default" r="1">
      <x v="29"/>
    </i>
    <i r="1">
      <x v="59"/>
      <x v="127"/>
    </i>
    <i t="default" r="1">
      <x v="59"/>
    </i>
    <i r="1">
      <x v="60"/>
      <x v="141"/>
    </i>
    <i r="2">
      <x v="218"/>
    </i>
    <i t="default" r="1">
      <x v="60"/>
    </i>
    <i r="1">
      <x v="65"/>
      <x v="152"/>
    </i>
    <i r="2">
      <x v="261"/>
    </i>
    <i t="default" r="1">
      <x v="65"/>
    </i>
    <i r="1">
      <x v="97"/>
      <x v="150"/>
    </i>
    <i r="2">
      <x v="215"/>
    </i>
    <i t="default" r="1">
      <x v="97"/>
    </i>
    <i t="default">
      <x v="6"/>
    </i>
    <i>
      <x v="7"/>
      <x v="2"/>
      <x v="5"/>
    </i>
    <i r="2">
      <x v="65"/>
    </i>
    <i r="2">
      <x v="100"/>
    </i>
    <i t="default" r="1">
      <x v="2"/>
    </i>
    <i r="1">
      <x v="11"/>
      <x v="23"/>
    </i>
    <i t="default" r="1">
      <x v="11"/>
    </i>
    <i r="1">
      <x v="19"/>
      <x v="68"/>
    </i>
    <i t="default" r="1">
      <x v="19"/>
    </i>
    <i r="1">
      <x v="46"/>
      <x v="111"/>
    </i>
    <i r="2">
      <x v="135"/>
    </i>
    <i t="default" r="1">
      <x v="46"/>
    </i>
    <i r="1">
      <x v="74"/>
      <x v="26"/>
    </i>
    <i r="2">
      <x v="27"/>
    </i>
    <i r="2">
      <x v="77"/>
    </i>
    <i t="default" r="1">
      <x v="74"/>
    </i>
    <i r="1">
      <x v="78"/>
      <x v="97"/>
    </i>
    <i t="default" r="1">
      <x v="78"/>
    </i>
    <i r="1">
      <x v="92"/>
      <x v="308"/>
    </i>
    <i t="default" r="1">
      <x v="92"/>
    </i>
    <i r="1">
      <x v="108"/>
      <x v="169"/>
    </i>
    <i r="2">
      <x v="252"/>
    </i>
    <i t="default" r="1">
      <x v="108"/>
    </i>
    <i t="default">
      <x v="7"/>
    </i>
    <i>
      <x v="8"/>
      <x v="8"/>
      <x v="14"/>
    </i>
    <i r="2">
      <x v="40"/>
    </i>
    <i r="2">
      <x v="50"/>
    </i>
    <i r="2">
      <x v="51"/>
    </i>
    <i r="2">
      <x v="54"/>
    </i>
    <i r="2">
      <x v="168"/>
    </i>
    <i r="2">
      <x v="213"/>
    </i>
    <i t="default" r="1">
      <x v="8"/>
    </i>
    <i r="1">
      <x v="10"/>
      <x v="18"/>
    </i>
    <i r="2">
      <x v="42"/>
    </i>
    <i r="2">
      <x v="46"/>
    </i>
    <i r="2">
      <x v="107"/>
    </i>
    <i r="2">
      <x v="110"/>
    </i>
    <i r="2">
      <x v="155"/>
    </i>
    <i r="2">
      <x v="181"/>
    </i>
    <i t="default" r="1">
      <x v="10"/>
    </i>
    <i r="1">
      <x v="22"/>
      <x v="56"/>
    </i>
    <i r="2">
      <x v="231"/>
    </i>
    <i r="2">
      <x v="292"/>
    </i>
    <i t="default" r="1">
      <x v="22"/>
    </i>
    <i r="1">
      <x v="30"/>
      <x v="84"/>
    </i>
    <i t="default" r="1">
      <x v="30"/>
    </i>
    <i r="1">
      <x v="64"/>
      <x v="47"/>
    </i>
    <i r="2">
      <x v="151"/>
    </i>
    <i r="2">
      <x v="153"/>
    </i>
    <i r="2">
      <x v="287"/>
    </i>
    <i t="default" r="1">
      <x v="64"/>
    </i>
    <i r="1">
      <x v="76"/>
      <x v="255"/>
    </i>
    <i t="default" r="1">
      <x v="76"/>
    </i>
    <i r="1">
      <x v="100"/>
      <x v="73"/>
    </i>
    <i r="2">
      <x v="223"/>
    </i>
    <i t="default" r="1">
      <x v="100"/>
    </i>
    <i r="1">
      <x v="107"/>
      <x v="265"/>
    </i>
    <i t="default" r="1">
      <x v="107"/>
    </i>
    <i r="1">
      <x v="129"/>
      <x v="106"/>
    </i>
    <i r="2">
      <x v="115"/>
    </i>
    <i r="2">
      <x v="118"/>
    </i>
    <i r="2">
      <x v="145"/>
    </i>
    <i r="2">
      <x v="208"/>
    </i>
    <i t="default" r="1">
      <x v="129"/>
    </i>
    <i t="default">
      <x v="8"/>
    </i>
    <i>
      <x v="9"/>
      <x v="37"/>
      <x v="82"/>
    </i>
    <i t="default" r="1">
      <x v="37"/>
    </i>
    <i r="1">
      <x v="79"/>
      <x v="174"/>
    </i>
    <i r="2">
      <x v="229"/>
    </i>
    <i r="2">
      <x v="239"/>
    </i>
    <i r="2">
      <x v="260"/>
    </i>
    <i t="default" r="1">
      <x v="79"/>
    </i>
    <i r="1">
      <x v="94"/>
      <x v="75"/>
    </i>
    <i r="2">
      <x v="128"/>
    </i>
    <i r="2">
      <x v="176"/>
    </i>
    <i r="2">
      <x v="303"/>
    </i>
    <i t="default" r="1">
      <x v="94"/>
    </i>
    <i t="default">
      <x v="9"/>
    </i>
    <i>
      <x v="10"/>
      <x v="51"/>
      <x v="146"/>
    </i>
    <i t="default" r="1">
      <x v="51"/>
    </i>
    <i r="1">
      <x v="56"/>
      <x v="138"/>
    </i>
    <i t="default" r="1">
      <x v="56"/>
    </i>
    <i r="1">
      <x v="75"/>
      <x v="295"/>
    </i>
    <i t="default" r="1">
      <x v="75"/>
    </i>
    <i r="1">
      <x v="91"/>
      <x v="207"/>
    </i>
    <i t="default" r="1">
      <x v="91"/>
    </i>
    <i r="1">
      <x v="96"/>
      <x v="123"/>
    </i>
    <i r="2">
      <x v="133"/>
    </i>
    <i r="2">
      <x v="186"/>
    </i>
    <i t="default" r="1">
      <x v="96"/>
    </i>
    <i r="1">
      <x v="99"/>
      <x v="221"/>
    </i>
    <i r="2">
      <x v="321"/>
    </i>
    <i t="default" r="1">
      <x v="99"/>
    </i>
    <i r="1">
      <x v="116"/>
      <x v="60"/>
    </i>
    <i r="2">
      <x v="78"/>
    </i>
    <i t="default" r="1">
      <x v="116"/>
    </i>
    <i t="default">
      <x v="10"/>
    </i>
    <i>
      <x v="11"/>
      <x v="20"/>
      <x v="247"/>
    </i>
    <i t="default" r="1">
      <x v="20"/>
    </i>
    <i r="1">
      <x v="70"/>
      <x v="22"/>
    </i>
    <i r="2">
      <x v="164"/>
    </i>
    <i r="2">
      <x v="274"/>
    </i>
    <i t="default" r="1">
      <x v="70"/>
    </i>
    <i r="1">
      <x v="85"/>
      <x v="20"/>
    </i>
    <i r="2">
      <x v="198"/>
    </i>
    <i r="2">
      <x v="276"/>
    </i>
    <i r="2">
      <x v="283"/>
    </i>
    <i t="default" r="1">
      <x v="85"/>
    </i>
    <i t="default">
      <x v="11"/>
    </i>
    <i>
      <x v="12"/>
      <x v="7"/>
      <x v="13"/>
    </i>
    <i r="2">
      <x v="90"/>
    </i>
    <i r="2">
      <x v="159"/>
    </i>
    <i r="2">
      <x v="160"/>
    </i>
    <i t="default" r="1">
      <x v="7"/>
    </i>
    <i r="1">
      <x v="13"/>
      <x v="269"/>
    </i>
    <i r="2">
      <x v="272"/>
    </i>
    <i t="default" r="1">
      <x v="13"/>
    </i>
    <i r="1">
      <x v="26"/>
      <x v="315"/>
    </i>
    <i t="default" r="1">
      <x v="26"/>
    </i>
    <i r="1">
      <x v="47"/>
      <x v="257"/>
    </i>
    <i t="default" r="1">
      <x v="47"/>
    </i>
    <i r="1">
      <x v="57"/>
      <x v="148"/>
    </i>
    <i r="2">
      <x v="160"/>
    </i>
    <i r="2">
      <x v="178"/>
    </i>
    <i r="2">
      <x v="306"/>
    </i>
    <i t="default" r="1">
      <x v="57"/>
    </i>
    <i r="1">
      <x v="58"/>
      <x v="16"/>
    </i>
    <i r="2">
      <x v="137"/>
    </i>
    <i r="2">
      <x v="140"/>
    </i>
    <i r="2">
      <x v="309"/>
    </i>
    <i t="default" r="1">
      <x v="58"/>
    </i>
    <i r="1">
      <x v="62"/>
      <x v="149"/>
    </i>
    <i r="2">
      <x v="167"/>
    </i>
    <i r="2">
      <x v="192"/>
    </i>
    <i r="2">
      <x v="199"/>
    </i>
    <i r="2">
      <x v="211"/>
    </i>
    <i t="default" r="1">
      <x v="62"/>
    </i>
    <i r="1">
      <x v="86"/>
      <x v="189"/>
    </i>
    <i r="2">
      <x v="326"/>
    </i>
    <i t="default" r="1">
      <x v="86"/>
    </i>
    <i r="1">
      <x v="90"/>
      <x v="11"/>
    </i>
    <i r="2">
      <x v="12"/>
    </i>
    <i r="2">
      <x v="35"/>
    </i>
    <i r="2">
      <x v="103"/>
    </i>
    <i r="2">
      <x v="105"/>
    </i>
    <i r="2">
      <x v="163"/>
    </i>
    <i r="2">
      <x v="197"/>
    </i>
    <i r="2">
      <x v="253"/>
    </i>
    <i r="2">
      <x v="288"/>
    </i>
    <i r="2">
      <x v="313"/>
    </i>
    <i t="default" r="1">
      <x v="90"/>
    </i>
    <i r="1">
      <x v="101"/>
      <x v="3"/>
    </i>
    <i r="2">
      <x v="80"/>
    </i>
    <i r="2">
      <x v="191"/>
    </i>
    <i r="2">
      <x v="224"/>
    </i>
    <i r="2">
      <x v="225"/>
    </i>
    <i t="default" r="1">
      <x v="101"/>
    </i>
    <i r="1">
      <x v="104"/>
      <x v="228"/>
    </i>
    <i r="2">
      <x v="243"/>
    </i>
    <i r="2">
      <x v="308"/>
    </i>
    <i t="default" r="1">
      <x v="104"/>
    </i>
    <i r="1">
      <x v="105"/>
      <x v="130"/>
    </i>
    <i r="2">
      <x v="202"/>
    </i>
    <i r="2">
      <x v="258"/>
    </i>
    <i t="default" r="1">
      <x v="105"/>
    </i>
    <i r="1">
      <x v="113"/>
      <x v="7"/>
    </i>
    <i r="2">
      <x v="45"/>
    </i>
    <i r="2">
      <x v="254"/>
    </i>
    <i t="default" r="1">
      <x v="113"/>
    </i>
    <i r="1">
      <x v="124"/>
      <x v="108"/>
    </i>
    <i r="2">
      <x v="126"/>
    </i>
    <i r="2">
      <x v="250"/>
    </i>
    <i r="2">
      <x v="256"/>
    </i>
    <i r="2">
      <x v="264"/>
    </i>
    <i r="2">
      <x v="310"/>
    </i>
    <i t="default" r="1">
      <x v="124"/>
    </i>
    <i t="default">
      <x v="12"/>
    </i>
    <i>
      <x v="13"/>
      <x v="12"/>
      <x v="34"/>
    </i>
    <i r="2">
      <x v="158"/>
    </i>
    <i t="default" r="1">
      <x v="12"/>
    </i>
    <i r="1">
      <x v="110"/>
      <x v="160"/>
    </i>
    <i r="2">
      <x v="204"/>
    </i>
    <i r="2">
      <x v="275"/>
    </i>
    <i r="2">
      <x v="316"/>
    </i>
    <i t="default" r="1">
      <x v="110"/>
    </i>
    <i t="default">
      <x v="13"/>
    </i>
    <i>
      <x v="14"/>
      <x v="67"/>
      <x v="154"/>
    </i>
    <i t="default" r="1">
      <x v="67"/>
    </i>
    <i r="1">
      <x v="77"/>
      <x v="37"/>
    </i>
    <i r="2">
      <x v="134"/>
    </i>
    <i r="2">
      <x v="172"/>
    </i>
    <i t="default" r="1">
      <x v="77"/>
    </i>
    <i r="1">
      <x v="98"/>
      <x v="216"/>
    </i>
    <i t="default" r="1">
      <x v="98"/>
    </i>
    <i r="1">
      <x v="114"/>
      <x v="131"/>
    </i>
    <i r="2">
      <x v="280"/>
    </i>
    <i t="default" r="1">
      <x v="114"/>
    </i>
    <i t="default">
      <x v="14"/>
    </i>
    <i>
      <x v="15"/>
      <x v="17"/>
      <x v="273"/>
    </i>
    <i t="default" r="1">
      <x v="17"/>
    </i>
    <i r="1">
      <x v="18"/>
      <x v="16"/>
    </i>
    <i r="2">
      <x v="142"/>
    </i>
    <i t="default" r="1">
      <x v="18"/>
    </i>
    <i r="1">
      <x v="28"/>
      <x v="196"/>
    </i>
    <i r="2">
      <x v="297"/>
    </i>
    <i t="default" r="1">
      <x v="28"/>
    </i>
    <i r="1">
      <x v="39"/>
      <x v="292"/>
    </i>
    <i t="default" r="1">
      <x v="39"/>
    </i>
    <i r="1">
      <x v="40"/>
      <x v="33"/>
    </i>
    <i r="2">
      <x v="102"/>
    </i>
    <i r="2">
      <x v="139"/>
    </i>
    <i t="default" r="1">
      <x v="40"/>
    </i>
    <i r="1">
      <x v="50"/>
      <x v="93"/>
    </i>
    <i r="2">
      <x v="112"/>
    </i>
    <i r="2">
      <x v="117"/>
    </i>
    <i r="2">
      <x v="188"/>
    </i>
    <i t="default" r="1">
      <x v="50"/>
    </i>
    <i r="1">
      <x v="52"/>
      <x v="67"/>
    </i>
    <i r="2">
      <x v="119"/>
    </i>
    <i t="default" r="1">
      <x v="52"/>
    </i>
    <i r="1">
      <x v="63"/>
      <x v="162"/>
    </i>
    <i r="2">
      <x v="230"/>
    </i>
    <i t="default" r="1">
      <x v="63"/>
    </i>
    <i r="1">
      <x v="87"/>
      <x v="240"/>
    </i>
    <i r="2">
      <x v="268"/>
    </i>
    <i t="default" r="1">
      <x v="87"/>
    </i>
    <i r="1">
      <x v="95"/>
      <x v="1"/>
    </i>
    <i r="2">
      <x v="6"/>
    </i>
    <i r="2">
      <x v="24"/>
    </i>
    <i r="2">
      <x v="27"/>
    </i>
    <i r="2">
      <x v="28"/>
    </i>
    <i r="2">
      <x v="29"/>
    </i>
    <i r="2">
      <x v="30"/>
    </i>
    <i r="2">
      <x v="81"/>
    </i>
    <i r="2">
      <x v="83"/>
    </i>
    <i r="2">
      <x v="85"/>
    </i>
    <i r="2">
      <x v="180"/>
    </i>
    <i r="2">
      <x v="212"/>
    </i>
    <i r="2">
      <x v="234"/>
    </i>
    <i r="2">
      <x v="249"/>
    </i>
    <i t="default" r="1">
      <x v="95"/>
    </i>
    <i r="1">
      <x v="120"/>
      <x v="25"/>
    </i>
    <i r="2">
      <x v="121"/>
    </i>
    <i r="2">
      <x v="135"/>
    </i>
    <i r="2">
      <x v="236"/>
    </i>
    <i r="2">
      <x v="279"/>
    </i>
    <i t="default" r="1">
      <x v="120"/>
    </i>
    <i r="1">
      <x v="121"/>
      <x v="79"/>
    </i>
    <i r="2">
      <x v="120"/>
    </i>
    <i r="2">
      <x v="132"/>
    </i>
    <i r="2">
      <x v="200"/>
    </i>
    <i r="2">
      <x v="245"/>
    </i>
    <i r="2">
      <x v="277"/>
    </i>
    <i t="default" r="1">
      <x v="121"/>
    </i>
    <i r="1">
      <x v="122"/>
      <x v="91"/>
    </i>
    <i r="2">
      <x v="267"/>
    </i>
    <i r="2">
      <x v="304"/>
    </i>
    <i r="2">
      <x v="305"/>
    </i>
    <i t="default" r="1">
      <x v="122"/>
    </i>
    <i r="1">
      <x v="123"/>
      <x v="177"/>
    </i>
    <i r="2">
      <x v="203"/>
    </i>
    <i r="2">
      <x v="214"/>
    </i>
    <i r="2">
      <x v="220"/>
    </i>
    <i r="2">
      <x v="282"/>
    </i>
    <i t="default" r="1">
      <x v="123"/>
    </i>
    <i t="default">
      <x v="15"/>
    </i>
    <i>
      <x v="16"/>
      <x v="1"/>
      <x v="38"/>
    </i>
    <i r="2">
      <x v="39"/>
    </i>
    <i t="default" r="1">
      <x v="1"/>
    </i>
    <i r="1">
      <x v="5"/>
      <x v="285"/>
    </i>
    <i t="default" r="1">
      <x v="5"/>
    </i>
    <i r="1">
      <x v="6"/>
      <x v="94"/>
    </i>
    <i t="default" r="1">
      <x v="6"/>
    </i>
    <i r="1">
      <x v="35"/>
      <x v="109"/>
    </i>
    <i t="default" r="1">
      <x v="35"/>
    </i>
    <i r="1">
      <x v="44"/>
      <x v="121"/>
    </i>
    <i t="default" r="1">
      <x v="44"/>
    </i>
    <i r="1">
      <x v="45"/>
      <x v="48"/>
    </i>
    <i t="default" r="1">
      <x v="45"/>
    </i>
    <i r="1">
      <x v="48"/>
      <x v="193"/>
    </i>
    <i t="default" r="1">
      <x v="48"/>
    </i>
    <i r="1">
      <x v="49"/>
      <x v="317"/>
    </i>
    <i t="default" r="1">
      <x v="49"/>
    </i>
    <i r="1">
      <x v="75"/>
      <x v="114"/>
    </i>
    <i r="2">
      <x v="271"/>
    </i>
    <i t="default" r="1">
      <x v="75"/>
    </i>
    <i r="1">
      <x v="82"/>
      <x v="185"/>
    </i>
    <i t="default" r="1">
      <x v="82"/>
    </i>
    <i r="1">
      <x v="93"/>
      <x v="179"/>
    </i>
    <i t="default" r="1">
      <x v="93"/>
    </i>
    <i r="1">
      <x v="126"/>
      <x v="246"/>
    </i>
    <i t="default" r="1">
      <x v="126"/>
    </i>
    <i t="default">
      <x v="16"/>
    </i>
    <i>
      <x v="17"/>
      <x/>
      <x v="4"/>
    </i>
    <i r="2">
      <x v="19"/>
    </i>
    <i r="2">
      <x v="291"/>
    </i>
    <i t="default" r="1">
      <x/>
    </i>
    <i r="1">
      <x v="15"/>
      <x v="43"/>
    </i>
    <i t="default" r="1">
      <x v="15"/>
    </i>
    <i r="1">
      <x v="36"/>
      <x v="21"/>
    </i>
    <i r="2">
      <x v="96"/>
    </i>
    <i r="2">
      <x v="98"/>
    </i>
    <i r="2">
      <x v="99"/>
    </i>
    <i r="2">
      <x v="101"/>
    </i>
    <i r="2">
      <x v="147"/>
    </i>
    <i t="default" r="1">
      <x v="36"/>
    </i>
    <i r="1">
      <x v="69"/>
      <x v="237"/>
    </i>
    <i r="2">
      <x v="238"/>
    </i>
    <i r="2">
      <x v="281"/>
    </i>
    <i t="default" r="1">
      <x v="69"/>
    </i>
    <i r="1">
      <x v="73"/>
      <x v="37"/>
    </i>
    <i r="2">
      <x v="57"/>
    </i>
    <i r="2">
      <x v="136"/>
    </i>
    <i r="2">
      <x v="206"/>
    </i>
    <i r="2">
      <x v="299"/>
    </i>
    <i t="default" r="1">
      <x v="73"/>
    </i>
    <i r="1">
      <x v="81"/>
      <x v="143"/>
    </i>
    <i r="2">
      <x v="156"/>
    </i>
    <i r="2">
      <x v="241"/>
    </i>
    <i r="2">
      <x v="242"/>
    </i>
    <i r="2">
      <x v="287"/>
    </i>
    <i r="2">
      <x v="311"/>
    </i>
    <i r="2">
      <x v="320"/>
    </i>
    <i t="default" r="1">
      <x v="81"/>
    </i>
    <i r="1">
      <x v="90"/>
      <x v="144"/>
    </i>
    <i r="2">
      <x v="170"/>
    </i>
    <i r="2">
      <x v="265"/>
    </i>
    <i r="2">
      <x v="266"/>
    </i>
    <i r="2">
      <x v="323"/>
    </i>
    <i t="default" r="1">
      <x v="90"/>
    </i>
    <i r="1">
      <x v="106"/>
      <x/>
    </i>
    <i r="2">
      <x v="62"/>
    </i>
    <i r="2">
      <x v="63"/>
    </i>
    <i r="2">
      <x v="104"/>
    </i>
    <i r="2">
      <x v="235"/>
    </i>
    <i t="default" r="1">
      <x v="106"/>
    </i>
    <i r="1">
      <x v="112"/>
      <x v="44"/>
    </i>
    <i r="2">
      <x v="53"/>
    </i>
    <i r="2">
      <x v="157"/>
    </i>
    <i r="2">
      <x v="265"/>
    </i>
    <i t="default" r="1">
      <x v="112"/>
    </i>
    <i t="default">
      <x v="17"/>
    </i>
    <i>
      <x v="18"/>
      <x v="34"/>
      <x v="89"/>
    </i>
    <i r="2">
      <x v="244"/>
    </i>
    <i t="default" r="1">
      <x v="34"/>
    </i>
    <i r="1">
      <x v="102"/>
      <x v="86"/>
    </i>
    <i t="default" r="1">
      <x v="102"/>
    </i>
    <i r="1">
      <x v="117"/>
      <x v="72"/>
    </i>
    <i r="2">
      <x v="210"/>
    </i>
    <i r="2">
      <x v="293"/>
    </i>
    <i t="default" r="1">
      <x v="117"/>
    </i>
    <i t="default">
      <x v="18"/>
    </i>
    <i>
      <x v="19"/>
      <x v="9"/>
      <x v="52"/>
    </i>
    <i t="default" r="1">
      <x v="9"/>
    </i>
    <i r="1">
      <x v="32"/>
      <x v="201"/>
    </i>
    <i r="2">
      <x v="314"/>
    </i>
    <i t="default" r="1">
      <x v="32"/>
    </i>
    <i r="1">
      <x v="109"/>
      <x v="278"/>
    </i>
    <i t="default" r="1">
      <x v="109"/>
    </i>
    <i r="1">
      <x v="115"/>
      <x v="183"/>
    </i>
    <i r="2">
      <x v="289"/>
    </i>
    <i t="default" r="1">
      <x v="115"/>
    </i>
    <i r="1">
      <x v="118"/>
      <x v="187"/>
    </i>
    <i t="default" r="1">
      <x v="118"/>
    </i>
    <i r="1">
      <x v="128"/>
      <x v="36"/>
    </i>
    <i r="2">
      <x v="318"/>
    </i>
    <i t="default" r="1">
      <x v="128"/>
    </i>
    <i r="1">
      <x v="130"/>
      <x v="209"/>
    </i>
    <i r="2">
      <x v="222"/>
    </i>
    <i r="2">
      <x v="226"/>
    </i>
    <i t="default" r="1">
      <x v="130"/>
    </i>
    <i t="default">
      <x v="19"/>
    </i>
    <i t="grand">
      <x/>
    </i>
  </rowItems>
  <colFields count="1">
    <field x="14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dataFields count="1">
    <dataField name="พื้นที่พบผู้ป่วย" fld="12" subtotal="count" baseField="0" baseItem="0"/>
  </dataFields>
  <formats count="584">
    <format dxfId="583">
      <pivotArea type="origin" dataOnly="0" labelOnly="1" outline="0" fieldPosition="0"/>
    </format>
    <format dxfId="582">
      <pivotArea field="14" type="button" dataOnly="0" labelOnly="1" outline="0" axis="axisCol" fieldPosition="0"/>
    </format>
    <format dxfId="581">
      <pivotArea type="topRight" dataOnly="0" labelOnly="1" outline="0" fieldPosition="0"/>
    </format>
    <format dxfId="580">
      <pivotArea field="10" type="button" dataOnly="0" labelOnly="1" outline="0" axis="axisRow" fieldPosition="0"/>
    </format>
    <format dxfId="579">
      <pivotArea field="9" type="button" dataOnly="0" labelOnly="1" outline="0" axis="axisRow" fieldPosition="1"/>
    </format>
    <format dxfId="578">
      <pivotArea field="8" type="button" dataOnly="0" labelOnly="1" outline="0" axis="axisRow" fieldPosition="2"/>
    </format>
    <format dxfId="577">
      <pivotArea dataOnly="0" labelOnly="1" fieldPosition="0">
        <references count="1">
          <reference field="14" count="0"/>
        </references>
      </pivotArea>
    </format>
    <format dxfId="576">
      <pivotArea dataOnly="0" labelOnly="1" grandCol="1" outline="0" fieldPosition="0"/>
    </format>
    <format dxfId="575">
      <pivotArea dataOnly="0" outline="0" fieldPosition="0">
        <references count="1">
          <reference field="9" count="0" defaultSubtotal="1"/>
        </references>
      </pivotArea>
    </format>
    <format dxfId="574">
      <pivotArea dataOnly="0" outline="0" fieldPosition="0">
        <references count="1">
          <reference field="9" count="0" defaultSubtotal="1"/>
        </references>
      </pivotArea>
    </format>
    <format dxfId="573">
      <pivotArea dataOnly="0" outline="0" fieldPosition="0">
        <references count="1">
          <reference field="10" count="0" defaultSubtotal="1"/>
        </references>
      </pivotArea>
    </format>
    <format dxfId="572">
      <pivotArea type="all" dataOnly="0" outline="0" fieldPosition="0"/>
    </format>
    <format dxfId="571">
      <pivotArea outline="0" collapsedLevelsAreSubtotals="1" fieldPosition="0"/>
    </format>
    <format dxfId="570">
      <pivotArea type="origin" dataOnly="0" labelOnly="1" outline="0" fieldPosition="0"/>
    </format>
    <format dxfId="569">
      <pivotArea field="14" type="button" dataOnly="0" labelOnly="1" outline="0" axis="axisCol" fieldPosition="0"/>
    </format>
    <format dxfId="568">
      <pivotArea type="topRight" dataOnly="0" labelOnly="1" outline="0" fieldPosition="0"/>
    </format>
    <format dxfId="567">
      <pivotArea field="10" type="button" dataOnly="0" labelOnly="1" outline="0" axis="axisRow" fieldPosition="0"/>
    </format>
    <format dxfId="566">
      <pivotArea field="9" type="button" dataOnly="0" labelOnly="1" outline="0" axis="axisRow" fieldPosition="1"/>
    </format>
    <format dxfId="565">
      <pivotArea field="8" type="button" dataOnly="0" labelOnly="1" outline="0" axis="axisRow" fieldPosition="2"/>
    </format>
    <format dxfId="564">
      <pivotArea dataOnly="0" labelOnly="1" fieldPosition="0">
        <references count="1">
          <reference field="10" count="0"/>
        </references>
      </pivotArea>
    </format>
    <format dxfId="563">
      <pivotArea dataOnly="0" labelOnly="1" fieldPosition="0">
        <references count="1">
          <reference field="10" count="0" defaultSubtotal="1"/>
        </references>
      </pivotArea>
    </format>
    <format dxfId="562">
      <pivotArea dataOnly="0" labelOnly="1" grandRow="1" outline="0" fieldPosition="0"/>
    </format>
    <format dxfId="561">
      <pivotArea dataOnly="0" labelOnly="1" fieldPosition="0">
        <references count="2">
          <reference field="9" count="10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560">
      <pivotArea dataOnly="0" labelOnly="1" fieldPosition="0">
        <references count="2">
          <reference field="9" count="10" defaultSubtotal="1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559">
      <pivotArea dataOnly="0" labelOnly="1" fieldPosition="0">
        <references count="2">
          <reference field="9" count="8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558">
      <pivotArea dataOnly="0" labelOnly="1" fieldPosition="0">
        <references count="2">
          <reference field="9" count="8" defaultSubtotal="1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557">
      <pivotArea dataOnly="0" labelOnly="1" fieldPosition="0">
        <references count="2">
          <reference field="9" count="7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556">
      <pivotArea dataOnly="0" labelOnly="1" fieldPosition="0">
        <references count="2">
          <reference field="9" count="7" defaultSubtotal="1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555">
      <pivotArea dataOnly="0" labelOnly="1" fieldPosition="0">
        <references count="2">
          <reference field="9" count="3">
            <x v="21"/>
            <x v="66"/>
            <x v="119"/>
          </reference>
          <reference field="10" count="1" selected="0">
            <x v="3"/>
          </reference>
        </references>
      </pivotArea>
    </format>
    <format dxfId="554">
      <pivotArea dataOnly="0" labelOnly="1" fieldPosition="0">
        <references count="2">
          <reference field="9" count="3" defaultSubtotal="1">
            <x v="21"/>
            <x v="66"/>
            <x v="119"/>
          </reference>
          <reference field="10" count="1" selected="0">
            <x v="3"/>
          </reference>
        </references>
      </pivotArea>
    </format>
    <format dxfId="553">
      <pivotArea dataOnly="0" labelOnly="1" fieldPosition="0">
        <references count="2">
          <reference field="9" count="4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552">
      <pivotArea dataOnly="0" labelOnly="1" fieldPosition="0">
        <references count="2">
          <reference field="9" count="4" defaultSubtotal="1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551">
      <pivotArea dataOnly="0" labelOnly="1" fieldPosition="0">
        <references count="2">
          <reference field="9" count="6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550">
      <pivotArea dataOnly="0" labelOnly="1" fieldPosition="0">
        <references count="2">
          <reference field="9" count="6" defaultSubtotal="1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549">
      <pivotArea dataOnly="0" labelOnly="1" fieldPosition="0">
        <references count="2">
          <reference field="9" count="5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548">
      <pivotArea dataOnly="0" labelOnly="1" fieldPosition="0">
        <references count="2">
          <reference field="9" count="5" defaultSubtotal="1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547">
      <pivotArea dataOnly="0" labelOnly="1" fieldPosition="0">
        <references count="2">
          <reference field="9" count="8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546">
      <pivotArea dataOnly="0" labelOnly="1" fieldPosition="0">
        <references count="2">
          <reference field="9" count="8" defaultSubtotal="1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545">
      <pivotArea dataOnly="0" labelOnly="1" fieldPosition="0">
        <references count="2">
          <reference field="9" count="9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544">
      <pivotArea dataOnly="0" labelOnly="1" fieldPosition="0">
        <references count="2">
          <reference field="9" count="9" defaultSubtotal="1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543">
      <pivotArea dataOnly="0" labelOnly="1" fieldPosition="0">
        <references count="2">
          <reference field="9" count="3">
            <x v="37"/>
            <x v="79"/>
            <x v="94"/>
          </reference>
          <reference field="10" count="1" selected="0">
            <x v="9"/>
          </reference>
        </references>
      </pivotArea>
    </format>
    <format dxfId="542">
      <pivotArea dataOnly="0" labelOnly="1" fieldPosition="0">
        <references count="2">
          <reference field="9" count="3" defaultSubtotal="1">
            <x v="37"/>
            <x v="79"/>
            <x v="94"/>
          </reference>
          <reference field="10" count="1" selected="0">
            <x v="9"/>
          </reference>
        </references>
      </pivotArea>
    </format>
    <format dxfId="541">
      <pivotArea dataOnly="0" labelOnly="1" fieldPosition="0">
        <references count="2">
          <reference field="9" count="7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540">
      <pivotArea dataOnly="0" labelOnly="1" fieldPosition="0">
        <references count="2">
          <reference field="9" count="7" defaultSubtotal="1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539">
      <pivotArea dataOnly="0" labelOnly="1" fieldPosition="0">
        <references count="2">
          <reference field="9" count="3">
            <x v="20"/>
            <x v="70"/>
            <x v="85"/>
          </reference>
          <reference field="10" count="1" selected="0">
            <x v="11"/>
          </reference>
        </references>
      </pivotArea>
    </format>
    <format dxfId="538">
      <pivotArea dataOnly="0" labelOnly="1" fieldPosition="0">
        <references count="2">
          <reference field="9" count="3" defaultSubtotal="1">
            <x v="20"/>
            <x v="70"/>
            <x v="85"/>
          </reference>
          <reference field="10" count="1" selected="0">
            <x v="11"/>
          </reference>
        </references>
      </pivotArea>
    </format>
    <format dxfId="537">
      <pivotArea dataOnly="0" labelOnly="1" fieldPosition="0">
        <references count="2">
          <reference field="9" count="14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536">
      <pivotArea dataOnly="0" labelOnly="1" fieldPosition="0">
        <references count="2">
          <reference field="9" count="14" defaultSubtotal="1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535">
      <pivotArea dataOnly="0" labelOnly="1" fieldPosition="0">
        <references count="2">
          <reference field="9" count="2">
            <x v="12"/>
            <x v="110"/>
          </reference>
          <reference field="10" count="1" selected="0">
            <x v="13"/>
          </reference>
        </references>
      </pivotArea>
    </format>
    <format dxfId="534">
      <pivotArea dataOnly="0" labelOnly="1" fieldPosition="0">
        <references count="2">
          <reference field="9" count="2" defaultSubtotal="1">
            <x v="12"/>
            <x v="110"/>
          </reference>
          <reference field="10" count="1" selected="0">
            <x v="13"/>
          </reference>
        </references>
      </pivotArea>
    </format>
    <format dxfId="533">
      <pivotArea dataOnly="0" labelOnly="1" fieldPosition="0">
        <references count="2">
          <reference field="9" count="4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532">
      <pivotArea dataOnly="0" labelOnly="1" fieldPosition="0">
        <references count="2">
          <reference field="9" count="4" defaultSubtotal="1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531">
      <pivotArea dataOnly="0" labelOnly="1" fieldPosition="0">
        <references count="2">
          <reference field="9" count="14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530">
      <pivotArea dataOnly="0" labelOnly="1" fieldPosition="0">
        <references count="2">
          <reference field="9" count="14" defaultSubtotal="1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529">
      <pivotArea dataOnly="0" labelOnly="1" fieldPosition="0">
        <references count="2">
          <reference field="9" count="12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528">
      <pivotArea dataOnly="0" labelOnly="1" fieldPosition="0">
        <references count="2">
          <reference field="9" count="12" defaultSubtotal="1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527">
      <pivotArea dataOnly="0" labelOnly="1" fieldPosition="0">
        <references count="2">
          <reference field="9" count="9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526">
      <pivotArea dataOnly="0" labelOnly="1" fieldPosition="0">
        <references count="2">
          <reference field="9" count="9" defaultSubtotal="1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525">
      <pivotArea dataOnly="0" labelOnly="1" fieldPosition="0">
        <references count="2">
          <reference field="9" count="3">
            <x v="34"/>
            <x v="102"/>
            <x v="117"/>
          </reference>
          <reference field="10" count="1" selected="0">
            <x v="18"/>
          </reference>
        </references>
      </pivotArea>
    </format>
    <format dxfId="524">
      <pivotArea dataOnly="0" labelOnly="1" fieldPosition="0">
        <references count="2">
          <reference field="9" count="3" defaultSubtotal="1">
            <x v="34"/>
            <x v="102"/>
            <x v="117"/>
          </reference>
          <reference field="10" count="1" selected="0">
            <x v="18"/>
          </reference>
        </references>
      </pivotArea>
    </format>
    <format dxfId="523">
      <pivotArea dataOnly="0" labelOnly="1" fieldPosition="0">
        <references count="2">
          <reference field="9" count="7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522">
      <pivotArea dataOnly="0" labelOnly="1" fieldPosition="0">
        <references count="2">
          <reference field="9" count="7" defaultSubtotal="1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521">
      <pivotArea dataOnly="0" labelOnly="1" fieldPosition="0">
        <references count="3">
          <reference field="8" count="1">
            <x v="286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520">
      <pivotArea dataOnly="0" labelOnly="1" fieldPosition="0">
        <references count="3">
          <reference field="8" count="5">
            <x v="8"/>
            <x v="9"/>
            <x v="10"/>
            <x v="279"/>
            <x v="284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519">
      <pivotArea dataOnly="0" labelOnly="1" fieldPosition="0">
        <references count="3">
          <reference field="8" count="1">
            <x v="175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518">
      <pivotArea dataOnly="0" labelOnly="1" fieldPosition="0">
        <references count="3">
          <reference field="8" count="2">
            <x v="58"/>
            <x v="173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517">
      <pivotArea dataOnly="0" labelOnly="1" fieldPosition="0">
        <references count="3">
          <reference field="8" count="1">
            <x v="127"/>
          </reference>
          <reference field="9" count="1" selected="0">
            <x v="54"/>
          </reference>
          <reference field="10" count="1" selected="0">
            <x v="0"/>
          </reference>
        </references>
      </pivotArea>
    </format>
    <format dxfId="516">
      <pivotArea dataOnly="0" labelOnly="1" fieldPosition="0">
        <references count="3">
          <reference field="8" count="1">
            <x v="142"/>
          </reference>
          <reference field="9" count="1" selected="0">
            <x v="61"/>
          </reference>
          <reference field="10" count="1" selected="0">
            <x v="0"/>
          </reference>
        </references>
      </pivotArea>
    </format>
    <format dxfId="515">
      <pivotArea dataOnly="0" labelOnly="1" fieldPosition="0">
        <references count="3">
          <reference field="8" count="1">
            <x v="319"/>
          </reference>
          <reference field="9" count="1" selected="0">
            <x v="68"/>
          </reference>
          <reference field="10" count="1" selected="0">
            <x v="0"/>
          </reference>
        </references>
      </pivotArea>
    </format>
    <format dxfId="514">
      <pivotArea dataOnly="0" labelOnly="1" fieldPosition="0">
        <references count="3">
          <reference field="8" count="1">
            <x v="227"/>
          </reference>
          <reference field="9" count="1" selected="0">
            <x v="103"/>
          </reference>
          <reference field="10" count="1" selected="0">
            <x v="0"/>
          </reference>
        </references>
      </pivotArea>
    </format>
    <format dxfId="513">
      <pivotArea dataOnly="0" labelOnly="1" fieldPosition="0">
        <references count="3">
          <reference field="8" count="1">
            <x v="293"/>
          </reference>
          <reference field="9" count="1" selected="0">
            <x v="113"/>
          </reference>
          <reference field="10" count="1" selected="0">
            <x v="0"/>
          </reference>
        </references>
      </pivotArea>
    </format>
    <format dxfId="512">
      <pivotArea dataOnly="0" labelOnly="1" fieldPosition="0">
        <references count="3">
          <reference field="8" count="1">
            <x v="32"/>
          </reference>
          <reference field="9" count="1" selected="0">
            <x v="127"/>
          </reference>
          <reference field="10" count="1" selected="0">
            <x v="0"/>
          </reference>
        </references>
      </pivotArea>
    </format>
    <format dxfId="511">
      <pivotArea dataOnly="0" labelOnly="1" fieldPosition="0">
        <references count="3">
          <reference field="8" count="4">
            <x v="41"/>
            <x v="259"/>
            <x v="286"/>
            <x v="312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510">
      <pivotArea dataOnly="0" labelOnly="1" fieldPosition="0">
        <references count="3">
          <reference field="8" count="4">
            <x v="2"/>
            <x v="61"/>
            <x v="166"/>
            <x v="270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509">
      <pivotArea dataOnly="0" labelOnly="1" fieldPosition="0">
        <references count="3">
          <reference field="8" count="2">
            <x v="66"/>
            <x v="88"/>
          </reference>
          <reference field="9" count="1" selected="0">
            <x v="33"/>
          </reference>
          <reference field="10" count="1" selected="0">
            <x v="1"/>
          </reference>
        </references>
      </pivotArea>
    </format>
    <format dxfId="508">
      <pivotArea dataOnly="0" labelOnly="1" fieldPosition="0">
        <references count="3">
          <reference field="8" count="2">
            <x v="122"/>
            <x v="194"/>
          </reference>
          <reference field="9" count="1" selected="0">
            <x v="53"/>
          </reference>
          <reference field="10" count="1" selected="0">
            <x v="1"/>
          </reference>
        </references>
      </pivotArea>
    </format>
    <format dxfId="507">
      <pivotArea dataOnly="0" labelOnly="1" fieldPosition="0">
        <references count="3">
          <reference field="8" count="2">
            <x v="17"/>
            <x v="124"/>
          </reference>
          <reference field="9" count="1" selected="0">
            <x v="88"/>
          </reference>
          <reference field="10" count="1" selected="0">
            <x v="1"/>
          </reference>
        </references>
      </pivotArea>
    </format>
    <format dxfId="506">
      <pivotArea dataOnly="0" labelOnly="1" fieldPosition="0">
        <references count="3">
          <reference field="8" count="1">
            <x v="263"/>
          </reference>
          <reference field="9" count="1" selected="0">
            <x v="110"/>
          </reference>
          <reference field="10" count="1" selected="0">
            <x v="1"/>
          </reference>
        </references>
      </pivotArea>
    </format>
    <format dxfId="505">
      <pivotArea dataOnly="0" labelOnly="1" fieldPosition="0">
        <references count="3">
          <reference field="8" count="4">
            <x v="31"/>
            <x v="248"/>
            <x v="302"/>
            <x v="322"/>
          </reference>
          <reference field="9" count="1" selected="0">
            <x v="121"/>
          </reference>
          <reference field="10" count="1" selected="0">
            <x v="1"/>
          </reference>
        </references>
      </pivotArea>
    </format>
    <format dxfId="504">
      <pivotArea dataOnly="0" labelOnly="1" fieldPosition="0">
        <references count="3">
          <reference field="8" count="2">
            <x v="217"/>
            <x v="262"/>
          </reference>
          <reference field="9" count="1" selected="0">
            <x v="131"/>
          </reference>
          <reference field="10" count="1" selected="0">
            <x v="1"/>
          </reference>
        </references>
      </pivotArea>
    </format>
    <format dxfId="503">
      <pivotArea dataOnly="0" labelOnly="1" fieldPosition="0">
        <references count="3">
          <reference field="8" count="1">
            <x v="301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502">
      <pivotArea dataOnly="0" labelOnly="1" fieldPosition="0">
        <references count="3">
          <reference field="8" count="3">
            <x v="69"/>
            <x v="70"/>
            <x v="161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501">
      <pivotArea dataOnly="0" labelOnly="1" fieldPosition="0">
        <references count="3">
          <reference field="8" count="2">
            <x v="76"/>
            <x v="87"/>
          </reference>
          <reference field="9" count="1" selected="0">
            <x v="31"/>
          </reference>
          <reference field="10" count="1" selected="0">
            <x v="2"/>
          </reference>
        </references>
      </pivotArea>
    </format>
    <format dxfId="500">
      <pivotArea dataOnly="0" labelOnly="1" fieldPosition="0">
        <references count="3">
          <reference field="8" count="2">
            <x v="74"/>
            <x v="310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499">
      <pivotArea dataOnly="0" labelOnly="1" fieldPosition="0">
        <references count="3">
          <reference field="8" count="2">
            <x v="59"/>
            <x v="165"/>
          </reference>
          <reference field="9" count="1" selected="0">
            <x v="72"/>
          </reference>
          <reference field="10" count="1" selected="0">
            <x v="2"/>
          </reference>
        </references>
      </pivotArea>
    </format>
    <format dxfId="498">
      <pivotArea dataOnly="0" labelOnly="1" fieldPosition="0">
        <references count="3">
          <reference field="8" count="1">
            <x v="182"/>
          </reference>
          <reference field="9" count="1" selected="0">
            <x v="83"/>
          </reference>
          <reference field="10" count="1" selected="0">
            <x v="2"/>
          </reference>
        </references>
      </pivotArea>
    </format>
    <format dxfId="497">
      <pivotArea dataOnly="0" labelOnly="1" fieldPosition="0">
        <references count="3">
          <reference field="8" count="1">
            <x v="95"/>
          </reference>
          <reference field="9" count="1" selected="0">
            <x v="89"/>
          </reference>
          <reference field="10" count="1" selected="0">
            <x v="2"/>
          </reference>
        </references>
      </pivotArea>
    </format>
    <format dxfId="496">
      <pivotArea dataOnly="0" labelOnly="1" fieldPosition="0">
        <references count="3">
          <reference field="8" count="2">
            <x v="55"/>
            <x v="190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495">
      <pivotArea dataOnly="0" labelOnly="1" fieldPosition="0">
        <references count="3">
          <reference field="8" count="2">
            <x v="15"/>
            <x v="125"/>
          </reference>
          <reference field="9" count="1" selected="0">
            <x v="66"/>
          </reference>
          <reference field="10" count="1" selected="0">
            <x v="3"/>
          </reference>
        </references>
      </pivotArea>
    </format>
    <format dxfId="494">
      <pivotArea dataOnly="0" labelOnly="1" fieldPosition="0">
        <references count="3">
          <reference field="8" count="2">
            <x v="145"/>
            <x v="298"/>
          </reference>
          <reference field="9" count="1" selected="0">
            <x v="119"/>
          </reference>
          <reference field="10" count="1" selected="0">
            <x v="3"/>
          </reference>
        </references>
      </pivotArea>
    </format>
    <format dxfId="493">
      <pivotArea dataOnly="0" labelOnly="1" fieldPosition="0">
        <references count="3">
          <reference field="8" count="4">
            <x v="49"/>
            <x v="97"/>
            <x v="300"/>
            <x v="325"/>
          </reference>
          <reference field="9" count="1" selected="0">
            <x v="38"/>
          </reference>
          <reference field="10" count="1" selected="0">
            <x v="4"/>
          </reference>
        </references>
      </pivotArea>
    </format>
    <format dxfId="492">
      <pivotArea dataOnly="0" labelOnly="1" fieldPosition="0">
        <references count="3">
          <reference field="8" count="2">
            <x v="195"/>
            <x v="296"/>
          </reference>
          <reference field="9" count="1" selected="0">
            <x v="41"/>
          </reference>
          <reference field="10" count="1" selected="0">
            <x v="4"/>
          </reference>
        </references>
      </pivotArea>
    </format>
    <format dxfId="491">
      <pivotArea dataOnly="0" labelOnly="1" fieldPosition="0">
        <references count="3">
          <reference field="8" count="3">
            <x v="113"/>
            <x v="184"/>
            <x v="205"/>
          </reference>
          <reference field="9" count="1" selected="0">
            <x v="69"/>
          </reference>
          <reference field="10" count="1" selected="0">
            <x v="4"/>
          </reference>
        </references>
      </pivotArea>
    </format>
    <format dxfId="490">
      <pivotArea dataOnly="0" labelOnly="1" fieldPosition="0">
        <references count="3">
          <reference field="8" count="2">
            <x v="219"/>
            <x v="290"/>
          </reference>
          <reference field="9" count="1" selected="0">
            <x v="125"/>
          </reference>
          <reference field="10" count="1" selected="0">
            <x v="4"/>
          </reference>
        </references>
      </pivotArea>
    </format>
    <format dxfId="489">
      <pivotArea dataOnly="0" labelOnly="1" fieldPosition="0">
        <references count="3">
          <reference field="8" count="1">
            <x v="232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488">
      <pivotArea dataOnly="0" labelOnly="1" fieldPosition="0">
        <references count="3">
          <reference field="8" count="1">
            <x v="171"/>
          </reference>
          <reference field="9" count="1" selected="0">
            <x v="43"/>
          </reference>
          <reference field="10" count="1" selected="0">
            <x v="5"/>
          </reference>
        </references>
      </pivotArea>
    </format>
    <format dxfId="487">
      <pivotArea dataOnly="0" labelOnly="1" fieldPosition="0">
        <references count="3">
          <reference field="8" count="1">
            <x v="92"/>
          </reference>
          <reference field="9" count="1" selected="0">
            <x v="55"/>
          </reference>
          <reference field="10" count="1" selected="0">
            <x v="5"/>
          </reference>
        </references>
      </pivotArea>
    </format>
    <format dxfId="486">
      <pivotArea dataOnly="0" labelOnly="1" fieldPosition="0">
        <references count="3">
          <reference field="8" count="1">
            <x v="307"/>
          </reference>
          <reference field="9" count="1" selected="0">
            <x v="80"/>
          </reference>
          <reference field="10" count="1" selected="0">
            <x v="5"/>
          </reference>
        </references>
      </pivotArea>
    </format>
    <format dxfId="485">
      <pivotArea dataOnly="0" labelOnly="1" fieldPosition="0">
        <references count="3">
          <reference field="8" count="4">
            <x v="6"/>
            <x v="64"/>
            <x v="76"/>
            <x v="129"/>
          </reference>
          <reference field="9" count="1" selected="0">
            <x v="84"/>
          </reference>
          <reference field="10" count="1" selected="0">
            <x v="5"/>
          </reference>
        </references>
      </pivotArea>
    </format>
    <format dxfId="484">
      <pivotArea dataOnly="0" labelOnly="1" fieldPosition="0">
        <references count="3">
          <reference field="8" count="6">
            <x v="116"/>
            <x v="233"/>
            <x v="251"/>
            <x v="294"/>
            <x v="307"/>
            <x v="324"/>
          </reference>
          <reference field="9" count="1" selected="0">
            <x v="111"/>
          </reference>
          <reference field="10" count="1" selected="0">
            <x v="5"/>
          </reference>
        </references>
      </pivotArea>
    </format>
    <format dxfId="483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482">
      <pivotArea dataOnly="0" labelOnly="1" fieldPosition="0">
        <references count="3">
          <reference field="8" count="1">
            <x v="127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481">
      <pivotArea dataOnly="0" labelOnly="1" fieldPosition="0">
        <references count="3">
          <reference field="8" count="2">
            <x v="141"/>
            <x v="218"/>
          </reference>
          <reference field="9" count="1" selected="0">
            <x v="60"/>
          </reference>
          <reference field="10" count="1" selected="0">
            <x v="6"/>
          </reference>
        </references>
      </pivotArea>
    </format>
    <format dxfId="480">
      <pivotArea dataOnly="0" labelOnly="1" fieldPosition="0">
        <references count="3">
          <reference field="8" count="2">
            <x v="152"/>
            <x v="261"/>
          </reference>
          <reference field="9" count="1" selected="0">
            <x v="65"/>
          </reference>
          <reference field="10" count="1" selected="0">
            <x v="6"/>
          </reference>
        </references>
      </pivotArea>
    </format>
    <format dxfId="479">
      <pivotArea dataOnly="0" labelOnly="1" fieldPosition="0">
        <references count="3">
          <reference field="8" count="2">
            <x v="150"/>
            <x v="215"/>
          </reference>
          <reference field="9" count="1" selected="0">
            <x v="97"/>
          </reference>
          <reference field="10" count="1" selected="0">
            <x v="6"/>
          </reference>
        </references>
      </pivotArea>
    </format>
    <format dxfId="478">
      <pivotArea dataOnly="0" labelOnly="1" fieldPosition="0">
        <references count="3">
          <reference field="8" count="3">
            <x v="5"/>
            <x v="65"/>
            <x v="100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477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476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475">
      <pivotArea dataOnly="0" labelOnly="1" fieldPosition="0">
        <references count="3">
          <reference field="8" count="2">
            <x v="111"/>
            <x v="135"/>
          </reference>
          <reference field="9" count="1" selected="0">
            <x v="46"/>
          </reference>
          <reference field="10" count="1" selected="0">
            <x v="7"/>
          </reference>
        </references>
      </pivotArea>
    </format>
    <format dxfId="474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4"/>
          </reference>
          <reference field="10" count="1" selected="0">
            <x v="7"/>
          </reference>
        </references>
      </pivotArea>
    </format>
    <format dxfId="473">
      <pivotArea dataOnly="0" labelOnly="1" fieldPosition="0">
        <references count="3">
          <reference field="8" count="1">
            <x v="97"/>
          </reference>
          <reference field="9" count="1" selected="0">
            <x v="78"/>
          </reference>
          <reference field="10" count="1" selected="0">
            <x v="7"/>
          </reference>
        </references>
      </pivotArea>
    </format>
    <format dxfId="472">
      <pivotArea dataOnly="0" labelOnly="1" fieldPosition="0">
        <references count="3">
          <reference field="8" count="1">
            <x v="308"/>
          </reference>
          <reference field="9" count="1" selected="0">
            <x v="92"/>
          </reference>
          <reference field="10" count="1" selected="0">
            <x v="7"/>
          </reference>
        </references>
      </pivotArea>
    </format>
    <format dxfId="471">
      <pivotArea dataOnly="0" labelOnly="1" fieldPosition="0">
        <references count="3">
          <reference field="8" count="2">
            <x v="169"/>
            <x v="252"/>
          </reference>
          <reference field="9" count="1" selected="0">
            <x v="108"/>
          </reference>
          <reference field="10" count="1" selected="0">
            <x v="7"/>
          </reference>
        </references>
      </pivotArea>
    </format>
    <format dxfId="470">
      <pivotArea dataOnly="0" labelOnly="1" fieldPosition="0">
        <references count="3">
          <reference field="8" count="7">
            <x v="14"/>
            <x v="40"/>
            <x v="50"/>
            <x v="51"/>
            <x v="54"/>
            <x v="168"/>
            <x v="213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469">
      <pivotArea dataOnly="0" labelOnly="1" fieldPosition="0">
        <references count="3">
          <reference field="8" count="7">
            <x v="18"/>
            <x v="42"/>
            <x v="46"/>
            <x v="107"/>
            <x v="110"/>
            <x v="155"/>
            <x v="181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468">
      <pivotArea dataOnly="0" labelOnly="1" fieldPosition="0">
        <references count="3">
          <reference field="8" count="3">
            <x v="56"/>
            <x v="231"/>
            <x v="292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467">
      <pivotArea dataOnly="0" labelOnly="1" fieldPosition="0">
        <references count="3">
          <reference field="8" count="1">
            <x v="84"/>
          </reference>
          <reference field="9" count="1" selected="0">
            <x v="30"/>
          </reference>
          <reference field="10" count="1" selected="0">
            <x v="8"/>
          </reference>
        </references>
      </pivotArea>
    </format>
    <format dxfId="466">
      <pivotArea dataOnly="0" labelOnly="1" fieldPosition="0">
        <references count="3">
          <reference field="8" count="4">
            <x v="47"/>
            <x v="151"/>
            <x v="153"/>
            <x v="287"/>
          </reference>
          <reference field="9" count="1" selected="0">
            <x v="64"/>
          </reference>
          <reference field="10" count="1" selected="0">
            <x v="8"/>
          </reference>
        </references>
      </pivotArea>
    </format>
    <format dxfId="465">
      <pivotArea dataOnly="0" labelOnly="1" fieldPosition="0">
        <references count="3">
          <reference field="8" count="1">
            <x v="255"/>
          </reference>
          <reference field="9" count="1" selected="0">
            <x v="76"/>
          </reference>
          <reference field="10" count="1" selected="0">
            <x v="8"/>
          </reference>
        </references>
      </pivotArea>
    </format>
    <format dxfId="464">
      <pivotArea dataOnly="0" labelOnly="1" fieldPosition="0">
        <references count="3">
          <reference field="8" count="2">
            <x v="73"/>
            <x v="223"/>
          </reference>
          <reference field="9" count="1" selected="0">
            <x v="100"/>
          </reference>
          <reference field="10" count="1" selected="0">
            <x v="8"/>
          </reference>
        </references>
      </pivotArea>
    </format>
    <format dxfId="463">
      <pivotArea dataOnly="0" labelOnly="1" fieldPosition="0">
        <references count="3">
          <reference field="8" count="1">
            <x v="265"/>
          </reference>
          <reference field="9" count="1" selected="0">
            <x v="107"/>
          </reference>
          <reference field="10" count="1" selected="0">
            <x v="8"/>
          </reference>
        </references>
      </pivotArea>
    </format>
    <format dxfId="462">
      <pivotArea dataOnly="0" labelOnly="1" fieldPosition="0">
        <references count="3">
          <reference field="8" count="5">
            <x v="106"/>
            <x v="115"/>
            <x v="118"/>
            <x v="145"/>
            <x v="208"/>
          </reference>
          <reference field="9" count="1" selected="0">
            <x v="129"/>
          </reference>
          <reference field="10" count="1" selected="0">
            <x v="8"/>
          </reference>
        </references>
      </pivotArea>
    </format>
    <format dxfId="461">
      <pivotArea dataOnly="0" labelOnly="1" fieldPosition="0">
        <references count="3">
          <reference field="8" count="1">
            <x v="82"/>
          </reference>
          <reference field="9" count="1" selected="0">
            <x v="37"/>
          </reference>
          <reference field="10" count="1" selected="0">
            <x v="9"/>
          </reference>
        </references>
      </pivotArea>
    </format>
    <format dxfId="460">
      <pivotArea dataOnly="0" labelOnly="1" fieldPosition="0">
        <references count="3">
          <reference field="8" count="4">
            <x v="174"/>
            <x v="229"/>
            <x v="239"/>
            <x v="260"/>
          </reference>
          <reference field="9" count="1" selected="0">
            <x v="79"/>
          </reference>
          <reference field="10" count="1" selected="0">
            <x v="9"/>
          </reference>
        </references>
      </pivotArea>
    </format>
    <format dxfId="459">
      <pivotArea dataOnly="0" labelOnly="1" fieldPosition="0">
        <references count="3">
          <reference field="8" count="4">
            <x v="75"/>
            <x v="128"/>
            <x v="176"/>
            <x v="303"/>
          </reference>
          <reference field="9" count="1" selected="0">
            <x v="94"/>
          </reference>
          <reference field="10" count="1" selected="0">
            <x v="9"/>
          </reference>
        </references>
      </pivotArea>
    </format>
    <format dxfId="458">
      <pivotArea dataOnly="0" labelOnly="1" fieldPosition="0">
        <references count="3">
          <reference field="8" count="1">
            <x v="146"/>
          </reference>
          <reference field="9" count="1" selected="0">
            <x v="51"/>
          </reference>
          <reference field="10" count="1" selected="0">
            <x v="10"/>
          </reference>
        </references>
      </pivotArea>
    </format>
    <format dxfId="457">
      <pivotArea dataOnly="0" labelOnly="1" fieldPosition="0">
        <references count="3">
          <reference field="8" count="1">
            <x v="138"/>
          </reference>
          <reference field="9" count="1" selected="0">
            <x v="56"/>
          </reference>
          <reference field="10" count="1" selected="0">
            <x v="10"/>
          </reference>
        </references>
      </pivotArea>
    </format>
    <format dxfId="456">
      <pivotArea dataOnly="0" labelOnly="1" fieldPosition="0">
        <references count="3">
          <reference field="8" count="1">
            <x v="295"/>
          </reference>
          <reference field="9" count="1" selected="0">
            <x v="75"/>
          </reference>
          <reference field="10" count="1" selected="0">
            <x v="10"/>
          </reference>
        </references>
      </pivotArea>
    </format>
    <format dxfId="455">
      <pivotArea dataOnly="0" labelOnly="1" fieldPosition="0">
        <references count="3">
          <reference field="8" count="1">
            <x v="207"/>
          </reference>
          <reference field="9" count="1" selected="0">
            <x v="91"/>
          </reference>
          <reference field="10" count="1" selected="0">
            <x v="10"/>
          </reference>
        </references>
      </pivotArea>
    </format>
    <format dxfId="454">
      <pivotArea dataOnly="0" labelOnly="1" fieldPosition="0">
        <references count="3">
          <reference field="8" count="3">
            <x v="123"/>
            <x v="133"/>
            <x v="186"/>
          </reference>
          <reference field="9" count="1" selected="0">
            <x v="96"/>
          </reference>
          <reference field="10" count="1" selected="0">
            <x v="10"/>
          </reference>
        </references>
      </pivotArea>
    </format>
    <format dxfId="453">
      <pivotArea dataOnly="0" labelOnly="1" fieldPosition="0">
        <references count="3">
          <reference field="8" count="2">
            <x v="221"/>
            <x v="321"/>
          </reference>
          <reference field="9" count="1" selected="0">
            <x v="99"/>
          </reference>
          <reference field="10" count="1" selected="0">
            <x v="10"/>
          </reference>
        </references>
      </pivotArea>
    </format>
    <format dxfId="452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6"/>
          </reference>
          <reference field="10" count="1" selected="0">
            <x v="10"/>
          </reference>
        </references>
      </pivotArea>
    </format>
    <format dxfId="451">
      <pivotArea dataOnly="0" labelOnly="1" fieldPosition="0">
        <references count="3">
          <reference field="8" count="1">
            <x v="247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450">
      <pivotArea dataOnly="0" labelOnly="1" fieldPosition="0">
        <references count="3">
          <reference field="8" count="3">
            <x v="22"/>
            <x v="164"/>
            <x v="274"/>
          </reference>
          <reference field="9" count="1" selected="0">
            <x v="70"/>
          </reference>
          <reference field="10" count="1" selected="0">
            <x v="11"/>
          </reference>
        </references>
      </pivotArea>
    </format>
    <format dxfId="449">
      <pivotArea dataOnly="0" labelOnly="1" fieldPosition="0">
        <references count="3">
          <reference field="8" count="4">
            <x v="20"/>
            <x v="198"/>
            <x v="276"/>
            <x v="283"/>
          </reference>
          <reference field="9" count="1" selected="0">
            <x v="85"/>
          </reference>
          <reference field="10" count="1" selected="0">
            <x v="11"/>
          </reference>
        </references>
      </pivotArea>
    </format>
    <format dxfId="448">
      <pivotArea dataOnly="0" labelOnly="1" fieldPosition="0">
        <references count="3">
          <reference field="8" count="4">
            <x v="13"/>
            <x v="90"/>
            <x v="159"/>
            <x v="160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447">
      <pivotArea dataOnly="0" labelOnly="1" fieldPosition="0">
        <references count="3">
          <reference field="8" count="2">
            <x v="269"/>
            <x v="272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446">
      <pivotArea dataOnly="0" labelOnly="1" fieldPosition="0">
        <references count="3">
          <reference field="8" count="1">
            <x v="315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445">
      <pivotArea dataOnly="0" labelOnly="1" fieldPosition="0">
        <references count="3">
          <reference field="8" count="1">
            <x v="257"/>
          </reference>
          <reference field="9" count="1" selected="0">
            <x v="47"/>
          </reference>
          <reference field="10" count="1" selected="0">
            <x v="12"/>
          </reference>
        </references>
      </pivotArea>
    </format>
    <format dxfId="444">
      <pivotArea dataOnly="0" labelOnly="1" fieldPosition="0">
        <references count="3">
          <reference field="8" count="4">
            <x v="148"/>
            <x v="160"/>
            <x v="178"/>
            <x v="306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443">
      <pivotArea dataOnly="0" labelOnly="1" fieldPosition="0">
        <references count="3">
          <reference field="8" count="4">
            <x v="16"/>
            <x v="137"/>
            <x v="140"/>
            <x v="309"/>
          </reference>
          <reference field="9" count="1" selected="0">
            <x v="58"/>
          </reference>
          <reference field="10" count="1" selected="0">
            <x v="12"/>
          </reference>
        </references>
      </pivotArea>
    </format>
    <format dxfId="442">
      <pivotArea dataOnly="0" labelOnly="1" fieldPosition="0">
        <references count="3">
          <reference field="8" count="5">
            <x v="149"/>
            <x v="167"/>
            <x v="192"/>
            <x v="199"/>
            <x v="211"/>
          </reference>
          <reference field="9" count="1" selected="0">
            <x v="62"/>
          </reference>
          <reference field="10" count="1" selected="0">
            <x v="12"/>
          </reference>
        </references>
      </pivotArea>
    </format>
    <format dxfId="441">
      <pivotArea dataOnly="0" labelOnly="1" fieldPosition="0">
        <references count="3">
          <reference field="8" count="2">
            <x v="189"/>
            <x v="326"/>
          </reference>
          <reference field="9" count="1" selected="0">
            <x v="86"/>
          </reference>
          <reference field="10" count="1" selected="0">
            <x v="12"/>
          </reference>
        </references>
      </pivotArea>
    </format>
    <format dxfId="440">
      <pivotArea dataOnly="0" labelOnly="1" fieldPosition="0">
        <references count="3">
          <reference field="8" count="10">
            <x v="11"/>
            <x v="12"/>
            <x v="35"/>
            <x v="103"/>
            <x v="105"/>
            <x v="163"/>
            <x v="197"/>
            <x v="253"/>
            <x v="288"/>
            <x v="313"/>
          </reference>
          <reference field="9" count="1" selected="0">
            <x v="90"/>
          </reference>
          <reference field="10" count="1" selected="0">
            <x v="12"/>
          </reference>
        </references>
      </pivotArea>
    </format>
    <format dxfId="439">
      <pivotArea dataOnly="0" labelOnly="1" fieldPosition="0">
        <references count="3">
          <reference field="8" count="5">
            <x v="3"/>
            <x v="80"/>
            <x v="191"/>
            <x v="224"/>
            <x v="225"/>
          </reference>
          <reference field="9" count="1" selected="0">
            <x v="101"/>
          </reference>
          <reference field="10" count="1" selected="0">
            <x v="12"/>
          </reference>
        </references>
      </pivotArea>
    </format>
    <format dxfId="438">
      <pivotArea dataOnly="0" labelOnly="1" fieldPosition="0">
        <references count="3">
          <reference field="8" count="3">
            <x v="228"/>
            <x v="243"/>
            <x v="308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437">
      <pivotArea dataOnly="0" labelOnly="1" fieldPosition="0">
        <references count="3">
          <reference field="8" count="3">
            <x v="130"/>
            <x v="202"/>
            <x v="258"/>
          </reference>
          <reference field="9" count="1" selected="0">
            <x v="105"/>
          </reference>
          <reference field="10" count="1" selected="0">
            <x v="12"/>
          </reference>
        </references>
      </pivotArea>
    </format>
    <format dxfId="436">
      <pivotArea dataOnly="0" labelOnly="1" fieldPosition="0">
        <references count="3">
          <reference field="8" count="3">
            <x v="7"/>
            <x v="45"/>
            <x v="254"/>
          </reference>
          <reference field="9" count="1" selected="0">
            <x v="113"/>
          </reference>
          <reference field="10" count="1" selected="0">
            <x v="12"/>
          </reference>
        </references>
      </pivotArea>
    </format>
    <format dxfId="435">
      <pivotArea dataOnly="0" labelOnly="1" fieldPosition="0">
        <references count="3">
          <reference field="8" count="6">
            <x v="108"/>
            <x v="126"/>
            <x v="250"/>
            <x v="256"/>
            <x v="264"/>
            <x v="310"/>
          </reference>
          <reference field="9" count="1" selected="0">
            <x v="124"/>
          </reference>
          <reference field="10" count="1" selected="0">
            <x v="12"/>
          </reference>
        </references>
      </pivotArea>
    </format>
    <format dxfId="434">
      <pivotArea dataOnly="0" labelOnly="1" fieldPosition="0">
        <references count="3">
          <reference field="8" count="2">
            <x v="34"/>
            <x v="158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433">
      <pivotArea dataOnly="0" labelOnly="1" fieldPosition="0">
        <references count="3">
          <reference field="8" count="4">
            <x v="160"/>
            <x v="204"/>
            <x v="275"/>
            <x v="316"/>
          </reference>
          <reference field="9" count="1" selected="0">
            <x v="110"/>
          </reference>
          <reference field="10" count="1" selected="0">
            <x v="13"/>
          </reference>
        </references>
      </pivotArea>
    </format>
    <format dxfId="432">
      <pivotArea dataOnly="0" labelOnly="1" fieldPosition="0">
        <references count="3">
          <reference field="8" count="1">
            <x v="154"/>
          </reference>
          <reference field="9" count="1" selected="0">
            <x v="67"/>
          </reference>
          <reference field="10" count="1" selected="0">
            <x v="14"/>
          </reference>
        </references>
      </pivotArea>
    </format>
    <format dxfId="431">
      <pivotArea dataOnly="0" labelOnly="1" fieldPosition="0">
        <references count="3">
          <reference field="8" count="3">
            <x v="37"/>
            <x v="134"/>
            <x v="172"/>
          </reference>
          <reference field="9" count="1" selected="0">
            <x v="77"/>
          </reference>
          <reference field="10" count="1" selected="0">
            <x v="14"/>
          </reference>
        </references>
      </pivotArea>
    </format>
    <format dxfId="430">
      <pivotArea dataOnly="0" labelOnly="1" fieldPosition="0">
        <references count="3">
          <reference field="8" count="1">
            <x v="216"/>
          </reference>
          <reference field="9" count="1" selected="0">
            <x v="98"/>
          </reference>
          <reference field="10" count="1" selected="0">
            <x v="14"/>
          </reference>
        </references>
      </pivotArea>
    </format>
    <format dxfId="429">
      <pivotArea dataOnly="0" labelOnly="1" fieldPosition="0">
        <references count="3">
          <reference field="8" count="2">
            <x v="131"/>
            <x v="280"/>
          </reference>
          <reference field="9" count="1" selected="0">
            <x v="114"/>
          </reference>
          <reference field="10" count="1" selected="0">
            <x v="14"/>
          </reference>
        </references>
      </pivotArea>
    </format>
    <format dxfId="428">
      <pivotArea dataOnly="0" labelOnly="1" fieldPosition="0">
        <references count="3">
          <reference field="8" count="1">
            <x v="273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427">
      <pivotArea dataOnly="0" labelOnly="1" fieldPosition="0">
        <references count="3">
          <reference field="8" count="2">
            <x v="16"/>
            <x v="142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426">
      <pivotArea dataOnly="0" labelOnly="1" fieldPosition="0">
        <references count="3">
          <reference field="8" count="2">
            <x v="196"/>
            <x v="297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425">
      <pivotArea dataOnly="0" labelOnly="1" fieldPosition="0">
        <references count="3">
          <reference field="8" count="1">
            <x v="292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424">
      <pivotArea dataOnly="0" labelOnly="1" fieldPosition="0">
        <references count="3">
          <reference field="8" count="3">
            <x v="33"/>
            <x v="102"/>
            <x v="139"/>
          </reference>
          <reference field="9" count="1" selected="0">
            <x v="40"/>
          </reference>
          <reference field="10" count="1" selected="0">
            <x v="15"/>
          </reference>
        </references>
      </pivotArea>
    </format>
    <format dxfId="423">
      <pivotArea dataOnly="0" labelOnly="1" fieldPosition="0">
        <references count="3">
          <reference field="8" count="4">
            <x v="93"/>
            <x v="112"/>
            <x v="117"/>
            <x v="188"/>
          </reference>
          <reference field="9" count="1" selected="0">
            <x v="50"/>
          </reference>
          <reference field="10" count="1" selected="0">
            <x v="15"/>
          </reference>
        </references>
      </pivotArea>
    </format>
    <format dxfId="422">
      <pivotArea dataOnly="0" labelOnly="1" fieldPosition="0">
        <references count="3">
          <reference field="8" count="2">
            <x v="67"/>
            <x v="119"/>
          </reference>
          <reference field="9" count="1" selected="0">
            <x v="52"/>
          </reference>
          <reference field="10" count="1" selected="0">
            <x v="15"/>
          </reference>
        </references>
      </pivotArea>
    </format>
    <format dxfId="421">
      <pivotArea dataOnly="0" labelOnly="1" fieldPosition="0">
        <references count="3">
          <reference field="8" count="2">
            <x v="162"/>
            <x v="230"/>
          </reference>
          <reference field="9" count="1" selected="0">
            <x v="63"/>
          </reference>
          <reference field="10" count="1" selected="0">
            <x v="15"/>
          </reference>
        </references>
      </pivotArea>
    </format>
    <format dxfId="420">
      <pivotArea dataOnly="0" labelOnly="1" fieldPosition="0">
        <references count="3">
          <reference field="8" count="2">
            <x v="240"/>
            <x v="268"/>
          </reference>
          <reference field="9" count="1" selected="0">
            <x v="87"/>
          </reference>
          <reference field="10" count="1" selected="0">
            <x v="15"/>
          </reference>
        </references>
      </pivotArea>
    </format>
    <format dxfId="419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5"/>
            <x v="180"/>
            <x v="212"/>
            <x v="234"/>
            <x v="249"/>
          </reference>
          <reference field="9" count="1" selected="0">
            <x v="95"/>
          </reference>
          <reference field="10" count="1" selected="0">
            <x v="15"/>
          </reference>
        </references>
      </pivotArea>
    </format>
    <format dxfId="418">
      <pivotArea dataOnly="0" labelOnly="1" fieldPosition="0">
        <references count="3">
          <reference field="8" count="5">
            <x v="25"/>
            <x v="121"/>
            <x v="135"/>
            <x v="236"/>
            <x v="279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417">
      <pivotArea dataOnly="0" labelOnly="1" fieldPosition="0">
        <references count="3">
          <reference field="8" count="6">
            <x v="79"/>
            <x v="120"/>
            <x v="132"/>
            <x v="200"/>
            <x v="245"/>
            <x v="277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416">
      <pivotArea dataOnly="0" labelOnly="1" fieldPosition="0">
        <references count="3">
          <reference field="8" count="4">
            <x v="91"/>
            <x v="267"/>
            <x v="304"/>
            <x v="305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415">
      <pivotArea dataOnly="0" labelOnly="1" fieldPosition="0">
        <references count="3">
          <reference field="8" count="5">
            <x v="177"/>
            <x v="203"/>
            <x v="214"/>
            <x v="220"/>
            <x v="282"/>
          </reference>
          <reference field="9" count="1" selected="0">
            <x v="123"/>
          </reference>
          <reference field="10" count="1" selected="0">
            <x v="15"/>
          </reference>
        </references>
      </pivotArea>
    </format>
    <format dxfId="414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413">
      <pivotArea dataOnly="0" labelOnly="1" fieldPosition="0">
        <references count="3">
          <reference field="8" count="1">
            <x v="285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412">
      <pivotArea dataOnly="0" labelOnly="1" fieldPosition="0">
        <references count="3">
          <reference field="8" count="1">
            <x v="94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411">
      <pivotArea dataOnly="0" labelOnly="1" fieldPosition="0">
        <references count="3">
          <reference field="8" count="1">
            <x v="109"/>
          </reference>
          <reference field="9" count="1" selected="0">
            <x v="35"/>
          </reference>
          <reference field="10" count="1" selected="0">
            <x v="16"/>
          </reference>
        </references>
      </pivotArea>
    </format>
    <format dxfId="410">
      <pivotArea dataOnly="0" labelOnly="1" fieldPosition="0">
        <references count="3">
          <reference field="8" count="1">
            <x v="121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409">
      <pivotArea dataOnly="0" labelOnly="1" fieldPosition="0">
        <references count="3">
          <reference field="8" count="1">
            <x v="48"/>
          </reference>
          <reference field="9" count="1" selected="0">
            <x v="45"/>
          </reference>
          <reference field="10" count="1" selected="0">
            <x v="16"/>
          </reference>
        </references>
      </pivotArea>
    </format>
    <format dxfId="408">
      <pivotArea dataOnly="0" labelOnly="1" fieldPosition="0">
        <references count="3">
          <reference field="8" count="1">
            <x v="193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407">
      <pivotArea dataOnly="0" labelOnly="1" fieldPosition="0">
        <references count="3">
          <reference field="8" count="1">
            <x v="317"/>
          </reference>
          <reference field="9" count="1" selected="0">
            <x v="49"/>
          </reference>
          <reference field="10" count="1" selected="0">
            <x v="16"/>
          </reference>
        </references>
      </pivotArea>
    </format>
    <format dxfId="406">
      <pivotArea dataOnly="0" labelOnly="1" fieldPosition="0">
        <references count="3">
          <reference field="8" count="2">
            <x v="114"/>
            <x v="271"/>
          </reference>
          <reference field="9" count="1" selected="0">
            <x v="75"/>
          </reference>
          <reference field="10" count="1" selected="0">
            <x v="16"/>
          </reference>
        </references>
      </pivotArea>
    </format>
    <format dxfId="405">
      <pivotArea dataOnly="0" labelOnly="1" fieldPosition="0">
        <references count="3">
          <reference field="8" count="1">
            <x v="185"/>
          </reference>
          <reference field="9" count="1" selected="0">
            <x v="82"/>
          </reference>
          <reference field="10" count="1" selected="0">
            <x v="16"/>
          </reference>
        </references>
      </pivotArea>
    </format>
    <format dxfId="404">
      <pivotArea dataOnly="0" labelOnly="1" fieldPosition="0">
        <references count="3">
          <reference field="8" count="1">
            <x v="179"/>
          </reference>
          <reference field="9" count="1" selected="0">
            <x v="93"/>
          </reference>
          <reference field="10" count="1" selected="0">
            <x v="16"/>
          </reference>
        </references>
      </pivotArea>
    </format>
    <format dxfId="403">
      <pivotArea dataOnly="0" labelOnly="1" fieldPosition="0">
        <references count="3">
          <reference field="8" count="1">
            <x v="246"/>
          </reference>
          <reference field="9" count="1" selected="0">
            <x v="126"/>
          </reference>
          <reference field="10" count="1" selected="0">
            <x v="16"/>
          </reference>
        </references>
      </pivotArea>
    </format>
    <format dxfId="402">
      <pivotArea dataOnly="0" labelOnly="1" fieldPosition="0">
        <references count="3">
          <reference field="8" count="3">
            <x v="4"/>
            <x v="19"/>
            <x v="291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401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400">
      <pivotArea dataOnly="0" labelOnly="1" fieldPosition="0">
        <references count="3">
          <reference field="8" count="6">
            <x v="21"/>
            <x v="96"/>
            <x v="98"/>
            <x v="99"/>
            <x v="101"/>
            <x v="147"/>
          </reference>
          <reference field="9" count="1" selected="0">
            <x v="36"/>
          </reference>
          <reference field="10" count="1" selected="0">
            <x v="17"/>
          </reference>
        </references>
      </pivotArea>
    </format>
    <format dxfId="399">
      <pivotArea dataOnly="0" labelOnly="1" fieldPosition="0">
        <references count="3">
          <reference field="8" count="3">
            <x v="237"/>
            <x v="238"/>
            <x v="281"/>
          </reference>
          <reference field="9" count="1" selected="0">
            <x v="69"/>
          </reference>
          <reference field="10" count="1" selected="0">
            <x v="17"/>
          </reference>
        </references>
      </pivotArea>
    </format>
    <format dxfId="398">
      <pivotArea dataOnly="0" labelOnly="1" fieldPosition="0">
        <references count="3">
          <reference field="8" count="5">
            <x v="37"/>
            <x v="57"/>
            <x v="136"/>
            <x v="206"/>
            <x v="299"/>
          </reference>
          <reference field="9" count="1" selected="0">
            <x v="73"/>
          </reference>
          <reference field="10" count="1" selected="0">
            <x v="17"/>
          </reference>
        </references>
      </pivotArea>
    </format>
    <format dxfId="397">
      <pivotArea dataOnly="0" labelOnly="1" fieldPosition="0">
        <references count="3">
          <reference field="8" count="7">
            <x v="143"/>
            <x v="156"/>
            <x v="241"/>
            <x v="242"/>
            <x v="287"/>
            <x v="311"/>
            <x v="320"/>
          </reference>
          <reference field="9" count="1" selected="0">
            <x v="81"/>
          </reference>
          <reference field="10" count="1" selected="0">
            <x v="17"/>
          </reference>
        </references>
      </pivotArea>
    </format>
    <format dxfId="396">
      <pivotArea dataOnly="0" labelOnly="1" fieldPosition="0">
        <references count="3">
          <reference field="8" count="5">
            <x v="144"/>
            <x v="170"/>
            <x v="265"/>
            <x v="266"/>
            <x v="323"/>
          </reference>
          <reference field="9" count="1" selected="0">
            <x v="90"/>
          </reference>
          <reference field="10" count="1" selected="0">
            <x v="17"/>
          </reference>
        </references>
      </pivotArea>
    </format>
    <format dxfId="395">
      <pivotArea dataOnly="0" labelOnly="1" fieldPosition="0">
        <references count="3">
          <reference field="8" count="5">
            <x v="0"/>
            <x v="62"/>
            <x v="63"/>
            <x v="104"/>
            <x v="235"/>
          </reference>
          <reference field="9" count="1" selected="0">
            <x v="106"/>
          </reference>
          <reference field="10" count="1" selected="0">
            <x v="17"/>
          </reference>
        </references>
      </pivotArea>
    </format>
    <format dxfId="394">
      <pivotArea dataOnly="0" labelOnly="1" fieldPosition="0">
        <references count="3">
          <reference field="8" count="4">
            <x v="44"/>
            <x v="53"/>
            <x v="157"/>
            <x v="265"/>
          </reference>
          <reference field="9" count="1" selected="0">
            <x v="112"/>
          </reference>
          <reference field="10" count="1" selected="0">
            <x v="17"/>
          </reference>
        </references>
      </pivotArea>
    </format>
    <format dxfId="393">
      <pivotArea dataOnly="0" labelOnly="1" fieldPosition="0">
        <references count="3">
          <reference field="8" count="2">
            <x v="89"/>
            <x v="244"/>
          </reference>
          <reference field="9" count="1" selected="0">
            <x v="34"/>
          </reference>
          <reference field="10" count="1" selected="0">
            <x v="18"/>
          </reference>
        </references>
      </pivotArea>
    </format>
    <format dxfId="392">
      <pivotArea dataOnly="0" labelOnly="1" fieldPosition="0">
        <references count="3">
          <reference field="8" count="1">
            <x v="86"/>
          </reference>
          <reference field="9" count="1" selected="0">
            <x v="102"/>
          </reference>
          <reference field="10" count="1" selected="0">
            <x v="18"/>
          </reference>
        </references>
      </pivotArea>
    </format>
    <format dxfId="391">
      <pivotArea dataOnly="0" labelOnly="1" fieldPosition="0">
        <references count="3">
          <reference field="8" count="3">
            <x v="72"/>
            <x v="210"/>
            <x v="293"/>
          </reference>
          <reference field="9" count="1" selected="0">
            <x v="117"/>
          </reference>
          <reference field="10" count="1" selected="0">
            <x v="18"/>
          </reference>
        </references>
      </pivotArea>
    </format>
    <format dxfId="390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389">
      <pivotArea dataOnly="0" labelOnly="1" fieldPosition="0">
        <references count="3">
          <reference field="8" count="2">
            <x v="201"/>
            <x v="314"/>
          </reference>
          <reference field="9" count="1" selected="0">
            <x v="32"/>
          </reference>
          <reference field="10" count="1" selected="0">
            <x v="19"/>
          </reference>
        </references>
      </pivotArea>
    </format>
    <format dxfId="388">
      <pivotArea dataOnly="0" labelOnly="1" fieldPosition="0">
        <references count="3">
          <reference field="8" count="1">
            <x v="278"/>
          </reference>
          <reference field="9" count="1" selected="0">
            <x v="109"/>
          </reference>
          <reference field="10" count="1" selected="0">
            <x v="19"/>
          </reference>
        </references>
      </pivotArea>
    </format>
    <format dxfId="387">
      <pivotArea dataOnly="0" labelOnly="1" fieldPosition="0">
        <references count="3">
          <reference field="8" count="2">
            <x v="183"/>
            <x v="289"/>
          </reference>
          <reference field="9" count="1" selected="0">
            <x v="115"/>
          </reference>
          <reference field="10" count="1" selected="0">
            <x v="19"/>
          </reference>
        </references>
      </pivotArea>
    </format>
    <format dxfId="386">
      <pivotArea dataOnly="0" labelOnly="1" fieldPosition="0">
        <references count="3">
          <reference field="8" count="1">
            <x v="187"/>
          </reference>
          <reference field="9" count="1" selected="0">
            <x v="118"/>
          </reference>
          <reference field="10" count="1" selected="0">
            <x v="19"/>
          </reference>
        </references>
      </pivotArea>
    </format>
    <format dxfId="385">
      <pivotArea dataOnly="0" labelOnly="1" fieldPosition="0">
        <references count="3">
          <reference field="8" count="2">
            <x v="36"/>
            <x v="318"/>
          </reference>
          <reference field="9" count="1" selected="0">
            <x v="128"/>
          </reference>
          <reference field="10" count="1" selected="0">
            <x v="19"/>
          </reference>
        </references>
      </pivotArea>
    </format>
    <format dxfId="384">
      <pivotArea dataOnly="0" labelOnly="1" fieldPosition="0">
        <references count="3">
          <reference field="8" count="3">
            <x v="209"/>
            <x v="222"/>
            <x v="226"/>
          </reference>
          <reference field="9" count="1" selected="0">
            <x v="130"/>
          </reference>
          <reference field="10" count="1" selected="0">
            <x v="19"/>
          </reference>
        </references>
      </pivotArea>
    </format>
    <format dxfId="383">
      <pivotArea dataOnly="0" labelOnly="1" fieldPosition="0">
        <references count="1">
          <reference field="14" count="0"/>
        </references>
      </pivotArea>
    </format>
    <format dxfId="382">
      <pivotArea dataOnly="0" labelOnly="1" grandCol="1" outline="0" fieldPosition="0"/>
    </format>
    <format dxfId="381">
      <pivotArea type="all" dataOnly="0" outline="0" fieldPosition="0"/>
    </format>
    <format dxfId="380">
      <pivotArea outline="0" collapsedLevelsAreSubtotals="1" fieldPosition="0"/>
    </format>
    <format dxfId="379">
      <pivotArea type="origin" dataOnly="0" labelOnly="1" outline="0" fieldPosition="0"/>
    </format>
    <format dxfId="378">
      <pivotArea field="14" type="button" dataOnly="0" labelOnly="1" outline="0" axis="axisCol" fieldPosition="0"/>
    </format>
    <format dxfId="377">
      <pivotArea type="topRight" dataOnly="0" labelOnly="1" outline="0" fieldPosition="0"/>
    </format>
    <format dxfId="376">
      <pivotArea field="10" type="button" dataOnly="0" labelOnly="1" outline="0" axis="axisRow" fieldPosition="0"/>
    </format>
    <format dxfId="375">
      <pivotArea field="9" type="button" dataOnly="0" labelOnly="1" outline="0" axis="axisRow" fieldPosition="1"/>
    </format>
    <format dxfId="374">
      <pivotArea field="8" type="button" dataOnly="0" labelOnly="1" outline="0" axis="axisRow" fieldPosition="2"/>
    </format>
    <format dxfId="373">
      <pivotArea dataOnly="0" labelOnly="1" fieldPosition="0">
        <references count="1">
          <reference field="10" count="0"/>
        </references>
      </pivotArea>
    </format>
    <format dxfId="372">
      <pivotArea dataOnly="0" labelOnly="1" fieldPosition="0">
        <references count="1">
          <reference field="10" count="0" defaultSubtotal="1"/>
        </references>
      </pivotArea>
    </format>
    <format dxfId="371">
      <pivotArea dataOnly="0" labelOnly="1" grandRow="1" outline="0" fieldPosition="0"/>
    </format>
    <format dxfId="370">
      <pivotArea dataOnly="0" labelOnly="1" fieldPosition="0">
        <references count="2">
          <reference field="9" count="10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369">
      <pivotArea dataOnly="0" labelOnly="1" fieldPosition="0">
        <references count="2">
          <reference field="9" count="10" defaultSubtotal="1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368">
      <pivotArea dataOnly="0" labelOnly="1" fieldPosition="0">
        <references count="2">
          <reference field="9" count="8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367">
      <pivotArea dataOnly="0" labelOnly="1" fieldPosition="0">
        <references count="2">
          <reference field="9" count="8" defaultSubtotal="1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366">
      <pivotArea dataOnly="0" labelOnly="1" fieldPosition="0">
        <references count="2">
          <reference field="9" count="7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365">
      <pivotArea dataOnly="0" labelOnly="1" fieldPosition="0">
        <references count="2">
          <reference field="9" count="7" defaultSubtotal="1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364">
      <pivotArea dataOnly="0" labelOnly="1" fieldPosition="0">
        <references count="2">
          <reference field="9" count="3">
            <x v="21"/>
            <x v="66"/>
            <x v="119"/>
          </reference>
          <reference field="10" count="1" selected="0">
            <x v="3"/>
          </reference>
        </references>
      </pivotArea>
    </format>
    <format dxfId="363">
      <pivotArea dataOnly="0" labelOnly="1" fieldPosition="0">
        <references count="2">
          <reference field="9" count="3" defaultSubtotal="1">
            <x v="21"/>
            <x v="66"/>
            <x v="119"/>
          </reference>
          <reference field="10" count="1" selected="0">
            <x v="3"/>
          </reference>
        </references>
      </pivotArea>
    </format>
    <format dxfId="362">
      <pivotArea dataOnly="0" labelOnly="1" fieldPosition="0">
        <references count="2">
          <reference field="9" count="4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361">
      <pivotArea dataOnly="0" labelOnly="1" fieldPosition="0">
        <references count="2">
          <reference field="9" count="4" defaultSubtotal="1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360">
      <pivotArea dataOnly="0" labelOnly="1" fieldPosition="0">
        <references count="2">
          <reference field="9" count="6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359">
      <pivotArea dataOnly="0" labelOnly="1" fieldPosition="0">
        <references count="2">
          <reference field="9" count="6" defaultSubtotal="1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358">
      <pivotArea dataOnly="0" labelOnly="1" fieldPosition="0">
        <references count="2">
          <reference field="9" count="5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357">
      <pivotArea dataOnly="0" labelOnly="1" fieldPosition="0">
        <references count="2">
          <reference field="9" count="5" defaultSubtotal="1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356">
      <pivotArea dataOnly="0" labelOnly="1" fieldPosition="0">
        <references count="2">
          <reference field="9" count="8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355">
      <pivotArea dataOnly="0" labelOnly="1" fieldPosition="0">
        <references count="2">
          <reference field="9" count="8" defaultSubtotal="1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354">
      <pivotArea dataOnly="0" labelOnly="1" fieldPosition="0">
        <references count="2">
          <reference field="9" count="9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353">
      <pivotArea dataOnly="0" labelOnly="1" fieldPosition="0">
        <references count="2">
          <reference field="9" count="9" defaultSubtotal="1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352">
      <pivotArea dataOnly="0" labelOnly="1" fieldPosition="0">
        <references count="2">
          <reference field="9" count="3">
            <x v="37"/>
            <x v="79"/>
            <x v="94"/>
          </reference>
          <reference field="10" count="1" selected="0">
            <x v="9"/>
          </reference>
        </references>
      </pivotArea>
    </format>
    <format dxfId="351">
      <pivotArea dataOnly="0" labelOnly="1" fieldPosition="0">
        <references count="2">
          <reference field="9" count="3" defaultSubtotal="1">
            <x v="37"/>
            <x v="79"/>
            <x v="94"/>
          </reference>
          <reference field="10" count="1" selected="0">
            <x v="9"/>
          </reference>
        </references>
      </pivotArea>
    </format>
    <format dxfId="350">
      <pivotArea dataOnly="0" labelOnly="1" fieldPosition="0">
        <references count="2">
          <reference field="9" count="7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349">
      <pivotArea dataOnly="0" labelOnly="1" fieldPosition="0">
        <references count="2">
          <reference field="9" count="7" defaultSubtotal="1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348">
      <pivotArea dataOnly="0" labelOnly="1" fieldPosition="0">
        <references count="2">
          <reference field="9" count="3">
            <x v="20"/>
            <x v="70"/>
            <x v="85"/>
          </reference>
          <reference field="10" count="1" selected="0">
            <x v="11"/>
          </reference>
        </references>
      </pivotArea>
    </format>
    <format dxfId="347">
      <pivotArea dataOnly="0" labelOnly="1" fieldPosition="0">
        <references count="2">
          <reference field="9" count="3" defaultSubtotal="1">
            <x v="20"/>
            <x v="70"/>
            <x v="85"/>
          </reference>
          <reference field="10" count="1" selected="0">
            <x v="11"/>
          </reference>
        </references>
      </pivotArea>
    </format>
    <format dxfId="346">
      <pivotArea dataOnly="0" labelOnly="1" fieldPosition="0">
        <references count="2">
          <reference field="9" count="14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345">
      <pivotArea dataOnly="0" labelOnly="1" fieldPosition="0">
        <references count="2">
          <reference field="9" count="14" defaultSubtotal="1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344">
      <pivotArea dataOnly="0" labelOnly="1" fieldPosition="0">
        <references count="2">
          <reference field="9" count="2">
            <x v="12"/>
            <x v="110"/>
          </reference>
          <reference field="10" count="1" selected="0">
            <x v="13"/>
          </reference>
        </references>
      </pivotArea>
    </format>
    <format dxfId="343">
      <pivotArea dataOnly="0" labelOnly="1" fieldPosition="0">
        <references count="2">
          <reference field="9" count="2" defaultSubtotal="1">
            <x v="12"/>
            <x v="110"/>
          </reference>
          <reference field="10" count="1" selected="0">
            <x v="13"/>
          </reference>
        </references>
      </pivotArea>
    </format>
    <format dxfId="342">
      <pivotArea dataOnly="0" labelOnly="1" fieldPosition="0">
        <references count="2">
          <reference field="9" count="4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341">
      <pivotArea dataOnly="0" labelOnly="1" fieldPosition="0">
        <references count="2">
          <reference field="9" count="4" defaultSubtotal="1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340">
      <pivotArea dataOnly="0" labelOnly="1" fieldPosition="0">
        <references count="2">
          <reference field="9" count="14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339">
      <pivotArea dataOnly="0" labelOnly="1" fieldPosition="0">
        <references count="2">
          <reference field="9" count="14" defaultSubtotal="1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338">
      <pivotArea dataOnly="0" labelOnly="1" fieldPosition="0">
        <references count="2">
          <reference field="9" count="12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337">
      <pivotArea dataOnly="0" labelOnly="1" fieldPosition="0">
        <references count="2">
          <reference field="9" count="12" defaultSubtotal="1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336">
      <pivotArea dataOnly="0" labelOnly="1" fieldPosition="0">
        <references count="2">
          <reference field="9" count="9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335">
      <pivotArea dataOnly="0" labelOnly="1" fieldPosition="0">
        <references count="2">
          <reference field="9" count="9" defaultSubtotal="1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334">
      <pivotArea dataOnly="0" labelOnly="1" fieldPosition="0">
        <references count="2">
          <reference field="9" count="3">
            <x v="34"/>
            <x v="102"/>
            <x v="117"/>
          </reference>
          <reference field="10" count="1" selected="0">
            <x v="18"/>
          </reference>
        </references>
      </pivotArea>
    </format>
    <format dxfId="333">
      <pivotArea dataOnly="0" labelOnly="1" fieldPosition="0">
        <references count="2">
          <reference field="9" count="3" defaultSubtotal="1">
            <x v="34"/>
            <x v="102"/>
            <x v="117"/>
          </reference>
          <reference field="10" count="1" selected="0">
            <x v="18"/>
          </reference>
        </references>
      </pivotArea>
    </format>
    <format dxfId="332">
      <pivotArea dataOnly="0" labelOnly="1" fieldPosition="0">
        <references count="2">
          <reference field="9" count="7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331">
      <pivotArea dataOnly="0" labelOnly="1" fieldPosition="0">
        <references count="2">
          <reference field="9" count="7" defaultSubtotal="1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330">
      <pivotArea dataOnly="0" labelOnly="1" fieldPosition="0">
        <references count="3">
          <reference field="8" count="1">
            <x v="286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329">
      <pivotArea dataOnly="0" labelOnly="1" fieldPosition="0">
        <references count="3">
          <reference field="8" count="5">
            <x v="8"/>
            <x v="9"/>
            <x v="10"/>
            <x v="279"/>
            <x v="284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328">
      <pivotArea dataOnly="0" labelOnly="1" fieldPosition="0">
        <references count="3">
          <reference field="8" count="1">
            <x v="175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327">
      <pivotArea dataOnly="0" labelOnly="1" fieldPosition="0">
        <references count="3">
          <reference field="8" count="2">
            <x v="58"/>
            <x v="173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326">
      <pivotArea dataOnly="0" labelOnly="1" fieldPosition="0">
        <references count="3">
          <reference field="8" count="1">
            <x v="127"/>
          </reference>
          <reference field="9" count="1" selected="0">
            <x v="54"/>
          </reference>
          <reference field="10" count="1" selected="0">
            <x v="0"/>
          </reference>
        </references>
      </pivotArea>
    </format>
    <format dxfId="325">
      <pivotArea dataOnly="0" labelOnly="1" fieldPosition="0">
        <references count="3">
          <reference field="8" count="1">
            <x v="142"/>
          </reference>
          <reference field="9" count="1" selected="0">
            <x v="61"/>
          </reference>
          <reference field="10" count="1" selected="0">
            <x v="0"/>
          </reference>
        </references>
      </pivotArea>
    </format>
    <format dxfId="324">
      <pivotArea dataOnly="0" labelOnly="1" fieldPosition="0">
        <references count="3">
          <reference field="8" count="1">
            <x v="319"/>
          </reference>
          <reference field="9" count="1" selected="0">
            <x v="68"/>
          </reference>
          <reference field="10" count="1" selected="0">
            <x v="0"/>
          </reference>
        </references>
      </pivotArea>
    </format>
    <format dxfId="323">
      <pivotArea dataOnly="0" labelOnly="1" fieldPosition="0">
        <references count="3">
          <reference field="8" count="1">
            <x v="227"/>
          </reference>
          <reference field="9" count="1" selected="0">
            <x v="103"/>
          </reference>
          <reference field="10" count="1" selected="0">
            <x v="0"/>
          </reference>
        </references>
      </pivotArea>
    </format>
    <format dxfId="322">
      <pivotArea dataOnly="0" labelOnly="1" fieldPosition="0">
        <references count="3">
          <reference field="8" count="1">
            <x v="293"/>
          </reference>
          <reference field="9" count="1" selected="0">
            <x v="113"/>
          </reference>
          <reference field="10" count="1" selected="0">
            <x v="0"/>
          </reference>
        </references>
      </pivotArea>
    </format>
    <format dxfId="321">
      <pivotArea dataOnly="0" labelOnly="1" fieldPosition="0">
        <references count="3">
          <reference field="8" count="1">
            <x v="32"/>
          </reference>
          <reference field="9" count="1" selected="0">
            <x v="127"/>
          </reference>
          <reference field="10" count="1" selected="0">
            <x v="0"/>
          </reference>
        </references>
      </pivotArea>
    </format>
    <format dxfId="320">
      <pivotArea dataOnly="0" labelOnly="1" fieldPosition="0">
        <references count="3">
          <reference field="8" count="4">
            <x v="41"/>
            <x v="259"/>
            <x v="286"/>
            <x v="312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319">
      <pivotArea dataOnly="0" labelOnly="1" fieldPosition="0">
        <references count="3">
          <reference field="8" count="4">
            <x v="2"/>
            <x v="61"/>
            <x v="166"/>
            <x v="270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318">
      <pivotArea dataOnly="0" labelOnly="1" fieldPosition="0">
        <references count="3">
          <reference field="8" count="2">
            <x v="66"/>
            <x v="88"/>
          </reference>
          <reference field="9" count="1" selected="0">
            <x v="33"/>
          </reference>
          <reference field="10" count="1" selected="0">
            <x v="1"/>
          </reference>
        </references>
      </pivotArea>
    </format>
    <format dxfId="317">
      <pivotArea dataOnly="0" labelOnly="1" fieldPosition="0">
        <references count="3">
          <reference field="8" count="2">
            <x v="122"/>
            <x v="194"/>
          </reference>
          <reference field="9" count="1" selected="0">
            <x v="53"/>
          </reference>
          <reference field="10" count="1" selected="0">
            <x v="1"/>
          </reference>
        </references>
      </pivotArea>
    </format>
    <format dxfId="316">
      <pivotArea dataOnly="0" labelOnly="1" fieldPosition="0">
        <references count="3">
          <reference field="8" count="2">
            <x v="17"/>
            <x v="124"/>
          </reference>
          <reference field="9" count="1" selected="0">
            <x v="88"/>
          </reference>
          <reference field="10" count="1" selected="0">
            <x v="1"/>
          </reference>
        </references>
      </pivotArea>
    </format>
    <format dxfId="315">
      <pivotArea dataOnly="0" labelOnly="1" fieldPosition="0">
        <references count="3">
          <reference field="8" count="1">
            <x v="263"/>
          </reference>
          <reference field="9" count="1" selected="0">
            <x v="110"/>
          </reference>
          <reference field="10" count="1" selected="0">
            <x v="1"/>
          </reference>
        </references>
      </pivotArea>
    </format>
    <format dxfId="314">
      <pivotArea dataOnly="0" labelOnly="1" fieldPosition="0">
        <references count="3">
          <reference field="8" count="4">
            <x v="31"/>
            <x v="248"/>
            <x v="302"/>
            <x v="322"/>
          </reference>
          <reference field="9" count="1" selected="0">
            <x v="121"/>
          </reference>
          <reference field="10" count="1" selected="0">
            <x v="1"/>
          </reference>
        </references>
      </pivotArea>
    </format>
    <format dxfId="313">
      <pivotArea dataOnly="0" labelOnly="1" fieldPosition="0">
        <references count="3">
          <reference field="8" count="2">
            <x v="217"/>
            <x v="262"/>
          </reference>
          <reference field="9" count="1" selected="0">
            <x v="131"/>
          </reference>
          <reference field="10" count="1" selected="0">
            <x v="1"/>
          </reference>
        </references>
      </pivotArea>
    </format>
    <format dxfId="312">
      <pivotArea dataOnly="0" labelOnly="1" fieldPosition="0">
        <references count="3">
          <reference field="8" count="1">
            <x v="301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311">
      <pivotArea dataOnly="0" labelOnly="1" fieldPosition="0">
        <references count="3">
          <reference field="8" count="3">
            <x v="69"/>
            <x v="70"/>
            <x v="161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310">
      <pivotArea dataOnly="0" labelOnly="1" fieldPosition="0">
        <references count="3">
          <reference field="8" count="2">
            <x v="76"/>
            <x v="87"/>
          </reference>
          <reference field="9" count="1" selected="0">
            <x v="31"/>
          </reference>
          <reference field="10" count="1" selected="0">
            <x v="2"/>
          </reference>
        </references>
      </pivotArea>
    </format>
    <format dxfId="309">
      <pivotArea dataOnly="0" labelOnly="1" fieldPosition="0">
        <references count="3">
          <reference field="8" count="2">
            <x v="74"/>
            <x v="310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308">
      <pivotArea dataOnly="0" labelOnly="1" fieldPosition="0">
        <references count="3">
          <reference field="8" count="2">
            <x v="59"/>
            <x v="165"/>
          </reference>
          <reference field="9" count="1" selected="0">
            <x v="72"/>
          </reference>
          <reference field="10" count="1" selected="0">
            <x v="2"/>
          </reference>
        </references>
      </pivotArea>
    </format>
    <format dxfId="307">
      <pivotArea dataOnly="0" labelOnly="1" fieldPosition="0">
        <references count="3">
          <reference field="8" count="1">
            <x v="182"/>
          </reference>
          <reference field="9" count="1" selected="0">
            <x v="83"/>
          </reference>
          <reference field="10" count="1" selected="0">
            <x v="2"/>
          </reference>
        </references>
      </pivotArea>
    </format>
    <format dxfId="306">
      <pivotArea dataOnly="0" labelOnly="1" fieldPosition="0">
        <references count="3">
          <reference field="8" count="1">
            <x v="95"/>
          </reference>
          <reference field="9" count="1" selected="0">
            <x v="89"/>
          </reference>
          <reference field="10" count="1" selected="0">
            <x v="2"/>
          </reference>
        </references>
      </pivotArea>
    </format>
    <format dxfId="305">
      <pivotArea dataOnly="0" labelOnly="1" fieldPosition="0">
        <references count="3">
          <reference field="8" count="2">
            <x v="55"/>
            <x v="190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304">
      <pivotArea dataOnly="0" labelOnly="1" fieldPosition="0">
        <references count="3">
          <reference field="8" count="2">
            <x v="15"/>
            <x v="125"/>
          </reference>
          <reference field="9" count="1" selected="0">
            <x v="66"/>
          </reference>
          <reference field="10" count="1" selected="0">
            <x v="3"/>
          </reference>
        </references>
      </pivotArea>
    </format>
    <format dxfId="303">
      <pivotArea dataOnly="0" labelOnly="1" fieldPosition="0">
        <references count="3">
          <reference field="8" count="2">
            <x v="145"/>
            <x v="298"/>
          </reference>
          <reference field="9" count="1" selected="0">
            <x v="119"/>
          </reference>
          <reference field="10" count="1" selected="0">
            <x v="3"/>
          </reference>
        </references>
      </pivotArea>
    </format>
    <format dxfId="302">
      <pivotArea dataOnly="0" labelOnly="1" fieldPosition="0">
        <references count="3">
          <reference field="8" count="4">
            <x v="49"/>
            <x v="97"/>
            <x v="300"/>
            <x v="325"/>
          </reference>
          <reference field="9" count="1" selected="0">
            <x v="38"/>
          </reference>
          <reference field="10" count="1" selected="0">
            <x v="4"/>
          </reference>
        </references>
      </pivotArea>
    </format>
    <format dxfId="301">
      <pivotArea dataOnly="0" labelOnly="1" fieldPosition="0">
        <references count="3">
          <reference field="8" count="2">
            <x v="195"/>
            <x v="296"/>
          </reference>
          <reference field="9" count="1" selected="0">
            <x v="41"/>
          </reference>
          <reference field="10" count="1" selected="0">
            <x v="4"/>
          </reference>
        </references>
      </pivotArea>
    </format>
    <format dxfId="300">
      <pivotArea dataOnly="0" labelOnly="1" fieldPosition="0">
        <references count="3">
          <reference field="8" count="3">
            <x v="113"/>
            <x v="184"/>
            <x v="205"/>
          </reference>
          <reference field="9" count="1" selected="0">
            <x v="69"/>
          </reference>
          <reference field="10" count="1" selected="0">
            <x v="4"/>
          </reference>
        </references>
      </pivotArea>
    </format>
    <format dxfId="299">
      <pivotArea dataOnly="0" labelOnly="1" fieldPosition="0">
        <references count="3">
          <reference field="8" count="2">
            <x v="219"/>
            <x v="290"/>
          </reference>
          <reference field="9" count="1" selected="0">
            <x v="125"/>
          </reference>
          <reference field="10" count="1" selected="0">
            <x v="4"/>
          </reference>
        </references>
      </pivotArea>
    </format>
    <format dxfId="298">
      <pivotArea dataOnly="0" labelOnly="1" fieldPosition="0">
        <references count="3">
          <reference field="8" count="1">
            <x v="232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297">
      <pivotArea dataOnly="0" labelOnly="1" fieldPosition="0">
        <references count="3">
          <reference field="8" count="1">
            <x v="171"/>
          </reference>
          <reference field="9" count="1" selected="0">
            <x v="43"/>
          </reference>
          <reference field="10" count="1" selected="0">
            <x v="5"/>
          </reference>
        </references>
      </pivotArea>
    </format>
    <format dxfId="296">
      <pivotArea dataOnly="0" labelOnly="1" fieldPosition="0">
        <references count="3">
          <reference field="8" count="1">
            <x v="92"/>
          </reference>
          <reference field="9" count="1" selected="0">
            <x v="55"/>
          </reference>
          <reference field="10" count="1" selected="0">
            <x v="5"/>
          </reference>
        </references>
      </pivotArea>
    </format>
    <format dxfId="295">
      <pivotArea dataOnly="0" labelOnly="1" fieldPosition="0">
        <references count="3">
          <reference field="8" count="1">
            <x v="307"/>
          </reference>
          <reference field="9" count="1" selected="0">
            <x v="80"/>
          </reference>
          <reference field="10" count="1" selected="0">
            <x v="5"/>
          </reference>
        </references>
      </pivotArea>
    </format>
    <format dxfId="294">
      <pivotArea dataOnly="0" labelOnly="1" fieldPosition="0">
        <references count="3">
          <reference field="8" count="4">
            <x v="6"/>
            <x v="64"/>
            <x v="76"/>
            <x v="129"/>
          </reference>
          <reference field="9" count="1" selected="0">
            <x v="84"/>
          </reference>
          <reference field="10" count="1" selected="0">
            <x v="5"/>
          </reference>
        </references>
      </pivotArea>
    </format>
    <format dxfId="293">
      <pivotArea dataOnly="0" labelOnly="1" fieldPosition="0">
        <references count="3">
          <reference field="8" count="6">
            <x v="116"/>
            <x v="233"/>
            <x v="251"/>
            <x v="294"/>
            <x v="307"/>
            <x v="324"/>
          </reference>
          <reference field="9" count="1" selected="0">
            <x v="111"/>
          </reference>
          <reference field="10" count="1" selected="0">
            <x v="5"/>
          </reference>
        </references>
      </pivotArea>
    </format>
    <format dxfId="292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291">
      <pivotArea dataOnly="0" labelOnly="1" fieldPosition="0">
        <references count="3">
          <reference field="8" count="1">
            <x v="127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290">
      <pivotArea dataOnly="0" labelOnly="1" fieldPosition="0">
        <references count="3">
          <reference field="8" count="2">
            <x v="141"/>
            <x v="218"/>
          </reference>
          <reference field="9" count="1" selected="0">
            <x v="60"/>
          </reference>
          <reference field="10" count="1" selected="0">
            <x v="6"/>
          </reference>
        </references>
      </pivotArea>
    </format>
    <format dxfId="289">
      <pivotArea dataOnly="0" labelOnly="1" fieldPosition="0">
        <references count="3">
          <reference field="8" count="2">
            <x v="152"/>
            <x v="261"/>
          </reference>
          <reference field="9" count="1" selected="0">
            <x v="65"/>
          </reference>
          <reference field="10" count="1" selected="0">
            <x v="6"/>
          </reference>
        </references>
      </pivotArea>
    </format>
    <format dxfId="288">
      <pivotArea dataOnly="0" labelOnly="1" fieldPosition="0">
        <references count="3">
          <reference field="8" count="2">
            <x v="150"/>
            <x v="215"/>
          </reference>
          <reference field="9" count="1" selected="0">
            <x v="97"/>
          </reference>
          <reference field="10" count="1" selected="0">
            <x v="6"/>
          </reference>
        </references>
      </pivotArea>
    </format>
    <format dxfId="287">
      <pivotArea dataOnly="0" labelOnly="1" fieldPosition="0">
        <references count="3">
          <reference field="8" count="3">
            <x v="5"/>
            <x v="65"/>
            <x v="100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286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285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284">
      <pivotArea dataOnly="0" labelOnly="1" fieldPosition="0">
        <references count="3">
          <reference field="8" count="2">
            <x v="111"/>
            <x v="135"/>
          </reference>
          <reference field="9" count="1" selected="0">
            <x v="46"/>
          </reference>
          <reference field="10" count="1" selected="0">
            <x v="7"/>
          </reference>
        </references>
      </pivotArea>
    </format>
    <format dxfId="283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4"/>
          </reference>
          <reference field="10" count="1" selected="0">
            <x v="7"/>
          </reference>
        </references>
      </pivotArea>
    </format>
    <format dxfId="282">
      <pivotArea dataOnly="0" labelOnly="1" fieldPosition="0">
        <references count="3">
          <reference field="8" count="1">
            <x v="97"/>
          </reference>
          <reference field="9" count="1" selected="0">
            <x v="78"/>
          </reference>
          <reference field="10" count="1" selected="0">
            <x v="7"/>
          </reference>
        </references>
      </pivotArea>
    </format>
    <format dxfId="281">
      <pivotArea dataOnly="0" labelOnly="1" fieldPosition="0">
        <references count="3">
          <reference field="8" count="1">
            <x v="308"/>
          </reference>
          <reference field="9" count="1" selected="0">
            <x v="92"/>
          </reference>
          <reference field="10" count="1" selected="0">
            <x v="7"/>
          </reference>
        </references>
      </pivotArea>
    </format>
    <format dxfId="280">
      <pivotArea dataOnly="0" labelOnly="1" fieldPosition="0">
        <references count="3">
          <reference field="8" count="2">
            <x v="169"/>
            <x v="252"/>
          </reference>
          <reference field="9" count="1" selected="0">
            <x v="108"/>
          </reference>
          <reference field="10" count="1" selected="0">
            <x v="7"/>
          </reference>
        </references>
      </pivotArea>
    </format>
    <format dxfId="279">
      <pivotArea dataOnly="0" labelOnly="1" fieldPosition="0">
        <references count="3">
          <reference field="8" count="7">
            <x v="14"/>
            <x v="40"/>
            <x v="50"/>
            <x v="51"/>
            <x v="54"/>
            <x v="168"/>
            <x v="213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278">
      <pivotArea dataOnly="0" labelOnly="1" fieldPosition="0">
        <references count="3">
          <reference field="8" count="7">
            <x v="18"/>
            <x v="42"/>
            <x v="46"/>
            <x v="107"/>
            <x v="110"/>
            <x v="155"/>
            <x v="181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277">
      <pivotArea dataOnly="0" labelOnly="1" fieldPosition="0">
        <references count="3">
          <reference field="8" count="3">
            <x v="56"/>
            <x v="231"/>
            <x v="292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276">
      <pivotArea dataOnly="0" labelOnly="1" fieldPosition="0">
        <references count="3">
          <reference field="8" count="1">
            <x v="84"/>
          </reference>
          <reference field="9" count="1" selected="0">
            <x v="30"/>
          </reference>
          <reference field="10" count="1" selected="0">
            <x v="8"/>
          </reference>
        </references>
      </pivotArea>
    </format>
    <format dxfId="275">
      <pivotArea dataOnly="0" labelOnly="1" fieldPosition="0">
        <references count="3">
          <reference field="8" count="4">
            <x v="47"/>
            <x v="151"/>
            <x v="153"/>
            <x v="287"/>
          </reference>
          <reference field="9" count="1" selected="0">
            <x v="64"/>
          </reference>
          <reference field="10" count="1" selected="0">
            <x v="8"/>
          </reference>
        </references>
      </pivotArea>
    </format>
    <format dxfId="274">
      <pivotArea dataOnly="0" labelOnly="1" fieldPosition="0">
        <references count="3">
          <reference field="8" count="1">
            <x v="255"/>
          </reference>
          <reference field="9" count="1" selected="0">
            <x v="76"/>
          </reference>
          <reference field="10" count="1" selected="0">
            <x v="8"/>
          </reference>
        </references>
      </pivotArea>
    </format>
    <format dxfId="273">
      <pivotArea dataOnly="0" labelOnly="1" fieldPosition="0">
        <references count="3">
          <reference field="8" count="2">
            <x v="73"/>
            <x v="223"/>
          </reference>
          <reference field="9" count="1" selected="0">
            <x v="100"/>
          </reference>
          <reference field="10" count="1" selected="0">
            <x v="8"/>
          </reference>
        </references>
      </pivotArea>
    </format>
    <format dxfId="272">
      <pivotArea dataOnly="0" labelOnly="1" fieldPosition="0">
        <references count="3">
          <reference field="8" count="1">
            <x v="265"/>
          </reference>
          <reference field="9" count="1" selected="0">
            <x v="107"/>
          </reference>
          <reference field="10" count="1" selected="0">
            <x v="8"/>
          </reference>
        </references>
      </pivotArea>
    </format>
    <format dxfId="271">
      <pivotArea dataOnly="0" labelOnly="1" fieldPosition="0">
        <references count="3">
          <reference field="8" count="5">
            <x v="106"/>
            <x v="115"/>
            <x v="118"/>
            <x v="145"/>
            <x v="208"/>
          </reference>
          <reference field="9" count="1" selected="0">
            <x v="129"/>
          </reference>
          <reference field="10" count="1" selected="0">
            <x v="8"/>
          </reference>
        </references>
      </pivotArea>
    </format>
    <format dxfId="270">
      <pivotArea dataOnly="0" labelOnly="1" fieldPosition="0">
        <references count="3">
          <reference field="8" count="1">
            <x v="82"/>
          </reference>
          <reference field="9" count="1" selected="0">
            <x v="37"/>
          </reference>
          <reference field="10" count="1" selected="0">
            <x v="9"/>
          </reference>
        </references>
      </pivotArea>
    </format>
    <format dxfId="269">
      <pivotArea dataOnly="0" labelOnly="1" fieldPosition="0">
        <references count="3">
          <reference field="8" count="4">
            <x v="174"/>
            <x v="229"/>
            <x v="239"/>
            <x v="260"/>
          </reference>
          <reference field="9" count="1" selected="0">
            <x v="79"/>
          </reference>
          <reference field="10" count="1" selected="0">
            <x v="9"/>
          </reference>
        </references>
      </pivotArea>
    </format>
    <format dxfId="268">
      <pivotArea dataOnly="0" labelOnly="1" fieldPosition="0">
        <references count="3">
          <reference field="8" count="4">
            <x v="75"/>
            <x v="128"/>
            <x v="176"/>
            <x v="303"/>
          </reference>
          <reference field="9" count="1" selected="0">
            <x v="94"/>
          </reference>
          <reference field="10" count="1" selected="0">
            <x v="9"/>
          </reference>
        </references>
      </pivotArea>
    </format>
    <format dxfId="267">
      <pivotArea dataOnly="0" labelOnly="1" fieldPosition="0">
        <references count="3">
          <reference field="8" count="1">
            <x v="146"/>
          </reference>
          <reference field="9" count="1" selected="0">
            <x v="51"/>
          </reference>
          <reference field="10" count="1" selected="0">
            <x v="10"/>
          </reference>
        </references>
      </pivotArea>
    </format>
    <format dxfId="266">
      <pivotArea dataOnly="0" labelOnly="1" fieldPosition="0">
        <references count="3">
          <reference field="8" count="1">
            <x v="138"/>
          </reference>
          <reference field="9" count="1" selected="0">
            <x v="56"/>
          </reference>
          <reference field="10" count="1" selected="0">
            <x v="10"/>
          </reference>
        </references>
      </pivotArea>
    </format>
    <format dxfId="265">
      <pivotArea dataOnly="0" labelOnly="1" fieldPosition="0">
        <references count="3">
          <reference field="8" count="1">
            <x v="295"/>
          </reference>
          <reference field="9" count="1" selected="0">
            <x v="75"/>
          </reference>
          <reference field="10" count="1" selected="0">
            <x v="10"/>
          </reference>
        </references>
      </pivotArea>
    </format>
    <format dxfId="264">
      <pivotArea dataOnly="0" labelOnly="1" fieldPosition="0">
        <references count="3">
          <reference field="8" count="1">
            <x v="207"/>
          </reference>
          <reference field="9" count="1" selected="0">
            <x v="91"/>
          </reference>
          <reference field="10" count="1" selected="0">
            <x v="10"/>
          </reference>
        </references>
      </pivotArea>
    </format>
    <format dxfId="263">
      <pivotArea dataOnly="0" labelOnly="1" fieldPosition="0">
        <references count="3">
          <reference field="8" count="3">
            <x v="123"/>
            <x v="133"/>
            <x v="186"/>
          </reference>
          <reference field="9" count="1" selected="0">
            <x v="96"/>
          </reference>
          <reference field="10" count="1" selected="0">
            <x v="10"/>
          </reference>
        </references>
      </pivotArea>
    </format>
    <format dxfId="262">
      <pivotArea dataOnly="0" labelOnly="1" fieldPosition="0">
        <references count="3">
          <reference field="8" count="2">
            <x v="221"/>
            <x v="321"/>
          </reference>
          <reference field="9" count="1" selected="0">
            <x v="99"/>
          </reference>
          <reference field="10" count="1" selected="0">
            <x v="10"/>
          </reference>
        </references>
      </pivotArea>
    </format>
    <format dxfId="261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6"/>
          </reference>
          <reference field="10" count="1" selected="0">
            <x v="10"/>
          </reference>
        </references>
      </pivotArea>
    </format>
    <format dxfId="260">
      <pivotArea dataOnly="0" labelOnly="1" fieldPosition="0">
        <references count="3">
          <reference field="8" count="1">
            <x v="247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259">
      <pivotArea dataOnly="0" labelOnly="1" fieldPosition="0">
        <references count="3">
          <reference field="8" count="3">
            <x v="22"/>
            <x v="164"/>
            <x v="274"/>
          </reference>
          <reference field="9" count="1" selected="0">
            <x v="70"/>
          </reference>
          <reference field="10" count="1" selected="0">
            <x v="11"/>
          </reference>
        </references>
      </pivotArea>
    </format>
    <format dxfId="258">
      <pivotArea dataOnly="0" labelOnly="1" fieldPosition="0">
        <references count="3">
          <reference field="8" count="4">
            <x v="20"/>
            <x v="198"/>
            <x v="276"/>
            <x v="283"/>
          </reference>
          <reference field="9" count="1" selected="0">
            <x v="85"/>
          </reference>
          <reference field="10" count="1" selected="0">
            <x v="11"/>
          </reference>
        </references>
      </pivotArea>
    </format>
    <format dxfId="257">
      <pivotArea dataOnly="0" labelOnly="1" fieldPosition="0">
        <references count="3">
          <reference field="8" count="4">
            <x v="13"/>
            <x v="90"/>
            <x v="159"/>
            <x v="160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256">
      <pivotArea dataOnly="0" labelOnly="1" fieldPosition="0">
        <references count="3">
          <reference field="8" count="2">
            <x v="269"/>
            <x v="272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255">
      <pivotArea dataOnly="0" labelOnly="1" fieldPosition="0">
        <references count="3">
          <reference field="8" count="1">
            <x v="315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254">
      <pivotArea dataOnly="0" labelOnly="1" fieldPosition="0">
        <references count="3">
          <reference field="8" count="1">
            <x v="257"/>
          </reference>
          <reference field="9" count="1" selected="0">
            <x v="47"/>
          </reference>
          <reference field="10" count="1" selected="0">
            <x v="12"/>
          </reference>
        </references>
      </pivotArea>
    </format>
    <format dxfId="253">
      <pivotArea dataOnly="0" labelOnly="1" fieldPosition="0">
        <references count="3">
          <reference field="8" count="4">
            <x v="148"/>
            <x v="160"/>
            <x v="178"/>
            <x v="306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252">
      <pivotArea dataOnly="0" labelOnly="1" fieldPosition="0">
        <references count="3">
          <reference field="8" count="4">
            <x v="16"/>
            <x v="137"/>
            <x v="140"/>
            <x v="309"/>
          </reference>
          <reference field="9" count="1" selected="0">
            <x v="58"/>
          </reference>
          <reference field="10" count="1" selected="0">
            <x v="12"/>
          </reference>
        </references>
      </pivotArea>
    </format>
    <format dxfId="251">
      <pivotArea dataOnly="0" labelOnly="1" fieldPosition="0">
        <references count="3">
          <reference field="8" count="5">
            <x v="149"/>
            <x v="167"/>
            <x v="192"/>
            <x v="199"/>
            <x v="211"/>
          </reference>
          <reference field="9" count="1" selected="0">
            <x v="62"/>
          </reference>
          <reference field="10" count="1" selected="0">
            <x v="12"/>
          </reference>
        </references>
      </pivotArea>
    </format>
    <format dxfId="250">
      <pivotArea dataOnly="0" labelOnly="1" fieldPosition="0">
        <references count="3">
          <reference field="8" count="2">
            <x v="189"/>
            <x v="326"/>
          </reference>
          <reference field="9" count="1" selected="0">
            <x v="86"/>
          </reference>
          <reference field="10" count="1" selected="0">
            <x v="12"/>
          </reference>
        </references>
      </pivotArea>
    </format>
    <format dxfId="249">
      <pivotArea dataOnly="0" labelOnly="1" fieldPosition="0">
        <references count="3">
          <reference field="8" count="10">
            <x v="11"/>
            <x v="12"/>
            <x v="35"/>
            <x v="103"/>
            <x v="105"/>
            <x v="163"/>
            <x v="197"/>
            <x v="253"/>
            <x v="288"/>
            <x v="313"/>
          </reference>
          <reference field="9" count="1" selected="0">
            <x v="90"/>
          </reference>
          <reference field="10" count="1" selected="0">
            <x v="12"/>
          </reference>
        </references>
      </pivotArea>
    </format>
    <format dxfId="248">
      <pivotArea dataOnly="0" labelOnly="1" fieldPosition="0">
        <references count="3">
          <reference field="8" count="5">
            <x v="3"/>
            <x v="80"/>
            <x v="191"/>
            <x v="224"/>
            <x v="225"/>
          </reference>
          <reference field="9" count="1" selected="0">
            <x v="101"/>
          </reference>
          <reference field="10" count="1" selected="0">
            <x v="12"/>
          </reference>
        </references>
      </pivotArea>
    </format>
    <format dxfId="247">
      <pivotArea dataOnly="0" labelOnly="1" fieldPosition="0">
        <references count="3">
          <reference field="8" count="3">
            <x v="228"/>
            <x v="243"/>
            <x v="308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246">
      <pivotArea dataOnly="0" labelOnly="1" fieldPosition="0">
        <references count="3">
          <reference field="8" count="3">
            <x v="130"/>
            <x v="202"/>
            <x v="258"/>
          </reference>
          <reference field="9" count="1" selected="0">
            <x v="105"/>
          </reference>
          <reference field="10" count="1" selected="0">
            <x v="12"/>
          </reference>
        </references>
      </pivotArea>
    </format>
    <format dxfId="245">
      <pivotArea dataOnly="0" labelOnly="1" fieldPosition="0">
        <references count="3">
          <reference field="8" count="3">
            <x v="7"/>
            <x v="45"/>
            <x v="254"/>
          </reference>
          <reference field="9" count="1" selected="0">
            <x v="113"/>
          </reference>
          <reference field="10" count="1" selected="0">
            <x v="12"/>
          </reference>
        </references>
      </pivotArea>
    </format>
    <format dxfId="244">
      <pivotArea dataOnly="0" labelOnly="1" fieldPosition="0">
        <references count="3">
          <reference field="8" count="6">
            <x v="108"/>
            <x v="126"/>
            <x v="250"/>
            <x v="256"/>
            <x v="264"/>
            <x v="310"/>
          </reference>
          <reference field="9" count="1" selected="0">
            <x v="124"/>
          </reference>
          <reference field="10" count="1" selected="0">
            <x v="12"/>
          </reference>
        </references>
      </pivotArea>
    </format>
    <format dxfId="243">
      <pivotArea dataOnly="0" labelOnly="1" fieldPosition="0">
        <references count="3">
          <reference field="8" count="2">
            <x v="34"/>
            <x v="158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242">
      <pivotArea dataOnly="0" labelOnly="1" fieldPosition="0">
        <references count="3">
          <reference field="8" count="4">
            <x v="160"/>
            <x v="204"/>
            <x v="275"/>
            <x v="316"/>
          </reference>
          <reference field="9" count="1" selected="0">
            <x v="110"/>
          </reference>
          <reference field="10" count="1" selected="0">
            <x v="13"/>
          </reference>
        </references>
      </pivotArea>
    </format>
    <format dxfId="241">
      <pivotArea dataOnly="0" labelOnly="1" fieldPosition="0">
        <references count="3">
          <reference field="8" count="1">
            <x v="154"/>
          </reference>
          <reference field="9" count="1" selected="0">
            <x v="67"/>
          </reference>
          <reference field="10" count="1" selected="0">
            <x v="14"/>
          </reference>
        </references>
      </pivotArea>
    </format>
    <format dxfId="240">
      <pivotArea dataOnly="0" labelOnly="1" fieldPosition="0">
        <references count="3">
          <reference field="8" count="3">
            <x v="37"/>
            <x v="134"/>
            <x v="172"/>
          </reference>
          <reference field="9" count="1" selected="0">
            <x v="77"/>
          </reference>
          <reference field="10" count="1" selected="0">
            <x v="14"/>
          </reference>
        </references>
      </pivotArea>
    </format>
    <format dxfId="239">
      <pivotArea dataOnly="0" labelOnly="1" fieldPosition="0">
        <references count="3">
          <reference field="8" count="1">
            <x v="216"/>
          </reference>
          <reference field="9" count="1" selected="0">
            <x v="98"/>
          </reference>
          <reference field="10" count="1" selected="0">
            <x v="14"/>
          </reference>
        </references>
      </pivotArea>
    </format>
    <format dxfId="238">
      <pivotArea dataOnly="0" labelOnly="1" fieldPosition="0">
        <references count="3">
          <reference field="8" count="2">
            <x v="131"/>
            <x v="280"/>
          </reference>
          <reference field="9" count="1" selected="0">
            <x v="114"/>
          </reference>
          <reference field="10" count="1" selected="0">
            <x v="14"/>
          </reference>
        </references>
      </pivotArea>
    </format>
    <format dxfId="237">
      <pivotArea dataOnly="0" labelOnly="1" fieldPosition="0">
        <references count="3">
          <reference field="8" count="1">
            <x v="273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236">
      <pivotArea dataOnly="0" labelOnly="1" fieldPosition="0">
        <references count="3">
          <reference field="8" count="2">
            <x v="16"/>
            <x v="142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235">
      <pivotArea dataOnly="0" labelOnly="1" fieldPosition="0">
        <references count="3">
          <reference field="8" count="2">
            <x v="196"/>
            <x v="297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234">
      <pivotArea dataOnly="0" labelOnly="1" fieldPosition="0">
        <references count="3">
          <reference field="8" count="1">
            <x v="292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233">
      <pivotArea dataOnly="0" labelOnly="1" fieldPosition="0">
        <references count="3">
          <reference field="8" count="3">
            <x v="33"/>
            <x v="102"/>
            <x v="139"/>
          </reference>
          <reference field="9" count="1" selected="0">
            <x v="40"/>
          </reference>
          <reference field="10" count="1" selected="0">
            <x v="15"/>
          </reference>
        </references>
      </pivotArea>
    </format>
    <format dxfId="232">
      <pivotArea dataOnly="0" labelOnly="1" fieldPosition="0">
        <references count="3">
          <reference field="8" count="4">
            <x v="93"/>
            <x v="112"/>
            <x v="117"/>
            <x v="188"/>
          </reference>
          <reference field="9" count="1" selected="0">
            <x v="50"/>
          </reference>
          <reference field="10" count="1" selected="0">
            <x v="15"/>
          </reference>
        </references>
      </pivotArea>
    </format>
    <format dxfId="231">
      <pivotArea dataOnly="0" labelOnly="1" fieldPosition="0">
        <references count="3">
          <reference field="8" count="2">
            <x v="67"/>
            <x v="119"/>
          </reference>
          <reference field="9" count="1" selected="0">
            <x v="52"/>
          </reference>
          <reference field="10" count="1" selected="0">
            <x v="15"/>
          </reference>
        </references>
      </pivotArea>
    </format>
    <format dxfId="230">
      <pivotArea dataOnly="0" labelOnly="1" fieldPosition="0">
        <references count="3">
          <reference field="8" count="2">
            <x v="162"/>
            <x v="230"/>
          </reference>
          <reference field="9" count="1" selected="0">
            <x v="63"/>
          </reference>
          <reference field="10" count="1" selected="0">
            <x v="15"/>
          </reference>
        </references>
      </pivotArea>
    </format>
    <format dxfId="229">
      <pivotArea dataOnly="0" labelOnly="1" fieldPosition="0">
        <references count="3">
          <reference field="8" count="2">
            <x v="240"/>
            <x v="268"/>
          </reference>
          <reference field="9" count="1" selected="0">
            <x v="87"/>
          </reference>
          <reference field="10" count="1" selected="0">
            <x v="15"/>
          </reference>
        </references>
      </pivotArea>
    </format>
    <format dxfId="228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5"/>
            <x v="180"/>
            <x v="212"/>
            <x v="234"/>
            <x v="249"/>
          </reference>
          <reference field="9" count="1" selected="0">
            <x v="95"/>
          </reference>
          <reference field="10" count="1" selected="0">
            <x v="15"/>
          </reference>
        </references>
      </pivotArea>
    </format>
    <format dxfId="227">
      <pivotArea dataOnly="0" labelOnly="1" fieldPosition="0">
        <references count="3">
          <reference field="8" count="5">
            <x v="25"/>
            <x v="121"/>
            <x v="135"/>
            <x v="236"/>
            <x v="279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226">
      <pivotArea dataOnly="0" labelOnly="1" fieldPosition="0">
        <references count="3">
          <reference field="8" count="6">
            <x v="79"/>
            <x v="120"/>
            <x v="132"/>
            <x v="200"/>
            <x v="245"/>
            <x v="277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225">
      <pivotArea dataOnly="0" labelOnly="1" fieldPosition="0">
        <references count="3">
          <reference field="8" count="4">
            <x v="91"/>
            <x v="267"/>
            <x v="304"/>
            <x v="305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224">
      <pivotArea dataOnly="0" labelOnly="1" fieldPosition="0">
        <references count="3">
          <reference field="8" count="5">
            <x v="177"/>
            <x v="203"/>
            <x v="214"/>
            <x v="220"/>
            <x v="282"/>
          </reference>
          <reference field="9" count="1" selected="0">
            <x v="123"/>
          </reference>
          <reference field="10" count="1" selected="0">
            <x v="15"/>
          </reference>
        </references>
      </pivotArea>
    </format>
    <format dxfId="223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222">
      <pivotArea dataOnly="0" labelOnly="1" fieldPosition="0">
        <references count="3">
          <reference field="8" count="1">
            <x v="285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221">
      <pivotArea dataOnly="0" labelOnly="1" fieldPosition="0">
        <references count="3">
          <reference field="8" count="1">
            <x v="94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220">
      <pivotArea dataOnly="0" labelOnly="1" fieldPosition="0">
        <references count="3">
          <reference field="8" count="1">
            <x v="109"/>
          </reference>
          <reference field="9" count="1" selected="0">
            <x v="35"/>
          </reference>
          <reference field="10" count="1" selected="0">
            <x v="16"/>
          </reference>
        </references>
      </pivotArea>
    </format>
    <format dxfId="219">
      <pivotArea dataOnly="0" labelOnly="1" fieldPosition="0">
        <references count="3">
          <reference field="8" count="1">
            <x v="121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218">
      <pivotArea dataOnly="0" labelOnly="1" fieldPosition="0">
        <references count="3">
          <reference field="8" count="1">
            <x v="48"/>
          </reference>
          <reference field="9" count="1" selected="0">
            <x v="45"/>
          </reference>
          <reference field="10" count="1" selected="0">
            <x v="16"/>
          </reference>
        </references>
      </pivotArea>
    </format>
    <format dxfId="217">
      <pivotArea dataOnly="0" labelOnly="1" fieldPosition="0">
        <references count="3">
          <reference field="8" count="1">
            <x v="193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216">
      <pivotArea dataOnly="0" labelOnly="1" fieldPosition="0">
        <references count="3">
          <reference field="8" count="1">
            <x v="317"/>
          </reference>
          <reference field="9" count="1" selected="0">
            <x v="49"/>
          </reference>
          <reference field="10" count="1" selected="0">
            <x v="16"/>
          </reference>
        </references>
      </pivotArea>
    </format>
    <format dxfId="215">
      <pivotArea dataOnly="0" labelOnly="1" fieldPosition="0">
        <references count="3">
          <reference field="8" count="2">
            <x v="114"/>
            <x v="271"/>
          </reference>
          <reference field="9" count="1" selected="0">
            <x v="75"/>
          </reference>
          <reference field="10" count="1" selected="0">
            <x v="16"/>
          </reference>
        </references>
      </pivotArea>
    </format>
    <format dxfId="214">
      <pivotArea dataOnly="0" labelOnly="1" fieldPosition="0">
        <references count="3">
          <reference field="8" count="1">
            <x v="185"/>
          </reference>
          <reference field="9" count="1" selected="0">
            <x v="82"/>
          </reference>
          <reference field="10" count="1" selected="0">
            <x v="16"/>
          </reference>
        </references>
      </pivotArea>
    </format>
    <format dxfId="213">
      <pivotArea dataOnly="0" labelOnly="1" fieldPosition="0">
        <references count="3">
          <reference field="8" count="1">
            <x v="179"/>
          </reference>
          <reference field="9" count="1" selected="0">
            <x v="93"/>
          </reference>
          <reference field="10" count="1" selected="0">
            <x v="16"/>
          </reference>
        </references>
      </pivotArea>
    </format>
    <format dxfId="212">
      <pivotArea dataOnly="0" labelOnly="1" fieldPosition="0">
        <references count="3">
          <reference field="8" count="1">
            <x v="246"/>
          </reference>
          <reference field="9" count="1" selected="0">
            <x v="126"/>
          </reference>
          <reference field="10" count="1" selected="0">
            <x v="16"/>
          </reference>
        </references>
      </pivotArea>
    </format>
    <format dxfId="211">
      <pivotArea dataOnly="0" labelOnly="1" fieldPosition="0">
        <references count="3">
          <reference field="8" count="3">
            <x v="4"/>
            <x v="19"/>
            <x v="291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210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209">
      <pivotArea dataOnly="0" labelOnly="1" fieldPosition="0">
        <references count="3">
          <reference field="8" count="6">
            <x v="21"/>
            <x v="96"/>
            <x v="98"/>
            <x v="99"/>
            <x v="101"/>
            <x v="147"/>
          </reference>
          <reference field="9" count="1" selected="0">
            <x v="36"/>
          </reference>
          <reference field="10" count="1" selected="0">
            <x v="17"/>
          </reference>
        </references>
      </pivotArea>
    </format>
    <format dxfId="208">
      <pivotArea dataOnly="0" labelOnly="1" fieldPosition="0">
        <references count="3">
          <reference field="8" count="3">
            <x v="237"/>
            <x v="238"/>
            <x v="281"/>
          </reference>
          <reference field="9" count="1" selected="0">
            <x v="69"/>
          </reference>
          <reference field="10" count="1" selected="0">
            <x v="17"/>
          </reference>
        </references>
      </pivotArea>
    </format>
    <format dxfId="207">
      <pivotArea dataOnly="0" labelOnly="1" fieldPosition="0">
        <references count="3">
          <reference field="8" count="5">
            <x v="37"/>
            <x v="57"/>
            <x v="136"/>
            <x v="206"/>
            <x v="299"/>
          </reference>
          <reference field="9" count="1" selected="0">
            <x v="73"/>
          </reference>
          <reference field="10" count="1" selected="0">
            <x v="17"/>
          </reference>
        </references>
      </pivotArea>
    </format>
    <format dxfId="206">
      <pivotArea dataOnly="0" labelOnly="1" fieldPosition="0">
        <references count="3">
          <reference field="8" count="7">
            <x v="143"/>
            <x v="156"/>
            <x v="241"/>
            <x v="242"/>
            <x v="287"/>
            <x v="311"/>
            <x v="320"/>
          </reference>
          <reference field="9" count="1" selected="0">
            <x v="81"/>
          </reference>
          <reference field="10" count="1" selected="0">
            <x v="17"/>
          </reference>
        </references>
      </pivotArea>
    </format>
    <format dxfId="205">
      <pivotArea dataOnly="0" labelOnly="1" fieldPosition="0">
        <references count="3">
          <reference field="8" count="5">
            <x v="144"/>
            <x v="170"/>
            <x v="265"/>
            <x v="266"/>
            <x v="323"/>
          </reference>
          <reference field="9" count="1" selected="0">
            <x v="90"/>
          </reference>
          <reference field="10" count="1" selected="0">
            <x v="17"/>
          </reference>
        </references>
      </pivotArea>
    </format>
    <format dxfId="204">
      <pivotArea dataOnly="0" labelOnly="1" fieldPosition="0">
        <references count="3">
          <reference field="8" count="5">
            <x v="0"/>
            <x v="62"/>
            <x v="63"/>
            <x v="104"/>
            <x v="235"/>
          </reference>
          <reference field="9" count="1" selected="0">
            <x v="106"/>
          </reference>
          <reference field="10" count="1" selected="0">
            <x v="17"/>
          </reference>
        </references>
      </pivotArea>
    </format>
    <format dxfId="203">
      <pivotArea dataOnly="0" labelOnly="1" fieldPosition="0">
        <references count="3">
          <reference field="8" count="4">
            <x v="44"/>
            <x v="53"/>
            <x v="157"/>
            <x v="265"/>
          </reference>
          <reference field="9" count="1" selected="0">
            <x v="112"/>
          </reference>
          <reference field="10" count="1" selected="0">
            <x v="17"/>
          </reference>
        </references>
      </pivotArea>
    </format>
    <format dxfId="202">
      <pivotArea dataOnly="0" labelOnly="1" fieldPosition="0">
        <references count="3">
          <reference field="8" count="2">
            <x v="89"/>
            <x v="244"/>
          </reference>
          <reference field="9" count="1" selected="0">
            <x v="34"/>
          </reference>
          <reference field="10" count="1" selected="0">
            <x v="18"/>
          </reference>
        </references>
      </pivotArea>
    </format>
    <format dxfId="201">
      <pivotArea dataOnly="0" labelOnly="1" fieldPosition="0">
        <references count="3">
          <reference field="8" count="1">
            <x v="86"/>
          </reference>
          <reference field="9" count="1" selected="0">
            <x v="102"/>
          </reference>
          <reference field="10" count="1" selected="0">
            <x v="18"/>
          </reference>
        </references>
      </pivotArea>
    </format>
    <format dxfId="200">
      <pivotArea dataOnly="0" labelOnly="1" fieldPosition="0">
        <references count="3">
          <reference field="8" count="3">
            <x v="72"/>
            <x v="210"/>
            <x v="293"/>
          </reference>
          <reference field="9" count="1" selected="0">
            <x v="117"/>
          </reference>
          <reference field="10" count="1" selected="0">
            <x v="18"/>
          </reference>
        </references>
      </pivotArea>
    </format>
    <format dxfId="199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198">
      <pivotArea dataOnly="0" labelOnly="1" fieldPosition="0">
        <references count="3">
          <reference field="8" count="2">
            <x v="201"/>
            <x v="314"/>
          </reference>
          <reference field="9" count="1" selected="0">
            <x v="32"/>
          </reference>
          <reference field="10" count="1" selected="0">
            <x v="19"/>
          </reference>
        </references>
      </pivotArea>
    </format>
    <format dxfId="197">
      <pivotArea dataOnly="0" labelOnly="1" fieldPosition="0">
        <references count="3">
          <reference field="8" count="1">
            <x v="278"/>
          </reference>
          <reference field="9" count="1" selected="0">
            <x v="109"/>
          </reference>
          <reference field="10" count="1" selected="0">
            <x v="19"/>
          </reference>
        </references>
      </pivotArea>
    </format>
    <format dxfId="196">
      <pivotArea dataOnly="0" labelOnly="1" fieldPosition="0">
        <references count="3">
          <reference field="8" count="2">
            <x v="183"/>
            <x v="289"/>
          </reference>
          <reference field="9" count="1" selected="0">
            <x v="115"/>
          </reference>
          <reference field="10" count="1" selected="0">
            <x v="19"/>
          </reference>
        </references>
      </pivotArea>
    </format>
    <format dxfId="195">
      <pivotArea dataOnly="0" labelOnly="1" fieldPosition="0">
        <references count="3">
          <reference field="8" count="1">
            <x v="187"/>
          </reference>
          <reference field="9" count="1" selected="0">
            <x v="118"/>
          </reference>
          <reference field="10" count="1" selected="0">
            <x v="19"/>
          </reference>
        </references>
      </pivotArea>
    </format>
    <format dxfId="194">
      <pivotArea dataOnly="0" labelOnly="1" fieldPosition="0">
        <references count="3">
          <reference field="8" count="2">
            <x v="36"/>
            <x v="318"/>
          </reference>
          <reference field="9" count="1" selected="0">
            <x v="128"/>
          </reference>
          <reference field="10" count="1" selected="0">
            <x v="19"/>
          </reference>
        </references>
      </pivotArea>
    </format>
    <format dxfId="193">
      <pivotArea dataOnly="0" labelOnly="1" fieldPosition="0">
        <references count="3">
          <reference field="8" count="3">
            <x v="209"/>
            <x v="222"/>
            <x v="226"/>
          </reference>
          <reference field="9" count="1" selected="0">
            <x v="130"/>
          </reference>
          <reference field="10" count="1" selected="0">
            <x v="19"/>
          </reference>
        </references>
      </pivotArea>
    </format>
    <format dxfId="192">
      <pivotArea dataOnly="0" labelOnly="1" fieldPosition="0">
        <references count="1">
          <reference field="14" count="0"/>
        </references>
      </pivotArea>
    </format>
    <format dxfId="191">
      <pivotArea dataOnly="0" labelOnly="1" grandCol="1" outline="0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type="origin" dataOnly="0" labelOnly="1" outline="0" fieldPosition="0"/>
    </format>
    <format dxfId="187">
      <pivotArea field="14" type="button" dataOnly="0" labelOnly="1" outline="0" axis="axisCol" fieldPosition="0"/>
    </format>
    <format dxfId="186">
      <pivotArea type="topRight" dataOnly="0" labelOnly="1" outline="0" fieldPosition="0"/>
    </format>
    <format dxfId="185">
      <pivotArea field="10" type="button" dataOnly="0" labelOnly="1" outline="0" axis="axisRow" fieldPosition="0"/>
    </format>
    <format dxfId="184">
      <pivotArea field="9" type="button" dataOnly="0" labelOnly="1" outline="0" axis="axisRow" fieldPosition="1"/>
    </format>
    <format dxfId="183">
      <pivotArea field="8" type="button" dataOnly="0" labelOnly="1" outline="0" axis="axisRow" fieldPosition="2"/>
    </format>
    <format dxfId="182">
      <pivotArea dataOnly="0" labelOnly="1" fieldPosition="0">
        <references count="1">
          <reference field="10" count="0"/>
        </references>
      </pivotArea>
    </format>
    <format dxfId="181">
      <pivotArea dataOnly="0" labelOnly="1" fieldPosition="0">
        <references count="1">
          <reference field="10" count="0" defaultSubtotal="1"/>
        </references>
      </pivotArea>
    </format>
    <format dxfId="180">
      <pivotArea dataOnly="0" labelOnly="1" grandRow="1" outline="0" fieldPosition="0"/>
    </format>
    <format dxfId="179">
      <pivotArea dataOnly="0" labelOnly="1" fieldPosition="0">
        <references count="2">
          <reference field="9" count="10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178">
      <pivotArea dataOnly="0" labelOnly="1" fieldPosition="0">
        <references count="2">
          <reference field="9" count="10" defaultSubtotal="1">
            <x v="3"/>
            <x v="4"/>
            <x v="23"/>
            <x v="24"/>
            <x v="54"/>
            <x v="61"/>
            <x v="68"/>
            <x v="103"/>
            <x v="113"/>
            <x v="127"/>
          </reference>
          <reference field="10" count="1" selected="0">
            <x v="0"/>
          </reference>
        </references>
      </pivotArea>
    </format>
    <format dxfId="177">
      <pivotArea dataOnly="0" labelOnly="1" fieldPosition="0">
        <references count="2">
          <reference field="9" count="8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176">
      <pivotArea dataOnly="0" labelOnly="1" fieldPosition="0">
        <references count="2">
          <reference field="9" count="8" defaultSubtotal="1">
            <x v="14"/>
            <x v="25"/>
            <x v="33"/>
            <x v="53"/>
            <x v="88"/>
            <x v="110"/>
            <x v="121"/>
            <x v="131"/>
          </reference>
          <reference field="10" count="1" selected="0">
            <x v="1"/>
          </reference>
        </references>
      </pivotArea>
    </format>
    <format dxfId="175">
      <pivotArea dataOnly="0" labelOnly="1" fieldPosition="0">
        <references count="2">
          <reference field="9" count="7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174">
      <pivotArea dataOnly="0" labelOnly="1" fieldPosition="0">
        <references count="2">
          <reference field="9" count="7" defaultSubtotal="1">
            <x v="16"/>
            <x v="27"/>
            <x v="31"/>
            <x v="71"/>
            <x v="72"/>
            <x v="83"/>
            <x v="89"/>
          </reference>
          <reference field="10" count="1" selected="0">
            <x v="2"/>
          </reference>
        </references>
      </pivotArea>
    </format>
    <format dxfId="173">
      <pivotArea dataOnly="0" labelOnly="1" fieldPosition="0">
        <references count="2">
          <reference field="9" count="3">
            <x v="21"/>
            <x v="66"/>
            <x v="119"/>
          </reference>
          <reference field="10" count="1" selected="0">
            <x v="3"/>
          </reference>
        </references>
      </pivotArea>
    </format>
    <format dxfId="172">
      <pivotArea dataOnly="0" labelOnly="1" fieldPosition="0">
        <references count="2">
          <reference field="9" count="3" defaultSubtotal="1">
            <x v="21"/>
            <x v="66"/>
            <x v="119"/>
          </reference>
          <reference field="10" count="1" selected="0">
            <x v="3"/>
          </reference>
        </references>
      </pivotArea>
    </format>
    <format dxfId="171">
      <pivotArea dataOnly="0" labelOnly="1" fieldPosition="0">
        <references count="2">
          <reference field="9" count="4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170">
      <pivotArea dataOnly="0" labelOnly="1" fieldPosition="0">
        <references count="2">
          <reference field="9" count="4" defaultSubtotal="1">
            <x v="38"/>
            <x v="41"/>
            <x v="69"/>
            <x v="125"/>
          </reference>
          <reference field="10" count="1" selected="0">
            <x v="4"/>
          </reference>
        </references>
      </pivotArea>
    </format>
    <format dxfId="169">
      <pivotArea dataOnly="0" labelOnly="1" fieldPosition="0">
        <references count="2">
          <reference field="9" count="6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168">
      <pivotArea dataOnly="0" labelOnly="1" fieldPosition="0">
        <references count="2">
          <reference field="9" count="6" defaultSubtotal="1">
            <x v="42"/>
            <x v="43"/>
            <x v="55"/>
            <x v="80"/>
            <x v="84"/>
            <x v="111"/>
          </reference>
          <reference field="10" count="1" selected="0">
            <x v="5"/>
          </reference>
        </references>
      </pivotArea>
    </format>
    <format dxfId="167">
      <pivotArea dataOnly="0" labelOnly="1" fieldPosition="0">
        <references count="2">
          <reference field="9" count="5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166">
      <pivotArea dataOnly="0" labelOnly="1" fieldPosition="0">
        <references count="2">
          <reference field="9" count="5" defaultSubtotal="1">
            <x v="29"/>
            <x v="59"/>
            <x v="60"/>
            <x v="65"/>
            <x v="97"/>
          </reference>
          <reference field="10" count="1" selected="0">
            <x v="6"/>
          </reference>
        </references>
      </pivotArea>
    </format>
    <format dxfId="165">
      <pivotArea dataOnly="0" labelOnly="1" fieldPosition="0">
        <references count="2">
          <reference field="9" count="8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164">
      <pivotArea dataOnly="0" labelOnly="1" fieldPosition="0">
        <references count="2">
          <reference field="9" count="8" defaultSubtotal="1">
            <x v="2"/>
            <x v="11"/>
            <x v="19"/>
            <x v="46"/>
            <x v="74"/>
            <x v="78"/>
            <x v="92"/>
            <x v="108"/>
          </reference>
          <reference field="10" count="1" selected="0">
            <x v="7"/>
          </reference>
        </references>
      </pivotArea>
    </format>
    <format dxfId="163">
      <pivotArea dataOnly="0" labelOnly="1" fieldPosition="0">
        <references count="2">
          <reference field="9" count="9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162">
      <pivotArea dataOnly="0" labelOnly="1" fieldPosition="0">
        <references count="2">
          <reference field="9" count="9" defaultSubtotal="1">
            <x v="8"/>
            <x v="10"/>
            <x v="22"/>
            <x v="30"/>
            <x v="64"/>
            <x v="76"/>
            <x v="100"/>
            <x v="107"/>
            <x v="129"/>
          </reference>
          <reference field="10" count="1" selected="0">
            <x v="8"/>
          </reference>
        </references>
      </pivotArea>
    </format>
    <format dxfId="161">
      <pivotArea dataOnly="0" labelOnly="1" fieldPosition="0">
        <references count="2">
          <reference field="9" count="3">
            <x v="37"/>
            <x v="79"/>
            <x v="94"/>
          </reference>
          <reference field="10" count="1" selected="0">
            <x v="9"/>
          </reference>
        </references>
      </pivotArea>
    </format>
    <format dxfId="160">
      <pivotArea dataOnly="0" labelOnly="1" fieldPosition="0">
        <references count="2">
          <reference field="9" count="3" defaultSubtotal="1">
            <x v="37"/>
            <x v="79"/>
            <x v="94"/>
          </reference>
          <reference field="10" count="1" selected="0">
            <x v="9"/>
          </reference>
        </references>
      </pivotArea>
    </format>
    <format dxfId="159">
      <pivotArea dataOnly="0" labelOnly="1" fieldPosition="0">
        <references count="2">
          <reference field="9" count="7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158">
      <pivotArea dataOnly="0" labelOnly="1" fieldPosition="0">
        <references count="2">
          <reference field="9" count="7" defaultSubtotal="1">
            <x v="51"/>
            <x v="56"/>
            <x v="75"/>
            <x v="91"/>
            <x v="96"/>
            <x v="99"/>
            <x v="116"/>
          </reference>
          <reference field="10" count="1" selected="0">
            <x v="10"/>
          </reference>
        </references>
      </pivotArea>
    </format>
    <format dxfId="157">
      <pivotArea dataOnly="0" labelOnly="1" fieldPosition="0">
        <references count="2">
          <reference field="9" count="3">
            <x v="20"/>
            <x v="70"/>
            <x v="85"/>
          </reference>
          <reference field="10" count="1" selected="0">
            <x v="11"/>
          </reference>
        </references>
      </pivotArea>
    </format>
    <format dxfId="156">
      <pivotArea dataOnly="0" labelOnly="1" fieldPosition="0">
        <references count="2">
          <reference field="9" count="3" defaultSubtotal="1">
            <x v="20"/>
            <x v="70"/>
            <x v="85"/>
          </reference>
          <reference field="10" count="1" selected="0">
            <x v="11"/>
          </reference>
        </references>
      </pivotArea>
    </format>
    <format dxfId="155">
      <pivotArea dataOnly="0" labelOnly="1" fieldPosition="0">
        <references count="2">
          <reference field="9" count="14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154">
      <pivotArea dataOnly="0" labelOnly="1" fieldPosition="0">
        <references count="2">
          <reference field="9" count="14" defaultSubtotal="1">
            <x v="7"/>
            <x v="13"/>
            <x v="26"/>
            <x v="47"/>
            <x v="57"/>
            <x v="58"/>
            <x v="62"/>
            <x v="86"/>
            <x v="90"/>
            <x v="101"/>
            <x v="104"/>
            <x v="105"/>
            <x v="113"/>
            <x v="124"/>
          </reference>
          <reference field="10" count="1" selected="0">
            <x v="12"/>
          </reference>
        </references>
      </pivotArea>
    </format>
    <format dxfId="153">
      <pivotArea dataOnly="0" labelOnly="1" fieldPosition="0">
        <references count="2">
          <reference field="9" count="2">
            <x v="12"/>
            <x v="110"/>
          </reference>
          <reference field="10" count="1" selected="0">
            <x v="13"/>
          </reference>
        </references>
      </pivotArea>
    </format>
    <format dxfId="152">
      <pivotArea dataOnly="0" labelOnly="1" fieldPosition="0">
        <references count="2">
          <reference field="9" count="2" defaultSubtotal="1">
            <x v="12"/>
            <x v="110"/>
          </reference>
          <reference field="10" count="1" selected="0">
            <x v="13"/>
          </reference>
        </references>
      </pivotArea>
    </format>
    <format dxfId="151">
      <pivotArea dataOnly="0" labelOnly="1" fieldPosition="0">
        <references count="2">
          <reference field="9" count="4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150">
      <pivotArea dataOnly="0" labelOnly="1" fieldPosition="0">
        <references count="2">
          <reference field="9" count="4" defaultSubtotal="1">
            <x v="67"/>
            <x v="77"/>
            <x v="98"/>
            <x v="114"/>
          </reference>
          <reference field="10" count="1" selected="0">
            <x v="14"/>
          </reference>
        </references>
      </pivotArea>
    </format>
    <format dxfId="149">
      <pivotArea dataOnly="0" labelOnly="1" fieldPosition="0">
        <references count="2">
          <reference field="9" count="14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148">
      <pivotArea dataOnly="0" labelOnly="1" fieldPosition="0">
        <references count="2">
          <reference field="9" count="14" defaultSubtotal="1">
            <x v="17"/>
            <x v="18"/>
            <x v="28"/>
            <x v="39"/>
            <x v="40"/>
            <x v="50"/>
            <x v="52"/>
            <x v="63"/>
            <x v="87"/>
            <x v="95"/>
            <x v="120"/>
            <x v="121"/>
            <x v="122"/>
            <x v="123"/>
          </reference>
          <reference field="10" count="1" selected="0">
            <x v="15"/>
          </reference>
        </references>
      </pivotArea>
    </format>
    <format dxfId="147">
      <pivotArea dataOnly="0" labelOnly="1" fieldPosition="0">
        <references count="2">
          <reference field="9" count="12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146">
      <pivotArea dataOnly="0" labelOnly="1" fieldPosition="0">
        <references count="2">
          <reference field="9" count="12" defaultSubtotal="1">
            <x v="1"/>
            <x v="5"/>
            <x v="6"/>
            <x v="35"/>
            <x v="44"/>
            <x v="45"/>
            <x v="48"/>
            <x v="49"/>
            <x v="75"/>
            <x v="82"/>
            <x v="93"/>
            <x v="126"/>
          </reference>
          <reference field="10" count="1" selected="0">
            <x v="16"/>
          </reference>
        </references>
      </pivotArea>
    </format>
    <format dxfId="145">
      <pivotArea dataOnly="0" labelOnly="1" fieldPosition="0">
        <references count="2">
          <reference field="9" count="9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144">
      <pivotArea dataOnly="0" labelOnly="1" fieldPosition="0">
        <references count="2">
          <reference field="9" count="9" defaultSubtotal="1">
            <x v="0"/>
            <x v="15"/>
            <x v="36"/>
            <x v="69"/>
            <x v="73"/>
            <x v="81"/>
            <x v="90"/>
            <x v="106"/>
            <x v="112"/>
          </reference>
          <reference field="10" count="1" selected="0">
            <x v="17"/>
          </reference>
        </references>
      </pivotArea>
    </format>
    <format dxfId="143">
      <pivotArea dataOnly="0" labelOnly="1" fieldPosition="0">
        <references count="2">
          <reference field="9" count="3">
            <x v="34"/>
            <x v="102"/>
            <x v="117"/>
          </reference>
          <reference field="10" count="1" selected="0">
            <x v="18"/>
          </reference>
        </references>
      </pivotArea>
    </format>
    <format dxfId="142">
      <pivotArea dataOnly="0" labelOnly="1" fieldPosition="0">
        <references count="2">
          <reference field="9" count="3" defaultSubtotal="1">
            <x v="34"/>
            <x v="102"/>
            <x v="117"/>
          </reference>
          <reference field="10" count="1" selected="0">
            <x v="18"/>
          </reference>
        </references>
      </pivotArea>
    </format>
    <format dxfId="141">
      <pivotArea dataOnly="0" labelOnly="1" fieldPosition="0">
        <references count="2">
          <reference field="9" count="7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140">
      <pivotArea dataOnly="0" labelOnly="1" fieldPosition="0">
        <references count="2">
          <reference field="9" count="7" defaultSubtotal="1">
            <x v="9"/>
            <x v="32"/>
            <x v="109"/>
            <x v="115"/>
            <x v="118"/>
            <x v="128"/>
            <x v="130"/>
          </reference>
          <reference field="10" count="1" selected="0">
            <x v="19"/>
          </reference>
        </references>
      </pivotArea>
    </format>
    <format dxfId="139">
      <pivotArea dataOnly="0" labelOnly="1" fieldPosition="0">
        <references count="3">
          <reference field="8" count="1">
            <x v="286"/>
          </reference>
          <reference field="9" count="1" selected="0">
            <x v="3"/>
          </reference>
          <reference field="10" count="1" selected="0">
            <x v="0"/>
          </reference>
        </references>
      </pivotArea>
    </format>
    <format dxfId="138">
      <pivotArea dataOnly="0" labelOnly="1" fieldPosition="0">
        <references count="3">
          <reference field="8" count="5">
            <x v="8"/>
            <x v="9"/>
            <x v="10"/>
            <x v="279"/>
            <x v="284"/>
          </reference>
          <reference field="9" count="1" selected="0">
            <x v="4"/>
          </reference>
          <reference field="10" count="1" selected="0">
            <x v="0"/>
          </reference>
        </references>
      </pivotArea>
    </format>
    <format dxfId="137">
      <pivotArea dataOnly="0" labelOnly="1" fieldPosition="0">
        <references count="3">
          <reference field="8" count="1">
            <x v="175"/>
          </reference>
          <reference field="9" count="1" selected="0">
            <x v="23"/>
          </reference>
          <reference field="10" count="1" selected="0">
            <x v="0"/>
          </reference>
        </references>
      </pivotArea>
    </format>
    <format dxfId="136">
      <pivotArea dataOnly="0" labelOnly="1" fieldPosition="0">
        <references count="3">
          <reference field="8" count="2">
            <x v="58"/>
            <x v="173"/>
          </reference>
          <reference field="9" count="1" selected="0">
            <x v="24"/>
          </reference>
          <reference field="10" count="1" selected="0">
            <x v="0"/>
          </reference>
        </references>
      </pivotArea>
    </format>
    <format dxfId="135">
      <pivotArea dataOnly="0" labelOnly="1" fieldPosition="0">
        <references count="3">
          <reference field="8" count="1">
            <x v="127"/>
          </reference>
          <reference field="9" count="1" selected="0">
            <x v="54"/>
          </reference>
          <reference field="10" count="1" selected="0">
            <x v="0"/>
          </reference>
        </references>
      </pivotArea>
    </format>
    <format dxfId="134">
      <pivotArea dataOnly="0" labelOnly="1" fieldPosition="0">
        <references count="3">
          <reference field="8" count="1">
            <x v="142"/>
          </reference>
          <reference field="9" count="1" selected="0">
            <x v="61"/>
          </reference>
          <reference field="10" count="1" selected="0">
            <x v="0"/>
          </reference>
        </references>
      </pivotArea>
    </format>
    <format dxfId="133">
      <pivotArea dataOnly="0" labelOnly="1" fieldPosition="0">
        <references count="3">
          <reference field="8" count="1">
            <x v="319"/>
          </reference>
          <reference field="9" count="1" selected="0">
            <x v="68"/>
          </reference>
          <reference field="10" count="1" selected="0">
            <x v="0"/>
          </reference>
        </references>
      </pivotArea>
    </format>
    <format dxfId="132">
      <pivotArea dataOnly="0" labelOnly="1" fieldPosition="0">
        <references count="3">
          <reference field="8" count="1">
            <x v="227"/>
          </reference>
          <reference field="9" count="1" selected="0">
            <x v="103"/>
          </reference>
          <reference field="10" count="1" selected="0">
            <x v="0"/>
          </reference>
        </references>
      </pivotArea>
    </format>
    <format dxfId="131">
      <pivotArea dataOnly="0" labelOnly="1" fieldPosition="0">
        <references count="3">
          <reference field="8" count="1">
            <x v="293"/>
          </reference>
          <reference field="9" count="1" selected="0">
            <x v="113"/>
          </reference>
          <reference field="10" count="1" selected="0">
            <x v="0"/>
          </reference>
        </references>
      </pivotArea>
    </format>
    <format dxfId="130">
      <pivotArea dataOnly="0" labelOnly="1" fieldPosition="0">
        <references count="3">
          <reference field="8" count="1">
            <x v="32"/>
          </reference>
          <reference field="9" count="1" selected="0">
            <x v="127"/>
          </reference>
          <reference field="10" count="1" selected="0">
            <x v="0"/>
          </reference>
        </references>
      </pivotArea>
    </format>
    <format dxfId="129">
      <pivotArea dataOnly="0" labelOnly="1" fieldPosition="0">
        <references count="3">
          <reference field="8" count="4">
            <x v="41"/>
            <x v="259"/>
            <x v="286"/>
            <x v="312"/>
          </reference>
          <reference field="9" count="1" selected="0">
            <x v="14"/>
          </reference>
          <reference field="10" count="1" selected="0">
            <x v="1"/>
          </reference>
        </references>
      </pivotArea>
    </format>
    <format dxfId="128">
      <pivotArea dataOnly="0" labelOnly="1" fieldPosition="0">
        <references count="3">
          <reference field="8" count="4">
            <x v="2"/>
            <x v="61"/>
            <x v="166"/>
            <x v="270"/>
          </reference>
          <reference field="9" count="1" selected="0">
            <x v="25"/>
          </reference>
          <reference field="10" count="1" selected="0">
            <x v="1"/>
          </reference>
        </references>
      </pivotArea>
    </format>
    <format dxfId="127">
      <pivotArea dataOnly="0" labelOnly="1" fieldPosition="0">
        <references count="3">
          <reference field="8" count="2">
            <x v="66"/>
            <x v="88"/>
          </reference>
          <reference field="9" count="1" selected="0">
            <x v="33"/>
          </reference>
          <reference field="10" count="1" selected="0">
            <x v="1"/>
          </reference>
        </references>
      </pivotArea>
    </format>
    <format dxfId="126">
      <pivotArea dataOnly="0" labelOnly="1" fieldPosition="0">
        <references count="3">
          <reference field="8" count="2">
            <x v="122"/>
            <x v="194"/>
          </reference>
          <reference field="9" count="1" selected="0">
            <x v="53"/>
          </reference>
          <reference field="10" count="1" selected="0">
            <x v="1"/>
          </reference>
        </references>
      </pivotArea>
    </format>
    <format dxfId="125">
      <pivotArea dataOnly="0" labelOnly="1" fieldPosition="0">
        <references count="3">
          <reference field="8" count="2">
            <x v="17"/>
            <x v="124"/>
          </reference>
          <reference field="9" count="1" selected="0">
            <x v="88"/>
          </reference>
          <reference field="10" count="1" selected="0">
            <x v="1"/>
          </reference>
        </references>
      </pivotArea>
    </format>
    <format dxfId="124">
      <pivotArea dataOnly="0" labelOnly="1" fieldPosition="0">
        <references count="3">
          <reference field="8" count="1">
            <x v="263"/>
          </reference>
          <reference field="9" count="1" selected="0">
            <x v="110"/>
          </reference>
          <reference field="10" count="1" selected="0">
            <x v="1"/>
          </reference>
        </references>
      </pivotArea>
    </format>
    <format dxfId="123">
      <pivotArea dataOnly="0" labelOnly="1" fieldPosition="0">
        <references count="3">
          <reference field="8" count="4">
            <x v="31"/>
            <x v="248"/>
            <x v="302"/>
            <x v="322"/>
          </reference>
          <reference field="9" count="1" selected="0">
            <x v="121"/>
          </reference>
          <reference field="10" count="1" selected="0">
            <x v="1"/>
          </reference>
        </references>
      </pivotArea>
    </format>
    <format dxfId="122">
      <pivotArea dataOnly="0" labelOnly="1" fieldPosition="0">
        <references count="3">
          <reference field="8" count="2">
            <x v="217"/>
            <x v="262"/>
          </reference>
          <reference field="9" count="1" selected="0">
            <x v="131"/>
          </reference>
          <reference field="10" count="1" selected="0">
            <x v="1"/>
          </reference>
        </references>
      </pivotArea>
    </format>
    <format dxfId="121">
      <pivotArea dataOnly="0" labelOnly="1" fieldPosition="0">
        <references count="3">
          <reference field="8" count="1">
            <x v="301"/>
          </reference>
          <reference field="9" count="1" selected="0">
            <x v="16"/>
          </reference>
          <reference field="10" count="1" selected="0">
            <x v="2"/>
          </reference>
        </references>
      </pivotArea>
    </format>
    <format dxfId="120">
      <pivotArea dataOnly="0" labelOnly="1" fieldPosition="0">
        <references count="3">
          <reference field="8" count="3">
            <x v="69"/>
            <x v="70"/>
            <x v="161"/>
          </reference>
          <reference field="9" count="1" selected="0">
            <x v="27"/>
          </reference>
          <reference field="10" count="1" selected="0">
            <x v="2"/>
          </reference>
        </references>
      </pivotArea>
    </format>
    <format dxfId="119">
      <pivotArea dataOnly="0" labelOnly="1" fieldPosition="0">
        <references count="3">
          <reference field="8" count="2">
            <x v="76"/>
            <x v="87"/>
          </reference>
          <reference field="9" count="1" selected="0">
            <x v="31"/>
          </reference>
          <reference field="10" count="1" selected="0">
            <x v="2"/>
          </reference>
        </references>
      </pivotArea>
    </format>
    <format dxfId="118">
      <pivotArea dataOnly="0" labelOnly="1" fieldPosition="0">
        <references count="3">
          <reference field="8" count="2">
            <x v="74"/>
            <x v="310"/>
          </reference>
          <reference field="9" count="1" selected="0">
            <x v="71"/>
          </reference>
          <reference field="10" count="1" selected="0">
            <x v="2"/>
          </reference>
        </references>
      </pivotArea>
    </format>
    <format dxfId="117">
      <pivotArea dataOnly="0" labelOnly="1" fieldPosition="0">
        <references count="3">
          <reference field="8" count="2">
            <x v="59"/>
            <x v="165"/>
          </reference>
          <reference field="9" count="1" selected="0">
            <x v="72"/>
          </reference>
          <reference field="10" count="1" selected="0">
            <x v="2"/>
          </reference>
        </references>
      </pivotArea>
    </format>
    <format dxfId="116">
      <pivotArea dataOnly="0" labelOnly="1" fieldPosition="0">
        <references count="3">
          <reference field="8" count="1">
            <x v="182"/>
          </reference>
          <reference field="9" count="1" selected="0">
            <x v="83"/>
          </reference>
          <reference field="10" count="1" selected="0">
            <x v="2"/>
          </reference>
        </references>
      </pivotArea>
    </format>
    <format dxfId="115">
      <pivotArea dataOnly="0" labelOnly="1" fieldPosition="0">
        <references count="3">
          <reference field="8" count="1">
            <x v="95"/>
          </reference>
          <reference field="9" count="1" selected="0">
            <x v="89"/>
          </reference>
          <reference field="10" count="1" selected="0">
            <x v="2"/>
          </reference>
        </references>
      </pivotArea>
    </format>
    <format dxfId="114">
      <pivotArea dataOnly="0" labelOnly="1" fieldPosition="0">
        <references count="3">
          <reference field="8" count="2">
            <x v="55"/>
            <x v="190"/>
          </reference>
          <reference field="9" count="1" selected="0">
            <x v="21"/>
          </reference>
          <reference field="10" count="1" selected="0">
            <x v="3"/>
          </reference>
        </references>
      </pivotArea>
    </format>
    <format dxfId="113">
      <pivotArea dataOnly="0" labelOnly="1" fieldPosition="0">
        <references count="3">
          <reference field="8" count="2">
            <x v="15"/>
            <x v="125"/>
          </reference>
          <reference field="9" count="1" selected="0">
            <x v="66"/>
          </reference>
          <reference field="10" count="1" selected="0">
            <x v="3"/>
          </reference>
        </references>
      </pivotArea>
    </format>
    <format dxfId="112">
      <pivotArea dataOnly="0" labelOnly="1" fieldPosition="0">
        <references count="3">
          <reference field="8" count="2">
            <x v="145"/>
            <x v="298"/>
          </reference>
          <reference field="9" count="1" selected="0">
            <x v="119"/>
          </reference>
          <reference field="10" count="1" selected="0">
            <x v="3"/>
          </reference>
        </references>
      </pivotArea>
    </format>
    <format dxfId="111">
      <pivotArea dataOnly="0" labelOnly="1" fieldPosition="0">
        <references count="3">
          <reference field="8" count="4">
            <x v="49"/>
            <x v="97"/>
            <x v="300"/>
            <x v="325"/>
          </reference>
          <reference field="9" count="1" selected="0">
            <x v="38"/>
          </reference>
          <reference field="10" count="1" selected="0">
            <x v="4"/>
          </reference>
        </references>
      </pivotArea>
    </format>
    <format dxfId="110">
      <pivotArea dataOnly="0" labelOnly="1" fieldPosition="0">
        <references count="3">
          <reference field="8" count="2">
            <x v="195"/>
            <x v="296"/>
          </reference>
          <reference field="9" count="1" selected="0">
            <x v="41"/>
          </reference>
          <reference field="10" count="1" selected="0">
            <x v="4"/>
          </reference>
        </references>
      </pivotArea>
    </format>
    <format dxfId="109">
      <pivotArea dataOnly="0" labelOnly="1" fieldPosition="0">
        <references count="3">
          <reference field="8" count="3">
            <x v="113"/>
            <x v="184"/>
            <x v="205"/>
          </reference>
          <reference field="9" count="1" selected="0">
            <x v="69"/>
          </reference>
          <reference field="10" count="1" selected="0">
            <x v="4"/>
          </reference>
        </references>
      </pivotArea>
    </format>
    <format dxfId="108">
      <pivotArea dataOnly="0" labelOnly="1" fieldPosition="0">
        <references count="3">
          <reference field="8" count="2">
            <x v="219"/>
            <x v="290"/>
          </reference>
          <reference field="9" count="1" selected="0">
            <x v="125"/>
          </reference>
          <reference field="10" count="1" selected="0">
            <x v="4"/>
          </reference>
        </references>
      </pivotArea>
    </format>
    <format dxfId="107">
      <pivotArea dataOnly="0" labelOnly="1" fieldPosition="0">
        <references count="3">
          <reference field="8" count="1">
            <x v="232"/>
          </reference>
          <reference field="9" count="1" selected="0">
            <x v="42"/>
          </reference>
          <reference field="10" count="1" selected="0">
            <x v="5"/>
          </reference>
        </references>
      </pivotArea>
    </format>
    <format dxfId="106">
      <pivotArea dataOnly="0" labelOnly="1" fieldPosition="0">
        <references count="3">
          <reference field="8" count="1">
            <x v="171"/>
          </reference>
          <reference field="9" count="1" selected="0">
            <x v="43"/>
          </reference>
          <reference field="10" count="1" selected="0">
            <x v="5"/>
          </reference>
        </references>
      </pivotArea>
    </format>
    <format dxfId="105">
      <pivotArea dataOnly="0" labelOnly="1" fieldPosition="0">
        <references count="3">
          <reference field="8" count="1">
            <x v="92"/>
          </reference>
          <reference field="9" count="1" selected="0">
            <x v="55"/>
          </reference>
          <reference field="10" count="1" selected="0">
            <x v="5"/>
          </reference>
        </references>
      </pivotArea>
    </format>
    <format dxfId="104">
      <pivotArea dataOnly="0" labelOnly="1" fieldPosition="0">
        <references count="3">
          <reference field="8" count="1">
            <x v="307"/>
          </reference>
          <reference field="9" count="1" selected="0">
            <x v="80"/>
          </reference>
          <reference field="10" count="1" selected="0">
            <x v="5"/>
          </reference>
        </references>
      </pivotArea>
    </format>
    <format dxfId="103">
      <pivotArea dataOnly="0" labelOnly="1" fieldPosition="0">
        <references count="3">
          <reference field="8" count="4">
            <x v="6"/>
            <x v="64"/>
            <x v="76"/>
            <x v="129"/>
          </reference>
          <reference field="9" count="1" selected="0">
            <x v="84"/>
          </reference>
          <reference field="10" count="1" selected="0">
            <x v="5"/>
          </reference>
        </references>
      </pivotArea>
    </format>
    <format dxfId="102">
      <pivotArea dataOnly="0" labelOnly="1" fieldPosition="0">
        <references count="3">
          <reference field="8" count="6">
            <x v="116"/>
            <x v="233"/>
            <x v="251"/>
            <x v="294"/>
            <x v="307"/>
            <x v="324"/>
          </reference>
          <reference field="9" count="1" selected="0">
            <x v="111"/>
          </reference>
          <reference field="10" count="1" selected="0">
            <x v="5"/>
          </reference>
        </references>
      </pivotArea>
    </format>
    <format dxfId="101">
      <pivotArea dataOnly="0" labelOnly="1" fieldPosition="0">
        <references count="3">
          <reference field="8" count="1">
            <x v="71"/>
          </reference>
          <reference field="9" count="1" selected="0">
            <x v="29"/>
          </reference>
          <reference field="10" count="1" selected="0">
            <x v="6"/>
          </reference>
        </references>
      </pivotArea>
    </format>
    <format dxfId="100">
      <pivotArea dataOnly="0" labelOnly="1" fieldPosition="0">
        <references count="3">
          <reference field="8" count="1">
            <x v="127"/>
          </reference>
          <reference field="9" count="1" selected="0">
            <x v="59"/>
          </reference>
          <reference field="10" count="1" selected="0">
            <x v="6"/>
          </reference>
        </references>
      </pivotArea>
    </format>
    <format dxfId="99">
      <pivotArea dataOnly="0" labelOnly="1" fieldPosition="0">
        <references count="3">
          <reference field="8" count="2">
            <x v="141"/>
            <x v="218"/>
          </reference>
          <reference field="9" count="1" selected="0">
            <x v="60"/>
          </reference>
          <reference field="10" count="1" selected="0">
            <x v="6"/>
          </reference>
        </references>
      </pivotArea>
    </format>
    <format dxfId="98">
      <pivotArea dataOnly="0" labelOnly="1" fieldPosition="0">
        <references count="3">
          <reference field="8" count="2">
            <x v="152"/>
            <x v="261"/>
          </reference>
          <reference field="9" count="1" selected="0">
            <x v="65"/>
          </reference>
          <reference field="10" count="1" selected="0">
            <x v="6"/>
          </reference>
        </references>
      </pivotArea>
    </format>
    <format dxfId="97">
      <pivotArea dataOnly="0" labelOnly="1" fieldPosition="0">
        <references count="3">
          <reference field="8" count="2">
            <x v="150"/>
            <x v="215"/>
          </reference>
          <reference field="9" count="1" selected="0">
            <x v="97"/>
          </reference>
          <reference field="10" count="1" selected="0">
            <x v="6"/>
          </reference>
        </references>
      </pivotArea>
    </format>
    <format dxfId="96">
      <pivotArea dataOnly="0" labelOnly="1" fieldPosition="0">
        <references count="3">
          <reference field="8" count="3">
            <x v="5"/>
            <x v="65"/>
            <x v="100"/>
          </reference>
          <reference field="9" count="1" selected="0">
            <x v="2"/>
          </reference>
          <reference field="10" count="1" selected="0">
            <x v="7"/>
          </reference>
        </references>
      </pivotArea>
    </format>
    <format dxfId="95">
      <pivotArea dataOnly="0" labelOnly="1" fieldPosition="0">
        <references count="3">
          <reference field="8" count="1">
            <x v="23"/>
          </reference>
          <reference field="9" count="1" selected="0">
            <x v="11"/>
          </reference>
          <reference field="10" count="1" selected="0">
            <x v="7"/>
          </reference>
        </references>
      </pivotArea>
    </format>
    <format dxfId="94">
      <pivotArea dataOnly="0" labelOnly="1" fieldPosition="0">
        <references count="3">
          <reference field="8" count="1">
            <x v="68"/>
          </reference>
          <reference field="9" count="1" selected="0">
            <x v="19"/>
          </reference>
          <reference field="10" count="1" selected="0">
            <x v="7"/>
          </reference>
        </references>
      </pivotArea>
    </format>
    <format dxfId="93">
      <pivotArea dataOnly="0" labelOnly="1" fieldPosition="0">
        <references count="3">
          <reference field="8" count="2">
            <x v="111"/>
            <x v="135"/>
          </reference>
          <reference field="9" count="1" selected="0">
            <x v="46"/>
          </reference>
          <reference field="10" count="1" selected="0">
            <x v="7"/>
          </reference>
        </references>
      </pivotArea>
    </format>
    <format dxfId="92">
      <pivotArea dataOnly="0" labelOnly="1" fieldPosition="0">
        <references count="3">
          <reference field="8" count="3">
            <x v="26"/>
            <x v="27"/>
            <x v="77"/>
          </reference>
          <reference field="9" count="1" selected="0">
            <x v="74"/>
          </reference>
          <reference field="10" count="1" selected="0">
            <x v="7"/>
          </reference>
        </references>
      </pivotArea>
    </format>
    <format dxfId="91">
      <pivotArea dataOnly="0" labelOnly="1" fieldPosition="0">
        <references count="3">
          <reference field="8" count="1">
            <x v="97"/>
          </reference>
          <reference field="9" count="1" selected="0">
            <x v="78"/>
          </reference>
          <reference field="10" count="1" selected="0">
            <x v="7"/>
          </reference>
        </references>
      </pivotArea>
    </format>
    <format dxfId="90">
      <pivotArea dataOnly="0" labelOnly="1" fieldPosition="0">
        <references count="3">
          <reference field="8" count="1">
            <x v="308"/>
          </reference>
          <reference field="9" count="1" selected="0">
            <x v="92"/>
          </reference>
          <reference field="10" count="1" selected="0">
            <x v="7"/>
          </reference>
        </references>
      </pivotArea>
    </format>
    <format dxfId="89">
      <pivotArea dataOnly="0" labelOnly="1" fieldPosition="0">
        <references count="3">
          <reference field="8" count="2">
            <x v="169"/>
            <x v="252"/>
          </reference>
          <reference field="9" count="1" selected="0">
            <x v="108"/>
          </reference>
          <reference field="10" count="1" selected="0">
            <x v="7"/>
          </reference>
        </references>
      </pivotArea>
    </format>
    <format dxfId="88">
      <pivotArea dataOnly="0" labelOnly="1" fieldPosition="0">
        <references count="3">
          <reference field="8" count="7">
            <x v="14"/>
            <x v="40"/>
            <x v="50"/>
            <x v="51"/>
            <x v="54"/>
            <x v="168"/>
            <x v="213"/>
          </reference>
          <reference field="9" count="1" selected="0">
            <x v="8"/>
          </reference>
          <reference field="10" count="1" selected="0">
            <x v="8"/>
          </reference>
        </references>
      </pivotArea>
    </format>
    <format dxfId="87">
      <pivotArea dataOnly="0" labelOnly="1" fieldPosition="0">
        <references count="3">
          <reference field="8" count="7">
            <x v="18"/>
            <x v="42"/>
            <x v="46"/>
            <x v="107"/>
            <x v="110"/>
            <x v="155"/>
            <x v="181"/>
          </reference>
          <reference field="9" count="1" selected="0">
            <x v="10"/>
          </reference>
          <reference field="10" count="1" selected="0">
            <x v="8"/>
          </reference>
        </references>
      </pivotArea>
    </format>
    <format dxfId="86">
      <pivotArea dataOnly="0" labelOnly="1" fieldPosition="0">
        <references count="3">
          <reference field="8" count="3">
            <x v="56"/>
            <x v="231"/>
            <x v="292"/>
          </reference>
          <reference field="9" count="1" selected="0">
            <x v="22"/>
          </reference>
          <reference field="10" count="1" selected="0">
            <x v="8"/>
          </reference>
        </references>
      </pivotArea>
    </format>
    <format dxfId="85">
      <pivotArea dataOnly="0" labelOnly="1" fieldPosition="0">
        <references count="3">
          <reference field="8" count="1">
            <x v="84"/>
          </reference>
          <reference field="9" count="1" selected="0">
            <x v="30"/>
          </reference>
          <reference field="10" count="1" selected="0">
            <x v="8"/>
          </reference>
        </references>
      </pivotArea>
    </format>
    <format dxfId="84">
      <pivotArea dataOnly="0" labelOnly="1" fieldPosition="0">
        <references count="3">
          <reference field="8" count="4">
            <x v="47"/>
            <x v="151"/>
            <x v="153"/>
            <x v="287"/>
          </reference>
          <reference field="9" count="1" selected="0">
            <x v="64"/>
          </reference>
          <reference field="10" count="1" selected="0">
            <x v="8"/>
          </reference>
        </references>
      </pivotArea>
    </format>
    <format dxfId="83">
      <pivotArea dataOnly="0" labelOnly="1" fieldPosition="0">
        <references count="3">
          <reference field="8" count="1">
            <x v="255"/>
          </reference>
          <reference field="9" count="1" selected="0">
            <x v="76"/>
          </reference>
          <reference field="10" count="1" selected="0">
            <x v="8"/>
          </reference>
        </references>
      </pivotArea>
    </format>
    <format dxfId="82">
      <pivotArea dataOnly="0" labelOnly="1" fieldPosition="0">
        <references count="3">
          <reference field="8" count="2">
            <x v="73"/>
            <x v="223"/>
          </reference>
          <reference field="9" count="1" selected="0">
            <x v="100"/>
          </reference>
          <reference field="10" count="1" selected="0">
            <x v="8"/>
          </reference>
        </references>
      </pivotArea>
    </format>
    <format dxfId="81">
      <pivotArea dataOnly="0" labelOnly="1" fieldPosition="0">
        <references count="3">
          <reference field="8" count="1">
            <x v="265"/>
          </reference>
          <reference field="9" count="1" selected="0">
            <x v="107"/>
          </reference>
          <reference field="10" count="1" selected="0">
            <x v="8"/>
          </reference>
        </references>
      </pivotArea>
    </format>
    <format dxfId="80">
      <pivotArea dataOnly="0" labelOnly="1" fieldPosition="0">
        <references count="3">
          <reference field="8" count="5">
            <x v="106"/>
            <x v="115"/>
            <x v="118"/>
            <x v="145"/>
            <x v="208"/>
          </reference>
          <reference field="9" count="1" selected="0">
            <x v="129"/>
          </reference>
          <reference field="10" count="1" selected="0">
            <x v="8"/>
          </reference>
        </references>
      </pivotArea>
    </format>
    <format dxfId="79">
      <pivotArea dataOnly="0" labelOnly="1" fieldPosition="0">
        <references count="3">
          <reference field="8" count="1">
            <x v="82"/>
          </reference>
          <reference field="9" count="1" selected="0">
            <x v="37"/>
          </reference>
          <reference field="10" count="1" selected="0">
            <x v="9"/>
          </reference>
        </references>
      </pivotArea>
    </format>
    <format dxfId="78">
      <pivotArea dataOnly="0" labelOnly="1" fieldPosition="0">
        <references count="3">
          <reference field="8" count="4">
            <x v="174"/>
            <x v="229"/>
            <x v="239"/>
            <x v="260"/>
          </reference>
          <reference field="9" count="1" selected="0">
            <x v="79"/>
          </reference>
          <reference field="10" count="1" selected="0">
            <x v="9"/>
          </reference>
        </references>
      </pivotArea>
    </format>
    <format dxfId="77">
      <pivotArea dataOnly="0" labelOnly="1" fieldPosition="0">
        <references count="3">
          <reference field="8" count="4">
            <x v="75"/>
            <x v="128"/>
            <x v="176"/>
            <x v="303"/>
          </reference>
          <reference field="9" count="1" selected="0">
            <x v="94"/>
          </reference>
          <reference field="10" count="1" selected="0">
            <x v="9"/>
          </reference>
        </references>
      </pivotArea>
    </format>
    <format dxfId="76">
      <pivotArea dataOnly="0" labelOnly="1" fieldPosition="0">
        <references count="3">
          <reference field="8" count="1">
            <x v="146"/>
          </reference>
          <reference field="9" count="1" selected="0">
            <x v="51"/>
          </reference>
          <reference field="10" count="1" selected="0">
            <x v="10"/>
          </reference>
        </references>
      </pivotArea>
    </format>
    <format dxfId="75">
      <pivotArea dataOnly="0" labelOnly="1" fieldPosition="0">
        <references count="3">
          <reference field="8" count="1">
            <x v="138"/>
          </reference>
          <reference field="9" count="1" selected="0">
            <x v="56"/>
          </reference>
          <reference field="10" count="1" selected="0">
            <x v="10"/>
          </reference>
        </references>
      </pivotArea>
    </format>
    <format dxfId="74">
      <pivotArea dataOnly="0" labelOnly="1" fieldPosition="0">
        <references count="3">
          <reference field="8" count="1">
            <x v="295"/>
          </reference>
          <reference field="9" count="1" selected="0">
            <x v="75"/>
          </reference>
          <reference field="10" count="1" selected="0">
            <x v="10"/>
          </reference>
        </references>
      </pivotArea>
    </format>
    <format dxfId="73">
      <pivotArea dataOnly="0" labelOnly="1" fieldPosition="0">
        <references count="3">
          <reference field="8" count="1">
            <x v="207"/>
          </reference>
          <reference field="9" count="1" selected="0">
            <x v="91"/>
          </reference>
          <reference field="10" count="1" selected="0">
            <x v="10"/>
          </reference>
        </references>
      </pivotArea>
    </format>
    <format dxfId="72">
      <pivotArea dataOnly="0" labelOnly="1" fieldPosition="0">
        <references count="3">
          <reference field="8" count="3">
            <x v="123"/>
            <x v="133"/>
            <x v="186"/>
          </reference>
          <reference field="9" count="1" selected="0">
            <x v="96"/>
          </reference>
          <reference field="10" count="1" selected="0">
            <x v="10"/>
          </reference>
        </references>
      </pivotArea>
    </format>
    <format dxfId="71">
      <pivotArea dataOnly="0" labelOnly="1" fieldPosition="0">
        <references count="3">
          <reference field="8" count="2">
            <x v="221"/>
            <x v="321"/>
          </reference>
          <reference field="9" count="1" selected="0">
            <x v="99"/>
          </reference>
          <reference field="10" count="1" selected="0">
            <x v="10"/>
          </reference>
        </references>
      </pivotArea>
    </format>
    <format dxfId="70">
      <pivotArea dataOnly="0" labelOnly="1" fieldPosition="0">
        <references count="3">
          <reference field="8" count="2">
            <x v="60"/>
            <x v="78"/>
          </reference>
          <reference field="9" count="1" selected="0">
            <x v="116"/>
          </reference>
          <reference field="10" count="1" selected="0">
            <x v="10"/>
          </reference>
        </references>
      </pivotArea>
    </format>
    <format dxfId="69">
      <pivotArea dataOnly="0" labelOnly="1" fieldPosition="0">
        <references count="3">
          <reference field="8" count="1">
            <x v="247"/>
          </reference>
          <reference field="9" count="1" selected="0">
            <x v="20"/>
          </reference>
          <reference field="10" count="1" selected="0">
            <x v="11"/>
          </reference>
        </references>
      </pivotArea>
    </format>
    <format dxfId="68">
      <pivotArea dataOnly="0" labelOnly="1" fieldPosition="0">
        <references count="3">
          <reference field="8" count="3">
            <x v="22"/>
            <x v="164"/>
            <x v="274"/>
          </reference>
          <reference field="9" count="1" selected="0">
            <x v="70"/>
          </reference>
          <reference field="10" count="1" selected="0">
            <x v="11"/>
          </reference>
        </references>
      </pivotArea>
    </format>
    <format dxfId="67">
      <pivotArea dataOnly="0" labelOnly="1" fieldPosition="0">
        <references count="3">
          <reference field="8" count="4">
            <x v="20"/>
            <x v="198"/>
            <x v="276"/>
            <x v="283"/>
          </reference>
          <reference field="9" count="1" selected="0">
            <x v="85"/>
          </reference>
          <reference field="10" count="1" selected="0">
            <x v="11"/>
          </reference>
        </references>
      </pivotArea>
    </format>
    <format dxfId="66">
      <pivotArea dataOnly="0" labelOnly="1" fieldPosition="0">
        <references count="3">
          <reference field="8" count="4">
            <x v="13"/>
            <x v="90"/>
            <x v="159"/>
            <x v="160"/>
          </reference>
          <reference field="9" count="1" selected="0">
            <x v="7"/>
          </reference>
          <reference field="10" count="1" selected="0">
            <x v="12"/>
          </reference>
        </references>
      </pivotArea>
    </format>
    <format dxfId="65">
      <pivotArea dataOnly="0" labelOnly="1" fieldPosition="0">
        <references count="3">
          <reference field="8" count="2">
            <x v="269"/>
            <x v="272"/>
          </reference>
          <reference field="9" count="1" selected="0">
            <x v="13"/>
          </reference>
          <reference field="10" count="1" selected="0">
            <x v="12"/>
          </reference>
        </references>
      </pivotArea>
    </format>
    <format dxfId="64">
      <pivotArea dataOnly="0" labelOnly="1" fieldPosition="0">
        <references count="3">
          <reference field="8" count="1">
            <x v="315"/>
          </reference>
          <reference field="9" count="1" selected="0">
            <x v="26"/>
          </reference>
          <reference field="10" count="1" selected="0">
            <x v="12"/>
          </reference>
        </references>
      </pivotArea>
    </format>
    <format dxfId="63">
      <pivotArea dataOnly="0" labelOnly="1" fieldPosition="0">
        <references count="3">
          <reference field="8" count="1">
            <x v="257"/>
          </reference>
          <reference field="9" count="1" selected="0">
            <x v="47"/>
          </reference>
          <reference field="10" count="1" selected="0">
            <x v="12"/>
          </reference>
        </references>
      </pivotArea>
    </format>
    <format dxfId="62">
      <pivotArea dataOnly="0" labelOnly="1" fieldPosition="0">
        <references count="3">
          <reference field="8" count="4">
            <x v="148"/>
            <x v="160"/>
            <x v="178"/>
            <x v="306"/>
          </reference>
          <reference field="9" count="1" selected="0">
            <x v="57"/>
          </reference>
          <reference field="10" count="1" selected="0">
            <x v="12"/>
          </reference>
        </references>
      </pivotArea>
    </format>
    <format dxfId="61">
      <pivotArea dataOnly="0" labelOnly="1" fieldPosition="0">
        <references count="3">
          <reference field="8" count="4">
            <x v="16"/>
            <x v="137"/>
            <x v="140"/>
            <x v="309"/>
          </reference>
          <reference field="9" count="1" selected="0">
            <x v="58"/>
          </reference>
          <reference field="10" count="1" selected="0">
            <x v="12"/>
          </reference>
        </references>
      </pivotArea>
    </format>
    <format dxfId="60">
      <pivotArea dataOnly="0" labelOnly="1" fieldPosition="0">
        <references count="3">
          <reference field="8" count="5">
            <x v="149"/>
            <x v="167"/>
            <x v="192"/>
            <x v="199"/>
            <x v="211"/>
          </reference>
          <reference field="9" count="1" selected="0">
            <x v="62"/>
          </reference>
          <reference field="10" count="1" selected="0">
            <x v="12"/>
          </reference>
        </references>
      </pivotArea>
    </format>
    <format dxfId="59">
      <pivotArea dataOnly="0" labelOnly="1" fieldPosition="0">
        <references count="3">
          <reference field="8" count="2">
            <x v="189"/>
            <x v="326"/>
          </reference>
          <reference field="9" count="1" selected="0">
            <x v="86"/>
          </reference>
          <reference field="10" count="1" selected="0">
            <x v="12"/>
          </reference>
        </references>
      </pivotArea>
    </format>
    <format dxfId="58">
      <pivotArea dataOnly="0" labelOnly="1" fieldPosition="0">
        <references count="3">
          <reference field="8" count="10">
            <x v="11"/>
            <x v="12"/>
            <x v="35"/>
            <x v="103"/>
            <x v="105"/>
            <x v="163"/>
            <x v="197"/>
            <x v="253"/>
            <x v="288"/>
            <x v="313"/>
          </reference>
          <reference field="9" count="1" selected="0">
            <x v="90"/>
          </reference>
          <reference field="10" count="1" selected="0">
            <x v="12"/>
          </reference>
        </references>
      </pivotArea>
    </format>
    <format dxfId="57">
      <pivotArea dataOnly="0" labelOnly="1" fieldPosition="0">
        <references count="3">
          <reference field="8" count="5">
            <x v="3"/>
            <x v="80"/>
            <x v="191"/>
            <x v="224"/>
            <x v="225"/>
          </reference>
          <reference field="9" count="1" selected="0">
            <x v="101"/>
          </reference>
          <reference field="10" count="1" selected="0">
            <x v="12"/>
          </reference>
        </references>
      </pivotArea>
    </format>
    <format dxfId="56">
      <pivotArea dataOnly="0" labelOnly="1" fieldPosition="0">
        <references count="3">
          <reference field="8" count="3">
            <x v="228"/>
            <x v="243"/>
            <x v="308"/>
          </reference>
          <reference field="9" count="1" selected="0">
            <x v="104"/>
          </reference>
          <reference field="10" count="1" selected="0">
            <x v="12"/>
          </reference>
        </references>
      </pivotArea>
    </format>
    <format dxfId="55">
      <pivotArea dataOnly="0" labelOnly="1" fieldPosition="0">
        <references count="3">
          <reference field="8" count="3">
            <x v="130"/>
            <x v="202"/>
            <x v="258"/>
          </reference>
          <reference field="9" count="1" selected="0">
            <x v="105"/>
          </reference>
          <reference field="10" count="1" selected="0">
            <x v="12"/>
          </reference>
        </references>
      </pivotArea>
    </format>
    <format dxfId="54">
      <pivotArea dataOnly="0" labelOnly="1" fieldPosition="0">
        <references count="3">
          <reference field="8" count="3">
            <x v="7"/>
            <x v="45"/>
            <x v="254"/>
          </reference>
          <reference field="9" count="1" selected="0">
            <x v="113"/>
          </reference>
          <reference field="10" count="1" selected="0">
            <x v="12"/>
          </reference>
        </references>
      </pivotArea>
    </format>
    <format dxfId="53">
      <pivotArea dataOnly="0" labelOnly="1" fieldPosition="0">
        <references count="3">
          <reference field="8" count="6">
            <x v="108"/>
            <x v="126"/>
            <x v="250"/>
            <x v="256"/>
            <x v="264"/>
            <x v="310"/>
          </reference>
          <reference field="9" count="1" selected="0">
            <x v="124"/>
          </reference>
          <reference field="10" count="1" selected="0">
            <x v="12"/>
          </reference>
        </references>
      </pivotArea>
    </format>
    <format dxfId="52">
      <pivotArea dataOnly="0" labelOnly="1" fieldPosition="0">
        <references count="3">
          <reference field="8" count="2">
            <x v="34"/>
            <x v="158"/>
          </reference>
          <reference field="9" count="1" selected="0">
            <x v="12"/>
          </reference>
          <reference field="10" count="1" selected="0">
            <x v="13"/>
          </reference>
        </references>
      </pivotArea>
    </format>
    <format dxfId="51">
      <pivotArea dataOnly="0" labelOnly="1" fieldPosition="0">
        <references count="3">
          <reference field="8" count="4">
            <x v="160"/>
            <x v="204"/>
            <x v="275"/>
            <x v="316"/>
          </reference>
          <reference field="9" count="1" selected="0">
            <x v="110"/>
          </reference>
          <reference field="10" count="1" selected="0">
            <x v="13"/>
          </reference>
        </references>
      </pivotArea>
    </format>
    <format dxfId="50">
      <pivotArea dataOnly="0" labelOnly="1" fieldPosition="0">
        <references count="3">
          <reference field="8" count="1">
            <x v="154"/>
          </reference>
          <reference field="9" count="1" selected="0">
            <x v="67"/>
          </reference>
          <reference field="10" count="1" selected="0">
            <x v="14"/>
          </reference>
        </references>
      </pivotArea>
    </format>
    <format dxfId="49">
      <pivotArea dataOnly="0" labelOnly="1" fieldPosition="0">
        <references count="3">
          <reference field="8" count="3">
            <x v="37"/>
            <x v="134"/>
            <x v="172"/>
          </reference>
          <reference field="9" count="1" selected="0">
            <x v="77"/>
          </reference>
          <reference field="10" count="1" selected="0">
            <x v="14"/>
          </reference>
        </references>
      </pivotArea>
    </format>
    <format dxfId="48">
      <pivotArea dataOnly="0" labelOnly="1" fieldPosition="0">
        <references count="3">
          <reference field="8" count="1">
            <x v="216"/>
          </reference>
          <reference field="9" count="1" selected="0">
            <x v="98"/>
          </reference>
          <reference field="10" count="1" selected="0">
            <x v="14"/>
          </reference>
        </references>
      </pivotArea>
    </format>
    <format dxfId="47">
      <pivotArea dataOnly="0" labelOnly="1" fieldPosition="0">
        <references count="3">
          <reference field="8" count="2">
            <x v="131"/>
            <x v="280"/>
          </reference>
          <reference field="9" count="1" selected="0">
            <x v="114"/>
          </reference>
          <reference field="10" count="1" selected="0">
            <x v="14"/>
          </reference>
        </references>
      </pivotArea>
    </format>
    <format dxfId="46">
      <pivotArea dataOnly="0" labelOnly="1" fieldPosition="0">
        <references count="3">
          <reference field="8" count="1">
            <x v="273"/>
          </reference>
          <reference field="9" count="1" selected="0">
            <x v="17"/>
          </reference>
          <reference field="10" count="1" selected="0">
            <x v="15"/>
          </reference>
        </references>
      </pivotArea>
    </format>
    <format dxfId="45">
      <pivotArea dataOnly="0" labelOnly="1" fieldPosition="0">
        <references count="3">
          <reference field="8" count="2">
            <x v="16"/>
            <x v="142"/>
          </reference>
          <reference field="9" count="1" selected="0">
            <x v="18"/>
          </reference>
          <reference field="10" count="1" selected="0">
            <x v="15"/>
          </reference>
        </references>
      </pivotArea>
    </format>
    <format dxfId="44">
      <pivotArea dataOnly="0" labelOnly="1" fieldPosition="0">
        <references count="3">
          <reference field="8" count="2">
            <x v="196"/>
            <x v="297"/>
          </reference>
          <reference field="9" count="1" selected="0">
            <x v="28"/>
          </reference>
          <reference field="10" count="1" selected="0">
            <x v="15"/>
          </reference>
        </references>
      </pivotArea>
    </format>
    <format dxfId="43">
      <pivotArea dataOnly="0" labelOnly="1" fieldPosition="0">
        <references count="3">
          <reference field="8" count="1">
            <x v="292"/>
          </reference>
          <reference field="9" count="1" selected="0">
            <x v="39"/>
          </reference>
          <reference field="10" count="1" selected="0">
            <x v="15"/>
          </reference>
        </references>
      </pivotArea>
    </format>
    <format dxfId="42">
      <pivotArea dataOnly="0" labelOnly="1" fieldPosition="0">
        <references count="3">
          <reference field="8" count="3">
            <x v="33"/>
            <x v="102"/>
            <x v="139"/>
          </reference>
          <reference field="9" count="1" selected="0">
            <x v="40"/>
          </reference>
          <reference field="10" count="1" selected="0">
            <x v="15"/>
          </reference>
        </references>
      </pivotArea>
    </format>
    <format dxfId="41">
      <pivotArea dataOnly="0" labelOnly="1" fieldPosition="0">
        <references count="3">
          <reference field="8" count="4">
            <x v="93"/>
            <x v="112"/>
            <x v="117"/>
            <x v="188"/>
          </reference>
          <reference field="9" count="1" selected="0">
            <x v="50"/>
          </reference>
          <reference field="10" count="1" selected="0">
            <x v="15"/>
          </reference>
        </references>
      </pivotArea>
    </format>
    <format dxfId="40">
      <pivotArea dataOnly="0" labelOnly="1" fieldPosition="0">
        <references count="3">
          <reference field="8" count="2">
            <x v="67"/>
            <x v="119"/>
          </reference>
          <reference field="9" count="1" selected="0">
            <x v="52"/>
          </reference>
          <reference field="10" count="1" selected="0">
            <x v="15"/>
          </reference>
        </references>
      </pivotArea>
    </format>
    <format dxfId="39">
      <pivotArea dataOnly="0" labelOnly="1" fieldPosition="0">
        <references count="3">
          <reference field="8" count="2">
            <x v="162"/>
            <x v="230"/>
          </reference>
          <reference field="9" count="1" selected="0">
            <x v="63"/>
          </reference>
          <reference field="10" count="1" selected="0">
            <x v="15"/>
          </reference>
        </references>
      </pivotArea>
    </format>
    <format dxfId="38">
      <pivotArea dataOnly="0" labelOnly="1" fieldPosition="0">
        <references count="3">
          <reference field="8" count="2">
            <x v="240"/>
            <x v="268"/>
          </reference>
          <reference field="9" count="1" selected="0">
            <x v="87"/>
          </reference>
          <reference field="10" count="1" selected="0">
            <x v="15"/>
          </reference>
        </references>
      </pivotArea>
    </format>
    <format dxfId="37">
      <pivotArea dataOnly="0" labelOnly="1" fieldPosition="0">
        <references count="3">
          <reference field="8" count="14">
            <x v="1"/>
            <x v="6"/>
            <x v="24"/>
            <x v="27"/>
            <x v="28"/>
            <x v="29"/>
            <x v="30"/>
            <x v="81"/>
            <x v="83"/>
            <x v="85"/>
            <x v="180"/>
            <x v="212"/>
            <x v="234"/>
            <x v="249"/>
          </reference>
          <reference field="9" count="1" selected="0">
            <x v="95"/>
          </reference>
          <reference field="10" count="1" selected="0">
            <x v="15"/>
          </reference>
        </references>
      </pivotArea>
    </format>
    <format dxfId="36">
      <pivotArea dataOnly="0" labelOnly="1" fieldPosition="0">
        <references count="3">
          <reference field="8" count="5">
            <x v="25"/>
            <x v="121"/>
            <x v="135"/>
            <x v="236"/>
            <x v="279"/>
          </reference>
          <reference field="9" count="1" selected="0">
            <x v="120"/>
          </reference>
          <reference field="10" count="1" selected="0">
            <x v="15"/>
          </reference>
        </references>
      </pivotArea>
    </format>
    <format dxfId="35">
      <pivotArea dataOnly="0" labelOnly="1" fieldPosition="0">
        <references count="3">
          <reference field="8" count="6">
            <x v="79"/>
            <x v="120"/>
            <x v="132"/>
            <x v="200"/>
            <x v="245"/>
            <x v="277"/>
          </reference>
          <reference field="9" count="1" selected="0">
            <x v="121"/>
          </reference>
          <reference field="10" count="1" selected="0">
            <x v="15"/>
          </reference>
        </references>
      </pivotArea>
    </format>
    <format dxfId="34">
      <pivotArea dataOnly="0" labelOnly="1" fieldPosition="0">
        <references count="3">
          <reference field="8" count="4">
            <x v="91"/>
            <x v="267"/>
            <x v="304"/>
            <x v="305"/>
          </reference>
          <reference field="9" count="1" selected="0">
            <x v="122"/>
          </reference>
          <reference field="10" count="1" selected="0">
            <x v="15"/>
          </reference>
        </references>
      </pivotArea>
    </format>
    <format dxfId="33">
      <pivotArea dataOnly="0" labelOnly="1" fieldPosition="0">
        <references count="3">
          <reference field="8" count="5">
            <x v="177"/>
            <x v="203"/>
            <x v="214"/>
            <x v="220"/>
            <x v="282"/>
          </reference>
          <reference field="9" count="1" selected="0">
            <x v="123"/>
          </reference>
          <reference field="10" count="1" selected="0">
            <x v="15"/>
          </reference>
        </references>
      </pivotArea>
    </format>
    <format dxfId="32">
      <pivotArea dataOnly="0" labelOnly="1" fieldPosition="0">
        <references count="3">
          <reference field="8" count="2">
            <x v="38"/>
            <x v="39"/>
          </reference>
          <reference field="9" count="1" selected="0">
            <x v="1"/>
          </reference>
          <reference field="10" count="1" selected="0">
            <x v="16"/>
          </reference>
        </references>
      </pivotArea>
    </format>
    <format dxfId="31">
      <pivotArea dataOnly="0" labelOnly="1" fieldPosition="0">
        <references count="3">
          <reference field="8" count="1">
            <x v="285"/>
          </reference>
          <reference field="9" count="1" selected="0">
            <x v="5"/>
          </reference>
          <reference field="10" count="1" selected="0">
            <x v="16"/>
          </reference>
        </references>
      </pivotArea>
    </format>
    <format dxfId="30">
      <pivotArea dataOnly="0" labelOnly="1" fieldPosition="0">
        <references count="3">
          <reference field="8" count="1">
            <x v="94"/>
          </reference>
          <reference field="9" count="1" selected="0">
            <x v="6"/>
          </reference>
          <reference field="10" count="1" selected="0">
            <x v="16"/>
          </reference>
        </references>
      </pivotArea>
    </format>
    <format dxfId="29">
      <pivotArea dataOnly="0" labelOnly="1" fieldPosition="0">
        <references count="3">
          <reference field="8" count="1">
            <x v="109"/>
          </reference>
          <reference field="9" count="1" selected="0">
            <x v="35"/>
          </reference>
          <reference field="10" count="1" selected="0">
            <x v="16"/>
          </reference>
        </references>
      </pivotArea>
    </format>
    <format dxfId="28">
      <pivotArea dataOnly="0" labelOnly="1" fieldPosition="0">
        <references count="3">
          <reference field="8" count="1">
            <x v="121"/>
          </reference>
          <reference field="9" count="1" selected="0">
            <x v="44"/>
          </reference>
          <reference field="10" count="1" selected="0">
            <x v="16"/>
          </reference>
        </references>
      </pivotArea>
    </format>
    <format dxfId="27">
      <pivotArea dataOnly="0" labelOnly="1" fieldPosition="0">
        <references count="3">
          <reference field="8" count="1">
            <x v="48"/>
          </reference>
          <reference field="9" count="1" selected="0">
            <x v="45"/>
          </reference>
          <reference field="10" count="1" selected="0">
            <x v="16"/>
          </reference>
        </references>
      </pivotArea>
    </format>
    <format dxfId="26">
      <pivotArea dataOnly="0" labelOnly="1" fieldPosition="0">
        <references count="3">
          <reference field="8" count="1">
            <x v="193"/>
          </reference>
          <reference field="9" count="1" selected="0">
            <x v="48"/>
          </reference>
          <reference field="10" count="1" selected="0">
            <x v="16"/>
          </reference>
        </references>
      </pivotArea>
    </format>
    <format dxfId="25">
      <pivotArea dataOnly="0" labelOnly="1" fieldPosition="0">
        <references count="3">
          <reference field="8" count="1">
            <x v="317"/>
          </reference>
          <reference field="9" count="1" selected="0">
            <x v="49"/>
          </reference>
          <reference field="10" count="1" selected="0">
            <x v="16"/>
          </reference>
        </references>
      </pivotArea>
    </format>
    <format dxfId="24">
      <pivotArea dataOnly="0" labelOnly="1" fieldPosition="0">
        <references count="3">
          <reference field="8" count="2">
            <x v="114"/>
            <x v="271"/>
          </reference>
          <reference field="9" count="1" selected="0">
            <x v="75"/>
          </reference>
          <reference field="10" count="1" selected="0">
            <x v="16"/>
          </reference>
        </references>
      </pivotArea>
    </format>
    <format dxfId="23">
      <pivotArea dataOnly="0" labelOnly="1" fieldPosition="0">
        <references count="3">
          <reference field="8" count="1">
            <x v="185"/>
          </reference>
          <reference field="9" count="1" selected="0">
            <x v="82"/>
          </reference>
          <reference field="10" count="1" selected="0">
            <x v="16"/>
          </reference>
        </references>
      </pivotArea>
    </format>
    <format dxfId="22">
      <pivotArea dataOnly="0" labelOnly="1" fieldPosition="0">
        <references count="3">
          <reference field="8" count="1">
            <x v="179"/>
          </reference>
          <reference field="9" count="1" selected="0">
            <x v="93"/>
          </reference>
          <reference field="10" count="1" selected="0">
            <x v="16"/>
          </reference>
        </references>
      </pivotArea>
    </format>
    <format dxfId="21">
      <pivotArea dataOnly="0" labelOnly="1" fieldPosition="0">
        <references count="3">
          <reference field="8" count="1">
            <x v="246"/>
          </reference>
          <reference field="9" count="1" selected="0">
            <x v="126"/>
          </reference>
          <reference field="10" count="1" selected="0">
            <x v="16"/>
          </reference>
        </references>
      </pivotArea>
    </format>
    <format dxfId="20">
      <pivotArea dataOnly="0" labelOnly="1" fieldPosition="0">
        <references count="3">
          <reference field="8" count="3">
            <x v="4"/>
            <x v="19"/>
            <x v="291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19">
      <pivotArea dataOnly="0" labelOnly="1" fieldPosition="0">
        <references count="3">
          <reference field="8" count="1">
            <x v="43"/>
          </reference>
          <reference field="9" count="1" selected="0">
            <x v="15"/>
          </reference>
          <reference field="10" count="1" selected="0">
            <x v="17"/>
          </reference>
        </references>
      </pivotArea>
    </format>
    <format dxfId="18">
      <pivotArea dataOnly="0" labelOnly="1" fieldPosition="0">
        <references count="3">
          <reference field="8" count="6">
            <x v="21"/>
            <x v="96"/>
            <x v="98"/>
            <x v="99"/>
            <x v="101"/>
            <x v="147"/>
          </reference>
          <reference field="9" count="1" selected="0">
            <x v="36"/>
          </reference>
          <reference field="10" count="1" selected="0">
            <x v="17"/>
          </reference>
        </references>
      </pivotArea>
    </format>
    <format dxfId="17">
      <pivotArea dataOnly="0" labelOnly="1" fieldPosition="0">
        <references count="3">
          <reference field="8" count="3">
            <x v="237"/>
            <x v="238"/>
            <x v="281"/>
          </reference>
          <reference field="9" count="1" selected="0">
            <x v="69"/>
          </reference>
          <reference field="10" count="1" selected="0">
            <x v="17"/>
          </reference>
        </references>
      </pivotArea>
    </format>
    <format dxfId="16">
      <pivotArea dataOnly="0" labelOnly="1" fieldPosition="0">
        <references count="3">
          <reference field="8" count="5">
            <x v="37"/>
            <x v="57"/>
            <x v="136"/>
            <x v="206"/>
            <x v="299"/>
          </reference>
          <reference field="9" count="1" selected="0">
            <x v="73"/>
          </reference>
          <reference field="10" count="1" selected="0">
            <x v="17"/>
          </reference>
        </references>
      </pivotArea>
    </format>
    <format dxfId="15">
      <pivotArea dataOnly="0" labelOnly="1" fieldPosition="0">
        <references count="3">
          <reference field="8" count="7">
            <x v="143"/>
            <x v="156"/>
            <x v="241"/>
            <x v="242"/>
            <x v="287"/>
            <x v="311"/>
            <x v="320"/>
          </reference>
          <reference field="9" count="1" selected="0">
            <x v="81"/>
          </reference>
          <reference field="10" count="1" selected="0">
            <x v="17"/>
          </reference>
        </references>
      </pivotArea>
    </format>
    <format dxfId="14">
      <pivotArea dataOnly="0" labelOnly="1" fieldPosition="0">
        <references count="3">
          <reference field="8" count="5">
            <x v="144"/>
            <x v="170"/>
            <x v="265"/>
            <x v="266"/>
            <x v="323"/>
          </reference>
          <reference field="9" count="1" selected="0">
            <x v="90"/>
          </reference>
          <reference field="10" count="1" selected="0">
            <x v="17"/>
          </reference>
        </references>
      </pivotArea>
    </format>
    <format dxfId="13">
      <pivotArea dataOnly="0" labelOnly="1" fieldPosition="0">
        <references count="3">
          <reference field="8" count="5">
            <x v="0"/>
            <x v="62"/>
            <x v="63"/>
            <x v="104"/>
            <x v="235"/>
          </reference>
          <reference field="9" count="1" selected="0">
            <x v="106"/>
          </reference>
          <reference field="10" count="1" selected="0">
            <x v="17"/>
          </reference>
        </references>
      </pivotArea>
    </format>
    <format dxfId="12">
      <pivotArea dataOnly="0" labelOnly="1" fieldPosition="0">
        <references count="3">
          <reference field="8" count="4">
            <x v="44"/>
            <x v="53"/>
            <x v="157"/>
            <x v="265"/>
          </reference>
          <reference field="9" count="1" selected="0">
            <x v="112"/>
          </reference>
          <reference field="10" count="1" selected="0">
            <x v="17"/>
          </reference>
        </references>
      </pivotArea>
    </format>
    <format dxfId="11">
      <pivotArea dataOnly="0" labelOnly="1" fieldPosition="0">
        <references count="3">
          <reference field="8" count="2">
            <x v="89"/>
            <x v="244"/>
          </reference>
          <reference field="9" count="1" selected="0">
            <x v="34"/>
          </reference>
          <reference field="10" count="1" selected="0">
            <x v="18"/>
          </reference>
        </references>
      </pivotArea>
    </format>
    <format dxfId="10">
      <pivotArea dataOnly="0" labelOnly="1" fieldPosition="0">
        <references count="3">
          <reference field="8" count="1">
            <x v="86"/>
          </reference>
          <reference field="9" count="1" selected="0">
            <x v="102"/>
          </reference>
          <reference field="10" count="1" selected="0">
            <x v="18"/>
          </reference>
        </references>
      </pivotArea>
    </format>
    <format dxfId="9">
      <pivotArea dataOnly="0" labelOnly="1" fieldPosition="0">
        <references count="3">
          <reference field="8" count="3">
            <x v="72"/>
            <x v="210"/>
            <x v="293"/>
          </reference>
          <reference field="9" count="1" selected="0">
            <x v="117"/>
          </reference>
          <reference field="10" count="1" selected="0">
            <x v="18"/>
          </reference>
        </references>
      </pivotArea>
    </format>
    <format dxfId="8">
      <pivotArea dataOnly="0" labelOnly="1" fieldPosition="0">
        <references count="3">
          <reference field="8" count="1">
            <x v="52"/>
          </reference>
          <reference field="9" count="1" selected="0">
            <x v="9"/>
          </reference>
          <reference field="10" count="1" selected="0">
            <x v="19"/>
          </reference>
        </references>
      </pivotArea>
    </format>
    <format dxfId="7">
      <pivotArea dataOnly="0" labelOnly="1" fieldPosition="0">
        <references count="3">
          <reference field="8" count="2">
            <x v="201"/>
            <x v="314"/>
          </reference>
          <reference field="9" count="1" selected="0">
            <x v="32"/>
          </reference>
          <reference field="10" count="1" selected="0">
            <x v="19"/>
          </reference>
        </references>
      </pivotArea>
    </format>
    <format dxfId="6">
      <pivotArea dataOnly="0" labelOnly="1" fieldPosition="0">
        <references count="3">
          <reference field="8" count="1">
            <x v="278"/>
          </reference>
          <reference field="9" count="1" selected="0">
            <x v="109"/>
          </reference>
          <reference field="10" count="1" selected="0">
            <x v="19"/>
          </reference>
        </references>
      </pivotArea>
    </format>
    <format dxfId="5">
      <pivotArea dataOnly="0" labelOnly="1" fieldPosition="0">
        <references count="3">
          <reference field="8" count="2">
            <x v="183"/>
            <x v="289"/>
          </reference>
          <reference field="9" count="1" selected="0">
            <x v="115"/>
          </reference>
          <reference field="10" count="1" selected="0">
            <x v="19"/>
          </reference>
        </references>
      </pivotArea>
    </format>
    <format dxfId="4">
      <pivotArea dataOnly="0" labelOnly="1" fieldPosition="0">
        <references count="3">
          <reference field="8" count="1">
            <x v="187"/>
          </reference>
          <reference field="9" count="1" selected="0">
            <x v="118"/>
          </reference>
          <reference field="10" count="1" selected="0">
            <x v="19"/>
          </reference>
        </references>
      </pivotArea>
    </format>
    <format dxfId="3">
      <pivotArea dataOnly="0" labelOnly="1" fieldPosition="0">
        <references count="3">
          <reference field="8" count="2">
            <x v="36"/>
            <x v="318"/>
          </reference>
          <reference field="9" count="1" selected="0">
            <x v="128"/>
          </reference>
          <reference field="10" count="1" selected="0">
            <x v="19"/>
          </reference>
        </references>
      </pivotArea>
    </format>
    <format dxfId="2">
      <pivotArea dataOnly="0" labelOnly="1" fieldPosition="0">
        <references count="3">
          <reference field="8" count="3">
            <x v="209"/>
            <x v="222"/>
            <x v="226"/>
          </reference>
          <reference field="9" count="1" selected="0">
            <x v="130"/>
          </reference>
          <reference field="10" count="1" selected="0">
            <x v="19"/>
          </reference>
        </references>
      </pivotArea>
    </format>
    <format dxfId="1">
      <pivotArea dataOnly="0" labelOnly="1" fieldPosition="0">
        <references count="1">
          <reference field="1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2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36" style="21" customWidth="1"/>
    <col min="2" max="2" width="7" style="21" customWidth="1"/>
    <col min="3" max="3" width="7.3984375" style="21" customWidth="1"/>
    <col min="4" max="4" width="7.59765625" style="21" customWidth="1"/>
    <col min="5" max="5" width="8" style="21" customWidth="1"/>
    <col min="6" max="6" width="7.8984375" style="21" customWidth="1"/>
    <col min="7" max="7" width="8.59765625" style="21" customWidth="1"/>
    <col min="8" max="10" width="8" style="21" customWidth="1"/>
    <col min="11" max="11" width="7.8984375" style="21" customWidth="1"/>
    <col min="12" max="12" width="7.3984375" style="21" customWidth="1"/>
    <col min="13" max="13" width="7.19921875" style="21" customWidth="1"/>
    <col min="14" max="14" width="7.8984375" style="20" customWidth="1"/>
    <col min="15" max="15" width="9.09765625" style="21"/>
    <col min="16" max="16" width="12.8984375" style="21" customWidth="1"/>
    <col min="17" max="16384" width="9.09765625" style="21"/>
  </cols>
  <sheetData>
    <row r="1" spans="1:17" s="17" customFormat="1" ht="24">
      <c r="A1" s="314" t="s">
        <v>372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16"/>
    </row>
    <row r="2" spans="1:17" ht="24">
      <c r="A2" s="18"/>
      <c r="B2" s="18"/>
      <c r="C2" s="19" t="s">
        <v>1096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7" ht="24">
      <c r="A3" s="22" t="s">
        <v>72</v>
      </c>
      <c r="B3" s="22" t="s">
        <v>65</v>
      </c>
      <c r="C3" s="22" t="s">
        <v>66</v>
      </c>
      <c r="D3" s="22" t="s">
        <v>47</v>
      </c>
      <c r="E3" s="22" t="s">
        <v>48</v>
      </c>
      <c r="F3" s="22" t="s">
        <v>49</v>
      </c>
      <c r="G3" s="22" t="s">
        <v>50</v>
      </c>
      <c r="H3" s="22" t="s">
        <v>51</v>
      </c>
      <c r="I3" s="22" t="s">
        <v>52</v>
      </c>
      <c r="J3" s="22" t="s">
        <v>53</v>
      </c>
      <c r="K3" s="22" t="s">
        <v>54</v>
      </c>
      <c r="L3" s="22" t="s">
        <v>55</v>
      </c>
      <c r="M3" s="22" t="s">
        <v>56</v>
      </c>
      <c r="N3" s="23" t="s">
        <v>41</v>
      </c>
    </row>
    <row r="4" spans="1:17" ht="24">
      <c r="A4" s="25">
        <v>2562</v>
      </c>
      <c r="B4" s="26">
        <v>49</v>
      </c>
      <c r="C4" s="26">
        <v>77</v>
      </c>
      <c r="D4" s="26">
        <v>82</v>
      </c>
      <c r="E4" s="26">
        <v>96</v>
      </c>
      <c r="F4" s="26">
        <v>275</v>
      </c>
      <c r="G4" s="26">
        <v>822</v>
      </c>
      <c r="H4" s="26">
        <v>863</v>
      </c>
      <c r="I4" s="26">
        <v>565</v>
      </c>
      <c r="J4" s="26">
        <v>462</v>
      </c>
      <c r="K4" s="26">
        <v>308</v>
      </c>
      <c r="L4" s="26">
        <v>142</v>
      </c>
      <c r="M4" s="26">
        <v>60</v>
      </c>
      <c r="N4" s="27">
        <f t="shared" ref="N4:N13" si="0">SUM(B4:M4)</f>
        <v>3801</v>
      </c>
    </row>
    <row r="5" spans="1:17" ht="24">
      <c r="A5" s="25">
        <v>2563</v>
      </c>
      <c r="B5" s="26">
        <v>59</v>
      </c>
      <c r="C5" s="26">
        <v>49</v>
      </c>
      <c r="D5" s="26">
        <v>67</v>
      </c>
      <c r="E5" s="26">
        <v>126</v>
      </c>
      <c r="F5" s="26">
        <v>207</v>
      </c>
      <c r="G5" s="26">
        <v>228</v>
      </c>
      <c r="H5" s="26">
        <v>352</v>
      </c>
      <c r="I5" s="26">
        <v>296</v>
      </c>
      <c r="J5" s="26">
        <v>171</v>
      </c>
      <c r="K5" s="26">
        <v>49</v>
      </c>
      <c r="L5" s="26">
        <v>25</v>
      </c>
      <c r="M5" s="26">
        <v>9</v>
      </c>
      <c r="N5" s="27">
        <f t="shared" si="0"/>
        <v>1638</v>
      </c>
    </row>
    <row r="6" spans="1:17" ht="24">
      <c r="A6" s="25">
        <v>2564</v>
      </c>
      <c r="B6" s="26">
        <v>5</v>
      </c>
      <c r="C6" s="26">
        <v>3</v>
      </c>
      <c r="D6" s="26">
        <v>6</v>
      </c>
      <c r="E6" s="26">
        <v>4</v>
      </c>
      <c r="F6" s="26">
        <v>19</v>
      </c>
      <c r="G6" s="26">
        <v>49</v>
      </c>
      <c r="H6" s="26">
        <v>29</v>
      </c>
      <c r="I6" s="26">
        <v>50</v>
      </c>
      <c r="J6" s="26">
        <v>59</v>
      </c>
      <c r="K6" s="26">
        <v>44</v>
      </c>
      <c r="L6" s="26">
        <v>6</v>
      </c>
      <c r="M6" s="26">
        <v>10</v>
      </c>
      <c r="N6" s="27">
        <f t="shared" si="0"/>
        <v>284</v>
      </c>
      <c r="P6" s="28"/>
    </row>
    <row r="7" spans="1:17" ht="24">
      <c r="A7" s="25">
        <v>2565</v>
      </c>
      <c r="B7" s="26">
        <v>16</v>
      </c>
      <c r="C7" s="26">
        <v>10</v>
      </c>
      <c r="D7" s="26">
        <v>1</v>
      </c>
      <c r="E7" s="26">
        <v>7</v>
      </c>
      <c r="F7" s="26">
        <v>32</v>
      </c>
      <c r="G7" s="26">
        <v>167</v>
      </c>
      <c r="H7" s="26">
        <v>101</v>
      </c>
      <c r="I7" s="26">
        <v>109</v>
      </c>
      <c r="J7" s="26">
        <v>76</v>
      </c>
      <c r="K7" s="26">
        <v>43</v>
      </c>
      <c r="L7" s="26">
        <v>29</v>
      </c>
      <c r="M7" s="26">
        <v>15</v>
      </c>
      <c r="N7" s="27">
        <f t="shared" si="0"/>
        <v>606</v>
      </c>
      <c r="P7" s="28"/>
    </row>
    <row r="8" spans="1:17" ht="24">
      <c r="A8" s="25">
        <v>2566</v>
      </c>
      <c r="B8" s="26">
        <v>7</v>
      </c>
      <c r="C8" s="26">
        <v>19</v>
      </c>
      <c r="D8" s="26">
        <v>28</v>
      </c>
      <c r="E8" s="26">
        <v>32</v>
      </c>
      <c r="F8" s="26">
        <v>44</v>
      </c>
      <c r="G8" s="26">
        <v>208</v>
      </c>
      <c r="H8" s="26">
        <v>483</v>
      </c>
      <c r="I8" s="26">
        <v>415</v>
      </c>
      <c r="J8" s="26">
        <v>305</v>
      </c>
      <c r="K8" s="26">
        <v>129</v>
      </c>
      <c r="L8" s="26">
        <v>48</v>
      </c>
      <c r="M8" s="26">
        <v>13</v>
      </c>
      <c r="N8" s="27">
        <f t="shared" si="0"/>
        <v>1731</v>
      </c>
      <c r="P8" s="30"/>
    </row>
    <row r="9" spans="1:17" ht="24">
      <c r="A9" s="31" t="s">
        <v>373</v>
      </c>
      <c r="B9" s="32">
        <f>MEDIAN(B4:B8)</f>
        <v>16</v>
      </c>
      <c r="C9" s="32">
        <f t="shared" ref="C9:M9" si="1">MEDIAN(C4:C8)</f>
        <v>19</v>
      </c>
      <c r="D9" s="32">
        <f t="shared" si="1"/>
        <v>28</v>
      </c>
      <c r="E9" s="32">
        <f t="shared" si="1"/>
        <v>32</v>
      </c>
      <c r="F9" s="32">
        <f t="shared" si="1"/>
        <v>44</v>
      </c>
      <c r="G9" s="32">
        <f t="shared" si="1"/>
        <v>208</v>
      </c>
      <c r="H9" s="32">
        <f t="shared" si="1"/>
        <v>352</v>
      </c>
      <c r="I9" s="32">
        <f t="shared" si="1"/>
        <v>296</v>
      </c>
      <c r="J9" s="32">
        <f t="shared" si="1"/>
        <v>171</v>
      </c>
      <c r="K9" s="32">
        <f t="shared" si="1"/>
        <v>49</v>
      </c>
      <c r="L9" s="32">
        <f t="shared" si="1"/>
        <v>29</v>
      </c>
      <c r="M9" s="32">
        <f t="shared" si="1"/>
        <v>13</v>
      </c>
      <c r="N9" s="33">
        <f>SUM(B9:M9)</f>
        <v>1257</v>
      </c>
      <c r="O9" s="34"/>
      <c r="P9" s="35"/>
    </row>
    <row r="10" spans="1:17" ht="24">
      <c r="A10" s="36" t="s">
        <v>0</v>
      </c>
      <c r="B10" s="37">
        <f>MIN(B4:B8)</f>
        <v>5</v>
      </c>
      <c r="C10" s="37">
        <f t="shared" ref="C10:M10" si="2">MIN(C4:C8)</f>
        <v>3</v>
      </c>
      <c r="D10" s="37">
        <f t="shared" si="2"/>
        <v>1</v>
      </c>
      <c r="E10" s="37">
        <f t="shared" si="2"/>
        <v>4</v>
      </c>
      <c r="F10" s="37">
        <f t="shared" si="2"/>
        <v>19</v>
      </c>
      <c r="G10" s="37">
        <f t="shared" si="2"/>
        <v>49</v>
      </c>
      <c r="H10" s="37">
        <f t="shared" si="2"/>
        <v>29</v>
      </c>
      <c r="I10" s="37">
        <f t="shared" si="2"/>
        <v>50</v>
      </c>
      <c r="J10" s="37">
        <f t="shared" si="2"/>
        <v>59</v>
      </c>
      <c r="K10" s="37">
        <f t="shared" si="2"/>
        <v>43</v>
      </c>
      <c r="L10" s="37">
        <f t="shared" si="2"/>
        <v>6</v>
      </c>
      <c r="M10" s="37">
        <f t="shared" si="2"/>
        <v>9</v>
      </c>
      <c r="N10" s="38">
        <f>SUM(B10:M10)</f>
        <v>277</v>
      </c>
      <c r="O10" s="29"/>
      <c r="P10" s="29"/>
    </row>
    <row r="11" spans="1:17" ht="24">
      <c r="A11" s="39" t="s">
        <v>74</v>
      </c>
      <c r="B11" s="40">
        <f>(P11*B9)/N9</f>
        <v>12.8</v>
      </c>
      <c r="C11" s="40">
        <f>(P11*C9)/N9</f>
        <v>15.200000000000001</v>
      </c>
      <c r="D11" s="40">
        <f>(P11*D9)/N9</f>
        <v>22.4</v>
      </c>
      <c r="E11" s="40">
        <f>(P11*E9)/N9</f>
        <v>25.6</v>
      </c>
      <c r="F11" s="40">
        <f>(P11*F9)/N9</f>
        <v>35.200000000000003</v>
      </c>
      <c r="G11" s="40">
        <f>(P11*G9)/N9</f>
        <v>166.4</v>
      </c>
      <c r="H11" s="40">
        <f>(P11*H9)/N9</f>
        <v>281.60000000000002</v>
      </c>
      <c r="I11" s="40">
        <f>(P11*I9)/N9</f>
        <v>236.80000000000004</v>
      </c>
      <c r="J11" s="40">
        <f>(P11*J9)/N9</f>
        <v>136.80000000000001</v>
      </c>
      <c r="K11" s="40">
        <f>(P11*K9)/N9</f>
        <v>39.200000000000003</v>
      </c>
      <c r="L11" s="40">
        <f>(P11*L9)/N9</f>
        <v>23.200000000000003</v>
      </c>
      <c r="M11" s="40">
        <f>(P11*M9)/N9</f>
        <v>10.4</v>
      </c>
      <c r="N11" s="41">
        <f t="shared" si="0"/>
        <v>1005.6000000000003</v>
      </c>
      <c r="P11" s="42">
        <f>0.8*N9</f>
        <v>1005.6</v>
      </c>
      <c r="Q11" s="43">
        <f>P11*100000/1305058</f>
        <v>77.054046640072698</v>
      </c>
    </row>
    <row r="12" spans="1:17" ht="24" hidden="1">
      <c r="A12" s="39" t="s">
        <v>374</v>
      </c>
      <c r="B12" s="40">
        <v>69</v>
      </c>
      <c r="C12" s="40">
        <v>61</v>
      </c>
      <c r="D12" s="40">
        <v>76</v>
      </c>
      <c r="E12" s="40">
        <v>95</v>
      </c>
      <c r="F12" s="40">
        <v>265</v>
      </c>
      <c r="G12" s="40">
        <v>519</v>
      </c>
      <c r="H12" s="40">
        <v>500</v>
      </c>
      <c r="I12" s="40">
        <v>488</v>
      </c>
      <c r="J12" s="40">
        <v>291</v>
      </c>
      <c r="K12" s="40">
        <v>152</v>
      </c>
      <c r="L12" s="40">
        <v>108</v>
      </c>
      <c r="M12" s="40">
        <v>68</v>
      </c>
      <c r="N12" s="41">
        <f t="shared" si="0"/>
        <v>2692</v>
      </c>
      <c r="O12" s="28"/>
      <c r="P12" s="29"/>
      <c r="Q12" s="44"/>
    </row>
    <row r="13" spans="1:17" s="47" customFormat="1" ht="24">
      <c r="A13" s="287">
        <v>2567</v>
      </c>
      <c r="B13" s="292">
        <v>48</v>
      </c>
      <c r="C13" s="292">
        <v>51</v>
      </c>
      <c r="D13" s="292">
        <v>62</v>
      </c>
      <c r="E13" s="292">
        <v>65</v>
      </c>
      <c r="F13" s="292">
        <v>26</v>
      </c>
      <c r="G13" s="292">
        <v>86</v>
      </c>
      <c r="H13" s="292">
        <v>119</v>
      </c>
      <c r="I13" s="292">
        <v>146</v>
      </c>
      <c r="J13" s="292">
        <v>61</v>
      </c>
      <c r="K13" s="287">
        <v>12</v>
      </c>
      <c r="L13" s="287">
        <v>0</v>
      </c>
      <c r="M13" s="287">
        <v>0</v>
      </c>
      <c r="N13" s="288">
        <f t="shared" si="0"/>
        <v>676</v>
      </c>
      <c r="O13" s="45"/>
      <c r="P13" s="46">
        <f>N9-21</f>
        <v>1236</v>
      </c>
    </row>
    <row r="14" spans="1:17" s="20" customFormat="1" ht="24">
      <c r="A14" s="48" t="s">
        <v>425</v>
      </c>
      <c r="B14" s="49">
        <f>B13</f>
        <v>48</v>
      </c>
      <c r="C14" s="49">
        <f>B13+C13</f>
        <v>99</v>
      </c>
      <c r="D14" s="49">
        <f>B13+C13+D13</f>
        <v>161</v>
      </c>
      <c r="E14" s="50">
        <f>SUM(B13:E13)</f>
        <v>226</v>
      </c>
      <c r="F14" s="50">
        <f>SUM(B13:F13)</f>
        <v>252</v>
      </c>
      <c r="G14" s="50">
        <f>SUM(B13:G13)</f>
        <v>338</v>
      </c>
      <c r="H14" s="50">
        <f>SUM(B13:H13)</f>
        <v>457</v>
      </c>
      <c r="I14" s="50">
        <f>SUM(B13:I13)</f>
        <v>603</v>
      </c>
      <c r="J14" s="50">
        <f>SUM(B13:J13)</f>
        <v>664</v>
      </c>
      <c r="K14" s="50">
        <f>SUM(B13:K13)</f>
        <v>676</v>
      </c>
      <c r="L14" s="50">
        <f>SUM(B13:L13)</f>
        <v>676</v>
      </c>
      <c r="M14" s="50">
        <f>SUM(B13:M13)</f>
        <v>676</v>
      </c>
      <c r="N14" s="51"/>
      <c r="P14" s="52"/>
    </row>
    <row r="15" spans="1:17" s="20" customFormat="1" ht="24">
      <c r="A15" s="53"/>
      <c r="B15" s="54"/>
      <c r="C15" s="54"/>
      <c r="D15" s="55"/>
      <c r="E15" s="55"/>
      <c r="F15" s="54"/>
      <c r="G15" s="54"/>
      <c r="H15" s="54"/>
      <c r="I15" s="54"/>
      <c r="J15" s="54"/>
      <c r="K15" s="54"/>
      <c r="L15" s="54"/>
      <c r="M15" s="54"/>
      <c r="N15" s="54"/>
      <c r="P15" s="52"/>
    </row>
    <row r="16" spans="1:17">
      <c r="A16" s="56" t="s">
        <v>469</v>
      </c>
      <c r="B16" s="24"/>
      <c r="N16" s="57"/>
      <c r="O16" s="28"/>
      <c r="P16" s="30"/>
    </row>
    <row r="31" spans="4:11">
      <c r="D31" s="315"/>
      <c r="E31" s="315"/>
      <c r="F31" s="315"/>
      <c r="G31" s="315"/>
      <c r="H31" s="315"/>
      <c r="I31" s="315"/>
      <c r="J31" s="315"/>
      <c r="K31" s="315"/>
    </row>
    <row r="32" spans="4:11">
      <c r="D32" s="315"/>
      <c r="E32" s="315"/>
      <c r="F32" s="315"/>
      <c r="G32" s="315"/>
      <c r="H32" s="315"/>
      <c r="I32" s="315"/>
      <c r="J32" s="315"/>
      <c r="K32" s="31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W1151"/>
  <sheetViews>
    <sheetView topLeftCell="G1" zoomScale="90" zoomScaleNormal="90" workbookViewId="0">
      <selection activeCell="S5" sqref="S5:S26"/>
    </sheetView>
  </sheetViews>
  <sheetFormatPr defaultColWidth="9.09765625" defaultRowHeight="27.75"/>
  <cols>
    <col min="1" max="1" width="18" style="14" customWidth="1"/>
    <col min="2" max="2" width="5.8984375" style="14" customWidth="1"/>
    <col min="3" max="4" width="5.19921875" style="14" customWidth="1"/>
    <col min="5" max="5" width="5.59765625" style="14" customWidth="1"/>
    <col min="6" max="6" width="5.19921875" style="14" customWidth="1"/>
    <col min="7" max="7" width="6.09765625" style="14" customWidth="1"/>
    <col min="8" max="8" width="6" style="14" customWidth="1"/>
    <col min="9" max="9" width="6.19921875" style="14" customWidth="1"/>
    <col min="10" max="11" width="5.19921875" style="14" customWidth="1"/>
    <col min="12" max="13" width="5.69921875" style="14" customWidth="1"/>
    <col min="14" max="14" width="8" style="15" customWidth="1"/>
    <col min="15" max="15" width="9.69921875" style="14" customWidth="1"/>
    <col min="16" max="16" width="9.09765625" style="14" customWidth="1"/>
    <col min="17" max="17" width="4.59765625" style="14" customWidth="1"/>
    <col min="18" max="18" width="16.09765625" style="14" customWidth="1"/>
    <col min="19" max="19" width="12.3984375" style="14" bestFit="1" customWidth="1"/>
    <col min="20" max="20" width="11.3984375" style="14" customWidth="1"/>
    <col min="21" max="21" width="14.09765625" style="14" customWidth="1"/>
    <col min="22" max="22" width="11.8984375" style="14" customWidth="1"/>
    <col min="23" max="23" width="14.59765625" style="14" customWidth="1"/>
    <col min="24" max="24" width="9.09765625" style="14"/>
    <col min="25" max="25" width="11.69921875" style="14" bestFit="1" customWidth="1"/>
    <col min="26" max="16384" width="9.09765625" style="14"/>
  </cols>
  <sheetData>
    <row r="1" spans="1:23">
      <c r="A1" s="60" t="s">
        <v>375</v>
      </c>
      <c r="R1" s="319" t="s">
        <v>474</v>
      </c>
      <c r="S1" s="319"/>
      <c r="T1" s="319"/>
      <c r="U1" s="319"/>
      <c r="V1" s="319"/>
      <c r="W1" s="319"/>
    </row>
    <row r="2" spans="1:23">
      <c r="B2" s="61" t="s">
        <v>1097</v>
      </c>
      <c r="R2" s="62"/>
      <c r="S2" s="62"/>
      <c r="T2" s="320" t="s">
        <v>332</v>
      </c>
      <c r="U2" s="321"/>
      <c r="V2" s="321"/>
      <c r="W2" s="322"/>
    </row>
    <row r="3" spans="1:23">
      <c r="A3" s="63" t="s">
        <v>9</v>
      </c>
      <c r="B3" s="316" t="s">
        <v>43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8"/>
      <c r="N3" s="63" t="s">
        <v>41</v>
      </c>
      <c r="O3" s="63" t="s">
        <v>13</v>
      </c>
      <c r="R3" s="64" t="s">
        <v>9</v>
      </c>
      <c r="S3" s="64" t="s">
        <v>10</v>
      </c>
      <c r="T3" s="64" t="s">
        <v>11</v>
      </c>
      <c r="U3" s="64" t="s">
        <v>12</v>
      </c>
      <c r="V3" s="65" t="s">
        <v>13</v>
      </c>
      <c r="W3" s="65" t="s">
        <v>14</v>
      </c>
    </row>
    <row r="4" spans="1:23">
      <c r="A4" s="66"/>
      <c r="B4" s="67" t="s">
        <v>65</v>
      </c>
      <c r="C4" s="68" t="s">
        <v>66</v>
      </c>
      <c r="D4" s="68" t="s">
        <v>47</v>
      </c>
      <c r="E4" s="68" t="s">
        <v>48</v>
      </c>
      <c r="F4" s="68" t="s">
        <v>49</v>
      </c>
      <c r="G4" s="69" t="s">
        <v>50</v>
      </c>
      <c r="H4" s="69" t="s">
        <v>51</v>
      </c>
      <c r="I4" s="69" t="s">
        <v>52</v>
      </c>
      <c r="J4" s="69" t="s">
        <v>53</v>
      </c>
      <c r="K4" s="69" t="s">
        <v>54</v>
      </c>
      <c r="L4" s="69" t="s">
        <v>55</v>
      </c>
      <c r="M4" s="70" t="s">
        <v>56</v>
      </c>
      <c r="N4" s="71"/>
      <c r="O4" s="72" t="s">
        <v>20</v>
      </c>
      <c r="R4" s="73"/>
      <c r="S4" s="73"/>
      <c r="T4" s="73" t="s">
        <v>18</v>
      </c>
      <c r="U4" s="73" t="s">
        <v>18</v>
      </c>
      <c r="V4" s="64"/>
      <c r="W4" s="73" t="s">
        <v>19</v>
      </c>
    </row>
    <row r="5" spans="1:23">
      <c r="A5" s="74" t="s">
        <v>21</v>
      </c>
      <c r="B5" s="75">
        <v>5</v>
      </c>
      <c r="C5" s="75">
        <v>3</v>
      </c>
      <c r="D5" s="75">
        <v>1</v>
      </c>
      <c r="E5" s="75">
        <v>6</v>
      </c>
      <c r="F5" s="75">
        <v>2</v>
      </c>
      <c r="G5" s="75">
        <v>7</v>
      </c>
      <c r="H5" s="75">
        <v>21</v>
      </c>
      <c r="I5" s="75">
        <v>32</v>
      </c>
      <c r="J5" s="75">
        <v>13</v>
      </c>
      <c r="K5" s="75">
        <v>3</v>
      </c>
      <c r="L5" s="76"/>
      <c r="M5" s="75"/>
      <c r="N5" s="77">
        <f t="shared" ref="N5:N26" si="0">SUM(B5:M5)</f>
        <v>93</v>
      </c>
      <c r="O5" s="78">
        <f t="shared" ref="O5:O27" si="1">V5</f>
        <v>58.735110965150504</v>
      </c>
      <c r="R5" s="79" t="s">
        <v>327</v>
      </c>
      <c r="S5" s="80">
        <v>158338</v>
      </c>
      <c r="T5" s="81">
        <f>T6+T7</f>
        <v>93</v>
      </c>
      <c r="U5" s="82">
        <v>1</v>
      </c>
      <c r="V5" s="83">
        <f>T5*100000/S5</f>
        <v>58.735110965150504</v>
      </c>
      <c r="W5" s="84">
        <f>(U5/T5)*100</f>
        <v>1.0752688172043012</v>
      </c>
    </row>
    <row r="6" spans="1:23">
      <c r="A6" s="86" t="s">
        <v>57</v>
      </c>
      <c r="B6" s="291">
        <v>1</v>
      </c>
      <c r="C6" s="291">
        <v>0</v>
      </c>
      <c r="D6" s="291">
        <v>0</v>
      </c>
      <c r="E6" s="87">
        <v>0</v>
      </c>
      <c r="F6" s="87">
        <v>0</v>
      </c>
      <c r="G6" s="87">
        <v>0</v>
      </c>
      <c r="H6" s="87">
        <v>3</v>
      </c>
      <c r="I6" s="88">
        <v>5</v>
      </c>
      <c r="J6" s="89">
        <v>1</v>
      </c>
      <c r="K6" s="89">
        <v>0</v>
      </c>
      <c r="L6" s="89"/>
      <c r="M6" s="89"/>
      <c r="N6" s="90">
        <f>SUM(B6:M6)</f>
        <v>10</v>
      </c>
      <c r="O6" s="91">
        <f t="shared" si="1"/>
        <v>28.310166180675481</v>
      </c>
      <c r="R6" s="248" t="s">
        <v>328</v>
      </c>
      <c r="S6" s="93">
        <v>35323</v>
      </c>
      <c r="T6" s="94">
        <f>N6</f>
        <v>10</v>
      </c>
      <c r="U6" s="95">
        <v>0</v>
      </c>
      <c r="V6" s="96">
        <f>T6*100000/S6</f>
        <v>28.310166180675481</v>
      </c>
      <c r="W6" s="84">
        <f t="shared" ref="W6:W26" si="2">(U6/T6)*100</f>
        <v>0</v>
      </c>
    </row>
    <row r="7" spans="1:23">
      <c r="A7" s="86" t="s">
        <v>22</v>
      </c>
      <c r="B7" s="291">
        <v>4</v>
      </c>
      <c r="C7" s="291">
        <v>3</v>
      </c>
      <c r="D7" s="291">
        <v>1</v>
      </c>
      <c r="E7" s="87">
        <v>6</v>
      </c>
      <c r="F7" s="87">
        <v>2</v>
      </c>
      <c r="G7" s="87">
        <v>7</v>
      </c>
      <c r="H7" s="87">
        <v>18</v>
      </c>
      <c r="I7" s="88">
        <v>27</v>
      </c>
      <c r="J7" s="89">
        <v>12</v>
      </c>
      <c r="K7" s="89">
        <v>3</v>
      </c>
      <c r="L7" s="89"/>
      <c r="M7" s="89"/>
      <c r="N7" s="90">
        <f t="shared" si="0"/>
        <v>83</v>
      </c>
      <c r="O7" s="91">
        <f t="shared" si="1"/>
        <v>67.471446571556314</v>
      </c>
      <c r="R7" s="248" t="s">
        <v>77</v>
      </c>
      <c r="S7" s="93">
        <v>123015</v>
      </c>
      <c r="T7" s="94">
        <f t="shared" ref="T7:T26" si="3">N7</f>
        <v>83</v>
      </c>
      <c r="U7" s="95">
        <v>1</v>
      </c>
      <c r="V7" s="96">
        <f t="shared" ref="V7:V26" si="4">T7*100000/S7</f>
        <v>67.471446571556314</v>
      </c>
      <c r="W7" s="84">
        <f t="shared" si="2"/>
        <v>1.2048192771084338</v>
      </c>
    </row>
    <row r="8" spans="1:23">
      <c r="A8" s="86" t="s">
        <v>23</v>
      </c>
      <c r="B8" s="291">
        <v>10</v>
      </c>
      <c r="C8" s="291">
        <v>3</v>
      </c>
      <c r="D8" s="291">
        <v>2</v>
      </c>
      <c r="E8" s="87">
        <v>1</v>
      </c>
      <c r="F8" s="87">
        <v>0</v>
      </c>
      <c r="G8" s="87">
        <v>1</v>
      </c>
      <c r="H8" s="87">
        <v>1</v>
      </c>
      <c r="I8" s="88">
        <v>3</v>
      </c>
      <c r="J8" s="89">
        <v>1</v>
      </c>
      <c r="K8" s="89">
        <v>1</v>
      </c>
      <c r="L8" s="89"/>
      <c r="M8" s="89"/>
      <c r="N8" s="90">
        <f t="shared" si="0"/>
        <v>23</v>
      </c>
      <c r="O8" s="91">
        <f t="shared" si="1"/>
        <v>23.604511540553577</v>
      </c>
      <c r="R8" s="97" t="s">
        <v>23</v>
      </c>
      <c r="S8" s="98">
        <v>97439</v>
      </c>
      <c r="T8" s="94">
        <f>N8</f>
        <v>23</v>
      </c>
      <c r="U8" s="99">
        <v>0</v>
      </c>
      <c r="V8" s="96">
        <f t="shared" si="4"/>
        <v>23.604511540553577</v>
      </c>
      <c r="W8" s="84">
        <f t="shared" si="2"/>
        <v>0</v>
      </c>
    </row>
    <row r="9" spans="1:23">
      <c r="A9" s="86" t="s">
        <v>31</v>
      </c>
      <c r="B9" s="291">
        <v>0</v>
      </c>
      <c r="C9" s="291">
        <v>1</v>
      </c>
      <c r="D9" s="291">
        <v>1</v>
      </c>
      <c r="E9" s="87">
        <v>0</v>
      </c>
      <c r="F9" s="87">
        <v>0</v>
      </c>
      <c r="G9" s="87">
        <v>0</v>
      </c>
      <c r="H9" s="87">
        <v>5</v>
      </c>
      <c r="I9" s="88">
        <v>2</v>
      </c>
      <c r="J9" s="89">
        <v>0</v>
      </c>
      <c r="K9" s="89">
        <v>0</v>
      </c>
      <c r="L9" s="89"/>
      <c r="M9" s="89"/>
      <c r="N9" s="90">
        <f t="shared" si="0"/>
        <v>9</v>
      </c>
      <c r="O9" s="91">
        <f t="shared" si="1"/>
        <v>16.771019677996421</v>
      </c>
      <c r="R9" s="97" t="s">
        <v>31</v>
      </c>
      <c r="S9" s="98">
        <v>53664</v>
      </c>
      <c r="T9" s="94">
        <f t="shared" si="3"/>
        <v>9</v>
      </c>
      <c r="U9" s="99">
        <v>0</v>
      </c>
      <c r="V9" s="96">
        <f t="shared" si="4"/>
        <v>16.771019677996421</v>
      </c>
      <c r="W9" s="84">
        <f t="shared" si="2"/>
        <v>0</v>
      </c>
    </row>
    <row r="10" spans="1:23">
      <c r="A10" s="86" t="s">
        <v>24</v>
      </c>
      <c r="B10" s="291">
        <v>4</v>
      </c>
      <c r="C10" s="291">
        <v>11</v>
      </c>
      <c r="D10" s="291">
        <v>1</v>
      </c>
      <c r="E10" s="87">
        <v>2</v>
      </c>
      <c r="F10" s="87">
        <v>2</v>
      </c>
      <c r="G10" s="87">
        <v>4</v>
      </c>
      <c r="H10" s="87">
        <v>4</v>
      </c>
      <c r="I10" s="88">
        <v>3</v>
      </c>
      <c r="J10" s="89">
        <v>1</v>
      </c>
      <c r="K10" s="89">
        <v>0</v>
      </c>
      <c r="L10" s="89"/>
      <c r="M10" s="89"/>
      <c r="N10" s="90">
        <f t="shared" si="0"/>
        <v>32</v>
      </c>
      <c r="O10" s="91">
        <f t="shared" si="1"/>
        <v>40.418840231903097</v>
      </c>
      <c r="R10" s="97" t="s">
        <v>24</v>
      </c>
      <c r="S10" s="98">
        <v>79171</v>
      </c>
      <c r="T10" s="94">
        <f t="shared" si="3"/>
        <v>32</v>
      </c>
      <c r="U10" s="99">
        <v>0</v>
      </c>
      <c r="V10" s="96">
        <f t="shared" si="4"/>
        <v>40.418840231903097</v>
      </c>
      <c r="W10" s="84">
        <f t="shared" si="2"/>
        <v>0</v>
      </c>
    </row>
    <row r="11" spans="1:23">
      <c r="A11" s="86" t="s">
        <v>25</v>
      </c>
      <c r="B11" s="291">
        <v>1</v>
      </c>
      <c r="C11" s="291">
        <v>1</v>
      </c>
      <c r="D11" s="291">
        <v>1</v>
      </c>
      <c r="E11" s="87">
        <v>0</v>
      </c>
      <c r="F11" s="87">
        <v>0</v>
      </c>
      <c r="G11" s="87">
        <v>2</v>
      </c>
      <c r="H11" s="87">
        <v>1</v>
      </c>
      <c r="I11" s="88">
        <v>7</v>
      </c>
      <c r="J11" s="89">
        <v>10</v>
      </c>
      <c r="K11" s="89">
        <v>1</v>
      </c>
      <c r="L11" s="89"/>
      <c r="M11" s="89"/>
      <c r="N11" s="90">
        <f t="shared" si="0"/>
        <v>24</v>
      </c>
      <c r="O11" s="91">
        <f t="shared" si="1"/>
        <v>35.740346383523701</v>
      </c>
      <c r="R11" s="97" t="s">
        <v>25</v>
      </c>
      <c r="S11" s="98">
        <v>67151</v>
      </c>
      <c r="T11" s="94">
        <f t="shared" si="3"/>
        <v>24</v>
      </c>
      <c r="U11" s="99">
        <v>0</v>
      </c>
      <c r="V11" s="96">
        <f t="shared" si="4"/>
        <v>35.740346383523701</v>
      </c>
      <c r="W11" s="84">
        <f t="shared" si="2"/>
        <v>0</v>
      </c>
    </row>
    <row r="12" spans="1:23">
      <c r="A12" s="86" t="s">
        <v>26</v>
      </c>
      <c r="B12" s="291">
        <v>0</v>
      </c>
      <c r="C12" s="291">
        <v>1</v>
      </c>
      <c r="D12" s="291">
        <v>0</v>
      </c>
      <c r="E12" s="87">
        <v>1</v>
      </c>
      <c r="F12" s="87">
        <v>2</v>
      </c>
      <c r="G12" s="87">
        <v>5</v>
      </c>
      <c r="H12" s="87">
        <v>6</v>
      </c>
      <c r="I12" s="88">
        <v>3</v>
      </c>
      <c r="J12" s="89">
        <v>2</v>
      </c>
      <c r="K12" s="89">
        <v>0</v>
      </c>
      <c r="L12" s="89"/>
      <c r="M12" s="89"/>
      <c r="N12" s="90">
        <f t="shared" si="0"/>
        <v>20</v>
      </c>
      <c r="O12" s="91">
        <f t="shared" si="1"/>
        <v>28.12385746829035</v>
      </c>
      <c r="R12" s="97" t="s">
        <v>26</v>
      </c>
      <c r="S12" s="98">
        <v>71114</v>
      </c>
      <c r="T12" s="94">
        <f t="shared" si="3"/>
        <v>20</v>
      </c>
      <c r="U12" s="99">
        <v>0</v>
      </c>
      <c r="V12" s="96">
        <f t="shared" si="4"/>
        <v>28.12385746829035</v>
      </c>
      <c r="W12" s="84">
        <f t="shared" si="2"/>
        <v>0</v>
      </c>
    </row>
    <row r="13" spans="1:23">
      <c r="A13" s="86" t="s">
        <v>27</v>
      </c>
      <c r="B13" s="291">
        <v>1</v>
      </c>
      <c r="C13" s="291">
        <v>2</v>
      </c>
      <c r="D13" s="291">
        <v>4</v>
      </c>
      <c r="E13" s="87">
        <v>15</v>
      </c>
      <c r="F13" s="87">
        <v>3</v>
      </c>
      <c r="G13" s="87">
        <v>0</v>
      </c>
      <c r="H13" s="87">
        <v>1</v>
      </c>
      <c r="I13" s="88">
        <v>1</v>
      </c>
      <c r="J13" s="89">
        <v>1</v>
      </c>
      <c r="K13" s="89">
        <v>0</v>
      </c>
      <c r="L13" s="89"/>
      <c r="M13" s="89"/>
      <c r="N13" s="90">
        <f t="shared" si="0"/>
        <v>28</v>
      </c>
      <c r="O13" s="91">
        <f t="shared" si="1"/>
        <v>25.939375972726598</v>
      </c>
      <c r="R13" s="97" t="s">
        <v>27</v>
      </c>
      <c r="S13" s="98">
        <v>107944</v>
      </c>
      <c r="T13" s="94">
        <f t="shared" si="3"/>
        <v>28</v>
      </c>
      <c r="U13" s="99">
        <v>0</v>
      </c>
      <c r="V13" s="96">
        <f t="shared" si="4"/>
        <v>25.939375972726598</v>
      </c>
      <c r="W13" s="84">
        <f t="shared" si="2"/>
        <v>0</v>
      </c>
    </row>
    <row r="14" spans="1:23">
      <c r="A14" s="86" t="s">
        <v>34</v>
      </c>
      <c r="B14" s="291">
        <v>1</v>
      </c>
      <c r="C14" s="291">
        <v>0</v>
      </c>
      <c r="D14" s="291">
        <v>4</v>
      </c>
      <c r="E14" s="87">
        <v>3</v>
      </c>
      <c r="F14" s="87">
        <v>1</v>
      </c>
      <c r="G14" s="87">
        <v>6</v>
      </c>
      <c r="H14" s="87">
        <v>20</v>
      </c>
      <c r="I14" s="88">
        <v>21</v>
      </c>
      <c r="J14" s="89">
        <v>13</v>
      </c>
      <c r="K14" s="89">
        <v>1</v>
      </c>
      <c r="L14" s="89"/>
      <c r="M14" s="89"/>
      <c r="N14" s="90">
        <f t="shared" si="0"/>
        <v>70</v>
      </c>
      <c r="O14" s="91">
        <f t="shared" si="1"/>
        <v>120.52341597796143</v>
      </c>
      <c r="R14" s="97" t="s">
        <v>34</v>
      </c>
      <c r="S14" s="98">
        <v>58080</v>
      </c>
      <c r="T14" s="94">
        <f t="shared" si="3"/>
        <v>70</v>
      </c>
      <c r="U14" s="99">
        <v>0</v>
      </c>
      <c r="V14" s="96">
        <f t="shared" si="4"/>
        <v>120.52341597796143</v>
      </c>
      <c r="W14" s="84">
        <f t="shared" si="2"/>
        <v>0</v>
      </c>
    </row>
    <row r="15" spans="1:23">
      <c r="A15" s="86" t="s">
        <v>32</v>
      </c>
      <c r="B15" s="291">
        <v>6</v>
      </c>
      <c r="C15" s="291">
        <v>5</v>
      </c>
      <c r="D15" s="291">
        <v>10</v>
      </c>
      <c r="E15" s="87">
        <v>16</v>
      </c>
      <c r="F15" s="87">
        <v>5</v>
      </c>
      <c r="G15" s="87">
        <v>24</v>
      </c>
      <c r="H15" s="87">
        <v>11</v>
      </c>
      <c r="I15" s="88">
        <v>11</v>
      </c>
      <c r="J15" s="89">
        <v>5</v>
      </c>
      <c r="K15" s="89">
        <v>1</v>
      </c>
      <c r="L15" s="89"/>
      <c r="M15" s="89"/>
      <c r="N15" s="90">
        <f t="shared" si="0"/>
        <v>94</v>
      </c>
      <c r="O15" s="91">
        <f t="shared" si="1"/>
        <v>141.41930824895817</v>
      </c>
      <c r="R15" s="97" t="s">
        <v>32</v>
      </c>
      <c r="S15" s="98">
        <v>66469</v>
      </c>
      <c r="T15" s="94">
        <f t="shared" si="3"/>
        <v>94</v>
      </c>
      <c r="U15" s="99">
        <v>0</v>
      </c>
      <c r="V15" s="96">
        <f t="shared" si="4"/>
        <v>141.41930824895817</v>
      </c>
      <c r="W15" s="84">
        <f t="shared" si="2"/>
        <v>0</v>
      </c>
    </row>
    <row r="16" spans="1:23">
      <c r="A16" s="86" t="s">
        <v>28</v>
      </c>
      <c r="B16" s="291">
        <v>0</v>
      </c>
      <c r="C16" s="291">
        <v>2</v>
      </c>
      <c r="D16" s="291">
        <v>3</v>
      </c>
      <c r="E16" s="87">
        <v>0</v>
      </c>
      <c r="F16" s="87">
        <v>1</v>
      </c>
      <c r="G16" s="87">
        <v>6</v>
      </c>
      <c r="H16" s="87">
        <v>3</v>
      </c>
      <c r="I16" s="88">
        <v>1</v>
      </c>
      <c r="J16" s="89">
        <v>1</v>
      </c>
      <c r="K16" s="89">
        <v>0</v>
      </c>
      <c r="L16" s="89"/>
      <c r="M16" s="89"/>
      <c r="N16" s="90">
        <f t="shared" si="0"/>
        <v>17</v>
      </c>
      <c r="O16" s="91">
        <f t="shared" si="1"/>
        <v>14.379847911961496</v>
      </c>
      <c r="R16" s="97" t="s">
        <v>28</v>
      </c>
      <c r="S16" s="98">
        <v>118221</v>
      </c>
      <c r="T16" s="94">
        <f t="shared" si="3"/>
        <v>17</v>
      </c>
      <c r="U16" s="99">
        <v>0</v>
      </c>
      <c r="V16" s="96">
        <f t="shared" si="4"/>
        <v>14.379847911961496</v>
      </c>
      <c r="W16" s="84">
        <f t="shared" si="2"/>
        <v>0</v>
      </c>
    </row>
    <row r="17" spans="1:23">
      <c r="A17" s="86" t="s">
        <v>29</v>
      </c>
      <c r="B17" s="291">
        <v>10</v>
      </c>
      <c r="C17" s="291">
        <v>11</v>
      </c>
      <c r="D17" s="291">
        <v>21</v>
      </c>
      <c r="E17" s="87">
        <v>14</v>
      </c>
      <c r="F17" s="87">
        <v>4</v>
      </c>
      <c r="G17" s="87">
        <v>17</v>
      </c>
      <c r="H17" s="87">
        <v>20</v>
      </c>
      <c r="I17" s="88">
        <v>40</v>
      </c>
      <c r="J17" s="89">
        <v>8</v>
      </c>
      <c r="K17" s="89">
        <v>1</v>
      </c>
      <c r="L17" s="89"/>
      <c r="M17" s="89"/>
      <c r="N17" s="90">
        <f t="shared" si="0"/>
        <v>146</v>
      </c>
      <c r="O17" s="91">
        <f t="shared" si="1"/>
        <v>127.73850353468188</v>
      </c>
      <c r="R17" s="97" t="s">
        <v>29</v>
      </c>
      <c r="S17" s="98">
        <v>114296</v>
      </c>
      <c r="T17" s="94">
        <f t="shared" si="3"/>
        <v>146</v>
      </c>
      <c r="U17" s="99">
        <v>0</v>
      </c>
      <c r="V17" s="96">
        <f t="shared" si="4"/>
        <v>127.73850353468188</v>
      </c>
      <c r="W17" s="84">
        <f t="shared" si="2"/>
        <v>0</v>
      </c>
    </row>
    <row r="18" spans="1:23">
      <c r="A18" s="86" t="s">
        <v>33</v>
      </c>
      <c r="B18" s="291">
        <v>1</v>
      </c>
      <c r="C18" s="291">
        <v>0</v>
      </c>
      <c r="D18" s="291">
        <v>6</v>
      </c>
      <c r="E18" s="87">
        <v>2</v>
      </c>
      <c r="F18" s="87">
        <v>0</v>
      </c>
      <c r="G18" s="87">
        <v>2</v>
      </c>
      <c r="H18" s="87">
        <v>0</v>
      </c>
      <c r="I18" s="88">
        <v>1</v>
      </c>
      <c r="J18" s="89">
        <v>0</v>
      </c>
      <c r="K18" s="89">
        <v>0</v>
      </c>
      <c r="L18" s="89"/>
      <c r="M18" s="89"/>
      <c r="N18" s="90">
        <f t="shared" si="0"/>
        <v>12</v>
      </c>
      <c r="O18" s="91">
        <f t="shared" si="1"/>
        <v>51.87394631046557</v>
      </c>
      <c r="R18" s="97" t="s">
        <v>33</v>
      </c>
      <c r="S18" s="98">
        <v>23133</v>
      </c>
      <c r="T18" s="94">
        <f t="shared" si="3"/>
        <v>12</v>
      </c>
      <c r="U18" s="99">
        <v>0</v>
      </c>
      <c r="V18" s="96">
        <f t="shared" si="4"/>
        <v>51.87394631046557</v>
      </c>
      <c r="W18" s="84">
        <f t="shared" si="2"/>
        <v>0</v>
      </c>
    </row>
    <row r="19" spans="1:23">
      <c r="A19" s="86" t="s">
        <v>58</v>
      </c>
      <c r="B19" s="291">
        <v>4</v>
      </c>
      <c r="C19" s="291">
        <v>1</v>
      </c>
      <c r="D19" s="291">
        <v>1</v>
      </c>
      <c r="E19" s="87">
        <v>0</v>
      </c>
      <c r="F19" s="87">
        <v>0</v>
      </c>
      <c r="G19" s="87">
        <v>0</v>
      </c>
      <c r="H19" s="87">
        <v>8</v>
      </c>
      <c r="I19" s="88">
        <v>2</v>
      </c>
      <c r="J19" s="89">
        <v>0</v>
      </c>
      <c r="K19" s="89">
        <v>0</v>
      </c>
      <c r="L19" s="89"/>
      <c r="M19" s="89"/>
      <c r="N19" s="90">
        <f t="shared" si="0"/>
        <v>16</v>
      </c>
      <c r="O19" s="91">
        <f t="shared" si="1"/>
        <v>57.187790406748157</v>
      </c>
      <c r="R19" s="97" t="s">
        <v>58</v>
      </c>
      <c r="S19" s="98">
        <v>27978</v>
      </c>
      <c r="T19" s="94">
        <f t="shared" si="3"/>
        <v>16</v>
      </c>
      <c r="U19" s="99">
        <v>0</v>
      </c>
      <c r="V19" s="96">
        <f t="shared" si="4"/>
        <v>57.187790406748157</v>
      </c>
      <c r="W19" s="84">
        <v>0</v>
      </c>
    </row>
    <row r="20" spans="1:23">
      <c r="A20" s="86" t="s">
        <v>30</v>
      </c>
      <c r="B20" s="291">
        <v>1</v>
      </c>
      <c r="C20" s="291">
        <v>1</v>
      </c>
      <c r="D20" s="291">
        <v>0</v>
      </c>
      <c r="E20" s="87">
        <v>0</v>
      </c>
      <c r="F20" s="87">
        <v>3</v>
      </c>
      <c r="G20" s="87">
        <v>4</v>
      </c>
      <c r="H20" s="87">
        <v>4</v>
      </c>
      <c r="I20" s="88">
        <v>1</v>
      </c>
      <c r="J20" s="89">
        <v>0</v>
      </c>
      <c r="K20" s="89">
        <v>1</v>
      </c>
      <c r="L20" s="89"/>
      <c r="M20" s="89"/>
      <c r="N20" s="90">
        <f t="shared" si="0"/>
        <v>15</v>
      </c>
      <c r="O20" s="91">
        <f t="shared" si="1"/>
        <v>20.348087958001546</v>
      </c>
      <c r="R20" s="97" t="s">
        <v>30</v>
      </c>
      <c r="S20" s="98">
        <v>73717</v>
      </c>
      <c r="T20" s="94">
        <f t="shared" si="3"/>
        <v>15</v>
      </c>
      <c r="U20" s="99">
        <v>0</v>
      </c>
      <c r="V20" s="96">
        <f t="shared" si="4"/>
        <v>20.348087958001546</v>
      </c>
      <c r="W20" s="84">
        <f t="shared" si="2"/>
        <v>0</v>
      </c>
    </row>
    <row r="21" spans="1:23">
      <c r="A21" s="86" t="s">
        <v>35</v>
      </c>
      <c r="B21" s="291">
        <v>1</v>
      </c>
      <c r="C21" s="291">
        <v>4</v>
      </c>
      <c r="D21" s="291">
        <v>4</v>
      </c>
      <c r="E21" s="87">
        <v>4</v>
      </c>
      <c r="F21" s="87">
        <v>0</v>
      </c>
      <c r="G21" s="87">
        <v>0</v>
      </c>
      <c r="H21" s="87">
        <v>2</v>
      </c>
      <c r="I21" s="88">
        <v>2</v>
      </c>
      <c r="J21" s="89">
        <v>0</v>
      </c>
      <c r="K21" s="89">
        <v>0</v>
      </c>
      <c r="L21" s="89"/>
      <c r="M21" s="89"/>
      <c r="N21" s="90">
        <f t="shared" si="0"/>
        <v>17</v>
      </c>
      <c r="O21" s="91">
        <f t="shared" si="1"/>
        <v>73.421439060205586</v>
      </c>
      <c r="R21" s="97" t="s">
        <v>35</v>
      </c>
      <c r="S21" s="98">
        <v>23154</v>
      </c>
      <c r="T21" s="94">
        <f t="shared" si="3"/>
        <v>17</v>
      </c>
      <c r="U21" s="99">
        <v>0</v>
      </c>
      <c r="V21" s="96">
        <f t="shared" si="4"/>
        <v>73.421439060205586</v>
      </c>
      <c r="W21" s="84">
        <f t="shared" si="2"/>
        <v>0</v>
      </c>
    </row>
    <row r="22" spans="1:23">
      <c r="A22" s="86" t="s">
        <v>59</v>
      </c>
      <c r="B22" s="291">
        <v>1</v>
      </c>
      <c r="C22" s="291">
        <v>0</v>
      </c>
      <c r="D22" s="291">
        <v>1</v>
      </c>
      <c r="E22" s="87">
        <v>0</v>
      </c>
      <c r="F22" s="87">
        <v>0</v>
      </c>
      <c r="G22" s="87">
        <v>0</v>
      </c>
      <c r="H22" s="87">
        <v>2</v>
      </c>
      <c r="I22" s="88">
        <v>4</v>
      </c>
      <c r="J22" s="89">
        <v>2</v>
      </c>
      <c r="K22" s="89">
        <v>0</v>
      </c>
      <c r="L22" s="89"/>
      <c r="M22" s="89"/>
      <c r="N22" s="90">
        <f t="shared" si="0"/>
        <v>10</v>
      </c>
      <c r="O22" s="91">
        <f t="shared" si="1"/>
        <v>27.803264103205716</v>
      </c>
      <c r="R22" s="100" t="s">
        <v>59</v>
      </c>
      <c r="S22" s="98">
        <v>35967</v>
      </c>
      <c r="T22" s="94">
        <f t="shared" si="3"/>
        <v>10</v>
      </c>
      <c r="U22" s="99">
        <v>0</v>
      </c>
      <c r="V22" s="96">
        <f t="shared" si="4"/>
        <v>27.803264103205716</v>
      </c>
      <c r="W22" s="84">
        <f t="shared" si="2"/>
        <v>0</v>
      </c>
    </row>
    <row r="23" spans="1:23">
      <c r="A23" s="86" t="s">
        <v>60</v>
      </c>
      <c r="B23" s="291">
        <v>1</v>
      </c>
      <c r="C23" s="291">
        <v>1</v>
      </c>
      <c r="D23" s="291">
        <v>0</v>
      </c>
      <c r="E23" s="87">
        <v>1</v>
      </c>
      <c r="F23" s="87">
        <v>0</v>
      </c>
      <c r="G23" s="87">
        <v>2</v>
      </c>
      <c r="H23" s="87">
        <v>5</v>
      </c>
      <c r="I23" s="88">
        <v>3</v>
      </c>
      <c r="J23" s="89">
        <v>0</v>
      </c>
      <c r="K23" s="89">
        <v>0</v>
      </c>
      <c r="L23" s="89"/>
      <c r="M23" s="89"/>
      <c r="N23" s="90">
        <f t="shared" si="0"/>
        <v>13</v>
      </c>
      <c r="O23" s="91">
        <f t="shared" si="1"/>
        <v>28.730551626591229</v>
      </c>
      <c r="R23" s="100" t="s">
        <v>60</v>
      </c>
      <c r="S23" s="98">
        <v>45248</v>
      </c>
      <c r="T23" s="94">
        <f t="shared" si="3"/>
        <v>13</v>
      </c>
      <c r="U23" s="99">
        <v>0</v>
      </c>
      <c r="V23" s="96">
        <f t="shared" si="4"/>
        <v>28.730551626591229</v>
      </c>
      <c r="W23" s="84">
        <f t="shared" si="2"/>
        <v>0</v>
      </c>
    </row>
    <row r="24" spans="1:23">
      <c r="A24" s="86" t="s">
        <v>61</v>
      </c>
      <c r="B24" s="291">
        <v>0</v>
      </c>
      <c r="C24" s="291">
        <v>0</v>
      </c>
      <c r="D24" s="291">
        <v>0</v>
      </c>
      <c r="E24" s="87">
        <v>0</v>
      </c>
      <c r="F24" s="87">
        <v>1</v>
      </c>
      <c r="G24" s="87">
        <v>0</v>
      </c>
      <c r="H24" s="87">
        <v>1</v>
      </c>
      <c r="I24" s="88">
        <v>3</v>
      </c>
      <c r="J24" s="89">
        <v>1</v>
      </c>
      <c r="K24" s="89">
        <v>1</v>
      </c>
      <c r="L24" s="89"/>
      <c r="M24" s="89"/>
      <c r="N24" s="90">
        <f t="shared" si="0"/>
        <v>7</v>
      </c>
      <c r="O24" s="91">
        <f t="shared" si="1"/>
        <v>25.580120591997076</v>
      </c>
      <c r="R24" s="100" t="s">
        <v>61</v>
      </c>
      <c r="S24" s="98">
        <v>27365</v>
      </c>
      <c r="T24" s="94">
        <f t="shared" si="3"/>
        <v>7</v>
      </c>
      <c r="U24" s="99">
        <v>0</v>
      </c>
      <c r="V24" s="96">
        <f t="shared" si="4"/>
        <v>25.580120591997076</v>
      </c>
      <c r="W24" s="84">
        <f t="shared" si="2"/>
        <v>0</v>
      </c>
    </row>
    <row r="25" spans="1:23">
      <c r="A25" s="86" t="s">
        <v>62</v>
      </c>
      <c r="B25" s="291">
        <v>1</v>
      </c>
      <c r="C25" s="291">
        <v>3</v>
      </c>
      <c r="D25" s="291">
        <v>0</v>
      </c>
      <c r="E25" s="87">
        <v>0</v>
      </c>
      <c r="F25" s="87">
        <v>0</v>
      </c>
      <c r="G25" s="87">
        <v>3</v>
      </c>
      <c r="H25" s="87">
        <v>1</v>
      </c>
      <c r="I25" s="88">
        <v>0</v>
      </c>
      <c r="J25" s="89">
        <v>0</v>
      </c>
      <c r="K25" s="89">
        <v>1</v>
      </c>
      <c r="L25" s="89"/>
      <c r="M25" s="89"/>
      <c r="N25" s="90">
        <f t="shared" si="0"/>
        <v>9</v>
      </c>
      <c r="O25" s="91">
        <f t="shared" si="1"/>
        <v>36.92307692307692</v>
      </c>
      <c r="R25" s="100" t="s">
        <v>62</v>
      </c>
      <c r="S25" s="98">
        <v>24375</v>
      </c>
      <c r="T25" s="94">
        <f t="shared" si="3"/>
        <v>9</v>
      </c>
      <c r="U25" s="99">
        <v>0</v>
      </c>
      <c r="V25" s="96">
        <f t="shared" si="4"/>
        <v>36.92307692307692</v>
      </c>
      <c r="W25" s="84">
        <v>0</v>
      </c>
    </row>
    <row r="26" spans="1:23">
      <c r="A26" s="101" t="s">
        <v>63</v>
      </c>
      <c r="B26" s="291">
        <v>0</v>
      </c>
      <c r="C26" s="291">
        <v>1</v>
      </c>
      <c r="D26" s="291">
        <v>2</v>
      </c>
      <c r="E26" s="87">
        <v>0</v>
      </c>
      <c r="F26" s="87">
        <v>2</v>
      </c>
      <c r="G26" s="87">
        <v>3</v>
      </c>
      <c r="H26" s="87">
        <v>3</v>
      </c>
      <c r="I26" s="88">
        <v>6</v>
      </c>
      <c r="J26" s="102">
        <v>3</v>
      </c>
      <c r="K26" s="89">
        <v>1</v>
      </c>
      <c r="L26" s="102"/>
      <c r="M26" s="102"/>
      <c r="N26" s="90">
        <f t="shared" si="0"/>
        <v>21</v>
      </c>
      <c r="O26" s="103">
        <f t="shared" si="1"/>
        <v>90.560179395402997</v>
      </c>
      <c r="R26" s="104" t="s">
        <v>63</v>
      </c>
      <c r="S26" s="98">
        <v>23189</v>
      </c>
      <c r="T26" s="94">
        <f t="shared" si="3"/>
        <v>21</v>
      </c>
      <c r="U26" s="105">
        <v>0</v>
      </c>
      <c r="V26" s="96">
        <f t="shared" si="4"/>
        <v>90.560179395402997</v>
      </c>
      <c r="W26" s="84">
        <f t="shared" si="2"/>
        <v>0</v>
      </c>
    </row>
    <row r="27" spans="1:23" s="109" customFormat="1">
      <c r="A27" s="106" t="s">
        <v>64</v>
      </c>
      <c r="B27" s="107">
        <f>SUM(B6:B26)</f>
        <v>48</v>
      </c>
      <c r="C27" s="107">
        <f t="shared" ref="C27:M27" si="5">SUM(C6:C26)</f>
        <v>51</v>
      </c>
      <c r="D27" s="107">
        <f t="shared" si="5"/>
        <v>62</v>
      </c>
      <c r="E27" s="107">
        <f t="shared" si="5"/>
        <v>65</v>
      </c>
      <c r="F27" s="107">
        <f t="shared" si="5"/>
        <v>26</v>
      </c>
      <c r="G27" s="107">
        <f t="shared" si="5"/>
        <v>86</v>
      </c>
      <c r="H27" s="107">
        <f t="shared" si="5"/>
        <v>119</v>
      </c>
      <c r="I27" s="107">
        <f t="shared" si="5"/>
        <v>146</v>
      </c>
      <c r="J27" s="107">
        <f t="shared" si="5"/>
        <v>61</v>
      </c>
      <c r="K27" s="107">
        <f t="shared" si="5"/>
        <v>12</v>
      </c>
      <c r="L27" s="107">
        <f t="shared" si="5"/>
        <v>0</v>
      </c>
      <c r="M27" s="107">
        <f t="shared" si="5"/>
        <v>0</v>
      </c>
      <c r="N27" s="107">
        <f>SUM(B27:M27)</f>
        <v>676</v>
      </c>
      <c r="O27" s="108">
        <f t="shared" si="1"/>
        <v>52.159970617578679</v>
      </c>
      <c r="R27" s="106" t="s">
        <v>64</v>
      </c>
      <c r="S27" s="107">
        <f>SUM(S6:S26)</f>
        <v>1296013</v>
      </c>
      <c r="T27" s="107">
        <f>SUM(T6:T26)</f>
        <v>676</v>
      </c>
      <c r="U27" s="107">
        <f>SUM(U6:U26)</f>
        <v>1</v>
      </c>
      <c r="V27" s="108">
        <f>T27*100000/S27</f>
        <v>52.159970617578679</v>
      </c>
      <c r="W27" s="108">
        <f>(U27/T27)*100</f>
        <v>0.14792899408284024</v>
      </c>
    </row>
    <row r="28" spans="1:23" s="109" customFormat="1">
      <c r="A28" s="110"/>
      <c r="N28" s="60"/>
      <c r="S28" s="60" t="s">
        <v>5</v>
      </c>
      <c r="T28" s="111"/>
    </row>
    <row r="29" spans="1:23">
      <c r="S29" s="14" t="s">
        <v>5</v>
      </c>
    </row>
    <row r="30" spans="1:23">
      <c r="S30" s="14" t="s">
        <v>5</v>
      </c>
    </row>
    <row r="31" spans="1:23">
      <c r="S31" s="14" t="s">
        <v>5</v>
      </c>
    </row>
    <row r="32" spans="1:23">
      <c r="S32" s="14" t="s">
        <v>5</v>
      </c>
    </row>
    <row r="33" spans="19:19">
      <c r="S33" s="14" t="s">
        <v>5</v>
      </c>
    </row>
    <row r="34" spans="19:19">
      <c r="S34" s="14" t="s">
        <v>5</v>
      </c>
    </row>
    <row r="35" spans="19:19">
      <c r="S35" s="14" t="s">
        <v>5</v>
      </c>
    </row>
    <row r="36" spans="19:19">
      <c r="S36" s="14" t="s">
        <v>5</v>
      </c>
    </row>
    <row r="37" spans="19:19">
      <c r="S37" s="14" t="s">
        <v>5</v>
      </c>
    </row>
    <row r="38" spans="19:19">
      <c r="S38" s="14" t="s">
        <v>5</v>
      </c>
    </row>
    <row r="39" spans="19:19">
      <c r="S39" s="14" t="s">
        <v>5</v>
      </c>
    </row>
    <row r="40" spans="19:19">
      <c r="S40" s="14" t="s">
        <v>5</v>
      </c>
    </row>
    <row r="41" spans="19:19">
      <c r="S41" s="14" t="s">
        <v>5</v>
      </c>
    </row>
    <row r="42" spans="19:19">
      <c r="S42" s="14" t="s">
        <v>5</v>
      </c>
    </row>
    <row r="43" spans="19:19">
      <c r="S43" s="14" t="s">
        <v>5</v>
      </c>
    </row>
    <row r="44" spans="19:19">
      <c r="S44" s="14" t="s">
        <v>5</v>
      </c>
    </row>
    <row r="45" spans="19:19">
      <c r="S45" s="14" t="s">
        <v>5</v>
      </c>
    </row>
    <row r="46" spans="19:19">
      <c r="S46" s="14" t="s">
        <v>5</v>
      </c>
    </row>
    <row r="47" spans="19:19">
      <c r="S47" s="14" t="s">
        <v>5</v>
      </c>
    </row>
    <row r="48" spans="19:19">
      <c r="S48" s="14" t="s">
        <v>5</v>
      </c>
    </row>
    <row r="49" spans="19:19">
      <c r="S49" s="14" t="s">
        <v>5</v>
      </c>
    </row>
    <row r="50" spans="19:19">
      <c r="S50" s="14" t="s">
        <v>5</v>
      </c>
    </row>
    <row r="51" spans="19:19">
      <c r="S51" s="14" t="s">
        <v>5</v>
      </c>
    </row>
    <row r="52" spans="19:19">
      <c r="S52" s="14" t="s">
        <v>5</v>
      </c>
    </row>
    <row r="53" spans="19:19">
      <c r="S53" s="14" t="s">
        <v>5</v>
      </c>
    </row>
    <row r="54" spans="19:19">
      <c r="S54" s="14" t="s">
        <v>5</v>
      </c>
    </row>
    <row r="55" spans="19:19">
      <c r="S55" s="14" t="s">
        <v>5</v>
      </c>
    </row>
    <row r="56" spans="19:19">
      <c r="S56" s="14" t="s">
        <v>5</v>
      </c>
    </row>
    <row r="57" spans="19:19">
      <c r="S57" s="14" t="s">
        <v>5</v>
      </c>
    </row>
    <row r="58" spans="19:19">
      <c r="S58" s="14" t="s">
        <v>5</v>
      </c>
    </row>
    <row r="59" spans="19:19">
      <c r="S59" s="14" t="s">
        <v>5</v>
      </c>
    </row>
    <row r="60" spans="19:19">
      <c r="S60" s="14" t="s">
        <v>5</v>
      </c>
    </row>
    <row r="61" spans="19:19">
      <c r="S61" s="14" t="s">
        <v>5</v>
      </c>
    </row>
    <row r="62" spans="19:19">
      <c r="S62" s="14" t="s">
        <v>5</v>
      </c>
    </row>
    <row r="63" spans="19:19">
      <c r="S63" s="14" t="s">
        <v>5</v>
      </c>
    </row>
    <row r="64" spans="19:19">
      <c r="S64" s="14" t="s">
        <v>5</v>
      </c>
    </row>
    <row r="65" spans="19:19">
      <c r="S65" s="14" t="s">
        <v>5</v>
      </c>
    </row>
    <row r="66" spans="19:19">
      <c r="S66" s="14" t="s">
        <v>5</v>
      </c>
    </row>
    <row r="67" spans="19:19">
      <c r="S67" s="14" t="s">
        <v>5</v>
      </c>
    </row>
    <row r="68" spans="19:19">
      <c r="S68" s="14" t="s">
        <v>5</v>
      </c>
    </row>
    <row r="69" spans="19:19">
      <c r="S69" s="14" t="s">
        <v>5</v>
      </c>
    </row>
    <row r="70" spans="19:19">
      <c r="S70" s="14" t="s">
        <v>5</v>
      </c>
    </row>
    <row r="71" spans="19:19">
      <c r="S71" s="14" t="s">
        <v>5</v>
      </c>
    </row>
    <row r="72" spans="19:19">
      <c r="S72" s="14" t="s">
        <v>5</v>
      </c>
    </row>
    <row r="73" spans="19:19">
      <c r="S73" s="14" t="s">
        <v>5</v>
      </c>
    </row>
    <row r="74" spans="19:19">
      <c r="S74" s="14" t="s">
        <v>5</v>
      </c>
    </row>
    <row r="75" spans="19:19">
      <c r="S75" s="14" t="s">
        <v>5</v>
      </c>
    </row>
    <row r="76" spans="19:19">
      <c r="S76" s="14" t="s">
        <v>5</v>
      </c>
    </row>
    <row r="77" spans="19:19">
      <c r="S77" s="14" t="s">
        <v>5</v>
      </c>
    </row>
    <row r="78" spans="19:19">
      <c r="S78" s="14" t="s">
        <v>5</v>
      </c>
    </row>
    <row r="79" spans="19:19">
      <c r="S79" s="14" t="s">
        <v>5</v>
      </c>
    </row>
    <row r="80" spans="19:19">
      <c r="S80" s="14" t="s">
        <v>5</v>
      </c>
    </row>
    <row r="81" spans="19:19">
      <c r="S81" s="14" t="s">
        <v>5</v>
      </c>
    </row>
    <row r="82" spans="19:19">
      <c r="S82" s="14" t="s">
        <v>5</v>
      </c>
    </row>
    <row r="83" spans="19:19">
      <c r="S83" s="14" t="s">
        <v>5</v>
      </c>
    </row>
    <row r="84" spans="19:19">
      <c r="S84" s="14" t="s">
        <v>5</v>
      </c>
    </row>
    <row r="85" spans="19:19">
      <c r="S85" s="14" t="s">
        <v>5</v>
      </c>
    </row>
    <row r="86" spans="19:19">
      <c r="S86" s="14" t="s">
        <v>5</v>
      </c>
    </row>
    <row r="87" spans="19:19">
      <c r="S87" s="14" t="s">
        <v>5</v>
      </c>
    </row>
    <row r="88" spans="19:19">
      <c r="S88" s="14" t="s">
        <v>5</v>
      </c>
    </row>
    <row r="89" spans="19:19">
      <c r="S89" s="14" t="s">
        <v>5</v>
      </c>
    </row>
    <row r="90" spans="19:19">
      <c r="S90" s="14" t="s">
        <v>5</v>
      </c>
    </row>
    <row r="91" spans="19:19">
      <c r="S91" s="14" t="s">
        <v>5</v>
      </c>
    </row>
    <row r="92" spans="19:19">
      <c r="S92" s="14" t="s">
        <v>5</v>
      </c>
    </row>
    <row r="93" spans="19:19">
      <c r="S93" s="14" t="s">
        <v>5</v>
      </c>
    </row>
    <row r="94" spans="19:19">
      <c r="S94" s="14" t="s">
        <v>5</v>
      </c>
    </row>
    <row r="95" spans="19:19">
      <c r="S95" s="14" t="s">
        <v>5</v>
      </c>
    </row>
    <row r="96" spans="19:19">
      <c r="S96" s="14" t="s">
        <v>5</v>
      </c>
    </row>
    <row r="97" spans="19:19">
      <c r="S97" s="14" t="s">
        <v>5</v>
      </c>
    </row>
    <row r="98" spans="19:19">
      <c r="S98" s="14" t="s">
        <v>5</v>
      </c>
    </row>
    <row r="99" spans="19:19">
      <c r="S99" s="14" t="s">
        <v>5</v>
      </c>
    </row>
    <row r="100" spans="19:19">
      <c r="S100" s="14" t="s">
        <v>5</v>
      </c>
    </row>
    <row r="101" spans="19:19">
      <c r="S101" s="14" t="s">
        <v>5</v>
      </c>
    </row>
    <row r="102" spans="19:19">
      <c r="S102" s="14" t="s">
        <v>5</v>
      </c>
    </row>
    <row r="103" spans="19:19">
      <c r="S103" s="14" t="s">
        <v>5</v>
      </c>
    </row>
    <row r="104" spans="19:19">
      <c r="S104" s="14" t="s">
        <v>5</v>
      </c>
    </row>
    <row r="105" spans="19:19">
      <c r="S105" s="14" t="s">
        <v>5</v>
      </c>
    </row>
    <row r="106" spans="19:19">
      <c r="S106" s="14" t="s">
        <v>5</v>
      </c>
    </row>
    <row r="107" spans="19:19">
      <c r="S107" s="14" t="s">
        <v>5</v>
      </c>
    </row>
    <row r="108" spans="19:19">
      <c r="S108" s="14" t="s">
        <v>5</v>
      </c>
    </row>
    <row r="109" spans="19:19">
      <c r="S109" s="14" t="s">
        <v>5</v>
      </c>
    </row>
    <row r="110" spans="19:19">
      <c r="S110" s="14" t="s">
        <v>5</v>
      </c>
    </row>
    <row r="111" spans="19:19">
      <c r="S111" s="14" t="s">
        <v>5</v>
      </c>
    </row>
    <row r="112" spans="19:19">
      <c r="S112" s="14" t="s">
        <v>5</v>
      </c>
    </row>
    <row r="113" spans="19:19">
      <c r="S113" s="14" t="s">
        <v>5</v>
      </c>
    </row>
    <row r="114" spans="19:19">
      <c r="S114" s="14" t="s">
        <v>5</v>
      </c>
    </row>
    <row r="115" spans="19:19">
      <c r="S115" s="14" t="s">
        <v>5</v>
      </c>
    </row>
    <row r="116" spans="19:19">
      <c r="S116" s="14" t="s">
        <v>5</v>
      </c>
    </row>
    <row r="117" spans="19:19">
      <c r="S117" s="14" t="s">
        <v>5</v>
      </c>
    </row>
    <row r="118" spans="19:19">
      <c r="S118" s="14" t="s">
        <v>5</v>
      </c>
    </row>
    <row r="119" spans="19:19">
      <c r="S119" s="14" t="s">
        <v>5</v>
      </c>
    </row>
    <row r="120" spans="19:19">
      <c r="S120" s="14" t="s">
        <v>5</v>
      </c>
    </row>
    <row r="121" spans="19:19">
      <c r="S121" s="14" t="s">
        <v>5</v>
      </c>
    </row>
    <row r="122" spans="19:19">
      <c r="S122" s="14" t="s">
        <v>5</v>
      </c>
    </row>
    <row r="123" spans="19:19">
      <c r="S123" s="14" t="s">
        <v>5</v>
      </c>
    </row>
    <row r="124" spans="19:19">
      <c r="S124" s="14" t="s">
        <v>5</v>
      </c>
    </row>
    <row r="125" spans="19:19">
      <c r="S125" s="14" t="s">
        <v>5</v>
      </c>
    </row>
    <row r="126" spans="19:19">
      <c r="S126" s="14" t="s">
        <v>5</v>
      </c>
    </row>
    <row r="127" spans="19:19">
      <c r="S127" s="14" t="s">
        <v>5</v>
      </c>
    </row>
    <row r="128" spans="19:19">
      <c r="S128" s="14" t="s">
        <v>5</v>
      </c>
    </row>
    <row r="129" spans="19:19">
      <c r="S129" s="14" t="s">
        <v>5</v>
      </c>
    </row>
    <row r="130" spans="19:19">
      <c r="S130" s="14" t="s">
        <v>5</v>
      </c>
    </row>
    <row r="131" spans="19:19">
      <c r="S131" s="14" t="s">
        <v>5</v>
      </c>
    </row>
    <row r="132" spans="19:19">
      <c r="S132" s="14" t="s">
        <v>5</v>
      </c>
    </row>
    <row r="133" spans="19:19">
      <c r="S133" s="14" t="s">
        <v>5</v>
      </c>
    </row>
    <row r="134" spans="19:19">
      <c r="S134" s="14" t="s">
        <v>5</v>
      </c>
    </row>
    <row r="135" spans="19:19">
      <c r="S135" s="14" t="s">
        <v>5</v>
      </c>
    </row>
    <row r="136" spans="19:19">
      <c r="S136" s="14" t="s">
        <v>5</v>
      </c>
    </row>
    <row r="137" spans="19:19">
      <c r="S137" s="14" t="s">
        <v>5</v>
      </c>
    </row>
    <row r="138" spans="19:19">
      <c r="S138" s="14" t="s">
        <v>5</v>
      </c>
    </row>
    <row r="139" spans="19:19">
      <c r="S139" s="14" t="s">
        <v>5</v>
      </c>
    </row>
    <row r="140" spans="19:19">
      <c r="S140" s="14" t="s">
        <v>5</v>
      </c>
    </row>
    <row r="141" spans="19:19">
      <c r="S141" s="14" t="s">
        <v>5</v>
      </c>
    </row>
    <row r="142" spans="19:19">
      <c r="S142" s="14" t="s">
        <v>5</v>
      </c>
    </row>
    <row r="143" spans="19:19">
      <c r="S143" s="14" t="s">
        <v>5</v>
      </c>
    </row>
    <row r="144" spans="19:19">
      <c r="S144" s="14" t="s">
        <v>5</v>
      </c>
    </row>
    <row r="145" spans="19:19">
      <c r="S145" s="14" t="s">
        <v>5</v>
      </c>
    </row>
    <row r="146" spans="19:19">
      <c r="S146" s="14" t="s">
        <v>5</v>
      </c>
    </row>
    <row r="147" spans="19:19">
      <c r="S147" s="14" t="s">
        <v>5</v>
      </c>
    </row>
    <row r="148" spans="19:19">
      <c r="S148" s="14" t="s">
        <v>5</v>
      </c>
    </row>
    <row r="149" spans="19:19">
      <c r="S149" s="14" t="s">
        <v>5</v>
      </c>
    </row>
    <row r="150" spans="19:19">
      <c r="S150" s="14" t="s">
        <v>5</v>
      </c>
    </row>
    <row r="151" spans="19:19">
      <c r="S151" s="14" t="s">
        <v>5</v>
      </c>
    </row>
    <row r="152" spans="19:19">
      <c r="S152" s="14" t="s">
        <v>5</v>
      </c>
    </row>
    <row r="153" spans="19:19">
      <c r="S153" s="14" t="s">
        <v>5</v>
      </c>
    </row>
    <row r="154" spans="19:19">
      <c r="S154" s="14" t="s">
        <v>5</v>
      </c>
    </row>
    <row r="155" spans="19:19">
      <c r="S155" s="14" t="s">
        <v>5</v>
      </c>
    </row>
    <row r="156" spans="19:19">
      <c r="S156" s="14" t="s">
        <v>5</v>
      </c>
    </row>
    <row r="157" spans="19:19">
      <c r="S157" s="14" t="s">
        <v>5</v>
      </c>
    </row>
    <row r="158" spans="19:19">
      <c r="S158" s="14" t="s">
        <v>5</v>
      </c>
    </row>
    <row r="159" spans="19:19">
      <c r="S159" s="14" t="s">
        <v>5</v>
      </c>
    </row>
    <row r="160" spans="19:19">
      <c r="S160" s="14" t="s">
        <v>5</v>
      </c>
    </row>
    <row r="161" spans="19:19">
      <c r="S161" s="14" t="s">
        <v>5</v>
      </c>
    </row>
    <row r="162" spans="19:19">
      <c r="S162" s="14" t="s">
        <v>5</v>
      </c>
    </row>
    <row r="163" spans="19:19">
      <c r="S163" s="14" t="s">
        <v>5</v>
      </c>
    </row>
    <row r="164" spans="19:19">
      <c r="S164" s="14" t="s">
        <v>5</v>
      </c>
    </row>
    <row r="165" spans="19:19">
      <c r="S165" s="14" t="s">
        <v>5</v>
      </c>
    </row>
    <row r="166" spans="19:19">
      <c r="S166" s="14" t="s">
        <v>5</v>
      </c>
    </row>
    <row r="167" spans="19:19">
      <c r="S167" s="14" t="s">
        <v>5</v>
      </c>
    </row>
    <row r="168" spans="19:19">
      <c r="S168" s="14" t="s">
        <v>5</v>
      </c>
    </row>
    <row r="169" spans="19:19">
      <c r="S169" s="14" t="s">
        <v>5</v>
      </c>
    </row>
    <row r="170" spans="19:19">
      <c r="S170" s="14" t="s">
        <v>5</v>
      </c>
    </row>
    <row r="171" spans="19:19">
      <c r="S171" s="14" t="s">
        <v>5</v>
      </c>
    </row>
    <row r="172" spans="19:19">
      <c r="S172" s="14" t="s">
        <v>5</v>
      </c>
    </row>
    <row r="173" spans="19:19">
      <c r="S173" s="14" t="s">
        <v>5</v>
      </c>
    </row>
    <row r="174" spans="19:19">
      <c r="S174" s="14" t="s">
        <v>5</v>
      </c>
    </row>
    <row r="175" spans="19:19">
      <c r="S175" s="14" t="s">
        <v>5</v>
      </c>
    </row>
    <row r="176" spans="19:19">
      <c r="S176" s="14" t="s">
        <v>5</v>
      </c>
    </row>
    <row r="177" spans="19:19">
      <c r="S177" s="14" t="s">
        <v>5</v>
      </c>
    </row>
    <row r="178" spans="19:19">
      <c r="S178" s="14" t="s">
        <v>5</v>
      </c>
    </row>
    <row r="179" spans="19:19">
      <c r="S179" s="14" t="s">
        <v>5</v>
      </c>
    </row>
    <row r="180" spans="19:19">
      <c r="S180" s="14" t="s">
        <v>5</v>
      </c>
    </row>
    <row r="181" spans="19:19">
      <c r="S181" s="14" t="s">
        <v>5</v>
      </c>
    </row>
    <row r="182" spans="19:19">
      <c r="S182" s="14" t="s">
        <v>5</v>
      </c>
    </row>
    <row r="183" spans="19:19">
      <c r="S183" s="14" t="s">
        <v>5</v>
      </c>
    </row>
    <row r="184" spans="19:19">
      <c r="S184" s="14" t="s">
        <v>5</v>
      </c>
    </row>
    <row r="185" spans="19:19">
      <c r="S185" s="14" t="s">
        <v>5</v>
      </c>
    </row>
    <row r="186" spans="19:19">
      <c r="S186" s="14" t="s">
        <v>5</v>
      </c>
    </row>
    <row r="187" spans="19:19">
      <c r="S187" s="14" t="s">
        <v>5</v>
      </c>
    </row>
    <row r="188" spans="19:19">
      <c r="S188" s="14" t="s">
        <v>5</v>
      </c>
    </row>
    <row r="189" spans="19:19">
      <c r="S189" s="14" t="s">
        <v>5</v>
      </c>
    </row>
    <row r="190" spans="19:19">
      <c r="S190" s="14" t="s">
        <v>5</v>
      </c>
    </row>
    <row r="191" spans="19:19">
      <c r="S191" s="14" t="s">
        <v>5</v>
      </c>
    </row>
    <row r="192" spans="19:19">
      <c r="S192" s="14" t="s">
        <v>5</v>
      </c>
    </row>
    <row r="193" spans="19:19">
      <c r="S193" s="14" t="s">
        <v>5</v>
      </c>
    </row>
    <row r="194" spans="19:19">
      <c r="S194" s="14" t="s">
        <v>5</v>
      </c>
    </row>
    <row r="195" spans="19:19">
      <c r="S195" s="14" t="s">
        <v>5</v>
      </c>
    </row>
    <row r="196" spans="19:19">
      <c r="S196" s="14" t="s">
        <v>5</v>
      </c>
    </row>
    <row r="197" spans="19:19">
      <c r="S197" s="14" t="s">
        <v>5</v>
      </c>
    </row>
    <row r="198" spans="19:19">
      <c r="S198" s="14" t="s">
        <v>5</v>
      </c>
    </row>
    <row r="199" spans="19:19">
      <c r="S199" s="14" t="s">
        <v>5</v>
      </c>
    </row>
    <row r="200" spans="19:19">
      <c r="S200" s="14" t="s">
        <v>5</v>
      </c>
    </row>
    <row r="201" spans="19:19">
      <c r="S201" s="14" t="s">
        <v>5</v>
      </c>
    </row>
    <row r="202" spans="19:19">
      <c r="S202" s="14" t="s">
        <v>5</v>
      </c>
    </row>
    <row r="203" spans="19:19">
      <c r="S203" s="14" t="s">
        <v>5</v>
      </c>
    </row>
    <row r="204" spans="19:19">
      <c r="S204" s="14" t="s">
        <v>5</v>
      </c>
    </row>
    <row r="205" spans="19:19">
      <c r="S205" s="14" t="s">
        <v>5</v>
      </c>
    </row>
    <row r="206" spans="19:19">
      <c r="S206" s="14" t="s">
        <v>5</v>
      </c>
    </row>
    <row r="207" spans="19:19">
      <c r="S207" s="14" t="s">
        <v>5</v>
      </c>
    </row>
    <row r="208" spans="19:19">
      <c r="S208" s="14" t="s">
        <v>5</v>
      </c>
    </row>
    <row r="209" spans="19:19">
      <c r="S209" s="14" t="s">
        <v>5</v>
      </c>
    </row>
    <row r="210" spans="19:19">
      <c r="S210" s="14" t="s">
        <v>5</v>
      </c>
    </row>
    <row r="211" spans="19:19">
      <c r="S211" s="14" t="s">
        <v>5</v>
      </c>
    </row>
    <row r="212" spans="19:19">
      <c r="S212" s="14" t="s">
        <v>5</v>
      </c>
    </row>
    <row r="213" spans="19:19">
      <c r="S213" s="14" t="s">
        <v>5</v>
      </c>
    </row>
    <row r="214" spans="19:19">
      <c r="S214" s="14" t="s">
        <v>5</v>
      </c>
    </row>
    <row r="215" spans="19:19">
      <c r="S215" s="14" t="s">
        <v>5</v>
      </c>
    </row>
    <row r="216" spans="19:19">
      <c r="S216" s="14" t="s">
        <v>5</v>
      </c>
    </row>
    <row r="217" spans="19:19">
      <c r="S217" s="14" t="s">
        <v>5</v>
      </c>
    </row>
    <row r="218" spans="19:19">
      <c r="S218" s="14" t="s">
        <v>5</v>
      </c>
    </row>
    <row r="219" spans="19:19">
      <c r="S219" s="14" t="s">
        <v>5</v>
      </c>
    </row>
    <row r="220" spans="19:19">
      <c r="S220" s="14" t="s">
        <v>5</v>
      </c>
    </row>
    <row r="221" spans="19:19">
      <c r="S221" s="14" t="s">
        <v>5</v>
      </c>
    </row>
    <row r="222" spans="19:19">
      <c r="S222" s="14" t="s">
        <v>5</v>
      </c>
    </row>
    <row r="223" spans="19:19">
      <c r="S223" s="14" t="s">
        <v>5</v>
      </c>
    </row>
    <row r="224" spans="19:19">
      <c r="S224" s="14" t="s">
        <v>5</v>
      </c>
    </row>
    <row r="225" spans="19:19">
      <c r="S225" s="14" t="s">
        <v>5</v>
      </c>
    </row>
    <row r="226" spans="19:19">
      <c r="S226" s="14" t="s">
        <v>5</v>
      </c>
    </row>
    <row r="227" spans="19:19">
      <c r="S227" s="14" t="s">
        <v>5</v>
      </c>
    </row>
    <row r="228" spans="19:19">
      <c r="S228" s="14" t="s">
        <v>5</v>
      </c>
    </row>
    <row r="229" spans="19:19">
      <c r="S229" s="14" t="s">
        <v>5</v>
      </c>
    </row>
    <row r="230" spans="19:19">
      <c r="S230" s="14" t="s">
        <v>5</v>
      </c>
    </row>
    <row r="231" spans="19:19">
      <c r="S231" s="14" t="s">
        <v>5</v>
      </c>
    </row>
    <row r="232" spans="19:19">
      <c r="S232" s="14" t="s">
        <v>5</v>
      </c>
    </row>
    <row r="233" spans="19:19">
      <c r="S233" s="14" t="s">
        <v>5</v>
      </c>
    </row>
    <row r="234" spans="19:19">
      <c r="S234" s="14" t="s">
        <v>5</v>
      </c>
    </row>
    <row r="235" spans="19:19">
      <c r="S235" s="14" t="s">
        <v>5</v>
      </c>
    </row>
    <row r="236" spans="19:19">
      <c r="S236" s="14" t="s">
        <v>5</v>
      </c>
    </row>
    <row r="237" spans="19:19">
      <c r="S237" s="14" t="s">
        <v>5</v>
      </c>
    </row>
    <row r="238" spans="19:19">
      <c r="S238" s="14" t="s">
        <v>5</v>
      </c>
    </row>
    <row r="239" spans="19:19">
      <c r="S239" s="14" t="s">
        <v>5</v>
      </c>
    </row>
    <row r="240" spans="19:19">
      <c r="S240" s="14" t="s">
        <v>5</v>
      </c>
    </row>
    <row r="241" spans="19:19">
      <c r="S241" s="14" t="s">
        <v>5</v>
      </c>
    </row>
    <row r="242" spans="19:19">
      <c r="S242" s="14" t="s">
        <v>5</v>
      </c>
    </row>
    <row r="243" spans="19:19">
      <c r="S243" s="14" t="s">
        <v>5</v>
      </c>
    </row>
    <row r="244" spans="19:19">
      <c r="S244" s="14" t="s">
        <v>5</v>
      </c>
    </row>
    <row r="245" spans="19:19">
      <c r="S245" s="14" t="s">
        <v>5</v>
      </c>
    </row>
    <row r="246" spans="19:19">
      <c r="S246" s="14" t="s">
        <v>5</v>
      </c>
    </row>
    <row r="247" spans="19:19">
      <c r="S247" s="14" t="s">
        <v>5</v>
      </c>
    </row>
    <row r="248" spans="19:19">
      <c r="S248" s="14" t="s">
        <v>5</v>
      </c>
    </row>
    <row r="249" spans="19:19">
      <c r="S249" s="14" t="s">
        <v>5</v>
      </c>
    </row>
    <row r="250" spans="19:19">
      <c r="S250" s="14" t="s">
        <v>5</v>
      </c>
    </row>
    <row r="251" spans="19:19">
      <c r="S251" s="14" t="s">
        <v>5</v>
      </c>
    </row>
    <row r="252" spans="19:19">
      <c r="S252" s="14" t="s">
        <v>5</v>
      </c>
    </row>
    <row r="253" spans="19:19">
      <c r="S253" s="14" t="s">
        <v>5</v>
      </c>
    </row>
    <row r="254" spans="19:19">
      <c r="S254" s="14" t="s">
        <v>5</v>
      </c>
    </row>
    <row r="255" spans="19:19">
      <c r="S255" s="14" t="s">
        <v>5</v>
      </c>
    </row>
    <row r="256" spans="19:19">
      <c r="S256" s="14" t="s">
        <v>5</v>
      </c>
    </row>
    <row r="257" spans="19:19">
      <c r="S257" s="14" t="s">
        <v>5</v>
      </c>
    </row>
    <row r="258" spans="19:19">
      <c r="S258" s="14" t="s">
        <v>5</v>
      </c>
    </row>
    <row r="259" spans="19:19">
      <c r="S259" s="14" t="s">
        <v>5</v>
      </c>
    </row>
    <row r="260" spans="19:19">
      <c r="S260" s="14" t="s">
        <v>5</v>
      </c>
    </row>
    <row r="261" spans="19:19">
      <c r="S261" s="14" t="s">
        <v>5</v>
      </c>
    </row>
    <row r="262" spans="19:19">
      <c r="S262" s="14" t="s">
        <v>5</v>
      </c>
    </row>
    <row r="263" spans="19:19">
      <c r="S263" s="14" t="s">
        <v>5</v>
      </c>
    </row>
    <row r="264" spans="19:19">
      <c r="S264" s="14" t="s">
        <v>5</v>
      </c>
    </row>
    <row r="265" spans="19:19">
      <c r="S265" s="14" t="s">
        <v>5</v>
      </c>
    </row>
    <row r="266" spans="19:19">
      <c r="S266" s="14" t="s">
        <v>5</v>
      </c>
    </row>
    <row r="267" spans="19:19">
      <c r="S267" s="14" t="s">
        <v>5</v>
      </c>
    </row>
    <row r="268" spans="19:19">
      <c r="S268" s="14" t="s">
        <v>5</v>
      </c>
    </row>
    <row r="269" spans="19:19">
      <c r="S269" s="14" t="s">
        <v>5</v>
      </c>
    </row>
    <row r="270" spans="19:19">
      <c r="S270" s="14" t="s">
        <v>5</v>
      </c>
    </row>
    <row r="271" spans="19:19">
      <c r="S271" s="14" t="s">
        <v>5</v>
      </c>
    </row>
    <row r="272" spans="19:19">
      <c r="S272" s="14" t="s">
        <v>5</v>
      </c>
    </row>
    <row r="273" spans="19:19">
      <c r="S273" s="14" t="s">
        <v>5</v>
      </c>
    </row>
    <row r="274" spans="19:19">
      <c r="S274" s="14" t="s">
        <v>5</v>
      </c>
    </row>
    <row r="275" spans="19:19">
      <c r="S275" s="14" t="s">
        <v>5</v>
      </c>
    </row>
    <row r="276" spans="19:19">
      <c r="S276" s="14" t="s">
        <v>5</v>
      </c>
    </row>
    <row r="277" spans="19:19">
      <c r="S277" s="14" t="s">
        <v>5</v>
      </c>
    </row>
    <row r="278" spans="19:19">
      <c r="S278" s="14" t="s">
        <v>5</v>
      </c>
    </row>
    <row r="279" spans="19:19">
      <c r="S279" s="14" t="s">
        <v>5</v>
      </c>
    </row>
    <row r="280" spans="19:19">
      <c r="S280" s="14" t="s">
        <v>5</v>
      </c>
    </row>
    <row r="281" spans="19:19">
      <c r="S281" s="14" t="s">
        <v>5</v>
      </c>
    </row>
    <row r="282" spans="19:19">
      <c r="S282" s="14" t="s">
        <v>5</v>
      </c>
    </row>
    <row r="283" spans="19:19">
      <c r="S283" s="14" t="s">
        <v>5</v>
      </c>
    </row>
    <row r="284" spans="19:19">
      <c r="S284" s="14" t="s">
        <v>5</v>
      </c>
    </row>
    <row r="285" spans="19:19">
      <c r="S285" s="14" t="s">
        <v>5</v>
      </c>
    </row>
    <row r="286" spans="19:19">
      <c r="S286" s="14" t="s">
        <v>5</v>
      </c>
    </row>
    <row r="287" spans="19:19">
      <c r="S287" s="14" t="s">
        <v>5</v>
      </c>
    </row>
    <row r="288" spans="19:19">
      <c r="S288" s="14" t="s">
        <v>5</v>
      </c>
    </row>
    <row r="289" spans="19:19">
      <c r="S289" s="14" t="s">
        <v>5</v>
      </c>
    </row>
    <row r="290" spans="19:19">
      <c r="S290" s="14" t="s">
        <v>5</v>
      </c>
    </row>
    <row r="291" spans="19:19">
      <c r="S291" s="14" t="s">
        <v>5</v>
      </c>
    </row>
    <row r="292" spans="19:19">
      <c r="S292" s="14" t="s">
        <v>5</v>
      </c>
    </row>
    <row r="293" spans="19:19">
      <c r="S293" s="14" t="s">
        <v>5</v>
      </c>
    </row>
    <row r="294" spans="19:19">
      <c r="S294" s="14" t="s">
        <v>5</v>
      </c>
    </row>
    <row r="295" spans="19:19">
      <c r="S295" s="14" t="s">
        <v>5</v>
      </c>
    </row>
    <row r="296" spans="19:19">
      <c r="S296" s="14" t="s">
        <v>5</v>
      </c>
    </row>
    <row r="297" spans="19:19">
      <c r="S297" s="14" t="s">
        <v>5</v>
      </c>
    </row>
    <row r="298" spans="19:19">
      <c r="S298" s="14" t="s">
        <v>5</v>
      </c>
    </row>
    <row r="299" spans="19:19">
      <c r="S299" s="14" t="s">
        <v>5</v>
      </c>
    </row>
    <row r="300" spans="19:19">
      <c r="S300" s="14" t="s">
        <v>5</v>
      </c>
    </row>
    <row r="301" spans="19:19">
      <c r="S301" s="14" t="s">
        <v>5</v>
      </c>
    </row>
    <row r="302" spans="19:19">
      <c r="S302" s="14" t="s">
        <v>5</v>
      </c>
    </row>
    <row r="303" spans="19:19">
      <c r="S303" s="14" t="s">
        <v>5</v>
      </c>
    </row>
    <row r="304" spans="19:19">
      <c r="S304" s="14" t="s">
        <v>5</v>
      </c>
    </row>
    <row r="305" spans="19:19">
      <c r="S305" s="14" t="s">
        <v>5</v>
      </c>
    </row>
    <row r="306" spans="19:19">
      <c r="S306" s="14" t="s">
        <v>5</v>
      </c>
    </row>
    <row r="307" spans="19:19">
      <c r="S307" s="14" t="s">
        <v>5</v>
      </c>
    </row>
    <row r="308" spans="19:19">
      <c r="S308" s="14" t="s">
        <v>5</v>
      </c>
    </row>
    <row r="309" spans="19:19">
      <c r="S309" s="14" t="s">
        <v>5</v>
      </c>
    </row>
    <row r="310" spans="19:19">
      <c r="S310" s="14" t="s">
        <v>5</v>
      </c>
    </row>
    <row r="311" spans="19:19">
      <c r="S311" s="14" t="s">
        <v>5</v>
      </c>
    </row>
    <row r="312" spans="19:19">
      <c r="S312" s="14" t="s">
        <v>5</v>
      </c>
    </row>
    <row r="313" spans="19:19">
      <c r="S313" s="14" t="s">
        <v>5</v>
      </c>
    </row>
    <row r="314" spans="19:19">
      <c r="S314" s="14" t="s">
        <v>5</v>
      </c>
    </row>
    <row r="315" spans="19:19">
      <c r="S315" s="14" t="s">
        <v>5</v>
      </c>
    </row>
    <row r="316" spans="19:19">
      <c r="S316" s="14" t="s">
        <v>5</v>
      </c>
    </row>
    <row r="317" spans="19:19">
      <c r="S317" s="14" t="s">
        <v>5</v>
      </c>
    </row>
    <row r="318" spans="19:19">
      <c r="S318" s="14" t="s">
        <v>5</v>
      </c>
    </row>
    <row r="319" spans="19:19">
      <c r="S319" s="14" t="s">
        <v>5</v>
      </c>
    </row>
    <row r="320" spans="19:19">
      <c r="S320" s="14" t="s">
        <v>5</v>
      </c>
    </row>
    <row r="321" spans="19:19">
      <c r="S321" s="14" t="s">
        <v>5</v>
      </c>
    </row>
    <row r="322" spans="19:19">
      <c r="S322" s="14" t="s">
        <v>5</v>
      </c>
    </row>
    <row r="323" spans="19:19">
      <c r="S323" s="14" t="s">
        <v>5</v>
      </c>
    </row>
    <row r="324" spans="19:19">
      <c r="S324" s="14" t="s">
        <v>5</v>
      </c>
    </row>
    <row r="325" spans="19:19">
      <c r="S325" s="14" t="s">
        <v>5</v>
      </c>
    </row>
    <row r="326" spans="19:19">
      <c r="S326" s="14" t="s">
        <v>5</v>
      </c>
    </row>
    <row r="327" spans="19:19">
      <c r="S327" s="14" t="s">
        <v>5</v>
      </c>
    </row>
    <row r="328" spans="19:19">
      <c r="S328" s="14" t="s">
        <v>5</v>
      </c>
    </row>
    <row r="329" spans="19:19">
      <c r="S329" s="14" t="s">
        <v>5</v>
      </c>
    </row>
    <row r="330" spans="19:19">
      <c r="S330" s="14" t="s">
        <v>5</v>
      </c>
    </row>
    <row r="331" spans="19:19">
      <c r="S331" s="14" t="s">
        <v>5</v>
      </c>
    </row>
    <row r="332" spans="19:19">
      <c r="S332" s="14" t="s">
        <v>5</v>
      </c>
    </row>
    <row r="333" spans="19:19">
      <c r="S333" s="14" t="s">
        <v>5</v>
      </c>
    </row>
    <row r="334" spans="19:19">
      <c r="S334" s="14" t="s">
        <v>5</v>
      </c>
    </row>
    <row r="335" spans="19:19">
      <c r="S335" s="14" t="s">
        <v>5</v>
      </c>
    </row>
    <row r="336" spans="19:19">
      <c r="S336" s="14" t="s">
        <v>5</v>
      </c>
    </row>
    <row r="337" spans="19:19">
      <c r="S337" s="14" t="s">
        <v>5</v>
      </c>
    </row>
    <row r="338" spans="19:19">
      <c r="S338" s="14" t="s">
        <v>5</v>
      </c>
    </row>
    <row r="339" spans="19:19">
      <c r="S339" s="14" t="s">
        <v>5</v>
      </c>
    </row>
    <row r="340" spans="19:19">
      <c r="S340" s="14" t="s">
        <v>5</v>
      </c>
    </row>
    <row r="341" spans="19:19">
      <c r="S341" s="14" t="s">
        <v>5</v>
      </c>
    </row>
    <row r="342" spans="19:19">
      <c r="S342" s="14" t="s">
        <v>5</v>
      </c>
    </row>
    <row r="343" spans="19:19">
      <c r="S343" s="14" t="s">
        <v>5</v>
      </c>
    </row>
    <row r="344" spans="19:19">
      <c r="S344" s="14" t="s">
        <v>5</v>
      </c>
    </row>
    <row r="345" spans="19:19">
      <c r="S345" s="14" t="s">
        <v>5</v>
      </c>
    </row>
    <row r="346" spans="19:19">
      <c r="S346" s="14" t="s">
        <v>5</v>
      </c>
    </row>
    <row r="347" spans="19:19">
      <c r="S347" s="14" t="s">
        <v>5</v>
      </c>
    </row>
    <row r="348" spans="19:19">
      <c r="S348" s="14" t="s">
        <v>5</v>
      </c>
    </row>
    <row r="349" spans="19:19">
      <c r="S349" s="14" t="s">
        <v>5</v>
      </c>
    </row>
    <row r="350" spans="19:19">
      <c r="S350" s="14" t="s">
        <v>5</v>
      </c>
    </row>
    <row r="351" spans="19:19">
      <c r="S351" s="14" t="s">
        <v>5</v>
      </c>
    </row>
    <row r="352" spans="19:19">
      <c r="S352" s="14" t="s">
        <v>5</v>
      </c>
    </row>
    <row r="353" spans="19:19">
      <c r="S353" s="14" t="s">
        <v>5</v>
      </c>
    </row>
    <row r="354" spans="19:19">
      <c r="S354" s="14" t="s">
        <v>5</v>
      </c>
    </row>
    <row r="355" spans="19:19">
      <c r="S355" s="14" t="s">
        <v>5</v>
      </c>
    </row>
    <row r="356" spans="19:19">
      <c r="S356" s="14" t="s">
        <v>5</v>
      </c>
    </row>
    <row r="357" spans="19:19">
      <c r="S357" s="14" t="s">
        <v>5</v>
      </c>
    </row>
    <row r="358" spans="19:19">
      <c r="S358" s="14" t="s">
        <v>5</v>
      </c>
    </row>
    <row r="359" spans="19:19">
      <c r="S359" s="14" t="s">
        <v>5</v>
      </c>
    </row>
    <row r="360" spans="19:19">
      <c r="S360" s="14" t="s">
        <v>5</v>
      </c>
    </row>
    <row r="361" spans="19:19">
      <c r="S361" s="14" t="s">
        <v>5</v>
      </c>
    </row>
    <row r="362" spans="19:19">
      <c r="S362" s="14" t="s">
        <v>5</v>
      </c>
    </row>
    <row r="363" spans="19:19">
      <c r="S363" s="14" t="s">
        <v>5</v>
      </c>
    </row>
    <row r="364" spans="19:19">
      <c r="S364" s="14" t="s">
        <v>5</v>
      </c>
    </row>
    <row r="365" spans="19:19">
      <c r="S365" s="14" t="s">
        <v>5</v>
      </c>
    </row>
    <row r="366" spans="19:19">
      <c r="S366" s="14" t="s">
        <v>5</v>
      </c>
    </row>
    <row r="367" spans="19:19">
      <c r="S367" s="14" t="s">
        <v>5</v>
      </c>
    </row>
    <row r="368" spans="19:19">
      <c r="S368" s="14" t="s">
        <v>5</v>
      </c>
    </row>
    <row r="369" spans="19:19">
      <c r="S369" s="14" t="s">
        <v>5</v>
      </c>
    </row>
    <row r="370" spans="19:19">
      <c r="S370" s="14" t="s">
        <v>5</v>
      </c>
    </row>
    <row r="371" spans="19:19">
      <c r="S371" s="14" t="s">
        <v>5</v>
      </c>
    </row>
    <row r="372" spans="19:19">
      <c r="S372" s="14" t="s">
        <v>5</v>
      </c>
    </row>
    <row r="373" spans="19:19">
      <c r="S373" s="14" t="s">
        <v>5</v>
      </c>
    </row>
    <row r="374" spans="19:19">
      <c r="S374" s="14" t="s">
        <v>5</v>
      </c>
    </row>
    <row r="375" spans="19:19">
      <c r="S375" s="14" t="s">
        <v>5</v>
      </c>
    </row>
    <row r="376" spans="19:19">
      <c r="S376" s="14" t="s">
        <v>5</v>
      </c>
    </row>
    <row r="377" spans="19:19">
      <c r="S377" s="14" t="s">
        <v>5</v>
      </c>
    </row>
    <row r="378" spans="19:19">
      <c r="S378" s="14" t="s">
        <v>5</v>
      </c>
    </row>
    <row r="379" spans="19:19">
      <c r="S379" s="14" t="s">
        <v>5</v>
      </c>
    </row>
    <row r="380" spans="19:19">
      <c r="S380" s="14" t="s">
        <v>5</v>
      </c>
    </row>
    <row r="381" spans="19:19">
      <c r="S381" s="14" t="s">
        <v>5</v>
      </c>
    </row>
    <row r="382" spans="19:19">
      <c r="S382" s="14" t="s">
        <v>5</v>
      </c>
    </row>
    <row r="383" spans="19:19">
      <c r="S383" s="14" t="s">
        <v>5</v>
      </c>
    </row>
    <row r="384" spans="19:19">
      <c r="S384" s="14" t="s">
        <v>5</v>
      </c>
    </row>
    <row r="385" spans="19:19">
      <c r="S385" s="14" t="s">
        <v>5</v>
      </c>
    </row>
    <row r="386" spans="19:19">
      <c r="S386" s="14" t="s">
        <v>5</v>
      </c>
    </row>
    <row r="387" spans="19:19">
      <c r="S387" s="14" t="s">
        <v>5</v>
      </c>
    </row>
    <row r="388" spans="19:19">
      <c r="S388" s="14" t="s">
        <v>5</v>
      </c>
    </row>
    <row r="389" spans="19:19">
      <c r="S389" s="14" t="s">
        <v>5</v>
      </c>
    </row>
    <row r="390" spans="19:19">
      <c r="S390" s="14" t="s">
        <v>5</v>
      </c>
    </row>
    <row r="391" spans="19:19">
      <c r="S391" s="14" t="s">
        <v>5</v>
      </c>
    </row>
    <row r="392" spans="19:19">
      <c r="S392" s="14" t="s">
        <v>5</v>
      </c>
    </row>
    <row r="393" spans="19:19">
      <c r="S393" s="14" t="s">
        <v>5</v>
      </c>
    </row>
    <row r="394" spans="19:19">
      <c r="S394" s="14" t="s">
        <v>5</v>
      </c>
    </row>
    <row r="395" spans="19:19">
      <c r="S395" s="14" t="s">
        <v>5</v>
      </c>
    </row>
    <row r="396" spans="19:19">
      <c r="S396" s="14" t="s">
        <v>5</v>
      </c>
    </row>
    <row r="397" spans="19:19">
      <c r="S397" s="14" t="s">
        <v>5</v>
      </c>
    </row>
    <row r="398" spans="19:19">
      <c r="S398" s="14" t="s">
        <v>5</v>
      </c>
    </row>
    <row r="399" spans="19:19">
      <c r="S399" s="14" t="s">
        <v>5</v>
      </c>
    </row>
    <row r="400" spans="19:19">
      <c r="S400" s="14" t="s">
        <v>5</v>
      </c>
    </row>
    <row r="401" spans="19:19">
      <c r="S401" s="14" t="s">
        <v>5</v>
      </c>
    </row>
    <row r="402" spans="19:19">
      <c r="S402" s="14" t="s">
        <v>5</v>
      </c>
    </row>
    <row r="403" spans="19:19">
      <c r="S403" s="14" t="s">
        <v>5</v>
      </c>
    </row>
    <row r="404" spans="19:19">
      <c r="S404" s="14" t="s">
        <v>5</v>
      </c>
    </row>
    <row r="405" spans="19:19">
      <c r="S405" s="14" t="s">
        <v>5</v>
      </c>
    </row>
    <row r="406" spans="19:19">
      <c r="S406" s="14" t="s">
        <v>5</v>
      </c>
    </row>
    <row r="407" spans="19:19">
      <c r="S407" s="14" t="s">
        <v>5</v>
      </c>
    </row>
    <row r="408" spans="19:19">
      <c r="S408" s="14" t="s">
        <v>5</v>
      </c>
    </row>
    <row r="409" spans="19:19">
      <c r="S409" s="14" t="s">
        <v>5</v>
      </c>
    </row>
    <row r="410" spans="19:19">
      <c r="S410" s="14" t="s">
        <v>5</v>
      </c>
    </row>
    <row r="411" spans="19:19">
      <c r="S411" s="14" t="s">
        <v>5</v>
      </c>
    </row>
    <row r="412" spans="19:19">
      <c r="S412" s="14" t="s">
        <v>5</v>
      </c>
    </row>
    <row r="413" spans="19:19">
      <c r="S413" s="14" t="s">
        <v>5</v>
      </c>
    </row>
    <row r="414" spans="19:19">
      <c r="S414" s="14" t="s">
        <v>5</v>
      </c>
    </row>
    <row r="415" spans="19:19">
      <c r="S415" s="14" t="s">
        <v>5</v>
      </c>
    </row>
    <row r="416" spans="19:19">
      <c r="S416" s="14" t="s">
        <v>5</v>
      </c>
    </row>
    <row r="417" spans="19:19">
      <c r="S417" s="14" t="s">
        <v>5</v>
      </c>
    </row>
    <row r="418" spans="19:19">
      <c r="S418" s="14" t="s">
        <v>5</v>
      </c>
    </row>
    <row r="419" spans="19:19">
      <c r="S419" s="14" t="s">
        <v>5</v>
      </c>
    </row>
    <row r="420" spans="19:19">
      <c r="S420" s="14" t="s">
        <v>5</v>
      </c>
    </row>
    <row r="421" spans="19:19">
      <c r="S421" s="14" t="s">
        <v>5</v>
      </c>
    </row>
    <row r="422" spans="19:19">
      <c r="S422" s="14" t="s">
        <v>5</v>
      </c>
    </row>
    <row r="423" spans="19:19">
      <c r="S423" s="14" t="s">
        <v>5</v>
      </c>
    </row>
    <row r="424" spans="19:19">
      <c r="S424" s="14" t="s">
        <v>5</v>
      </c>
    </row>
    <row r="425" spans="19:19">
      <c r="S425" s="14" t="s">
        <v>5</v>
      </c>
    </row>
    <row r="426" spans="19:19">
      <c r="S426" s="14" t="s">
        <v>5</v>
      </c>
    </row>
    <row r="427" spans="19:19">
      <c r="S427" s="14" t="s">
        <v>5</v>
      </c>
    </row>
    <row r="428" spans="19:19">
      <c r="S428" s="14" t="s">
        <v>5</v>
      </c>
    </row>
    <row r="429" spans="19:19">
      <c r="S429" s="14" t="s">
        <v>5</v>
      </c>
    </row>
    <row r="430" spans="19:19">
      <c r="S430" s="14" t="s">
        <v>5</v>
      </c>
    </row>
    <row r="431" spans="19:19">
      <c r="S431" s="14" t="s">
        <v>5</v>
      </c>
    </row>
    <row r="432" spans="19:19">
      <c r="S432" s="14" t="s">
        <v>5</v>
      </c>
    </row>
    <row r="433" spans="19:19">
      <c r="S433" s="14" t="s">
        <v>5</v>
      </c>
    </row>
    <row r="434" spans="19:19">
      <c r="S434" s="14" t="s">
        <v>5</v>
      </c>
    </row>
    <row r="435" spans="19:19">
      <c r="S435" s="14" t="s">
        <v>5</v>
      </c>
    </row>
    <row r="436" spans="19:19">
      <c r="S436" s="14" t="s">
        <v>5</v>
      </c>
    </row>
    <row r="437" spans="19:19">
      <c r="S437" s="14" t="s">
        <v>5</v>
      </c>
    </row>
    <row r="438" spans="19:19">
      <c r="S438" s="14" t="s">
        <v>5</v>
      </c>
    </row>
    <row r="439" spans="19:19">
      <c r="S439" s="14" t="s">
        <v>5</v>
      </c>
    </row>
    <row r="440" spans="19:19">
      <c r="S440" s="14" t="s">
        <v>5</v>
      </c>
    </row>
    <row r="441" spans="19:19">
      <c r="S441" s="14" t="s">
        <v>5</v>
      </c>
    </row>
    <row r="442" spans="19:19">
      <c r="S442" s="14" t="s">
        <v>5</v>
      </c>
    </row>
    <row r="443" spans="19:19">
      <c r="S443" s="14" t="s">
        <v>5</v>
      </c>
    </row>
    <row r="444" spans="19:19">
      <c r="S444" s="14" t="s">
        <v>5</v>
      </c>
    </row>
    <row r="445" spans="19:19">
      <c r="S445" s="14" t="s">
        <v>5</v>
      </c>
    </row>
    <row r="446" spans="19:19">
      <c r="S446" s="14" t="s">
        <v>5</v>
      </c>
    </row>
    <row r="447" spans="19:19">
      <c r="S447" s="14" t="s">
        <v>5</v>
      </c>
    </row>
    <row r="448" spans="19:19">
      <c r="S448" s="14" t="s">
        <v>5</v>
      </c>
    </row>
    <row r="449" spans="19:19">
      <c r="S449" s="14" t="s">
        <v>5</v>
      </c>
    </row>
    <row r="450" spans="19:19">
      <c r="S450" s="14" t="s">
        <v>5</v>
      </c>
    </row>
    <row r="451" spans="19:19">
      <c r="S451" s="14" t="s">
        <v>5</v>
      </c>
    </row>
    <row r="452" spans="19:19">
      <c r="S452" s="14" t="s">
        <v>5</v>
      </c>
    </row>
    <row r="453" spans="19:19">
      <c r="S453" s="14" t="s">
        <v>5</v>
      </c>
    </row>
    <row r="454" spans="19:19">
      <c r="S454" s="14" t="s">
        <v>5</v>
      </c>
    </row>
    <row r="455" spans="19:19">
      <c r="S455" s="14" t="s">
        <v>5</v>
      </c>
    </row>
    <row r="456" spans="19:19">
      <c r="S456" s="14" t="s">
        <v>5</v>
      </c>
    </row>
    <row r="457" spans="19:19">
      <c r="S457" s="14" t="s">
        <v>5</v>
      </c>
    </row>
    <row r="458" spans="19:19">
      <c r="S458" s="14" t="s">
        <v>5</v>
      </c>
    </row>
    <row r="459" spans="19:19">
      <c r="S459" s="14" t="s">
        <v>5</v>
      </c>
    </row>
    <row r="460" spans="19:19">
      <c r="S460" s="14" t="s">
        <v>5</v>
      </c>
    </row>
    <row r="461" spans="19:19">
      <c r="S461" s="14" t="s">
        <v>5</v>
      </c>
    </row>
    <row r="462" spans="19:19">
      <c r="S462" s="14" t="s">
        <v>5</v>
      </c>
    </row>
    <row r="463" spans="19:19">
      <c r="S463" s="14" t="s">
        <v>5</v>
      </c>
    </row>
    <row r="464" spans="19:19">
      <c r="S464" s="14" t="s">
        <v>5</v>
      </c>
    </row>
    <row r="465" spans="19:19">
      <c r="S465" s="14" t="s">
        <v>5</v>
      </c>
    </row>
    <row r="466" spans="19:19">
      <c r="S466" s="14" t="s">
        <v>5</v>
      </c>
    </row>
    <row r="467" spans="19:19">
      <c r="S467" s="14" t="s">
        <v>5</v>
      </c>
    </row>
    <row r="468" spans="19:19">
      <c r="S468" s="14" t="s">
        <v>5</v>
      </c>
    </row>
    <row r="469" spans="19:19">
      <c r="S469" s="14" t="s">
        <v>5</v>
      </c>
    </row>
    <row r="470" spans="19:19">
      <c r="S470" s="14" t="s">
        <v>5</v>
      </c>
    </row>
    <row r="471" spans="19:19">
      <c r="S471" s="14" t="s">
        <v>5</v>
      </c>
    </row>
    <row r="472" spans="19:19">
      <c r="S472" s="14" t="s">
        <v>5</v>
      </c>
    </row>
    <row r="473" spans="19:19">
      <c r="S473" s="14" t="s">
        <v>5</v>
      </c>
    </row>
    <row r="474" spans="19:19">
      <c r="S474" s="14" t="s">
        <v>5</v>
      </c>
    </row>
    <row r="475" spans="19:19">
      <c r="S475" s="14" t="s">
        <v>5</v>
      </c>
    </row>
    <row r="476" spans="19:19">
      <c r="S476" s="14" t="s">
        <v>5</v>
      </c>
    </row>
    <row r="477" spans="19:19">
      <c r="S477" s="14" t="s">
        <v>5</v>
      </c>
    </row>
    <row r="478" spans="19:19">
      <c r="S478" s="14" t="s">
        <v>5</v>
      </c>
    </row>
    <row r="479" spans="19:19">
      <c r="S479" s="14" t="s">
        <v>5</v>
      </c>
    </row>
    <row r="480" spans="19:19">
      <c r="S480" s="14" t="s">
        <v>5</v>
      </c>
    </row>
    <row r="481" spans="19:19">
      <c r="S481" s="14" t="s">
        <v>5</v>
      </c>
    </row>
    <row r="482" spans="19:19">
      <c r="S482" s="14" t="s">
        <v>5</v>
      </c>
    </row>
    <row r="483" spans="19:19">
      <c r="S483" s="14" t="s">
        <v>5</v>
      </c>
    </row>
    <row r="484" spans="19:19">
      <c r="S484" s="14" t="s">
        <v>5</v>
      </c>
    </row>
    <row r="485" spans="19:19">
      <c r="S485" s="14" t="s">
        <v>5</v>
      </c>
    </row>
    <row r="486" spans="19:19">
      <c r="S486" s="14" t="s">
        <v>5</v>
      </c>
    </row>
    <row r="487" spans="19:19">
      <c r="S487" s="14" t="s">
        <v>5</v>
      </c>
    </row>
    <row r="488" spans="19:19">
      <c r="S488" s="14" t="s">
        <v>5</v>
      </c>
    </row>
    <row r="489" spans="19:19">
      <c r="S489" s="14" t="s">
        <v>5</v>
      </c>
    </row>
    <row r="490" spans="19:19">
      <c r="S490" s="14" t="s">
        <v>5</v>
      </c>
    </row>
    <row r="491" spans="19:19">
      <c r="S491" s="14" t="s">
        <v>5</v>
      </c>
    </row>
    <row r="492" spans="19:19">
      <c r="S492" s="14" t="s">
        <v>5</v>
      </c>
    </row>
    <row r="493" spans="19:19">
      <c r="S493" s="14" t="s">
        <v>5</v>
      </c>
    </row>
    <row r="494" spans="19:19">
      <c r="S494" s="14" t="s">
        <v>5</v>
      </c>
    </row>
    <row r="495" spans="19:19">
      <c r="S495" s="14" t="s">
        <v>5</v>
      </c>
    </row>
    <row r="496" spans="19:19">
      <c r="S496" s="14" t="s">
        <v>5</v>
      </c>
    </row>
    <row r="497" spans="19:19">
      <c r="S497" s="14" t="s">
        <v>5</v>
      </c>
    </row>
    <row r="498" spans="19:19">
      <c r="S498" s="14" t="s">
        <v>5</v>
      </c>
    </row>
    <row r="499" spans="19:19">
      <c r="S499" s="14" t="s">
        <v>5</v>
      </c>
    </row>
    <row r="500" spans="19:19">
      <c r="S500" s="14" t="s">
        <v>5</v>
      </c>
    </row>
    <row r="501" spans="19:19">
      <c r="S501" s="14" t="s">
        <v>5</v>
      </c>
    </row>
    <row r="502" spans="19:19">
      <c r="S502" s="14" t="s">
        <v>5</v>
      </c>
    </row>
    <row r="503" spans="19:19">
      <c r="S503" s="14" t="s">
        <v>5</v>
      </c>
    </row>
    <row r="504" spans="19:19">
      <c r="S504" s="14" t="s">
        <v>5</v>
      </c>
    </row>
    <row r="505" spans="19:19">
      <c r="S505" s="14" t="s">
        <v>5</v>
      </c>
    </row>
    <row r="506" spans="19:19">
      <c r="S506" s="14" t="s">
        <v>5</v>
      </c>
    </row>
    <row r="507" spans="19:19">
      <c r="S507" s="14" t="s">
        <v>5</v>
      </c>
    </row>
    <row r="508" spans="19:19">
      <c r="S508" s="14" t="s">
        <v>5</v>
      </c>
    </row>
    <row r="509" spans="19:19">
      <c r="S509" s="14" t="s">
        <v>5</v>
      </c>
    </row>
    <row r="510" spans="19:19">
      <c r="S510" s="14" t="s">
        <v>5</v>
      </c>
    </row>
    <row r="511" spans="19:19">
      <c r="S511" s="14" t="s">
        <v>5</v>
      </c>
    </row>
    <row r="512" spans="19:19">
      <c r="S512" s="14" t="s">
        <v>5</v>
      </c>
    </row>
    <row r="513" spans="19:19">
      <c r="S513" s="14" t="s">
        <v>5</v>
      </c>
    </row>
    <row r="514" spans="19:19">
      <c r="S514" s="14" t="s">
        <v>5</v>
      </c>
    </row>
    <row r="515" spans="19:19">
      <c r="S515" s="14" t="s">
        <v>5</v>
      </c>
    </row>
    <row r="516" spans="19:19">
      <c r="S516" s="14" t="s">
        <v>5</v>
      </c>
    </row>
    <row r="517" spans="19:19">
      <c r="S517" s="14" t="s">
        <v>5</v>
      </c>
    </row>
    <row r="518" spans="19:19">
      <c r="S518" s="14" t="s">
        <v>5</v>
      </c>
    </row>
    <row r="519" spans="19:19">
      <c r="S519" s="14" t="s">
        <v>5</v>
      </c>
    </row>
    <row r="520" spans="19:19">
      <c r="S520" s="14" t="s">
        <v>5</v>
      </c>
    </row>
    <row r="521" spans="19:19">
      <c r="S521" s="14" t="s">
        <v>5</v>
      </c>
    </row>
    <row r="522" spans="19:19">
      <c r="S522" s="14" t="s">
        <v>5</v>
      </c>
    </row>
    <row r="523" spans="19:19">
      <c r="S523" s="14" t="s">
        <v>5</v>
      </c>
    </row>
    <row r="524" spans="19:19">
      <c r="S524" s="14" t="s">
        <v>5</v>
      </c>
    </row>
    <row r="525" spans="19:19">
      <c r="S525" s="14" t="s">
        <v>5</v>
      </c>
    </row>
    <row r="526" spans="19:19">
      <c r="S526" s="14" t="s">
        <v>5</v>
      </c>
    </row>
    <row r="527" spans="19:19">
      <c r="S527" s="14" t="s">
        <v>5</v>
      </c>
    </row>
    <row r="528" spans="19:19">
      <c r="S528" s="14" t="s">
        <v>5</v>
      </c>
    </row>
    <row r="529" spans="19:19">
      <c r="S529" s="14" t="s">
        <v>5</v>
      </c>
    </row>
    <row r="530" spans="19:19">
      <c r="S530" s="14" t="s">
        <v>5</v>
      </c>
    </row>
    <row r="531" spans="19:19">
      <c r="S531" s="14" t="s">
        <v>5</v>
      </c>
    </row>
    <row r="532" spans="19:19">
      <c r="S532" s="14" t="s">
        <v>5</v>
      </c>
    </row>
    <row r="533" spans="19:19">
      <c r="S533" s="14" t="s">
        <v>5</v>
      </c>
    </row>
    <row r="534" spans="19:19">
      <c r="S534" s="14" t="s">
        <v>5</v>
      </c>
    </row>
    <row r="535" spans="19:19">
      <c r="S535" s="14" t="s">
        <v>5</v>
      </c>
    </row>
    <row r="536" spans="19:19">
      <c r="S536" s="14" t="s">
        <v>5</v>
      </c>
    </row>
    <row r="537" spans="19:19">
      <c r="S537" s="14" t="s">
        <v>5</v>
      </c>
    </row>
    <row r="538" spans="19:19">
      <c r="S538" s="14" t="s">
        <v>5</v>
      </c>
    </row>
    <row r="539" spans="19:19">
      <c r="S539" s="14" t="s">
        <v>5</v>
      </c>
    </row>
    <row r="540" spans="19:19">
      <c r="S540" s="14" t="s">
        <v>5</v>
      </c>
    </row>
    <row r="541" spans="19:19">
      <c r="S541" s="14" t="s">
        <v>5</v>
      </c>
    </row>
    <row r="542" spans="19:19">
      <c r="S542" s="14" t="s">
        <v>5</v>
      </c>
    </row>
    <row r="543" spans="19:19">
      <c r="S543" s="14" t="s">
        <v>5</v>
      </c>
    </row>
    <row r="544" spans="19:19">
      <c r="S544" s="14" t="s">
        <v>5</v>
      </c>
    </row>
    <row r="545" spans="19:19">
      <c r="S545" s="14" t="s">
        <v>5</v>
      </c>
    </row>
    <row r="546" spans="19:19">
      <c r="S546" s="14" t="s">
        <v>5</v>
      </c>
    </row>
    <row r="547" spans="19:19">
      <c r="S547" s="14" t="s">
        <v>5</v>
      </c>
    </row>
    <row r="548" spans="19:19">
      <c r="S548" s="14" t="s">
        <v>5</v>
      </c>
    </row>
    <row r="549" spans="19:19">
      <c r="S549" s="14" t="s">
        <v>5</v>
      </c>
    </row>
    <row r="550" spans="19:19">
      <c r="S550" s="14" t="s">
        <v>5</v>
      </c>
    </row>
    <row r="551" spans="19:19">
      <c r="S551" s="14" t="s">
        <v>5</v>
      </c>
    </row>
    <row r="552" spans="19:19">
      <c r="S552" s="14" t="s">
        <v>5</v>
      </c>
    </row>
    <row r="553" spans="19:19">
      <c r="S553" s="14" t="s">
        <v>5</v>
      </c>
    </row>
    <row r="554" spans="19:19">
      <c r="S554" s="14" t="s">
        <v>5</v>
      </c>
    </row>
    <row r="555" spans="19:19">
      <c r="S555" s="14" t="s">
        <v>5</v>
      </c>
    </row>
    <row r="556" spans="19:19">
      <c r="S556" s="14" t="s">
        <v>5</v>
      </c>
    </row>
    <row r="557" spans="19:19">
      <c r="S557" s="14" t="s">
        <v>5</v>
      </c>
    </row>
    <row r="558" spans="19:19">
      <c r="S558" s="14" t="s">
        <v>5</v>
      </c>
    </row>
    <row r="559" spans="19:19">
      <c r="S559" s="14" t="s">
        <v>5</v>
      </c>
    </row>
    <row r="560" spans="19:19">
      <c r="S560" s="14" t="s">
        <v>5</v>
      </c>
    </row>
    <row r="561" spans="19:19">
      <c r="S561" s="14" t="s">
        <v>5</v>
      </c>
    </row>
    <row r="562" spans="19:19">
      <c r="S562" s="14" t="s">
        <v>5</v>
      </c>
    </row>
    <row r="563" spans="19:19">
      <c r="S563" s="14" t="s">
        <v>5</v>
      </c>
    </row>
    <row r="564" spans="19:19">
      <c r="S564" s="14" t="s">
        <v>5</v>
      </c>
    </row>
    <row r="565" spans="19:19">
      <c r="S565" s="14" t="s">
        <v>5</v>
      </c>
    </row>
    <row r="566" spans="19:19">
      <c r="S566" s="14" t="s">
        <v>5</v>
      </c>
    </row>
    <row r="567" spans="19:19">
      <c r="S567" s="14" t="s">
        <v>5</v>
      </c>
    </row>
    <row r="568" spans="19:19">
      <c r="S568" s="14" t="s">
        <v>5</v>
      </c>
    </row>
    <row r="569" spans="19:19">
      <c r="S569" s="14" t="s">
        <v>5</v>
      </c>
    </row>
    <row r="570" spans="19:19">
      <c r="S570" s="14" t="s">
        <v>5</v>
      </c>
    </row>
    <row r="571" spans="19:19">
      <c r="S571" s="14" t="s">
        <v>5</v>
      </c>
    </row>
    <row r="572" spans="19:19">
      <c r="S572" s="14" t="s">
        <v>5</v>
      </c>
    </row>
    <row r="573" spans="19:19">
      <c r="S573" s="14" t="s">
        <v>5</v>
      </c>
    </row>
    <row r="574" spans="19:19">
      <c r="S574" s="14" t="s">
        <v>5</v>
      </c>
    </row>
    <row r="575" spans="19:19">
      <c r="S575" s="14" t="s">
        <v>5</v>
      </c>
    </row>
    <row r="576" spans="19:19">
      <c r="S576" s="14" t="s">
        <v>5</v>
      </c>
    </row>
    <row r="577" spans="19:19">
      <c r="S577" s="14" t="s">
        <v>5</v>
      </c>
    </row>
    <row r="578" spans="19:19">
      <c r="S578" s="14" t="s">
        <v>5</v>
      </c>
    </row>
    <row r="579" spans="19:19">
      <c r="S579" s="14" t="s">
        <v>5</v>
      </c>
    </row>
    <row r="580" spans="19:19">
      <c r="S580" s="14" t="s">
        <v>5</v>
      </c>
    </row>
    <row r="581" spans="19:19">
      <c r="S581" s="14" t="s">
        <v>5</v>
      </c>
    </row>
    <row r="582" spans="19:19">
      <c r="S582" s="14" t="s">
        <v>5</v>
      </c>
    </row>
    <row r="583" spans="19:19">
      <c r="S583" s="14" t="s">
        <v>5</v>
      </c>
    </row>
    <row r="584" spans="19:19">
      <c r="S584" s="14" t="s">
        <v>5</v>
      </c>
    </row>
    <row r="585" spans="19:19">
      <c r="S585" s="14" t="s">
        <v>5</v>
      </c>
    </row>
    <row r="586" spans="19:19">
      <c r="S586" s="14" t="s">
        <v>5</v>
      </c>
    </row>
    <row r="587" spans="19:19">
      <c r="S587" s="14" t="s">
        <v>5</v>
      </c>
    </row>
    <row r="588" spans="19:19">
      <c r="S588" s="14" t="s">
        <v>5</v>
      </c>
    </row>
    <row r="589" spans="19:19">
      <c r="S589" s="14" t="s">
        <v>5</v>
      </c>
    </row>
    <row r="590" spans="19:19">
      <c r="S590" s="14" t="s">
        <v>5</v>
      </c>
    </row>
    <row r="591" spans="19:19">
      <c r="S591" s="14" t="s">
        <v>5</v>
      </c>
    </row>
    <row r="592" spans="19:19">
      <c r="S592" s="14" t="s">
        <v>5</v>
      </c>
    </row>
    <row r="593" spans="19:19">
      <c r="S593" s="14" t="s">
        <v>5</v>
      </c>
    </row>
    <row r="594" spans="19:19">
      <c r="S594" s="14" t="s">
        <v>5</v>
      </c>
    </row>
    <row r="595" spans="19:19">
      <c r="S595" s="14" t="s">
        <v>5</v>
      </c>
    </row>
    <row r="596" spans="19:19">
      <c r="S596" s="14" t="s">
        <v>5</v>
      </c>
    </row>
    <row r="597" spans="19:19">
      <c r="S597" s="14" t="s">
        <v>5</v>
      </c>
    </row>
    <row r="598" spans="19:19">
      <c r="S598" s="14" t="s">
        <v>5</v>
      </c>
    </row>
    <row r="599" spans="19:19">
      <c r="S599" s="14" t="s">
        <v>5</v>
      </c>
    </row>
    <row r="600" spans="19:19">
      <c r="S600" s="14" t="s">
        <v>5</v>
      </c>
    </row>
    <row r="601" spans="19:19">
      <c r="S601" s="14" t="s">
        <v>5</v>
      </c>
    </row>
    <row r="602" spans="19:19">
      <c r="S602" s="14" t="s">
        <v>5</v>
      </c>
    </row>
    <row r="603" spans="19:19">
      <c r="S603" s="14" t="s">
        <v>5</v>
      </c>
    </row>
    <row r="604" spans="19:19">
      <c r="S604" s="14" t="s">
        <v>5</v>
      </c>
    </row>
    <row r="605" spans="19:19">
      <c r="S605" s="14" t="s">
        <v>5</v>
      </c>
    </row>
    <row r="606" spans="19:19">
      <c r="S606" s="14" t="s">
        <v>5</v>
      </c>
    </row>
    <row r="607" spans="19:19">
      <c r="S607" s="14" t="s">
        <v>5</v>
      </c>
    </row>
    <row r="608" spans="19:19">
      <c r="S608" s="14" t="s">
        <v>5</v>
      </c>
    </row>
    <row r="609" spans="19:19">
      <c r="S609" s="14" t="s">
        <v>5</v>
      </c>
    </row>
    <row r="610" spans="19:19">
      <c r="S610" s="14" t="s">
        <v>5</v>
      </c>
    </row>
    <row r="611" spans="19:19">
      <c r="S611" s="14" t="s">
        <v>5</v>
      </c>
    </row>
    <row r="612" spans="19:19">
      <c r="S612" s="14" t="s">
        <v>5</v>
      </c>
    </row>
    <row r="613" spans="19:19">
      <c r="S613" s="14" t="s">
        <v>5</v>
      </c>
    </row>
    <row r="614" spans="19:19">
      <c r="S614" s="14" t="s">
        <v>5</v>
      </c>
    </row>
    <row r="615" spans="19:19">
      <c r="S615" s="14" t="s">
        <v>5</v>
      </c>
    </row>
    <row r="616" spans="19:19">
      <c r="S616" s="14" t="s">
        <v>5</v>
      </c>
    </row>
    <row r="617" spans="19:19">
      <c r="S617" s="14" t="s">
        <v>5</v>
      </c>
    </row>
    <row r="618" spans="19:19">
      <c r="S618" s="14" t="s">
        <v>5</v>
      </c>
    </row>
    <row r="619" spans="19:19">
      <c r="S619" s="14" t="s">
        <v>5</v>
      </c>
    </row>
    <row r="620" spans="19:19">
      <c r="S620" s="14" t="s">
        <v>5</v>
      </c>
    </row>
    <row r="621" spans="19:19">
      <c r="S621" s="14" t="s">
        <v>5</v>
      </c>
    </row>
    <row r="622" spans="19:19">
      <c r="S622" s="14" t="s">
        <v>5</v>
      </c>
    </row>
    <row r="623" spans="19:19">
      <c r="S623" s="14" t="s">
        <v>5</v>
      </c>
    </row>
    <row r="624" spans="19:19">
      <c r="S624" s="14" t="s">
        <v>5</v>
      </c>
    </row>
    <row r="625" spans="19:19">
      <c r="S625" s="14" t="s">
        <v>5</v>
      </c>
    </row>
    <row r="626" spans="19:19">
      <c r="S626" s="14" t="s">
        <v>5</v>
      </c>
    </row>
    <row r="627" spans="19:19">
      <c r="S627" s="14" t="s">
        <v>5</v>
      </c>
    </row>
    <row r="628" spans="19:19">
      <c r="S628" s="14" t="s">
        <v>5</v>
      </c>
    </row>
    <row r="629" spans="19:19">
      <c r="S629" s="14" t="s">
        <v>5</v>
      </c>
    </row>
    <row r="630" spans="19:19">
      <c r="S630" s="14" t="s">
        <v>5</v>
      </c>
    </row>
    <row r="631" spans="19:19">
      <c r="S631" s="14" t="s">
        <v>5</v>
      </c>
    </row>
    <row r="632" spans="19:19">
      <c r="S632" s="14" t="s">
        <v>5</v>
      </c>
    </row>
    <row r="633" spans="19:19">
      <c r="S633" s="14" t="s">
        <v>5</v>
      </c>
    </row>
    <row r="634" spans="19:19">
      <c r="S634" s="14" t="s">
        <v>5</v>
      </c>
    </row>
    <row r="635" spans="19:19">
      <c r="S635" s="14" t="s">
        <v>5</v>
      </c>
    </row>
    <row r="636" spans="19:19">
      <c r="S636" s="14" t="s">
        <v>5</v>
      </c>
    </row>
    <row r="637" spans="19:19">
      <c r="S637" s="14" t="s">
        <v>5</v>
      </c>
    </row>
    <row r="638" spans="19:19">
      <c r="S638" s="14" t="s">
        <v>5</v>
      </c>
    </row>
    <row r="639" spans="19:19">
      <c r="S639" s="14" t="s">
        <v>5</v>
      </c>
    </row>
    <row r="640" spans="19:19">
      <c r="S640" s="14" t="s">
        <v>5</v>
      </c>
    </row>
    <row r="641" spans="19:19">
      <c r="S641" s="14" t="s">
        <v>5</v>
      </c>
    </row>
    <row r="642" spans="19:19">
      <c r="S642" s="14" t="s">
        <v>5</v>
      </c>
    </row>
    <row r="643" spans="19:19">
      <c r="S643" s="14" t="s">
        <v>5</v>
      </c>
    </row>
    <row r="644" spans="19:19">
      <c r="S644" s="14" t="s">
        <v>5</v>
      </c>
    </row>
    <row r="645" spans="19:19">
      <c r="S645" s="14" t="s">
        <v>5</v>
      </c>
    </row>
    <row r="646" spans="19:19">
      <c r="S646" s="14" t="s">
        <v>5</v>
      </c>
    </row>
    <row r="647" spans="19:19">
      <c r="S647" s="14" t="s">
        <v>5</v>
      </c>
    </row>
    <row r="648" spans="19:19">
      <c r="S648" s="14" t="s">
        <v>5</v>
      </c>
    </row>
    <row r="649" spans="19:19">
      <c r="S649" s="14" t="s">
        <v>5</v>
      </c>
    </row>
    <row r="650" spans="19:19">
      <c r="S650" s="14" t="s">
        <v>5</v>
      </c>
    </row>
    <row r="651" spans="19:19">
      <c r="S651" s="14" t="s">
        <v>5</v>
      </c>
    </row>
    <row r="652" spans="19:19">
      <c r="S652" s="14" t="s">
        <v>5</v>
      </c>
    </row>
    <row r="653" spans="19:19">
      <c r="S653" s="14" t="s">
        <v>5</v>
      </c>
    </row>
    <row r="654" spans="19:19">
      <c r="S654" s="14" t="s">
        <v>5</v>
      </c>
    </row>
    <row r="655" spans="19:19">
      <c r="S655" s="14" t="s">
        <v>5</v>
      </c>
    </row>
    <row r="656" spans="19:19">
      <c r="S656" s="14" t="s">
        <v>5</v>
      </c>
    </row>
    <row r="657" spans="19:19">
      <c r="S657" s="14" t="s">
        <v>5</v>
      </c>
    </row>
    <row r="658" spans="19:19">
      <c r="S658" s="14" t="s">
        <v>5</v>
      </c>
    </row>
    <row r="659" spans="19:19">
      <c r="S659" s="14" t="s">
        <v>5</v>
      </c>
    </row>
    <row r="660" spans="19:19">
      <c r="S660" s="14" t="s">
        <v>5</v>
      </c>
    </row>
    <row r="661" spans="19:19">
      <c r="S661" s="14" t="s">
        <v>5</v>
      </c>
    </row>
    <row r="662" spans="19:19">
      <c r="S662" s="14" t="s">
        <v>5</v>
      </c>
    </row>
    <row r="663" spans="19:19">
      <c r="S663" s="14" t="s">
        <v>5</v>
      </c>
    </row>
    <row r="664" spans="19:19">
      <c r="S664" s="14" t="s">
        <v>5</v>
      </c>
    </row>
    <row r="665" spans="19:19">
      <c r="S665" s="14" t="s">
        <v>5</v>
      </c>
    </row>
    <row r="666" spans="19:19">
      <c r="S666" s="14" t="s">
        <v>5</v>
      </c>
    </row>
    <row r="667" spans="19:19">
      <c r="S667" s="14" t="s">
        <v>5</v>
      </c>
    </row>
    <row r="668" spans="19:19">
      <c r="S668" s="14" t="s">
        <v>5</v>
      </c>
    </row>
    <row r="669" spans="19:19">
      <c r="S669" s="14" t="s">
        <v>5</v>
      </c>
    </row>
    <row r="670" spans="19:19">
      <c r="S670" s="14" t="s">
        <v>5</v>
      </c>
    </row>
    <row r="671" spans="19:19">
      <c r="S671" s="14" t="s">
        <v>5</v>
      </c>
    </row>
    <row r="672" spans="19:19">
      <c r="S672" s="14" t="s">
        <v>5</v>
      </c>
    </row>
    <row r="673" spans="19:19">
      <c r="S673" s="14" t="s">
        <v>5</v>
      </c>
    </row>
    <row r="674" spans="19:19">
      <c r="S674" s="14" t="s">
        <v>5</v>
      </c>
    </row>
    <row r="675" spans="19:19">
      <c r="S675" s="14" t="s">
        <v>5</v>
      </c>
    </row>
    <row r="676" spans="19:19">
      <c r="S676" s="14" t="s">
        <v>5</v>
      </c>
    </row>
    <row r="677" spans="19:19">
      <c r="S677" s="14" t="s">
        <v>5</v>
      </c>
    </row>
    <row r="678" spans="19:19">
      <c r="S678" s="14" t="s">
        <v>5</v>
      </c>
    </row>
    <row r="679" spans="19:19">
      <c r="S679" s="14" t="s">
        <v>5</v>
      </c>
    </row>
    <row r="680" spans="19:19">
      <c r="S680" s="14" t="s">
        <v>5</v>
      </c>
    </row>
    <row r="681" spans="19:19">
      <c r="S681" s="14" t="s">
        <v>5</v>
      </c>
    </row>
    <row r="682" spans="19:19">
      <c r="S682" s="14" t="s">
        <v>5</v>
      </c>
    </row>
    <row r="683" spans="19:19">
      <c r="S683" s="14" t="s">
        <v>5</v>
      </c>
    </row>
    <row r="684" spans="19:19">
      <c r="S684" s="14" t="s">
        <v>5</v>
      </c>
    </row>
    <row r="685" spans="19:19">
      <c r="S685" s="14" t="s">
        <v>5</v>
      </c>
    </row>
    <row r="686" spans="19:19">
      <c r="S686" s="14" t="s">
        <v>5</v>
      </c>
    </row>
    <row r="687" spans="19:19">
      <c r="S687" s="14" t="s">
        <v>5</v>
      </c>
    </row>
    <row r="688" spans="19:19">
      <c r="S688" s="14" t="s">
        <v>5</v>
      </c>
    </row>
    <row r="689" spans="19:19">
      <c r="S689" s="14" t="s">
        <v>5</v>
      </c>
    </row>
    <row r="690" spans="19:19">
      <c r="S690" s="14" t="s">
        <v>5</v>
      </c>
    </row>
    <row r="691" spans="19:19">
      <c r="S691" s="14" t="s">
        <v>5</v>
      </c>
    </row>
    <row r="692" spans="19:19">
      <c r="S692" s="14" t="s">
        <v>5</v>
      </c>
    </row>
    <row r="693" spans="19:19">
      <c r="S693" s="14" t="s">
        <v>5</v>
      </c>
    </row>
    <row r="694" spans="19:19">
      <c r="S694" s="14" t="s">
        <v>5</v>
      </c>
    </row>
    <row r="695" spans="19:19">
      <c r="S695" s="14" t="s">
        <v>5</v>
      </c>
    </row>
    <row r="696" spans="19:19">
      <c r="S696" s="14" t="s">
        <v>5</v>
      </c>
    </row>
    <row r="697" spans="19:19">
      <c r="S697" s="14" t="s">
        <v>5</v>
      </c>
    </row>
    <row r="698" spans="19:19">
      <c r="S698" s="14" t="s">
        <v>5</v>
      </c>
    </row>
    <row r="699" spans="19:19">
      <c r="S699" s="14" t="s">
        <v>5</v>
      </c>
    </row>
    <row r="700" spans="19:19">
      <c r="S700" s="14" t="s">
        <v>5</v>
      </c>
    </row>
    <row r="701" spans="19:19">
      <c r="S701" s="14" t="s">
        <v>5</v>
      </c>
    </row>
    <row r="702" spans="19:19">
      <c r="S702" s="14" t="s">
        <v>5</v>
      </c>
    </row>
    <row r="703" spans="19:19">
      <c r="S703" s="14" t="s">
        <v>5</v>
      </c>
    </row>
    <row r="704" spans="19:19">
      <c r="S704" s="14" t="s">
        <v>5</v>
      </c>
    </row>
    <row r="705" spans="19:19">
      <c r="S705" s="14" t="s">
        <v>5</v>
      </c>
    </row>
    <row r="706" spans="19:19">
      <c r="S706" s="14" t="s">
        <v>5</v>
      </c>
    </row>
    <row r="707" spans="19:19">
      <c r="S707" s="14" t="s">
        <v>5</v>
      </c>
    </row>
    <row r="708" spans="19:19">
      <c r="S708" s="14" t="s">
        <v>5</v>
      </c>
    </row>
    <row r="709" spans="19:19">
      <c r="S709" s="14" t="s">
        <v>5</v>
      </c>
    </row>
    <row r="710" spans="19:19">
      <c r="S710" s="14" t="s">
        <v>5</v>
      </c>
    </row>
    <row r="711" spans="19:19">
      <c r="S711" s="14" t="s">
        <v>5</v>
      </c>
    </row>
    <row r="712" spans="19:19">
      <c r="S712" s="14" t="s">
        <v>5</v>
      </c>
    </row>
    <row r="713" spans="19:19">
      <c r="S713" s="14" t="s">
        <v>5</v>
      </c>
    </row>
    <row r="714" spans="19:19">
      <c r="S714" s="14" t="s">
        <v>5</v>
      </c>
    </row>
    <row r="715" spans="19:19">
      <c r="S715" s="14" t="s">
        <v>5</v>
      </c>
    </row>
    <row r="716" spans="19:19">
      <c r="S716" s="14" t="s">
        <v>5</v>
      </c>
    </row>
    <row r="717" spans="19:19">
      <c r="S717" s="14" t="s">
        <v>5</v>
      </c>
    </row>
    <row r="718" spans="19:19">
      <c r="S718" s="14" t="s">
        <v>5</v>
      </c>
    </row>
    <row r="719" spans="19:19">
      <c r="S719" s="14" t="s">
        <v>5</v>
      </c>
    </row>
    <row r="720" spans="19:19">
      <c r="S720" s="14" t="s">
        <v>5</v>
      </c>
    </row>
    <row r="721" spans="19:19">
      <c r="S721" s="14" t="s">
        <v>5</v>
      </c>
    </row>
    <row r="722" spans="19:19">
      <c r="S722" s="14" t="s">
        <v>5</v>
      </c>
    </row>
    <row r="723" spans="19:19">
      <c r="S723" s="14" t="s">
        <v>5</v>
      </c>
    </row>
    <row r="724" spans="19:19">
      <c r="S724" s="14" t="s">
        <v>5</v>
      </c>
    </row>
    <row r="725" spans="19:19">
      <c r="S725" s="14" t="s">
        <v>5</v>
      </c>
    </row>
    <row r="726" spans="19:19">
      <c r="S726" s="14" t="s">
        <v>5</v>
      </c>
    </row>
    <row r="727" spans="19:19">
      <c r="S727" s="14" t="s">
        <v>5</v>
      </c>
    </row>
    <row r="728" spans="19:19">
      <c r="S728" s="14" t="s">
        <v>5</v>
      </c>
    </row>
    <row r="729" spans="19:19">
      <c r="S729" s="14" t="s">
        <v>5</v>
      </c>
    </row>
    <row r="730" spans="19:19">
      <c r="S730" s="14" t="s">
        <v>5</v>
      </c>
    </row>
    <row r="731" spans="19:19">
      <c r="S731" s="14" t="s">
        <v>5</v>
      </c>
    </row>
    <row r="732" spans="19:19">
      <c r="S732" s="14" t="s">
        <v>5</v>
      </c>
    </row>
    <row r="733" spans="19:19">
      <c r="S733" s="14" t="s">
        <v>5</v>
      </c>
    </row>
    <row r="734" spans="19:19">
      <c r="S734" s="14" t="s">
        <v>5</v>
      </c>
    </row>
    <row r="735" spans="19:19">
      <c r="S735" s="14" t="s">
        <v>5</v>
      </c>
    </row>
    <row r="736" spans="19:19">
      <c r="S736" s="14" t="s">
        <v>5</v>
      </c>
    </row>
    <row r="737" spans="19:19">
      <c r="S737" s="14" t="s">
        <v>5</v>
      </c>
    </row>
    <row r="738" spans="19:19">
      <c r="S738" s="14" t="s">
        <v>5</v>
      </c>
    </row>
    <row r="739" spans="19:19">
      <c r="S739" s="14" t="s">
        <v>5</v>
      </c>
    </row>
    <row r="740" spans="19:19">
      <c r="S740" s="14" t="s">
        <v>5</v>
      </c>
    </row>
    <row r="741" spans="19:19">
      <c r="S741" s="14" t="s">
        <v>5</v>
      </c>
    </row>
    <row r="742" spans="19:19">
      <c r="S742" s="14" t="s">
        <v>5</v>
      </c>
    </row>
    <row r="743" spans="19:19">
      <c r="S743" s="14" t="s">
        <v>5</v>
      </c>
    </row>
    <row r="744" spans="19:19">
      <c r="S744" s="14" t="s">
        <v>5</v>
      </c>
    </row>
    <row r="745" spans="19:19">
      <c r="S745" s="14" t="s">
        <v>5</v>
      </c>
    </row>
    <row r="746" spans="19:19">
      <c r="S746" s="14" t="s">
        <v>5</v>
      </c>
    </row>
    <row r="747" spans="19:19">
      <c r="S747" s="14" t="s">
        <v>5</v>
      </c>
    </row>
    <row r="748" spans="19:19">
      <c r="S748" s="14" t="s">
        <v>5</v>
      </c>
    </row>
    <row r="749" spans="19:19">
      <c r="S749" s="14" t="s">
        <v>5</v>
      </c>
    </row>
    <row r="750" spans="19:19">
      <c r="S750" s="14" t="s">
        <v>5</v>
      </c>
    </row>
    <row r="751" spans="19:19">
      <c r="S751" s="14" t="s">
        <v>5</v>
      </c>
    </row>
    <row r="752" spans="19:19">
      <c r="S752" s="14" t="s">
        <v>5</v>
      </c>
    </row>
    <row r="753" spans="19:19">
      <c r="S753" s="14" t="s">
        <v>5</v>
      </c>
    </row>
    <row r="754" spans="19:19">
      <c r="S754" s="14" t="s">
        <v>5</v>
      </c>
    </row>
    <row r="755" spans="19:19">
      <c r="S755" s="14" t="s">
        <v>5</v>
      </c>
    </row>
    <row r="756" spans="19:19">
      <c r="S756" s="14" t="s">
        <v>5</v>
      </c>
    </row>
    <row r="757" spans="19:19">
      <c r="S757" s="14" t="s">
        <v>5</v>
      </c>
    </row>
    <row r="758" spans="19:19">
      <c r="S758" s="14" t="s">
        <v>5</v>
      </c>
    </row>
    <row r="759" spans="19:19">
      <c r="S759" s="14" t="s">
        <v>5</v>
      </c>
    </row>
    <row r="760" spans="19:19">
      <c r="S760" s="14" t="s">
        <v>5</v>
      </c>
    </row>
    <row r="761" spans="19:19">
      <c r="S761" s="14" t="s">
        <v>5</v>
      </c>
    </row>
    <row r="762" spans="19:19">
      <c r="S762" s="14" t="s">
        <v>5</v>
      </c>
    </row>
    <row r="763" spans="19:19">
      <c r="S763" s="14" t="s">
        <v>5</v>
      </c>
    </row>
    <row r="764" spans="19:19">
      <c r="S764" s="14" t="s">
        <v>5</v>
      </c>
    </row>
    <row r="765" spans="19:19">
      <c r="S765" s="14" t="s">
        <v>5</v>
      </c>
    </row>
    <row r="766" spans="19:19">
      <c r="S766" s="14" t="s">
        <v>5</v>
      </c>
    </row>
    <row r="767" spans="19:19">
      <c r="S767" s="14" t="s">
        <v>5</v>
      </c>
    </row>
    <row r="768" spans="19:19">
      <c r="S768" s="14" t="s">
        <v>5</v>
      </c>
    </row>
    <row r="769" spans="19:19">
      <c r="S769" s="14" t="s">
        <v>5</v>
      </c>
    </row>
    <row r="770" spans="19:19">
      <c r="S770" s="14" t="s">
        <v>5</v>
      </c>
    </row>
    <row r="771" spans="19:19">
      <c r="S771" s="14" t="s">
        <v>5</v>
      </c>
    </row>
    <row r="772" spans="19:19">
      <c r="S772" s="14" t="s">
        <v>5</v>
      </c>
    </row>
    <row r="773" spans="19:19">
      <c r="S773" s="14" t="s">
        <v>5</v>
      </c>
    </row>
    <row r="774" spans="19:19">
      <c r="S774" s="14" t="s">
        <v>5</v>
      </c>
    </row>
    <row r="775" spans="19:19">
      <c r="S775" s="14" t="s">
        <v>5</v>
      </c>
    </row>
    <row r="776" spans="19:19">
      <c r="S776" s="14" t="s">
        <v>5</v>
      </c>
    </row>
    <row r="777" spans="19:19">
      <c r="S777" s="14" t="s">
        <v>5</v>
      </c>
    </row>
    <row r="778" spans="19:19">
      <c r="S778" s="14" t="s">
        <v>5</v>
      </c>
    </row>
    <row r="779" spans="19:19">
      <c r="S779" s="14" t="s">
        <v>5</v>
      </c>
    </row>
    <row r="780" spans="19:19">
      <c r="S780" s="14" t="s">
        <v>5</v>
      </c>
    </row>
    <row r="781" spans="19:19">
      <c r="S781" s="14" t="s">
        <v>5</v>
      </c>
    </row>
    <row r="782" spans="19:19">
      <c r="S782" s="14" t="s">
        <v>5</v>
      </c>
    </row>
    <row r="783" spans="19:19">
      <c r="S783" s="14" t="s">
        <v>5</v>
      </c>
    </row>
    <row r="784" spans="19:19">
      <c r="S784" s="14" t="s">
        <v>5</v>
      </c>
    </row>
    <row r="785" spans="19:19">
      <c r="S785" s="14" t="s">
        <v>5</v>
      </c>
    </row>
    <row r="786" spans="19:19">
      <c r="S786" s="14" t="s">
        <v>5</v>
      </c>
    </row>
    <row r="787" spans="19:19">
      <c r="S787" s="14" t="s">
        <v>5</v>
      </c>
    </row>
    <row r="788" spans="19:19">
      <c r="S788" s="14" t="s">
        <v>5</v>
      </c>
    </row>
    <row r="789" spans="19:19">
      <c r="S789" s="14" t="s">
        <v>5</v>
      </c>
    </row>
    <row r="790" spans="19:19">
      <c r="S790" s="14" t="s">
        <v>5</v>
      </c>
    </row>
    <row r="791" spans="19:19">
      <c r="S791" s="14" t="s">
        <v>5</v>
      </c>
    </row>
    <row r="792" spans="19:19">
      <c r="S792" s="14" t="s">
        <v>5</v>
      </c>
    </row>
    <row r="793" spans="19:19">
      <c r="S793" s="14" t="s">
        <v>5</v>
      </c>
    </row>
    <row r="794" spans="19:19">
      <c r="S794" s="14" t="s">
        <v>5</v>
      </c>
    </row>
    <row r="795" spans="19:19">
      <c r="S795" s="14" t="s">
        <v>5</v>
      </c>
    </row>
    <row r="796" spans="19:19">
      <c r="S796" s="14" t="s">
        <v>5</v>
      </c>
    </row>
    <row r="797" spans="19:19">
      <c r="S797" s="14" t="s">
        <v>5</v>
      </c>
    </row>
    <row r="798" spans="19:19">
      <c r="S798" s="14" t="s">
        <v>5</v>
      </c>
    </row>
    <row r="799" spans="19:19">
      <c r="S799" s="14" t="s">
        <v>5</v>
      </c>
    </row>
    <row r="800" spans="19:19">
      <c r="S800" s="14" t="s">
        <v>5</v>
      </c>
    </row>
    <row r="801" spans="19:19">
      <c r="S801" s="14" t="s">
        <v>5</v>
      </c>
    </row>
    <row r="802" spans="19:19">
      <c r="S802" s="14" t="s">
        <v>5</v>
      </c>
    </row>
    <row r="803" spans="19:19">
      <c r="S803" s="14" t="s">
        <v>5</v>
      </c>
    </row>
    <row r="804" spans="19:19">
      <c r="S804" s="14" t="s">
        <v>5</v>
      </c>
    </row>
    <row r="805" spans="19:19">
      <c r="S805" s="14" t="s">
        <v>5</v>
      </c>
    </row>
    <row r="806" spans="19:19">
      <c r="S806" s="14" t="s">
        <v>5</v>
      </c>
    </row>
    <row r="807" spans="19:19">
      <c r="S807" s="14" t="s">
        <v>5</v>
      </c>
    </row>
    <row r="808" spans="19:19">
      <c r="S808" s="14" t="s">
        <v>5</v>
      </c>
    </row>
    <row r="809" spans="19:19">
      <c r="S809" s="14" t="s">
        <v>5</v>
      </c>
    </row>
    <row r="810" spans="19:19">
      <c r="S810" s="14" t="s">
        <v>5</v>
      </c>
    </row>
    <row r="811" spans="19:19">
      <c r="S811" s="14" t="s">
        <v>5</v>
      </c>
    </row>
    <row r="812" spans="19:19">
      <c r="S812" s="14" t="s">
        <v>5</v>
      </c>
    </row>
    <row r="813" spans="19:19">
      <c r="S813" s="14" t="s">
        <v>5</v>
      </c>
    </row>
    <row r="814" spans="19:19">
      <c r="S814" s="14" t="s">
        <v>5</v>
      </c>
    </row>
    <row r="815" spans="19:19">
      <c r="S815" s="14" t="s">
        <v>5</v>
      </c>
    </row>
    <row r="816" spans="19:19">
      <c r="S816" s="14" t="s">
        <v>5</v>
      </c>
    </row>
    <row r="817" spans="19:19">
      <c r="S817" s="14" t="s">
        <v>5</v>
      </c>
    </row>
    <row r="818" spans="19:19">
      <c r="S818" s="14" t="s">
        <v>5</v>
      </c>
    </row>
    <row r="819" spans="19:19">
      <c r="S819" s="14" t="s">
        <v>5</v>
      </c>
    </row>
    <row r="820" spans="19:19">
      <c r="S820" s="14" t="s">
        <v>5</v>
      </c>
    </row>
    <row r="821" spans="19:19">
      <c r="S821" s="14" t="s">
        <v>5</v>
      </c>
    </row>
    <row r="822" spans="19:19">
      <c r="S822" s="14" t="s">
        <v>5</v>
      </c>
    </row>
    <row r="823" spans="19:19">
      <c r="S823" s="14" t="s">
        <v>5</v>
      </c>
    </row>
    <row r="824" spans="19:19">
      <c r="S824" s="14" t="s">
        <v>5</v>
      </c>
    </row>
    <row r="825" spans="19:19">
      <c r="S825" s="14" t="s">
        <v>5</v>
      </c>
    </row>
    <row r="826" spans="19:19">
      <c r="S826" s="14" t="s">
        <v>5</v>
      </c>
    </row>
    <row r="827" spans="19:19">
      <c r="S827" s="14" t="s">
        <v>5</v>
      </c>
    </row>
    <row r="828" spans="19:19">
      <c r="S828" s="14" t="s">
        <v>5</v>
      </c>
    </row>
    <row r="829" spans="19:19">
      <c r="S829" s="14" t="s">
        <v>5</v>
      </c>
    </row>
    <row r="830" spans="19:19">
      <c r="S830" s="14" t="s">
        <v>5</v>
      </c>
    </row>
    <row r="831" spans="19:19">
      <c r="S831" s="14" t="s">
        <v>5</v>
      </c>
    </row>
    <row r="832" spans="19:19">
      <c r="S832" s="14" t="s">
        <v>5</v>
      </c>
    </row>
    <row r="833" spans="19:19">
      <c r="S833" s="14" t="s">
        <v>5</v>
      </c>
    </row>
    <row r="834" spans="19:19">
      <c r="S834" s="14" t="s">
        <v>5</v>
      </c>
    </row>
    <row r="835" spans="19:19">
      <c r="S835" s="14" t="s">
        <v>5</v>
      </c>
    </row>
    <row r="836" spans="19:19">
      <c r="S836" s="14" t="s">
        <v>5</v>
      </c>
    </row>
    <row r="837" spans="19:19">
      <c r="S837" s="14" t="s">
        <v>5</v>
      </c>
    </row>
    <row r="838" spans="19:19">
      <c r="S838" s="14" t="s">
        <v>5</v>
      </c>
    </row>
    <row r="839" spans="19:19">
      <c r="S839" s="14" t="s">
        <v>5</v>
      </c>
    </row>
    <row r="840" spans="19:19">
      <c r="S840" s="14" t="s">
        <v>5</v>
      </c>
    </row>
    <row r="841" spans="19:19">
      <c r="S841" s="14" t="s">
        <v>5</v>
      </c>
    </row>
    <row r="842" spans="19:19">
      <c r="S842" s="14" t="s">
        <v>5</v>
      </c>
    </row>
    <row r="843" spans="19:19">
      <c r="S843" s="14" t="s">
        <v>5</v>
      </c>
    </row>
    <row r="844" spans="19:19">
      <c r="S844" s="14" t="s">
        <v>5</v>
      </c>
    </row>
    <row r="845" spans="19:19">
      <c r="S845" s="14" t="s">
        <v>5</v>
      </c>
    </row>
    <row r="846" spans="19:19">
      <c r="S846" s="14" t="s">
        <v>5</v>
      </c>
    </row>
    <row r="847" spans="19:19">
      <c r="S847" s="14" t="s">
        <v>5</v>
      </c>
    </row>
    <row r="848" spans="19:19">
      <c r="S848" s="14" t="s">
        <v>5</v>
      </c>
    </row>
    <row r="849" spans="19:19">
      <c r="S849" s="14" t="s">
        <v>5</v>
      </c>
    </row>
    <row r="850" spans="19:19">
      <c r="S850" s="14" t="s">
        <v>5</v>
      </c>
    </row>
    <row r="851" spans="19:19">
      <c r="S851" s="14" t="s">
        <v>5</v>
      </c>
    </row>
    <row r="852" spans="19:19">
      <c r="S852" s="14" t="s">
        <v>5</v>
      </c>
    </row>
    <row r="853" spans="19:19">
      <c r="S853" s="14" t="s">
        <v>5</v>
      </c>
    </row>
    <row r="854" spans="19:19">
      <c r="S854" s="14" t="s">
        <v>5</v>
      </c>
    </row>
    <row r="855" spans="19:19">
      <c r="S855" s="14" t="s">
        <v>5</v>
      </c>
    </row>
    <row r="856" spans="19:19">
      <c r="S856" s="14" t="s">
        <v>5</v>
      </c>
    </row>
    <row r="857" spans="19:19">
      <c r="S857" s="14" t="s">
        <v>5</v>
      </c>
    </row>
    <row r="858" spans="19:19">
      <c r="S858" s="14" t="s">
        <v>5</v>
      </c>
    </row>
    <row r="859" spans="19:19">
      <c r="S859" s="14" t="s">
        <v>5</v>
      </c>
    </row>
    <row r="860" spans="19:19">
      <c r="S860" s="14" t="s">
        <v>5</v>
      </c>
    </row>
    <row r="861" spans="19:19">
      <c r="S861" s="14" t="s">
        <v>5</v>
      </c>
    </row>
    <row r="862" spans="19:19">
      <c r="S862" s="14" t="s">
        <v>5</v>
      </c>
    </row>
    <row r="863" spans="19:19">
      <c r="S863" s="14" t="s">
        <v>5</v>
      </c>
    </row>
    <row r="864" spans="19:19">
      <c r="S864" s="14" t="s">
        <v>5</v>
      </c>
    </row>
    <row r="865" spans="19:19">
      <c r="S865" s="14" t="s">
        <v>5</v>
      </c>
    </row>
    <row r="866" spans="19:19">
      <c r="S866" s="14" t="s">
        <v>5</v>
      </c>
    </row>
    <row r="867" spans="19:19">
      <c r="S867" s="14" t="s">
        <v>5</v>
      </c>
    </row>
    <row r="868" spans="19:19">
      <c r="S868" s="14" t="s">
        <v>5</v>
      </c>
    </row>
    <row r="869" spans="19:19">
      <c r="S869" s="14" t="s">
        <v>5</v>
      </c>
    </row>
    <row r="870" spans="19:19">
      <c r="S870" s="14" t="s">
        <v>5</v>
      </c>
    </row>
    <row r="871" spans="19:19">
      <c r="S871" s="14" t="s">
        <v>5</v>
      </c>
    </row>
    <row r="872" spans="19:19">
      <c r="S872" s="14" t="s">
        <v>5</v>
      </c>
    </row>
    <row r="873" spans="19:19">
      <c r="S873" s="14" t="s">
        <v>5</v>
      </c>
    </row>
    <row r="874" spans="19:19">
      <c r="S874" s="14" t="s">
        <v>5</v>
      </c>
    </row>
    <row r="875" spans="19:19">
      <c r="S875" s="14" t="s">
        <v>5</v>
      </c>
    </row>
    <row r="876" spans="19:19">
      <c r="S876" s="14" t="s">
        <v>5</v>
      </c>
    </row>
    <row r="877" spans="19:19">
      <c r="S877" s="14" t="s">
        <v>5</v>
      </c>
    </row>
    <row r="878" spans="19:19">
      <c r="S878" s="14" t="s">
        <v>5</v>
      </c>
    </row>
    <row r="879" spans="19:19">
      <c r="S879" s="14" t="s">
        <v>5</v>
      </c>
    </row>
    <row r="880" spans="19:19">
      <c r="S880" s="14" t="s">
        <v>5</v>
      </c>
    </row>
    <row r="881" spans="19:19">
      <c r="S881" s="14" t="s">
        <v>5</v>
      </c>
    </row>
    <row r="882" spans="19:19">
      <c r="S882" s="14" t="s">
        <v>5</v>
      </c>
    </row>
    <row r="883" spans="19:19">
      <c r="S883" s="14" t="s">
        <v>5</v>
      </c>
    </row>
    <row r="884" spans="19:19">
      <c r="S884" s="14" t="s">
        <v>5</v>
      </c>
    </row>
    <row r="885" spans="19:19">
      <c r="S885" s="14" t="s">
        <v>5</v>
      </c>
    </row>
    <row r="886" spans="19:19">
      <c r="S886" s="14" t="s">
        <v>5</v>
      </c>
    </row>
    <row r="887" spans="19:19">
      <c r="S887" s="14" t="s">
        <v>5</v>
      </c>
    </row>
    <row r="888" spans="19:19">
      <c r="S888" s="14" t="s">
        <v>5</v>
      </c>
    </row>
    <row r="889" spans="19:19">
      <c r="S889" s="14" t="s">
        <v>5</v>
      </c>
    </row>
    <row r="890" spans="19:19">
      <c r="S890" s="14" t="s">
        <v>5</v>
      </c>
    </row>
    <row r="891" spans="19:19">
      <c r="S891" s="14" t="s">
        <v>5</v>
      </c>
    </row>
    <row r="892" spans="19:19">
      <c r="S892" s="14" t="s">
        <v>5</v>
      </c>
    </row>
    <row r="893" spans="19:19">
      <c r="S893" s="14" t="s">
        <v>5</v>
      </c>
    </row>
    <row r="894" spans="19:19">
      <c r="S894" s="14" t="s">
        <v>5</v>
      </c>
    </row>
    <row r="895" spans="19:19">
      <c r="S895" s="14" t="s">
        <v>5</v>
      </c>
    </row>
    <row r="896" spans="19:19">
      <c r="S896" s="14" t="s">
        <v>5</v>
      </c>
    </row>
    <row r="897" spans="19:19">
      <c r="S897" s="14" t="s">
        <v>5</v>
      </c>
    </row>
    <row r="898" spans="19:19">
      <c r="S898" s="14" t="s">
        <v>5</v>
      </c>
    </row>
    <row r="899" spans="19:19">
      <c r="S899" s="14" t="s">
        <v>5</v>
      </c>
    </row>
    <row r="900" spans="19:19">
      <c r="S900" s="14" t="s">
        <v>5</v>
      </c>
    </row>
    <row r="901" spans="19:19">
      <c r="S901" s="14" t="s">
        <v>5</v>
      </c>
    </row>
    <row r="902" spans="19:19">
      <c r="S902" s="14" t="s">
        <v>5</v>
      </c>
    </row>
    <row r="903" spans="19:19">
      <c r="S903" s="14" t="s">
        <v>5</v>
      </c>
    </row>
    <row r="904" spans="19:19">
      <c r="S904" s="14" t="s">
        <v>5</v>
      </c>
    </row>
    <row r="905" spans="19:19">
      <c r="S905" s="14" t="s">
        <v>5</v>
      </c>
    </row>
    <row r="906" spans="19:19">
      <c r="S906" s="14" t="s">
        <v>5</v>
      </c>
    </row>
    <row r="907" spans="19:19">
      <c r="S907" s="14" t="s">
        <v>5</v>
      </c>
    </row>
    <row r="908" spans="19:19">
      <c r="S908" s="14" t="s">
        <v>5</v>
      </c>
    </row>
    <row r="909" spans="19:19">
      <c r="S909" s="14" t="s">
        <v>5</v>
      </c>
    </row>
    <row r="910" spans="19:19">
      <c r="S910" s="14" t="s">
        <v>5</v>
      </c>
    </row>
    <row r="911" spans="19:19">
      <c r="S911" s="14" t="s">
        <v>5</v>
      </c>
    </row>
    <row r="912" spans="19:19">
      <c r="S912" s="14" t="s">
        <v>5</v>
      </c>
    </row>
    <row r="913" spans="19:19">
      <c r="S913" s="14" t="s">
        <v>5</v>
      </c>
    </row>
    <row r="914" spans="19:19">
      <c r="S914" s="14" t="s">
        <v>5</v>
      </c>
    </row>
    <row r="915" spans="19:19">
      <c r="S915" s="14" t="s">
        <v>5</v>
      </c>
    </row>
    <row r="916" spans="19:19">
      <c r="S916" s="14" t="s">
        <v>5</v>
      </c>
    </row>
    <row r="917" spans="19:19">
      <c r="S917" s="14" t="s">
        <v>5</v>
      </c>
    </row>
    <row r="918" spans="19:19">
      <c r="S918" s="14" t="s">
        <v>5</v>
      </c>
    </row>
    <row r="919" spans="19:19">
      <c r="S919" s="14" t="s">
        <v>5</v>
      </c>
    </row>
    <row r="920" spans="19:19">
      <c r="S920" s="14" t="s">
        <v>5</v>
      </c>
    </row>
    <row r="921" spans="19:19">
      <c r="S921" s="14" t="s">
        <v>5</v>
      </c>
    </row>
    <row r="922" spans="19:19">
      <c r="S922" s="14" t="s">
        <v>5</v>
      </c>
    </row>
    <row r="923" spans="19:19">
      <c r="S923" s="14" t="s">
        <v>5</v>
      </c>
    </row>
    <row r="924" spans="19:19">
      <c r="S924" s="14" t="s">
        <v>5</v>
      </c>
    </row>
    <row r="925" spans="19:19">
      <c r="S925" s="14" t="s">
        <v>5</v>
      </c>
    </row>
    <row r="926" spans="19:19">
      <c r="S926" s="14" t="s">
        <v>5</v>
      </c>
    </row>
    <row r="927" spans="19:19">
      <c r="S927" s="14" t="s">
        <v>5</v>
      </c>
    </row>
    <row r="928" spans="19:19">
      <c r="S928" s="14" t="s">
        <v>5</v>
      </c>
    </row>
    <row r="929" spans="19:19">
      <c r="S929" s="14" t="s">
        <v>5</v>
      </c>
    </row>
    <row r="930" spans="19:19">
      <c r="S930" s="14" t="s">
        <v>5</v>
      </c>
    </row>
    <row r="931" spans="19:19">
      <c r="S931" s="14" t="s">
        <v>5</v>
      </c>
    </row>
    <row r="932" spans="19:19">
      <c r="S932" s="14" t="s">
        <v>5</v>
      </c>
    </row>
    <row r="933" spans="19:19">
      <c r="S933" s="14" t="s">
        <v>5</v>
      </c>
    </row>
    <row r="934" spans="19:19">
      <c r="S934" s="14" t="s">
        <v>5</v>
      </c>
    </row>
    <row r="935" spans="19:19">
      <c r="S935" s="14" t="s">
        <v>5</v>
      </c>
    </row>
    <row r="936" spans="19:19">
      <c r="S936" s="14" t="s">
        <v>5</v>
      </c>
    </row>
    <row r="937" spans="19:19">
      <c r="S937" s="14" t="s">
        <v>5</v>
      </c>
    </row>
    <row r="938" spans="19:19">
      <c r="S938" s="14" t="s">
        <v>5</v>
      </c>
    </row>
    <row r="939" spans="19:19">
      <c r="S939" s="14" t="s">
        <v>5</v>
      </c>
    </row>
    <row r="940" spans="19:19">
      <c r="S940" s="14" t="s">
        <v>5</v>
      </c>
    </row>
    <row r="941" spans="19:19">
      <c r="S941" s="14" t="s">
        <v>5</v>
      </c>
    </row>
    <row r="942" spans="19:19">
      <c r="S942" s="14" t="s">
        <v>5</v>
      </c>
    </row>
    <row r="943" spans="19:19">
      <c r="S943" s="14" t="s">
        <v>5</v>
      </c>
    </row>
    <row r="944" spans="19:19">
      <c r="S944" s="14" t="s">
        <v>5</v>
      </c>
    </row>
    <row r="945" spans="19:19">
      <c r="S945" s="14" t="s">
        <v>5</v>
      </c>
    </row>
    <row r="946" spans="19:19">
      <c r="S946" s="14" t="s">
        <v>5</v>
      </c>
    </row>
    <row r="947" spans="19:19">
      <c r="S947" s="14" t="s">
        <v>5</v>
      </c>
    </row>
    <row r="948" spans="19:19">
      <c r="S948" s="14" t="s">
        <v>5</v>
      </c>
    </row>
    <row r="949" spans="19:19">
      <c r="S949" s="14" t="s">
        <v>5</v>
      </c>
    </row>
    <row r="950" spans="19:19">
      <c r="S950" s="14" t="s">
        <v>5</v>
      </c>
    </row>
    <row r="951" spans="19:19">
      <c r="S951" s="14" t="s">
        <v>5</v>
      </c>
    </row>
    <row r="952" spans="19:19">
      <c r="S952" s="14" t="s">
        <v>5</v>
      </c>
    </row>
    <row r="953" spans="19:19">
      <c r="S953" s="14" t="s">
        <v>5</v>
      </c>
    </row>
    <row r="954" spans="19:19">
      <c r="S954" s="14" t="s">
        <v>5</v>
      </c>
    </row>
    <row r="955" spans="19:19">
      <c r="S955" s="14" t="s">
        <v>5</v>
      </c>
    </row>
    <row r="956" spans="19:19">
      <c r="S956" s="14" t="s">
        <v>5</v>
      </c>
    </row>
    <row r="957" spans="19:19">
      <c r="S957" s="14" t="s">
        <v>5</v>
      </c>
    </row>
    <row r="958" spans="19:19">
      <c r="S958" s="14" t="s">
        <v>5</v>
      </c>
    </row>
    <row r="959" spans="19:19">
      <c r="S959" s="14" t="s">
        <v>5</v>
      </c>
    </row>
    <row r="960" spans="19:19">
      <c r="S960" s="14" t="s">
        <v>5</v>
      </c>
    </row>
    <row r="961" spans="19:19">
      <c r="S961" s="14" t="s">
        <v>5</v>
      </c>
    </row>
    <row r="962" spans="19:19">
      <c r="S962" s="14" t="s">
        <v>5</v>
      </c>
    </row>
    <row r="963" spans="19:19">
      <c r="S963" s="14" t="s">
        <v>5</v>
      </c>
    </row>
    <row r="964" spans="19:19">
      <c r="S964" s="14" t="s">
        <v>5</v>
      </c>
    </row>
    <row r="965" spans="19:19">
      <c r="S965" s="14" t="s">
        <v>5</v>
      </c>
    </row>
    <row r="966" spans="19:19">
      <c r="S966" s="14" t="s">
        <v>5</v>
      </c>
    </row>
    <row r="967" spans="19:19">
      <c r="S967" s="14" t="s">
        <v>5</v>
      </c>
    </row>
    <row r="968" spans="19:19">
      <c r="S968" s="14" t="s">
        <v>5</v>
      </c>
    </row>
    <row r="969" spans="19:19">
      <c r="S969" s="14" t="s">
        <v>5</v>
      </c>
    </row>
    <row r="970" spans="19:19">
      <c r="S970" s="14" t="s">
        <v>5</v>
      </c>
    </row>
    <row r="971" spans="19:19">
      <c r="S971" s="14" t="s">
        <v>5</v>
      </c>
    </row>
    <row r="972" spans="19:19">
      <c r="S972" s="14" t="s">
        <v>5</v>
      </c>
    </row>
    <row r="973" spans="19:19">
      <c r="S973" s="14" t="s">
        <v>5</v>
      </c>
    </row>
    <row r="974" spans="19:19">
      <c r="S974" s="14" t="s">
        <v>5</v>
      </c>
    </row>
    <row r="975" spans="19:19">
      <c r="S975" s="14" t="s">
        <v>5</v>
      </c>
    </row>
    <row r="976" spans="19:19">
      <c r="S976" s="14" t="s">
        <v>5</v>
      </c>
    </row>
    <row r="977" spans="19:19">
      <c r="S977" s="14" t="s">
        <v>5</v>
      </c>
    </row>
    <row r="978" spans="19:19">
      <c r="S978" s="14" t="s">
        <v>5</v>
      </c>
    </row>
    <row r="979" spans="19:19">
      <c r="S979" s="14" t="s">
        <v>5</v>
      </c>
    </row>
    <row r="980" spans="19:19">
      <c r="S980" s="14" t="s">
        <v>5</v>
      </c>
    </row>
    <row r="981" spans="19:19">
      <c r="S981" s="14" t="s">
        <v>5</v>
      </c>
    </row>
    <row r="982" spans="19:19">
      <c r="S982" s="14" t="s">
        <v>5</v>
      </c>
    </row>
    <row r="983" spans="19:19">
      <c r="S983" s="14" t="s">
        <v>5</v>
      </c>
    </row>
    <row r="984" spans="19:19">
      <c r="S984" s="14" t="s">
        <v>5</v>
      </c>
    </row>
    <row r="985" spans="19:19">
      <c r="S985" s="14" t="s">
        <v>5</v>
      </c>
    </row>
    <row r="986" spans="19:19">
      <c r="S986" s="14" t="s">
        <v>5</v>
      </c>
    </row>
    <row r="987" spans="19:19">
      <c r="S987" s="14" t="s">
        <v>5</v>
      </c>
    </row>
    <row r="988" spans="19:19">
      <c r="S988" s="14" t="s">
        <v>5</v>
      </c>
    </row>
    <row r="989" spans="19:19">
      <c r="S989" s="14" t="s">
        <v>5</v>
      </c>
    </row>
    <row r="990" spans="19:19">
      <c r="S990" s="14" t="s">
        <v>5</v>
      </c>
    </row>
    <row r="991" spans="19:19">
      <c r="S991" s="14" t="s">
        <v>5</v>
      </c>
    </row>
    <row r="992" spans="19:19">
      <c r="S992" s="14" t="s">
        <v>5</v>
      </c>
    </row>
    <row r="993" spans="19:19">
      <c r="S993" s="14" t="s">
        <v>5</v>
      </c>
    </row>
    <row r="994" spans="19:19">
      <c r="S994" s="14" t="s">
        <v>5</v>
      </c>
    </row>
    <row r="995" spans="19:19">
      <c r="S995" s="14" t="s">
        <v>5</v>
      </c>
    </row>
    <row r="996" spans="19:19">
      <c r="S996" s="14" t="s">
        <v>5</v>
      </c>
    </row>
    <row r="997" spans="19:19">
      <c r="S997" s="14" t="s">
        <v>5</v>
      </c>
    </row>
    <row r="998" spans="19:19">
      <c r="S998" s="14" t="s">
        <v>5</v>
      </c>
    </row>
    <row r="999" spans="19:19">
      <c r="S999" s="14" t="s">
        <v>5</v>
      </c>
    </row>
    <row r="1000" spans="19:19">
      <c r="S1000" s="14" t="s">
        <v>5</v>
      </c>
    </row>
    <row r="1001" spans="19:19">
      <c r="S1001" s="14" t="s">
        <v>5</v>
      </c>
    </row>
    <row r="1002" spans="19:19">
      <c r="S1002" s="14" t="s">
        <v>5</v>
      </c>
    </row>
    <row r="1003" spans="19:19">
      <c r="S1003" s="14" t="s">
        <v>5</v>
      </c>
    </row>
    <row r="1004" spans="19:19">
      <c r="S1004" s="14" t="s">
        <v>5</v>
      </c>
    </row>
    <row r="1005" spans="19:19">
      <c r="S1005" s="14" t="s">
        <v>5</v>
      </c>
    </row>
    <row r="1006" spans="19:19">
      <c r="S1006" s="14" t="s">
        <v>5</v>
      </c>
    </row>
    <row r="1007" spans="19:19">
      <c r="S1007" s="14" t="s">
        <v>5</v>
      </c>
    </row>
    <row r="1008" spans="19:19">
      <c r="S1008" s="14" t="s">
        <v>5</v>
      </c>
    </row>
    <row r="1009" spans="19:19">
      <c r="S1009" s="14" t="s">
        <v>5</v>
      </c>
    </row>
    <row r="1010" spans="19:19">
      <c r="S1010" s="14" t="s">
        <v>5</v>
      </c>
    </row>
    <row r="1011" spans="19:19">
      <c r="S1011" s="14" t="s">
        <v>5</v>
      </c>
    </row>
    <row r="1012" spans="19:19">
      <c r="S1012" s="14" t="s">
        <v>5</v>
      </c>
    </row>
    <row r="1013" spans="19:19">
      <c r="S1013" s="14" t="s">
        <v>5</v>
      </c>
    </row>
    <row r="1014" spans="19:19">
      <c r="S1014" s="14" t="s">
        <v>5</v>
      </c>
    </row>
    <row r="1015" spans="19:19">
      <c r="S1015" s="14" t="s">
        <v>5</v>
      </c>
    </row>
    <row r="1016" spans="19:19">
      <c r="S1016" s="14" t="s">
        <v>5</v>
      </c>
    </row>
    <row r="1017" spans="19:19">
      <c r="S1017" s="14" t="s">
        <v>5</v>
      </c>
    </row>
    <row r="1018" spans="19:19">
      <c r="S1018" s="14" t="s">
        <v>5</v>
      </c>
    </row>
    <row r="1019" spans="19:19">
      <c r="S1019" s="14" t="s">
        <v>5</v>
      </c>
    </row>
    <row r="1020" spans="19:19">
      <c r="S1020" s="14" t="s">
        <v>5</v>
      </c>
    </row>
    <row r="1021" spans="19:19">
      <c r="S1021" s="14" t="s">
        <v>5</v>
      </c>
    </row>
    <row r="1022" spans="19:19">
      <c r="S1022" s="14" t="s">
        <v>5</v>
      </c>
    </row>
    <row r="1023" spans="19:19">
      <c r="S1023" s="14" t="s">
        <v>5</v>
      </c>
    </row>
    <row r="1024" spans="19:19">
      <c r="S1024" s="14" t="s">
        <v>5</v>
      </c>
    </row>
    <row r="1025" spans="19:19">
      <c r="S1025" s="14" t="s">
        <v>5</v>
      </c>
    </row>
    <row r="1026" spans="19:19">
      <c r="S1026" s="14" t="s">
        <v>5</v>
      </c>
    </row>
    <row r="1027" spans="19:19">
      <c r="S1027" s="14" t="s">
        <v>5</v>
      </c>
    </row>
    <row r="1028" spans="19:19">
      <c r="S1028" s="14" t="s">
        <v>5</v>
      </c>
    </row>
    <row r="1029" spans="19:19">
      <c r="S1029" s="14" t="s">
        <v>5</v>
      </c>
    </row>
    <row r="1030" spans="19:19">
      <c r="S1030" s="14" t="s">
        <v>5</v>
      </c>
    </row>
    <row r="1031" spans="19:19">
      <c r="S1031" s="14" t="s">
        <v>5</v>
      </c>
    </row>
    <row r="1032" spans="19:19">
      <c r="S1032" s="14" t="s">
        <v>5</v>
      </c>
    </row>
    <row r="1033" spans="19:19">
      <c r="S1033" s="14" t="s">
        <v>5</v>
      </c>
    </row>
    <row r="1034" spans="19:19">
      <c r="S1034" s="14" t="s">
        <v>5</v>
      </c>
    </row>
    <row r="1035" spans="19:19">
      <c r="S1035" s="14" t="s">
        <v>5</v>
      </c>
    </row>
    <row r="1036" spans="19:19">
      <c r="S1036" s="14" t="s">
        <v>5</v>
      </c>
    </row>
    <row r="1037" spans="19:19">
      <c r="S1037" s="14" t="s">
        <v>5</v>
      </c>
    </row>
    <row r="1038" spans="19:19">
      <c r="S1038" s="14" t="s">
        <v>5</v>
      </c>
    </row>
    <row r="1039" spans="19:19">
      <c r="S1039" s="14" t="s">
        <v>5</v>
      </c>
    </row>
    <row r="1040" spans="19:19">
      <c r="S1040" s="14" t="s">
        <v>5</v>
      </c>
    </row>
    <row r="1041" spans="19:19">
      <c r="S1041" s="14" t="s">
        <v>5</v>
      </c>
    </row>
    <row r="1042" spans="19:19">
      <c r="S1042" s="14" t="s">
        <v>5</v>
      </c>
    </row>
    <row r="1043" spans="19:19">
      <c r="S1043" s="14" t="s">
        <v>5</v>
      </c>
    </row>
    <row r="1044" spans="19:19">
      <c r="S1044" s="14" t="s">
        <v>5</v>
      </c>
    </row>
    <row r="1045" spans="19:19">
      <c r="S1045" s="14" t="s">
        <v>5</v>
      </c>
    </row>
    <row r="1046" spans="19:19">
      <c r="S1046" s="14" t="s">
        <v>5</v>
      </c>
    </row>
    <row r="1047" spans="19:19">
      <c r="S1047" s="14" t="s">
        <v>5</v>
      </c>
    </row>
    <row r="1048" spans="19:19">
      <c r="S1048" s="14" t="s">
        <v>5</v>
      </c>
    </row>
    <row r="1049" spans="19:19">
      <c r="S1049" s="14" t="s">
        <v>5</v>
      </c>
    </row>
    <row r="1050" spans="19:19">
      <c r="S1050" s="14" t="s">
        <v>5</v>
      </c>
    </row>
    <row r="1051" spans="19:19">
      <c r="S1051" s="14" t="s">
        <v>5</v>
      </c>
    </row>
    <row r="1052" spans="19:19">
      <c r="S1052" s="14" t="s">
        <v>5</v>
      </c>
    </row>
    <row r="1053" spans="19:19">
      <c r="S1053" s="14" t="s">
        <v>5</v>
      </c>
    </row>
    <row r="1054" spans="19:19">
      <c r="S1054" s="14" t="s">
        <v>5</v>
      </c>
    </row>
    <row r="1055" spans="19:19">
      <c r="S1055" s="14" t="s">
        <v>5</v>
      </c>
    </row>
    <row r="1056" spans="19:19">
      <c r="S1056" s="14" t="s">
        <v>5</v>
      </c>
    </row>
    <row r="1057" spans="19:19">
      <c r="S1057" s="14" t="s">
        <v>5</v>
      </c>
    </row>
    <row r="1058" spans="19:19">
      <c r="S1058" s="14" t="s">
        <v>5</v>
      </c>
    </row>
    <row r="1059" spans="19:19">
      <c r="S1059" s="14" t="s">
        <v>5</v>
      </c>
    </row>
    <row r="1060" spans="19:19">
      <c r="S1060" s="14" t="s">
        <v>5</v>
      </c>
    </row>
    <row r="1061" spans="19:19">
      <c r="S1061" s="14" t="s">
        <v>5</v>
      </c>
    </row>
    <row r="1062" spans="19:19">
      <c r="S1062" s="14" t="s">
        <v>5</v>
      </c>
    </row>
    <row r="1063" spans="19:19">
      <c r="S1063" s="14" t="s">
        <v>5</v>
      </c>
    </row>
    <row r="1064" spans="19:19">
      <c r="S1064" s="14" t="s">
        <v>5</v>
      </c>
    </row>
    <row r="1065" spans="19:19">
      <c r="S1065" s="14" t="s">
        <v>5</v>
      </c>
    </row>
    <row r="1066" spans="19:19">
      <c r="S1066" s="14" t="s">
        <v>5</v>
      </c>
    </row>
    <row r="1067" spans="19:19">
      <c r="S1067" s="14" t="s">
        <v>5</v>
      </c>
    </row>
    <row r="1068" spans="19:19">
      <c r="S1068" s="14" t="s">
        <v>5</v>
      </c>
    </row>
    <row r="1069" spans="19:19">
      <c r="S1069" s="14" t="s">
        <v>5</v>
      </c>
    </row>
    <row r="1070" spans="19:19">
      <c r="S1070" s="14" t="s">
        <v>5</v>
      </c>
    </row>
    <row r="1071" spans="19:19">
      <c r="S1071" s="14" t="s">
        <v>5</v>
      </c>
    </row>
    <row r="1072" spans="19:19">
      <c r="S1072" s="14" t="s">
        <v>5</v>
      </c>
    </row>
    <row r="1073" spans="19:19">
      <c r="S1073" s="14" t="s">
        <v>5</v>
      </c>
    </row>
    <row r="1074" spans="19:19">
      <c r="S1074" s="14" t="s">
        <v>5</v>
      </c>
    </row>
    <row r="1075" spans="19:19">
      <c r="S1075" s="14" t="s">
        <v>5</v>
      </c>
    </row>
    <row r="1076" spans="19:19">
      <c r="S1076" s="14" t="s">
        <v>5</v>
      </c>
    </row>
    <row r="1077" spans="19:19">
      <c r="S1077" s="14" t="s">
        <v>5</v>
      </c>
    </row>
    <row r="1078" spans="19:19">
      <c r="S1078" s="14" t="s">
        <v>5</v>
      </c>
    </row>
    <row r="1079" spans="19:19">
      <c r="S1079" s="14" t="s">
        <v>5</v>
      </c>
    </row>
    <row r="1080" spans="19:19">
      <c r="S1080" s="14" t="s">
        <v>5</v>
      </c>
    </row>
    <row r="1081" spans="19:19">
      <c r="S1081" s="14" t="s">
        <v>5</v>
      </c>
    </row>
    <row r="1082" spans="19:19">
      <c r="S1082" s="14" t="s">
        <v>5</v>
      </c>
    </row>
    <row r="1083" spans="19:19">
      <c r="S1083" s="14" t="s">
        <v>5</v>
      </c>
    </row>
    <row r="1084" spans="19:19">
      <c r="S1084" s="14" t="s">
        <v>5</v>
      </c>
    </row>
    <row r="1085" spans="19:19">
      <c r="S1085" s="14" t="s">
        <v>5</v>
      </c>
    </row>
    <row r="1086" spans="19:19">
      <c r="S1086" s="14" t="s">
        <v>5</v>
      </c>
    </row>
    <row r="1087" spans="19:19">
      <c r="S1087" s="14" t="s">
        <v>5</v>
      </c>
    </row>
    <row r="1088" spans="19:19">
      <c r="S1088" s="14" t="s">
        <v>5</v>
      </c>
    </row>
    <row r="1089" spans="19:19">
      <c r="S1089" s="14" t="s">
        <v>5</v>
      </c>
    </row>
    <row r="1090" spans="19:19">
      <c r="S1090" s="14" t="s">
        <v>5</v>
      </c>
    </row>
    <row r="1091" spans="19:19">
      <c r="S1091" s="14" t="s">
        <v>5</v>
      </c>
    </row>
    <row r="1092" spans="19:19">
      <c r="S1092" s="14" t="s">
        <v>5</v>
      </c>
    </row>
    <row r="1093" spans="19:19">
      <c r="S1093" s="14" t="s">
        <v>5</v>
      </c>
    </row>
    <row r="1094" spans="19:19">
      <c r="S1094" s="14" t="s">
        <v>5</v>
      </c>
    </row>
    <row r="1095" spans="19:19">
      <c r="S1095" s="14" t="s">
        <v>5</v>
      </c>
    </row>
    <row r="1096" spans="19:19">
      <c r="S1096" s="14" t="s">
        <v>5</v>
      </c>
    </row>
    <row r="1097" spans="19:19">
      <c r="S1097" s="14" t="s">
        <v>5</v>
      </c>
    </row>
    <row r="1098" spans="19:19">
      <c r="S1098" s="14" t="s">
        <v>5</v>
      </c>
    </row>
    <row r="1099" spans="19:19">
      <c r="S1099" s="14" t="s">
        <v>5</v>
      </c>
    </row>
    <row r="1100" spans="19:19">
      <c r="S1100" s="14" t="s">
        <v>5</v>
      </c>
    </row>
    <row r="1101" spans="19:19">
      <c r="S1101" s="14" t="s">
        <v>5</v>
      </c>
    </row>
    <row r="1102" spans="19:19">
      <c r="S1102" s="14" t="s">
        <v>5</v>
      </c>
    </row>
    <row r="1103" spans="19:19">
      <c r="S1103" s="14" t="s">
        <v>5</v>
      </c>
    </row>
    <row r="1104" spans="19:19">
      <c r="S1104" s="14" t="s">
        <v>5</v>
      </c>
    </row>
    <row r="1105" spans="19:19">
      <c r="S1105" s="14" t="s">
        <v>5</v>
      </c>
    </row>
    <row r="1106" spans="19:19">
      <c r="S1106" s="14" t="s">
        <v>5</v>
      </c>
    </row>
    <row r="1107" spans="19:19">
      <c r="S1107" s="14" t="s">
        <v>5</v>
      </c>
    </row>
    <row r="1108" spans="19:19">
      <c r="S1108" s="14" t="s">
        <v>5</v>
      </c>
    </row>
    <row r="1109" spans="19:19">
      <c r="S1109" s="14" t="s">
        <v>5</v>
      </c>
    </row>
    <row r="1110" spans="19:19">
      <c r="S1110" s="14" t="s">
        <v>5</v>
      </c>
    </row>
    <row r="1111" spans="19:19">
      <c r="S1111" s="14" t="s">
        <v>5</v>
      </c>
    </row>
    <row r="1112" spans="19:19">
      <c r="S1112" s="14" t="s">
        <v>5</v>
      </c>
    </row>
    <row r="1113" spans="19:19">
      <c r="S1113" s="14" t="s">
        <v>5</v>
      </c>
    </row>
    <row r="1114" spans="19:19">
      <c r="S1114" s="14" t="s">
        <v>5</v>
      </c>
    </row>
    <row r="1115" spans="19:19">
      <c r="S1115" s="14" t="s">
        <v>5</v>
      </c>
    </row>
    <row r="1116" spans="19:19">
      <c r="S1116" s="14" t="s">
        <v>5</v>
      </c>
    </row>
    <row r="1117" spans="19:19">
      <c r="S1117" s="14" t="s">
        <v>5</v>
      </c>
    </row>
    <row r="1118" spans="19:19">
      <c r="S1118" s="14" t="s">
        <v>5</v>
      </c>
    </row>
    <row r="1119" spans="19:19">
      <c r="S1119" s="14" t="s">
        <v>5</v>
      </c>
    </row>
    <row r="1120" spans="19:19">
      <c r="S1120" s="14" t="s">
        <v>5</v>
      </c>
    </row>
    <row r="1121" spans="19:19">
      <c r="S1121" s="14" t="s">
        <v>5</v>
      </c>
    </row>
    <row r="1122" spans="19:19">
      <c r="S1122" s="14" t="s">
        <v>5</v>
      </c>
    </row>
    <row r="1123" spans="19:19">
      <c r="S1123" s="14" t="s">
        <v>5</v>
      </c>
    </row>
    <row r="1124" spans="19:19">
      <c r="S1124" s="14" t="s">
        <v>5</v>
      </c>
    </row>
    <row r="1125" spans="19:19">
      <c r="S1125" s="14" t="s">
        <v>5</v>
      </c>
    </row>
    <row r="1126" spans="19:19">
      <c r="S1126" s="14" t="s">
        <v>5</v>
      </c>
    </row>
    <row r="1127" spans="19:19">
      <c r="S1127" s="14" t="s">
        <v>5</v>
      </c>
    </row>
    <row r="1128" spans="19:19">
      <c r="S1128" s="14" t="s">
        <v>5</v>
      </c>
    </row>
    <row r="1129" spans="19:19">
      <c r="S1129" s="14" t="s">
        <v>5</v>
      </c>
    </row>
    <row r="1130" spans="19:19">
      <c r="S1130" s="14" t="s">
        <v>5</v>
      </c>
    </row>
    <row r="1131" spans="19:19">
      <c r="S1131" s="14" t="s">
        <v>5</v>
      </c>
    </row>
    <row r="1132" spans="19:19">
      <c r="S1132" s="14" t="s">
        <v>5</v>
      </c>
    </row>
    <row r="1133" spans="19:19">
      <c r="S1133" s="14" t="s">
        <v>5</v>
      </c>
    </row>
    <row r="1134" spans="19:19">
      <c r="S1134" s="14" t="s">
        <v>5</v>
      </c>
    </row>
    <row r="1135" spans="19:19">
      <c r="S1135" s="14" t="s">
        <v>5</v>
      </c>
    </row>
    <row r="1136" spans="19:19">
      <c r="S1136" s="14" t="s">
        <v>5</v>
      </c>
    </row>
    <row r="1137" spans="19:19">
      <c r="S1137" s="14" t="s">
        <v>5</v>
      </c>
    </row>
    <row r="1138" spans="19:19">
      <c r="S1138" s="14" t="s">
        <v>5</v>
      </c>
    </row>
    <row r="1139" spans="19:19">
      <c r="S1139" s="14" t="s">
        <v>5</v>
      </c>
    </row>
    <row r="1140" spans="19:19">
      <c r="S1140" s="14" t="s">
        <v>5</v>
      </c>
    </row>
    <row r="1141" spans="19:19">
      <c r="S1141" s="14" t="s">
        <v>5</v>
      </c>
    </row>
    <row r="1142" spans="19:19">
      <c r="S1142" s="14" t="s">
        <v>5</v>
      </c>
    </row>
    <row r="1143" spans="19:19">
      <c r="S1143" s="14" t="s">
        <v>5</v>
      </c>
    </row>
    <row r="1144" spans="19:19">
      <c r="S1144" s="14" t="s">
        <v>5</v>
      </c>
    </row>
    <row r="1145" spans="19:19">
      <c r="S1145" s="14" t="s">
        <v>5</v>
      </c>
    </row>
    <row r="1146" spans="19:19">
      <c r="S1146" s="14" t="s">
        <v>5</v>
      </c>
    </row>
    <row r="1147" spans="19:19">
      <c r="S1147" s="14" t="s">
        <v>5</v>
      </c>
    </row>
    <row r="1148" spans="19:19">
      <c r="S1148" s="14" t="s">
        <v>5</v>
      </c>
    </row>
    <row r="1149" spans="19:19">
      <c r="S1149" s="14" t="s">
        <v>5</v>
      </c>
    </row>
    <row r="1150" spans="19:19">
      <c r="S1150" s="14" t="s">
        <v>5</v>
      </c>
    </row>
    <row r="1151" spans="19:19">
      <c r="S1151" s="14" t="s">
        <v>5</v>
      </c>
    </row>
  </sheetData>
  <mergeCells count="3">
    <mergeCell ref="B3:M3"/>
    <mergeCell ref="R1:W1"/>
    <mergeCell ref="T2:W2"/>
  </mergeCells>
  <phoneticPr fontId="8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R28"/>
  <sheetViews>
    <sheetView topLeftCell="A13" zoomScale="90" zoomScaleNormal="90" workbookViewId="0">
      <selection activeCell="K10" sqref="K10"/>
    </sheetView>
  </sheetViews>
  <sheetFormatPr defaultColWidth="8.8984375" defaultRowHeight="27.75"/>
  <cols>
    <col min="1" max="1" width="17.09765625" style="14" customWidth="1"/>
    <col min="2" max="2" width="12" style="14" customWidth="1"/>
    <col min="3" max="3" width="6.59765625" style="14" customWidth="1"/>
    <col min="4" max="4" width="7.3984375" style="14" customWidth="1"/>
    <col min="5" max="5" width="14.09765625" style="14" customWidth="1"/>
    <col min="6" max="6" width="17.69921875" style="14" customWidth="1"/>
    <col min="7" max="7" width="8.09765625" style="14" customWidth="1"/>
    <col min="8" max="8" width="14.8984375" style="14" bestFit="1" customWidth="1"/>
    <col min="9" max="9" width="15.8984375" style="14" customWidth="1"/>
    <col min="10" max="12" width="8.8984375" style="14"/>
    <col min="13" max="13" width="16.09765625" style="115" customWidth="1"/>
    <col min="14" max="14" width="15.8984375" style="115" customWidth="1"/>
    <col min="15" max="15" width="15.3984375" style="14" customWidth="1"/>
    <col min="16" max="16" width="16.19921875" style="14" customWidth="1"/>
    <col min="17" max="17" width="9.09765625" style="14" customWidth="1"/>
    <col min="18" max="18" width="11" style="14" hidden="1" customWidth="1"/>
    <col min="19" max="20" width="9.09765625" style="14" customWidth="1"/>
    <col min="21" max="16384" width="8.8984375" style="14"/>
  </cols>
  <sheetData>
    <row r="1" spans="1:18">
      <c r="B1" s="60" t="s">
        <v>376</v>
      </c>
      <c r="M1" s="60"/>
      <c r="N1" s="111" t="s">
        <v>393</v>
      </c>
    </row>
    <row r="2" spans="1:18">
      <c r="A2" s="113"/>
      <c r="B2" s="61" t="s">
        <v>1102</v>
      </c>
      <c r="C2" s="113"/>
      <c r="D2" s="113"/>
      <c r="E2" s="113"/>
      <c r="F2" s="113"/>
      <c r="G2" s="113"/>
      <c r="H2" s="113"/>
      <c r="I2" s="113"/>
      <c r="M2" s="63" t="s">
        <v>44</v>
      </c>
      <c r="N2" s="63" t="s">
        <v>10</v>
      </c>
      <c r="O2" s="63" t="s">
        <v>40</v>
      </c>
      <c r="P2" s="63" t="s">
        <v>13</v>
      </c>
      <c r="R2" s="114" t="s">
        <v>68</v>
      </c>
    </row>
    <row r="3" spans="1:18">
      <c r="A3" s="113"/>
      <c r="B3" s="15"/>
      <c r="C3" s="113"/>
      <c r="D3" s="113"/>
      <c r="E3" s="113"/>
      <c r="F3" s="113"/>
      <c r="G3" s="113"/>
      <c r="H3" s="113"/>
      <c r="I3" s="113"/>
      <c r="M3" s="68"/>
      <c r="N3" s="68"/>
      <c r="O3" s="68" t="s">
        <v>18</v>
      </c>
      <c r="P3" s="68"/>
      <c r="Q3" s="115"/>
      <c r="R3" s="115"/>
    </row>
    <row r="4" spans="1:18">
      <c r="A4" s="63" t="s">
        <v>9</v>
      </c>
      <c r="B4" s="63" t="s">
        <v>10</v>
      </c>
      <c r="C4" s="63" t="s">
        <v>15</v>
      </c>
      <c r="D4" s="63" t="s">
        <v>16</v>
      </c>
      <c r="E4" s="116" t="s">
        <v>41</v>
      </c>
      <c r="F4" s="116" t="s">
        <v>13</v>
      </c>
      <c r="G4" s="63" t="s">
        <v>17</v>
      </c>
      <c r="H4" s="117" t="s">
        <v>6</v>
      </c>
      <c r="I4" s="117" t="s">
        <v>13</v>
      </c>
      <c r="M4" s="118" t="s">
        <v>45</v>
      </c>
      <c r="N4" s="119">
        <v>53537</v>
      </c>
      <c r="O4" s="118">
        <v>62</v>
      </c>
      <c r="P4" s="120">
        <f t="shared" ref="P4:P10" si="0">O4*100000/N4</f>
        <v>115.80775911986103</v>
      </c>
      <c r="Q4" s="115"/>
      <c r="R4" s="121">
        <f>O4*100/O10</f>
        <v>9.1715976331360949</v>
      </c>
    </row>
    <row r="5" spans="1:18">
      <c r="A5" s="68"/>
      <c r="B5" s="68"/>
      <c r="C5" s="68" t="s">
        <v>18</v>
      </c>
      <c r="D5" s="68" t="s">
        <v>18</v>
      </c>
      <c r="E5" s="123" t="s">
        <v>7</v>
      </c>
      <c r="F5" s="123" t="s">
        <v>7</v>
      </c>
      <c r="G5" s="68" t="s">
        <v>18</v>
      </c>
      <c r="H5" s="124" t="s">
        <v>18</v>
      </c>
      <c r="I5" s="124" t="s">
        <v>8</v>
      </c>
      <c r="L5" s="125"/>
      <c r="M5" s="118" t="s">
        <v>46</v>
      </c>
      <c r="N5" s="119">
        <v>66055</v>
      </c>
      <c r="O5" s="118">
        <v>106</v>
      </c>
      <c r="P5" s="120">
        <f t="shared" si="0"/>
        <v>160.47233366134282</v>
      </c>
      <c r="R5" s="121">
        <f>O5*100/O10</f>
        <v>15.680473372781066</v>
      </c>
    </row>
    <row r="6" spans="1:18">
      <c r="A6" s="79" t="s">
        <v>21</v>
      </c>
      <c r="B6" s="80">
        <v>158338</v>
      </c>
      <c r="C6" s="126">
        <v>35</v>
      </c>
      <c r="D6" s="126">
        <v>0</v>
      </c>
      <c r="E6" s="127">
        <f>C6+D6</f>
        <v>35</v>
      </c>
      <c r="F6" s="128">
        <f>E6*100000/B6</f>
        <v>22.104611653551263</v>
      </c>
      <c r="G6" s="126">
        <v>58</v>
      </c>
      <c r="H6" s="129">
        <f>C6+D6+G6</f>
        <v>93</v>
      </c>
      <c r="I6" s="130">
        <f>H6*100000/B6</f>
        <v>58.735110965150504</v>
      </c>
      <c r="L6" s="125"/>
      <c r="M6" s="118" t="s">
        <v>36</v>
      </c>
      <c r="N6" s="119">
        <v>70853</v>
      </c>
      <c r="O6" s="118">
        <v>176</v>
      </c>
      <c r="P6" s="120">
        <f t="shared" si="0"/>
        <v>248.40162025602302</v>
      </c>
      <c r="R6" s="121">
        <f>O6*100/O10</f>
        <v>26.035502958579883</v>
      </c>
    </row>
    <row r="7" spans="1:18">
      <c r="A7" s="92" t="s">
        <v>57</v>
      </c>
      <c r="B7" s="93">
        <v>35323</v>
      </c>
      <c r="C7" s="88">
        <v>4</v>
      </c>
      <c r="D7" s="88">
        <v>0</v>
      </c>
      <c r="E7" s="131">
        <f>C7+D7</f>
        <v>4</v>
      </c>
      <c r="F7" s="132">
        <f>E7*100000/B7</f>
        <v>11.324066472270193</v>
      </c>
      <c r="G7" s="88">
        <v>6</v>
      </c>
      <c r="H7" s="133">
        <f>C7+D7+G7</f>
        <v>10</v>
      </c>
      <c r="I7" s="134">
        <f>H7*100000/B7</f>
        <v>28.310166180675481</v>
      </c>
      <c r="M7" s="118" t="s">
        <v>37</v>
      </c>
      <c r="N7" s="119">
        <v>157174</v>
      </c>
      <c r="O7" s="118">
        <v>140</v>
      </c>
      <c r="P7" s="120">
        <f t="shared" si="0"/>
        <v>89.07325639100614</v>
      </c>
      <c r="R7" s="121">
        <f>O7*100/O10</f>
        <v>20.710059171597631</v>
      </c>
    </row>
    <row r="8" spans="1:18">
      <c r="A8" s="92" t="s">
        <v>22</v>
      </c>
      <c r="B8" s="93">
        <v>123015</v>
      </c>
      <c r="C8" s="88">
        <v>31</v>
      </c>
      <c r="D8" s="88">
        <v>0</v>
      </c>
      <c r="E8" s="131">
        <f>C8+D8</f>
        <v>31</v>
      </c>
      <c r="F8" s="132">
        <f t="shared" ref="F8:F27" si="1">E8*100000/B8</f>
        <v>25.200178839978864</v>
      </c>
      <c r="G8" s="88">
        <v>52</v>
      </c>
      <c r="H8" s="133">
        <f t="shared" ref="H8:H27" si="2">C8+D8+G8</f>
        <v>83</v>
      </c>
      <c r="I8" s="134">
        <f t="shared" ref="I8:I27" si="3">H8*100000/B8</f>
        <v>67.471446571556314</v>
      </c>
      <c r="M8" s="118" t="s">
        <v>38</v>
      </c>
      <c r="N8" s="119">
        <v>382915</v>
      </c>
      <c r="O8" s="118">
        <v>125</v>
      </c>
      <c r="P8" s="120">
        <f t="shared" si="0"/>
        <v>32.644320541112258</v>
      </c>
      <c r="R8" s="121">
        <f>O8*100/O10</f>
        <v>18.491124260355029</v>
      </c>
    </row>
    <row r="9" spans="1:18">
      <c r="A9" s="97" t="s">
        <v>23</v>
      </c>
      <c r="B9" s="98">
        <v>97439</v>
      </c>
      <c r="C9" s="88">
        <v>8</v>
      </c>
      <c r="D9" s="88">
        <v>0</v>
      </c>
      <c r="E9" s="131">
        <f t="shared" ref="E9:E27" si="4">C9+D9</f>
        <v>8</v>
      </c>
      <c r="F9" s="132">
        <f t="shared" si="1"/>
        <v>8.2102648836708099</v>
      </c>
      <c r="G9" s="88">
        <v>15</v>
      </c>
      <c r="H9" s="133">
        <f t="shared" si="2"/>
        <v>23</v>
      </c>
      <c r="I9" s="134">
        <f t="shared" si="3"/>
        <v>23.604511540553577</v>
      </c>
      <c r="M9" s="118" t="s">
        <v>39</v>
      </c>
      <c r="N9" s="119">
        <v>565479</v>
      </c>
      <c r="O9" s="118">
        <v>67</v>
      </c>
      <c r="P9" s="120">
        <f t="shared" si="0"/>
        <v>11.848362184979459</v>
      </c>
      <c r="R9" s="121">
        <f>O9*100/O10</f>
        <v>9.9112426035502956</v>
      </c>
    </row>
    <row r="10" spans="1:18">
      <c r="A10" s="97" t="s">
        <v>31</v>
      </c>
      <c r="B10" s="98">
        <v>53664</v>
      </c>
      <c r="C10" s="88">
        <v>3</v>
      </c>
      <c r="D10" s="88">
        <v>0</v>
      </c>
      <c r="E10" s="131">
        <f t="shared" si="4"/>
        <v>3</v>
      </c>
      <c r="F10" s="132">
        <f t="shared" si="1"/>
        <v>5.5903398926654742</v>
      </c>
      <c r="G10" s="88">
        <v>6</v>
      </c>
      <c r="H10" s="133">
        <f t="shared" si="2"/>
        <v>9</v>
      </c>
      <c r="I10" s="134">
        <f t="shared" si="3"/>
        <v>16.771019677996421</v>
      </c>
      <c r="M10" s="135" t="s">
        <v>41</v>
      </c>
      <c r="N10" s="136">
        <f>SUM(N4:N9)</f>
        <v>1296013</v>
      </c>
      <c r="O10" s="136">
        <f>SUM(O4:O9)</f>
        <v>676</v>
      </c>
      <c r="P10" s="137">
        <f t="shared" si="0"/>
        <v>52.159970617578679</v>
      </c>
      <c r="R10" s="138">
        <f>SUM(R4:R9)</f>
        <v>99.999999999999986</v>
      </c>
    </row>
    <row r="11" spans="1:18">
      <c r="A11" s="97" t="s">
        <v>24</v>
      </c>
      <c r="B11" s="98">
        <v>79171</v>
      </c>
      <c r="C11" s="88">
        <v>13</v>
      </c>
      <c r="D11" s="88">
        <v>3</v>
      </c>
      <c r="E11" s="131">
        <f t="shared" si="4"/>
        <v>16</v>
      </c>
      <c r="F11" s="132">
        <f t="shared" si="1"/>
        <v>20.209420115951549</v>
      </c>
      <c r="G11" s="88">
        <v>16</v>
      </c>
      <c r="H11" s="133">
        <f t="shared" si="2"/>
        <v>32</v>
      </c>
      <c r="I11" s="134">
        <f t="shared" si="3"/>
        <v>40.418840231903097</v>
      </c>
      <c r="M11" s="139"/>
    </row>
    <row r="12" spans="1:18">
      <c r="A12" s="97" t="s">
        <v>25</v>
      </c>
      <c r="B12" s="98">
        <v>67151</v>
      </c>
      <c r="C12" s="88">
        <v>9</v>
      </c>
      <c r="D12" s="88">
        <v>0</v>
      </c>
      <c r="E12" s="131">
        <f t="shared" si="4"/>
        <v>9</v>
      </c>
      <c r="F12" s="132">
        <f t="shared" si="1"/>
        <v>13.402629893821388</v>
      </c>
      <c r="G12" s="88">
        <v>15</v>
      </c>
      <c r="H12" s="133">
        <f t="shared" si="2"/>
        <v>24</v>
      </c>
      <c r="I12" s="134">
        <f t="shared" si="3"/>
        <v>35.740346383523701</v>
      </c>
    </row>
    <row r="13" spans="1:18">
      <c r="A13" s="97" t="s">
        <v>26</v>
      </c>
      <c r="B13" s="98">
        <v>71114</v>
      </c>
      <c r="C13" s="88">
        <v>1</v>
      </c>
      <c r="D13" s="88">
        <v>2</v>
      </c>
      <c r="E13" s="131">
        <f t="shared" si="4"/>
        <v>3</v>
      </c>
      <c r="F13" s="132">
        <f t="shared" si="1"/>
        <v>4.2185786202435525</v>
      </c>
      <c r="G13" s="88">
        <v>17</v>
      </c>
      <c r="H13" s="133">
        <f t="shared" si="2"/>
        <v>20</v>
      </c>
      <c r="I13" s="134">
        <f t="shared" si="3"/>
        <v>28.12385746829035</v>
      </c>
      <c r="M13" s="140" t="s">
        <v>69</v>
      </c>
      <c r="N13" s="140" t="s">
        <v>10</v>
      </c>
      <c r="O13" s="140" t="s">
        <v>40</v>
      </c>
      <c r="P13" s="140" t="s">
        <v>13</v>
      </c>
    </row>
    <row r="14" spans="1:18">
      <c r="A14" s="97" t="s">
        <v>27</v>
      </c>
      <c r="B14" s="98">
        <v>107944</v>
      </c>
      <c r="C14" s="88">
        <v>3</v>
      </c>
      <c r="D14" s="88">
        <v>0</v>
      </c>
      <c r="E14" s="131">
        <f t="shared" si="4"/>
        <v>3</v>
      </c>
      <c r="F14" s="132">
        <f t="shared" si="1"/>
        <v>2.7792188542207072</v>
      </c>
      <c r="G14" s="88">
        <v>25</v>
      </c>
      <c r="H14" s="133">
        <f t="shared" si="2"/>
        <v>28</v>
      </c>
      <c r="I14" s="134">
        <f t="shared" si="3"/>
        <v>25.939375972726598</v>
      </c>
      <c r="M14" s="118" t="s">
        <v>70</v>
      </c>
      <c r="N14" s="119">
        <v>641883</v>
      </c>
      <c r="O14" s="118">
        <v>361</v>
      </c>
      <c r="P14" s="120">
        <f>O14*100000/N14</f>
        <v>56.240779082792344</v>
      </c>
      <c r="R14" s="85"/>
    </row>
    <row r="15" spans="1:18">
      <c r="A15" s="97" t="s">
        <v>34</v>
      </c>
      <c r="B15" s="98">
        <v>58080</v>
      </c>
      <c r="C15" s="88">
        <v>8</v>
      </c>
      <c r="D15" s="88">
        <v>0</v>
      </c>
      <c r="E15" s="131">
        <f t="shared" si="4"/>
        <v>8</v>
      </c>
      <c r="F15" s="132">
        <f t="shared" si="1"/>
        <v>13.774104683195592</v>
      </c>
      <c r="G15" s="88">
        <v>62</v>
      </c>
      <c r="H15" s="133">
        <f t="shared" si="2"/>
        <v>70</v>
      </c>
      <c r="I15" s="134">
        <f t="shared" si="3"/>
        <v>120.52341597796143</v>
      </c>
      <c r="M15" s="118" t="s">
        <v>71</v>
      </c>
      <c r="N15" s="119">
        <v>654130</v>
      </c>
      <c r="O15" s="119">
        <v>315</v>
      </c>
      <c r="P15" s="120">
        <f>O15*100000/N15</f>
        <v>48.155565407487806</v>
      </c>
    </row>
    <row r="16" spans="1:18">
      <c r="A16" s="97" t="s">
        <v>32</v>
      </c>
      <c r="B16" s="98">
        <v>66469</v>
      </c>
      <c r="C16" s="88">
        <v>39</v>
      </c>
      <c r="D16" s="88">
        <v>1</v>
      </c>
      <c r="E16" s="131">
        <f t="shared" si="4"/>
        <v>40</v>
      </c>
      <c r="F16" s="132">
        <f t="shared" si="1"/>
        <v>60.178429042109855</v>
      </c>
      <c r="G16" s="88">
        <v>54</v>
      </c>
      <c r="H16" s="133">
        <f t="shared" si="2"/>
        <v>94</v>
      </c>
      <c r="I16" s="134">
        <f t="shared" si="3"/>
        <v>141.41930824895817</v>
      </c>
      <c r="M16" s="141" t="s">
        <v>41</v>
      </c>
      <c r="N16" s="142">
        <f>N14+N15</f>
        <v>1296013</v>
      </c>
      <c r="O16" s="143">
        <f>O10</f>
        <v>676</v>
      </c>
      <c r="P16" s="144">
        <f>O16*100000/N16</f>
        <v>52.159970617578679</v>
      </c>
    </row>
    <row r="17" spans="1:16">
      <c r="A17" s="97" t="s">
        <v>28</v>
      </c>
      <c r="B17" s="98">
        <v>118221</v>
      </c>
      <c r="C17" s="88">
        <v>8</v>
      </c>
      <c r="D17" s="88">
        <v>0</v>
      </c>
      <c r="E17" s="131">
        <f t="shared" si="4"/>
        <v>8</v>
      </c>
      <c r="F17" s="132">
        <f t="shared" si="1"/>
        <v>6.7669872526877626</v>
      </c>
      <c r="G17" s="88">
        <v>9</v>
      </c>
      <c r="H17" s="133">
        <f t="shared" si="2"/>
        <v>17</v>
      </c>
      <c r="I17" s="134">
        <f t="shared" si="3"/>
        <v>14.379847911961496</v>
      </c>
      <c r="O17" s="85">
        <f>O14/O15</f>
        <v>1.146031746031746</v>
      </c>
    </row>
    <row r="18" spans="1:16">
      <c r="A18" s="97" t="s">
        <v>29</v>
      </c>
      <c r="B18" s="98">
        <v>114296</v>
      </c>
      <c r="C18" s="88">
        <v>54</v>
      </c>
      <c r="D18" s="88">
        <v>1</v>
      </c>
      <c r="E18" s="131">
        <f t="shared" si="4"/>
        <v>55</v>
      </c>
      <c r="F18" s="132">
        <f t="shared" si="1"/>
        <v>48.120669139777419</v>
      </c>
      <c r="G18" s="88">
        <v>91</v>
      </c>
      <c r="H18" s="133">
        <f t="shared" si="2"/>
        <v>146</v>
      </c>
      <c r="I18" s="134">
        <f t="shared" si="3"/>
        <v>127.73850353468188</v>
      </c>
    </row>
    <row r="19" spans="1:16">
      <c r="A19" s="97" t="s">
        <v>33</v>
      </c>
      <c r="B19" s="98">
        <v>23133</v>
      </c>
      <c r="C19" s="88">
        <v>5</v>
      </c>
      <c r="D19" s="88">
        <v>0</v>
      </c>
      <c r="E19" s="131">
        <f t="shared" si="4"/>
        <v>5</v>
      </c>
      <c r="F19" s="132">
        <f t="shared" si="1"/>
        <v>21.61414429602732</v>
      </c>
      <c r="G19" s="88">
        <v>7</v>
      </c>
      <c r="H19" s="133">
        <f t="shared" si="2"/>
        <v>12</v>
      </c>
      <c r="I19" s="134">
        <f t="shared" si="3"/>
        <v>51.87394631046557</v>
      </c>
    </row>
    <row r="20" spans="1:16">
      <c r="A20" s="97" t="s">
        <v>58</v>
      </c>
      <c r="B20" s="98">
        <v>27978</v>
      </c>
      <c r="C20" s="88">
        <v>7</v>
      </c>
      <c r="D20" s="88">
        <v>0</v>
      </c>
      <c r="E20" s="131">
        <f t="shared" si="4"/>
        <v>7</v>
      </c>
      <c r="F20" s="132">
        <f t="shared" si="1"/>
        <v>25.019658302952319</v>
      </c>
      <c r="G20" s="88">
        <v>9</v>
      </c>
      <c r="H20" s="133">
        <f t="shared" si="2"/>
        <v>16</v>
      </c>
      <c r="I20" s="134">
        <f t="shared" si="3"/>
        <v>57.187790406748157</v>
      </c>
      <c r="O20" s="125"/>
    </row>
    <row r="21" spans="1:16">
      <c r="A21" s="97" t="s">
        <v>30</v>
      </c>
      <c r="B21" s="98">
        <v>73717</v>
      </c>
      <c r="C21" s="88">
        <v>7</v>
      </c>
      <c r="D21" s="88">
        <v>0</v>
      </c>
      <c r="E21" s="131">
        <f t="shared" si="4"/>
        <v>7</v>
      </c>
      <c r="F21" s="132">
        <f t="shared" si="1"/>
        <v>9.4957743804007215</v>
      </c>
      <c r="G21" s="88">
        <v>8</v>
      </c>
      <c r="H21" s="133">
        <f t="shared" si="2"/>
        <v>15</v>
      </c>
      <c r="I21" s="134">
        <f t="shared" si="3"/>
        <v>20.348087958001546</v>
      </c>
    </row>
    <row r="22" spans="1:16">
      <c r="A22" s="97" t="s">
        <v>35</v>
      </c>
      <c r="B22" s="98">
        <v>23154</v>
      </c>
      <c r="C22" s="88">
        <v>10</v>
      </c>
      <c r="D22" s="88">
        <v>0</v>
      </c>
      <c r="E22" s="131">
        <f t="shared" si="4"/>
        <v>10</v>
      </c>
      <c r="F22" s="132">
        <f t="shared" si="1"/>
        <v>43.189081800120931</v>
      </c>
      <c r="G22" s="88">
        <v>7</v>
      </c>
      <c r="H22" s="133">
        <f t="shared" si="2"/>
        <v>17</v>
      </c>
      <c r="I22" s="134">
        <f t="shared" si="3"/>
        <v>73.421439060205586</v>
      </c>
    </row>
    <row r="23" spans="1:16">
      <c r="A23" s="100" t="s">
        <v>59</v>
      </c>
      <c r="B23" s="98">
        <v>35967</v>
      </c>
      <c r="C23" s="88">
        <v>5</v>
      </c>
      <c r="D23" s="88">
        <v>1</v>
      </c>
      <c r="E23" s="131">
        <f t="shared" si="4"/>
        <v>6</v>
      </c>
      <c r="F23" s="132">
        <f t="shared" si="1"/>
        <v>16.681958461923429</v>
      </c>
      <c r="G23" s="88">
        <v>4</v>
      </c>
      <c r="H23" s="133">
        <f t="shared" si="2"/>
        <v>10</v>
      </c>
      <c r="I23" s="134">
        <f t="shared" si="3"/>
        <v>27.803264103205716</v>
      </c>
    </row>
    <row r="24" spans="1:16">
      <c r="A24" s="100" t="s">
        <v>60</v>
      </c>
      <c r="B24" s="98">
        <v>45248</v>
      </c>
      <c r="C24" s="88">
        <v>8</v>
      </c>
      <c r="D24" s="88">
        <v>0</v>
      </c>
      <c r="E24" s="131">
        <f t="shared" si="4"/>
        <v>8</v>
      </c>
      <c r="F24" s="132">
        <f t="shared" si="1"/>
        <v>17.680339462517679</v>
      </c>
      <c r="G24" s="88">
        <v>5</v>
      </c>
      <c r="H24" s="133">
        <f t="shared" si="2"/>
        <v>13</v>
      </c>
      <c r="I24" s="134">
        <f t="shared" si="3"/>
        <v>28.730551626591229</v>
      </c>
    </row>
    <row r="25" spans="1:16">
      <c r="A25" s="100" t="s">
        <v>61</v>
      </c>
      <c r="B25" s="98">
        <v>27365</v>
      </c>
      <c r="C25" s="88">
        <v>0</v>
      </c>
      <c r="D25" s="88">
        <v>0</v>
      </c>
      <c r="E25" s="131">
        <f t="shared" si="4"/>
        <v>0</v>
      </c>
      <c r="F25" s="132">
        <f t="shared" si="1"/>
        <v>0</v>
      </c>
      <c r="G25" s="88">
        <v>7</v>
      </c>
      <c r="H25" s="133">
        <f t="shared" si="2"/>
        <v>7</v>
      </c>
      <c r="I25" s="134">
        <f t="shared" si="3"/>
        <v>25.580120591997076</v>
      </c>
    </row>
    <row r="26" spans="1:16">
      <c r="A26" s="100" t="s">
        <v>62</v>
      </c>
      <c r="B26" s="98">
        <v>24375</v>
      </c>
      <c r="C26" s="88">
        <v>2</v>
      </c>
      <c r="D26" s="88">
        <v>0</v>
      </c>
      <c r="E26" s="131">
        <f t="shared" si="4"/>
        <v>2</v>
      </c>
      <c r="F26" s="132">
        <f t="shared" si="1"/>
        <v>8.2051282051282044</v>
      </c>
      <c r="G26" s="88">
        <v>7</v>
      </c>
      <c r="H26" s="133">
        <f t="shared" si="2"/>
        <v>9</v>
      </c>
      <c r="I26" s="134">
        <f t="shared" si="3"/>
        <v>36.92307692307692</v>
      </c>
    </row>
    <row r="27" spans="1:16">
      <c r="A27" s="104" t="s">
        <v>63</v>
      </c>
      <c r="B27" s="98">
        <v>23189</v>
      </c>
      <c r="C27" s="87">
        <v>8</v>
      </c>
      <c r="D27" s="87">
        <v>0</v>
      </c>
      <c r="E27" s="131">
        <f t="shared" si="4"/>
        <v>8</v>
      </c>
      <c r="F27" s="132">
        <f t="shared" si="1"/>
        <v>34.499115960153524</v>
      </c>
      <c r="G27" s="87">
        <v>13</v>
      </c>
      <c r="H27" s="133">
        <f t="shared" si="2"/>
        <v>21</v>
      </c>
      <c r="I27" s="134">
        <f t="shared" si="3"/>
        <v>90.560179395402997</v>
      </c>
      <c r="M27" s="114"/>
      <c r="N27" s="114"/>
      <c r="O27" s="15"/>
      <c r="P27" s="15"/>
    </row>
    <row r="28" spans="1:16">
      <c r="A28" s="145" t="s">
        <v>64</v>
      </c>
      <c r="B28" s="146">
        <f>SUM(B7:B27)</f>
        <v>1296013</v>
      </c>
      <c r="C28" s="146">
        <f>SUM(C7:C27)</f>
        <v>233</v>
      </c>
      <c r="D28" s="146">
        <f>SUM(D7:D27)</f>
        <v>8</v>
      </c>
      <c r="E28" s="146">
        <f>SUM(E7:E27)</f>
        <v>241</v>
      </c>
      <c r="F28" s="147">
        <f>E28*100000/B28</f>
        <v>18.595492483485891</v>
      </c>
      <c r="G28" s="146">
        <f>SUM(G7:G27)</f>
        <v>435</v>
      </c>
      <c r="H28" s="146">
        <f>C28+D28+G28</f>
        <v>676</v>
      </c>
      <c r="I28" s="147">
        <f>H28*100000/B28</f>
        <v>52.159970617578679</v>
      </c>
    </row>
  </sheetData>
  <phoneticPr fontId="8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C37"/>
  <sheetViews>
    <sheetView topLeftCell="A2" zoomScale="70" zoomScaleNormal="70" workbookViewId="0">
      <pane xSplit="1" ySplit="3" topLeftCell="AM5" activePane="bottomRight" state="frozen"/>
      <selection activeCell="A2" sqref="A2"/>
      <selection pane="topRight" activeCell="B2" sqref="B2"/>
      <selection pane="bottomLeft" activeCell="A5" sqref="A5"/>
      <selection pane="bottomRight" activeCell="AZ17" sqref="AZ17"/>
    </sheetView>
  </sheetViews>
  <sheetFormatPr defaultColWidth="8.8984375" defaultRowHeight="27.75"/>
  <cols>
    <col min="1" max="1" width="18.09765625" style="14" customWidth="1"/>
    <col min="2" max="2" width="10.8984375" style="115" customWidth="1"/>
    <col min="3" max="21" width="9.09765625" style="115" customWidth="1"/>
    <col min="22" max="54" width="8.8984375" style="14"/>
    <col min="55" max="55" width="12.69921875" style="14" customWidth="1"/>
    <col min="56" max="16384" width="8.8984375" style="14"/>
  </cols>
  <sheetData>
    <row r="1" spans="1:55">
      <c r="A1" s="60" t="s">
        <v>380</v>
      </c>
    </row>
    <row r="2" spans="1:55">
      <c r="A2" s="60"/>
      <c r="B2" s="150"/>
      <c r="C2" s="61" t="s">
        <v>1101</v>
      </c>
      <c r="D2" s="114"/>
    </row>
    <row r="3" spans="1:55">
      <c r="A3" s="151" t="s">
        <v>9</v>
      </c>
      <c r="B3" s="152"/>
      <c r="C3" s="153"/>
      <c r="D3" s="153"/>
      <c r="E3" s="153"/>
      <c r="F3" s="154" t="s">
        <v>67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6"/>
    </row>
    <row r="4" spans="1:55">
      <c r="A4" s="157"/>
      <c r="B4" s="158" t="s">
        <v>41</v>
      </c>
      <c r="C4" s="159" t="s">
        <v>94</v>
      </c>
      <c r="D4" s="159" t="s">
        <v>95</v>
      </c>
      <c r="E4" s="159" t="s">
        <v>96</v>
      </c>
      <c r="F4" s="159" t="s">
        <v>97</v>
      </c>
      <c r="G4" s="159" t="s">
        <v>98</v>
      </c>
      <c r="H4" s="159" t="s">
        <v>99</v>
      </c>
      <c r="I4" s="159" t="s">
        <v>100</v>
      </c>
      <c r="J4" s="159" t="s">
        <v>101</v>
      </c>
      <c r="K4" s="159" t="s">
        <v>102</v>
      </c>
      <c r="L4" s="159" t="s">
        <v>103</v>
      </c>
      <c r="M4" s="159" t="s">
        <v>104</v>
      </c>
      <c r="N4" s="159" t="s">
        <v>105</v>
      </c>
      <c r="O4" s="159" t="s">
        <v>106</v>
      </c>
      <c r="P4" s="159" t="s">
        <v>107</v>
      </c>
      <c r="Q4" s="159" t="s">
        <v>108</v>
      </c>
      <c r="R4" s="159" t="s">
        <v>109</v>
      </c>
      <c r="S4" s="159" t="s">
        <v>110</v>
      </c>
      <c r="T4" s="159" t="s">
        <v>111</v>
      </c>
      <c r="U4" s="159" t="s">
        <v>112</v>
      </c>
      <c r="V4" s="159" t="s">
        <v>113</v>
      </c>
      <c r="W4" s="159" t="s">
        <v>114</v>
      </c>
      <c r="X4" s="159" t="s">
        <v>115</v>
      </c>
      <c r="Y4" s="159" t="s">
        <v>116</v>
      </c>
      <c r="Z4" s="159" t="s">
        <v>117</v>
      </c>
      <c r="AA4" s="159" t="s">
        <v>118</v>
      </c>
      <c r="AB4" s="159" t="s">
        <v>119</v>
      </c>
      <c r="AC4" s="159" t="s">
        <v>120</v>
      </c>
      <c r="AD4" s="159" t="s">
        <v>121</v>
      </c>
      <c r="AE4" s="159" t="s">
        <v>122</v>
      </c>
      <c r="AF4" s="159" t="s">
        <v>123</v>
      </c>
      <c r="AG4" s="159" t="s">
        <v>124</v>
      </c>
      <c r="AH4" s="159" t="s">
        <v>125</v>
      </c>
      <c r="AI4" s="159" t="s">
        <v>126</v>
      </c>
      <c r="AJ4" s="159" t="s">
        <v>127</v>
      </c>
      <c r="AK4" s="159" t="s">
        <v>128</v>
      </c>
      <c r="AL4" s="159" t="s">
        <v>129</v>
      </c>
      <c r="AM4" s="159" t="s">
        <v>130</v>
      </c>
      <c r="AN4" s="159" t="s">
        <v>131</v>
      </c>
      <c r="AO4" s="159" t="s">
        <v>132</v>
      </c>
      <c r="AP4" s="159" t="s">
        <v>133</v>
      </c>
      <c r="AQ4" s="159" t="s">
        <v>134</v>
      </c>
      <c r="AR4" s="159" t="s">
        <v>135</v>
      </c>
      <c r="AS4" s="159" t="s">
        <v>136</v>
      </c>
      <c r="AT4" s="159" t="s">
        <v>137</v>
      </c>
      <c r="AU4" s="159" t="s">
        <v>138</v>
      </c>
      <c r="AV4" s="159" t="s">
        <v>139</v>
      </c>
      <c r="AW4" s="159" t="s">
        <v>140</v>
      </c>
      <c r="AX4" s="159" t="s">
        <v>141</v>
      </c>
      <c r="AY4" s="159" t="s">
        <v>142</v>
      </c>
      <c r="AZ4" s="159" t="s">
        <v>143</v>
      </c>
      <c r="BA4" s="159" t="s">
        <v>144</v>
      </c>
      <c r="BB4" s="159" t="s">
        <v>145</v>
      </c>
    </row>
    <row r="5" spans="1:55">
      <c r="A5" s="160" t="s">
        <v>21</v>
      </c>
      <c r="B5" s="106">
        <f>SUM(C5:BB5)</f>
        <v>93</v>
      </c>
      <c r="C5" s="118">
        <v>1</v>
      </c>
      <c r="D5" s="118">
        <v>2</v>
      </c>
      <c r="E5" s="118">
        <v>1</v>
      </c>
      <c r="F5" s="118">
        <v>1</v>
      </c>
      <c r="G5" s="118">
        <v>0</v>
      </c>
      <c r="H5" s="118">
        <v>0</v>
      </c>
      <c r="I5" s="118">
        <v>2</v>
      </c>
      <c r="J5" s="118">
        <v>0</v>
      </c>
      <c r="K5" s="118">
        <v>1</v>
      </c>
      <c r="L5" s="118">
        <v>0</v>
      </c>
      <c r="M5" s="118">
        <v>0</v>
      </c>
      <c r="N5" s="118">
        <v>1</v>
      </c>
      <c r="O5" s="118">
        <v>0</v>
      </c>
      <c r="P5" s="118">
        <v>1</v>
      </c>
      <c r="Q5" s="118">
        <v>0</v>
      </c>
      <c r="R5" s="118">
        <v>3</v>
      </c>
      <c r="S5" s="118">
        <v>2</v>
      </c>
      <c r="T5" s="118">
        <v>1</v>
      </c>
      <c r="U5" s="118">
        <v>1</v>
      </c>
      <c r="V5" s="118">
        <v>0</v>
      </c>
      <c r="W5" s="118">
        <v>0</v>
      </c>
      <c r="X5" s="118">
        <v>1</v>
      </c>
      <c r="Y5" s="118">
        <v>0</v>
      </c>
      <c r="Z5" s="118">
        <v>2</v>
      </c>
      <c r="AA5" s="118">
        <v>4</v>
      </c>
      <c r="AB5" s="118">
        <v>2</v>
      </c>
      <c r="AC5" s="118">
        <v>7</v>
      </c>
      <c r="AD5" s="118">
        <v>1</v>
      </c>
      <c r="AE5" s="118">
        <v>6</v>
      </c>
      <c r="AF5" s="118">
        <v>6</v>
      </c>
      <c r="AG5" s="118">
        <v>8</v>
      </c>
      <c r="AH5" s="118">
        <v>7</v>
      </c>
      <c r="AI5" s="118">
        <v>6</v>
      </c>
      <c r="AJ5" s="118">
        <v>9</v>
      </c>
      <c r="AK5" s="118">
        <v>4</v>
      </c>
      <c r="AL5" s="118">
        <v>3</v>
      </c>
      <c r="AM5" s="118">
        <v>4</v>
      </c>
      <c r="AN5" s="118">
        <v>1</v>
      </c>
      <c r="AO5" s="118">
        <v>1</v>
      </c>
      <c r="AP5" s="118">
        <v>1</v>
      </c>
      <c r="AQ5" s="118">
        <v>3</v>
      </c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4">
        <f>SUM(AN5:AQ5)</f>
        <v>6</v>
      </c>
    </row>
    <row r="6" spans="1:55">
      <c r="A6" s="161" t="s">
        <v>23</v>
      </c>
      <c r="B6" s="106">
        <f>SUM(C6:BB6)</f>
        <v>23</v>
      </c>
      <c r="C6" s="118">
        <v>2</v>
      </c>
      <c r="D6" s="118">
        <v>3</v>
      </c>
      <c r="E6" s="118">
        <v>3</v>
      </c>
      <c r="F6" s="118">
        <v>3</v>
      </c>
      <c r="G6" s="118">
        <v>0</v>
      </c>
      <c r="H6" s="118">
        <v>0</v>
      </c>
      <c r="I6" s="118">
        <v>1</v>
      </c>
      <c r="J6" s="118">
        <v>1</v>
      </c>
      <c r="K6" s="118">
        <v>0</v>
      </c>
      <c r="L6" s="118">
        <v>1</v>
      </c>
      <c r="M6" s="118">
        <v>1</v>
      </c>
      <c r="N6" s="118">
        <v>0</v>
      </c>
      <c r="O6" s="118">
        <v>0</v>
      </c>
      <c r="P6" s="118">
        <v>0</v>
      </c>
      <c r="Q6" s="118">
        <v>0</v>
      </c>
      <c r="R6" s="118">
        <v>0</v>
      </c>
      <c r="S6" s="118">
        <v>1</v>
      </c>
      <c r="T6" s="118">
        <v>0</v>
      </c>
      <c r="U6" s="118">
        <v>0</v>
      </c>
      <c r="V6" s="118">
        <v>0</v>
      </c>
      <c r="W6" s="118">
        <v>0</v>
      </c>
      <c r="X6" s="118">
        <v>0</v>
      </c>
      <c r="Y6" s="118">
        <v>1</v>
      </c>
      <c r="Z6" s="118">
        <v>0</v>
      </c>
      <c r="AA6" s="118">
        <v>0</v>
      </c>
      <c r="AB6" s="118">
        <v>0</v>
      </c>
      <c r="AC6" s="118">
        <v>0</v>
      </c>
      <c r="AD6" s="118">
        <v>0</v>
      </c>
      <c r="AE6" s="118">
        <v>0</v>
      </c>
      <c r="AF6" s="118">
        <v>1</v>
      </c>
      <c r="AG6" s="118">
        <v>1</v>
      </c>
      <c r="AH6" s="118">
        <v>1</v>
      </c>
      <c r="AI6" s="118">
        <v>1</v>
      </c>
      <c r="AJ6" s="118">
        <v>0</v>
      </c>
      <c r="AK6" s="118">
        <v>0</v>
      </c>
      <c r="AL6" s="118">
        <v>1</v>
      </c>
      <c r="AM6" s="118">
        <v>0</v>
      </c>
      <c r="AN6" s="118">
        <v>0</v>
      </c>
      <c r="AO6" s="118">
        <v>0</v>
      </c>
      <c r="AP6" s="118">
        <v>0</v>
      </c>
      <c r="AQ6" s="118">
        <v>1</v>
      </c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4">
        <f t="shared" ref="BC6:BC24" si="0">SUM(AN6:AQ6)</f>
        <v>1</v>
      </c>
    </row>
    <row r="7" spans="1:55">
      <c r="A7" s="161" t="s">
        <v>31</v>
      </c>
      <c r="B7" s="106">
        <f t="shared" ref="B7:B24" si="1">SUM(C7:BB7)</f>
        <v>9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1</v>
      </c>
      <c r="J7" s="118">
        <v>0</v>
      </c>
      <c r="K7" s="118">
        <v>0</v>
      </c>
      <c r="L7" s="118">
        <v>1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0</v>
      </c>
      <c r="Z7" s="118">
        <v>0</v>
      </c>
      <c r="AA7" s="118">
        <v>0</v>
      </c>
      <c r="AB7" s="118">
        <v>1</v>
      </c>
      <c r="AC7" s="118">
        <v>0</v>
      </c>
      <c r="AD7" s="118">
        <v>0</v>
      </c>
      <c r="AE7" s="118">
        <v>3</v>
      </c>
      <c r="AF7" s="118">
        <v>1</v>
      </c>
      <c r="AG7" s="118">
        <v>1</v>
      </c>
      <c r="AH7" s="118">
        <v>1</v>
      </c>
      <c r="AI7" s="118">
        <v>0</v>
      </c>
      <c r="AJ7" s="118">
        <v>0</v>
      </c>
      <c r="AK7" s="118">
        <v>0</v>
      </c>
      <c r="AL7" s="118">
        <v>0</v>
      </c>
      <c r="AM7" s="118">
        <v>0</v>
      </c>
      <c r="AN7" s="118">
        <v>0</v>
      </c>
      <c r="AO7" s="118">
        <v>0</v>
      </c>
      <c r="AP7" s="118">
        <v>0</v>
      </c>
      <c r="AQ7" s="118">
        <v>0</v>
      </c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4">
        <f t="shared" si="0"/>
        <v>0</v>
      </c>
    </row>
    <row r="8" spans="1:55">
      <c r="A8" s="161" t="s">
        <v>24</v>
      </c>
      <c r="B8" s="106">
        <f t="shared" si="1"/>
        <v>32</v>
      </c>
      <c r="C8" s="118">
        <v>0</v>
      </c>
      <c r="D8" s="118">
        <v>3</v>
      </c>
      <c r="E8" s="118">
        <v>0</v>
      </c>
      <c r="F8" s="118">
        <v>1</v>
      </c>
      <c r="G8" s="118">
        <v>4</v>
      </c>
      <c r="H8" s="118">
        <v>3</v>
      </c>
      <c r="I8" s="118">
        <v>2</v>
      </c>
      <c r="J8" s="118">
        <v>1</v>
      </c>
      <c r="K8" s="118">
        <v>1</v>
      </c>
      <c r="L8" s="118">
        <v>0</v>
      </c>
      <c r="M8" s="118">
        <v>1</v>
      </c>
      <c r="N8" s="118">
        <v>0</v>
      </c>
      <c r="O8" s="118">
        <v>0</v>
      </c>
      <c r="P8" s="118">
        <v>0</v>
      </c>
      <c r="Q8" s="118">
        <v>1</v>
      </c>
      <c r="R8" s="118">
        <v>0</v>
      </c>
      <c r="S8" s="118">
        <v>2</v>
      </c>
      <c r="T8" s="118">
        <v>0</v>
      </c>
      <c r="U8" s="118">
        <v>0</v>
      </c>
      <c r="V8" s="118">
        <v>1</v>
      </c>
      <c r="W8" s="118">
        <v>0</v>
      </c>
      <c r="X8" s="118">
        <v>0</v>
      </c>
      <c r="Y8" s="118">
        <v>0</v>
      </c>
      <c r="Z8" s="118">
        <v>2</v>
      </c>
      <c r="AA8" s="118">
        <v>2</v>
      </c>
      <c r="AB8" s="118">
        <v>2</v>
      </c>
      <c r="AC8" s="118">
        <v>0</v>
      </c>
      <c r="AD8" s="118">
        <v>0</v>
      </c>
      <c r="AE8" s="118">
        <v>1</v>
      </c>
      <c r="AF8" s="118">
        <v>1</v>
      </c>
      <c r="AG8" s="118">
        <v>2</v>
      </c>
      <c r="AH8" s="118">
        <v>0</v>
      </c>
      <c r="AI8" s="118">
        <v>1</v>
      </c>
      <c r="AJ8" s="118">
        <v>0</v>
      </c>
      <c r="AK8" s="118">
        <v>0</v>
      </c>
      <c r="AL8" s="118">
        <v>1</v>
      </c>
      <c r="AM8" s="118">
        <v>0</v>
      </c>
      <c r="AN8" s="118">
        <v>0</v>
      </c>
      <c r="AO8" s="118">
        <v>0</v>
      </c>
      <c r="AP8" s="118">
        <v>0</v>
      </c>
      <c r="AQ8" s="118">
        <v>0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4">
        <f t="shared" si="0"/>
        <v>0</v>
      </c>
    </row>
    <row r="9" spans="1:55">
      <c r="A9" s="161" t="s">
        <v>25</v>
      </c>
      <c r="B9" s="106">
        <f t="shared" si="1"/>
        <v>24</v>
      </c>
      <c r="C9" s="118">
        <v>0</v>
      </c>
      <c r="D9" s="118">
        <v>0</v>
      </c>
      <c r="E9" s="118">
        <v>1</v>
      </c>
      <c r="F9" s="118">
        <v>0</v>
      </c>
      <c r="G9" s="118">
        <v>0</v>
      </c>
      <c r="H9" s="118">
        <v>0</v>
      </c>
      <c r="I9" s="118">
        <v>1</v>
      </c>
      <c r="J9" s="118">
        <v>0</v>
      </c>
      <c r="K9" s="118">
        <v>0</v>
      </c>
      <c r="L9" s="118">
        <v>0</v>
      </c>
      <c r="M9" s="118">
        <v>1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1</v>
      </c>
      <c r="AA9" s="118">
        <v>1</v>
      </c>
      <c r="AB9" s="118">
        <v>0</v>
      </c>
      <c r="AC9" s="118">
        <v>0</v>
      </c>
      <c r="AD9" s="118">
        <v>0</v>
      </c>
      <c r="AE9" s="118">
        <v>0</v>
      </c>
      <c r="AF9" s="118">
        <v>1</v>
      </c>
      <c r="AG9" s="118">
        <v>1</v>
      </c>
      <c r="AH9" s="118">
        <v>2</v>
      </c>
      <c r="AI9" s="118">
        <v>2</v>
      </c>
      <c r="AJ9" s="118">
        <v>1</v>
      </c>
      <c r="AK9" s="118">
        <v>2</v>
      </c>
      <c r="AL9" s="118">
        <v>3</v>
      </c>
      <c r="AM9" s="118">
        <v>4</v>
      </c>
      <c r="AN9" s="118">
        <v>0</v>
      </c>
      <c r="AO9" s="118">
        <v>2</v>
      </c>
      <c r="AP9" s="118">
        <v>1</v>
      </c>
      <c r="AQ9" s="118">
        <v>0</v>
      </c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4">
        <f t="shared" si="0"/>
        <v>3</v>
      </c>
    </row>
    <row r="10" spans="1:55">
      <c r="A10" s="161" t="s">
        <v>26</v>
      </c>
      <c r="B10" s="106">
        <f t="shared" si="1"/>
        <v>20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1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1</v>
      </c>
      <c r="Q10" s="118">
        <v>0</v>
      </c>
      <c r="R10" s="118">
        <v>0</v>
      </c>
      <c r="S10" s="118">
        <v>0</v>
      </c>
      <c r="T10" s="118">
        <v>1</v>
      </c>
      <c r="U10" s="118">
        <v>1</v>
      </c>
      <c r="V10" s="118">
        <v>0</v>
      </c>
      <c r="W10" s="118">
        <v>0</v>
      </c>
      <c r="X10" s="118">
        <v>2</v>
      </c>
      <c r="Y10" s="118">
        <v>1</v>
      </c>
      <c r="Z10" s="118">
        <v>1</v>
      </c>
      <c r="AA10" s="118">
        <v>0</v>
      </c>
      <c r="AB10" s="118">
        <v>3</v>
      </c>
      <c r="AC10" s="118">
        <v>1</v>
      </c>
      <c r="AD10" s="118">
        <v>0</v>
      </c>
      <c r="AE10" s="118">
        <v>2</v>
      </c>
      <c r="AF10" s="118">
        <v>1</v>
      </c>
      <c r="AG10" s="118">
        <v>0</v>
      </c>
      <c r="AH10" s="118">
        <v>0</v>
      </c>
      <c r="AI10" s="118">
        <v>0</v>
      </c>
      <c r="AJ10" s="118">
        <v>3</v>
      </c>
      <c r="AK10" s="118">
        <v>0</v>
      </c>
      <c r="AL10" s="118">
        <v>1</v>
      </c>
      <c r="AM10" s="118">
        <v>0</v>
      </c>
      <c r="AN10" s="118">
        <v>1</v>
      </c>
      <c r="AO10" s="118">
        <v>0</v>
      </c>
      <c r="AP10" s="118">
        <v>0</v>
      </c>
      <c r="AQ10" s="118">
        <v>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4">
        <f t="shared" si="0"/>
        <v>1</v>
      </c>
    </row>
    <row r="11" spans="1:55">
      <c r="A11" s="161" t="s">
        <v>27</v>
      </c>
      <c r="B11" s="106">
        <f t="shared" si="1"/>
        <v>28</v>
      </c>
      <c r="C11" s="118">
        <v>0</v>
      </c>
      <c r="D11" s="118">
        <v>0</v>
      </c>
      <c r="E11" s="118">
        <v>1</v>
      </c>
      <c r="F11" s="118">
        <v>0</v>
      </c>
      <c r="G11" s="118">
        <v>1</v>
      </c>
      <c r="H11" s="118">
        <v>0</v>
      </c>
      <c r="I11" s="118">
        <v>1</v>
      </c>
      <c r="J11" s="118">
        <v>0</v>
      </c>
      <c r="K11" s="118">
        <v>0</v>
      </c>
      <c r="L11" s="118">
        <v>2</v>
      </c>
      <c r="M11" s="118">
        <v>1</v>
      </c>
      <c r="N11" s="118">
        <v>0</v>
      </c>
      <c r="O11" s="118">
        <v>2</v>
      </c>
      <c r="P11" s="118">
        <v>6</v>
      </c>
      <c r="Q11" s="118">
        <v>1</v>
      </c>
      <c r="R11" s="118">
        <v>5</v>
      </c>
      <c r="S11" s="118">
        <v>2</v>
      </c>
      <c r="T11" s="118">
        <v>3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1</v>
      </c>
      <c r="AC11" s="118">
        <v>0</v>
      </c>
      <c r="AD11" s="118">
        <v>0</v>
      </c>
      <c r="AE11" s="118">
        <v>0</v>
      </c>
      <c r="AF11" s="118">
        <v>0</v>
      </c>
      <c r="AG11" s="118">
        <v>1</v>
      </c>
      <c r="AH11" s="118">
        <v>0</v>
      </c>
      <c r="AI11" s="118">
        <v>0</v>
      </c>
      <c r="AJ11" s="118">
        <v>0</v>
      </c>
      <c r="AK11" s="118">
        <v>0</v>
      </c>
      <c r="AL11" s="118">
        <v>1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4">
        <f t="shared" si="0"/>
        <v>0</v>
      </c>
    </row>
    <row r="12" spans="1:55">
      <c r="A12" s="161" t="s">
        <v>34</v>
      </c>
      <c r="B12" s="106">
        <f t="shared" si="1"/>
        <v>70</v>
      </c>
      <c r="C12" s="118">
        <v>1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2</v>
      </c>
      <c r="M12" s="118">
        <v>1</v>
      </c>
      <c r="N12" s="118">
        <v>1</v>
      </c>
      <c r="O12" s="118">
        <v>1</v>
      </c>
      <c r="P12" s="118">
        <v>1</v>
      </c>
      <c r="Q12" s="118">
        <v>0</v>
      </c>
      <c r="R12" s="118">
        <v>0</v>
      </c>
      <c r="S12" s="118">
        <v>1</v>
      </c>
      <c r="T12" s="118">
        <v>0</v>
      </c>
      <c r="U12" s="118">
        <v>0</v>
      </c>
      <c r="V12" s="118">
        <v>0</v>
      </c>
      <c r="W12" s="118">
        <v>1</v>
      </c>
      <c r="X12" s="118">
        <v>0</v>
      </c>
      <c r="Y12" s="118">
        <v>0</v>
      </c>
      <c r="Z12" s="118">
        <v>2</v>
      </c>
      <c r="AA12" s="118">
        <v>3</v>
      </c>
      <c r="AB12" s="118">
        <v>3</v>
      </c>
      <c r="AC12" s="118">
        <v>4</v>
      </c>
      <c r="AD12" s="118">
        <v>7</v>
      </c>
      <c r="AE12" s="118">
        <v>5</v>
      </c>
      <c r="AF12" s="118">
        <v>3</v>
      </c>
      <c r="AG12" s="118">
        <v>4</v>
      </c>
      <c r="AH12" s="118">
        <v>7</v>
      </c>
      <c r="AI12" s="118">
        <v>4</v>
      </c>
      <c r="AJ12" s="118">
        <v>2</v>
      </c>
      <c r="AK12" s="118">
        <v>6</v>
      </c>
      <c r="AL12" s="118">
        <v>6</v>
      </c>
      <c r="AM12" s="118">
        <v>3</v>
      </c>
      <c r="AN12" s="118">
        <v>0</v>
      </c>
      <c r="AO12" s="118">
        <v>1</v>
      </c>
      <c r="AP12" s="118">
        <v>0</v>
      </c>
      <c r="AQ12" s="118">
        <v>1</v>
      </c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4">
        <f t="shared" si="0"/>
        <v>2</v>
      </c>
    </row>
    <row r="13" spans="1:55">
      <c r="A13" s="161" t="s">
        <v>32</v>
      </c>
      <c r="B13" s="106">
        <f t="shared" si="1"/>
        <v>94</v>
      </c>
      <c r="C13" s="118">
        <v>2</v>
      </c>
      <c r="D13" s="118">
        <v>0</v>
      </c>
      <c r="E13" s="118">
        <v>3</v>
      </c>
      <c r="F13" s="118">
        <v>1</v>
      </c>
      <c r="G13" s="118">
        <v>2</v>
      </c>
      <c r="H13" s="118">
        <v>0</v>
      </c>
      <c r="I13" s="118">
        <v>2</v>
      </c>
      <c r="J13" s="118">
        <v>1</v>
      </c>
      <c r="K13" s="118">
        <v>4</v>
      </c>
      <c r="L13" s="118">
        <v>1</v>
      </c>
      <c r="M13" s="118">
        <v>0</v>
      </c>
      <c r="N13" s="118">
        <v>5</v>
      </c>
      <c r="O13" s="118">
        <v>0</v>
      </c>
      <c r="P13" s="118">
        <v>3</v>
      </c>
      <c r="Q13" s="118">
        <v>4</v>
      </c>
      <c r="R13" s="118">
        <v>7</v>
      </c>
      <c r="S13" s="118">
        <v>2</v>
      </c>
      <c r="T13" s="118">
        <v>0</v>
      </c>
      <c r="U13" s="118">
        <v>4</v>
      </c>
      <c r="V13" s="118">
        <v>0</v>
      </c>
      <c r="W13" s="118">
        <v>1</v>
      </c>
      <c r="X13" s="118">
        <v>0</v>
      </c>
      <c r="Y13" s="118">
        <v>4</v>
      </c>
      <c r="Z13" s="118">
        <v>2</v>
      </c>
      <c r="AA13" s="118">
        <v>15</v>
      </c>
      <c r="AB13" s="118">
        <v>3</v>
      </c>
      <c r="AC13" s="118">
        <v>4</v>
      </c>
      <c r="AD13" s="118">
        <v>2</v>
      </c>
      <c r="AE13" s="118">
        <v>2</v>
      </c>
      <c r="AF13" s="118">
        <v>4</v>
      </c>
      <c r="AG13" s="118">
        <v>3</v>
      </c>
      <c r="AH13" s="118">
        <v>1</v>
      </c>
      <c r="AI13" s="118">
        <v>3</v>
      </c>
      <c r="AJ13" s="118">
        <v>2</v>
      </c>
      <c r="AK13" s="118">
        <v>3</v>
      </c>
      <c r="AL13" s="118">
        <v>2</v>
      </c>
      <c r="AM13" s="118">
        <v>1</v>
      </c>
      <c r="AN13" s="118">
        <v>0</v>
      </c>
      <c r="AO13" s="118">
        <v>0</v>
      </c>
      <c r="AP13" s="118">
        <v>1</v>
      </c>
      <c r="AQ13" s="118">
        <v>0</v>
      </c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4">
        <f t="shared" si="0"/>
        <v>1</v>
      </c>
    </row>
    <row r="14" spans="1:55">
      <c r="A14" s="161" t="s">
        <v>28</v>
      </c>
      <c r="B14" s="106">
        <f t="shared" si="1"/>
        <v>17</v>
      </c>
      <c r="C14" s="118">
        <v>0</v>
      </c>
      <c r="D14" s="118">
        <v>0</v>
      </c>
      <c r="E14" s="118">
        <v>0</v>
      </c>
      <c r="F14" s="118">
        <v>0</v>
      </c>
      <c r="G14" s="118">
        <v>1</v>
      </c>
      <c r="H14" s="118">
        <v>0</v>
      </c>
      <c r="I14" s="118">
        <v>0</v>
      </c>
      <c r="J14" s="118">
        <v>1</v>
      </c>
      <c r="K14" s="118">
        <v>0</v>
      </c>
      <c r="L14" s="118">
        <v>2</v>
      </c>
      <c r="M14" s="118">
        <v>1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1</v>
      </c>
      <c r="V14" s="118">
        <v>0</v>
      </c>
      <c r="W14" s="118">
        <v>0</v>
      </c>
      <c r="X14" s="118">
        <v>0</v>
      </c>
      <c r="Y14" s="118">
        <v>3</v>
      </c>
      <c r="Z14" s="118">
        <v>0</v>
      </c>
      <c r="AA14" s="118">
        <v>2</v>
      </c>
      <c r="AB14" s="118">
        <v>1</v>
      </c>
      <c r="AC14" s="118">
        <v>3</v>
      </c>
      <c r="AD14" s="118">
        <v>0</v>
      </c>
      <c r="AE14" s="118">
        <v>0</v>
      </c>
      <c r="AF14" s="118">
        <v>0</v>
      </c>
      <c r="AG14" s="118">
        <v>1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1</v>
      </c>
      <c r="AP14" s="118">
        <v>0</v>
      </c>
      <c r="AQ14" s="118">
        <v>0</v>
      </c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4">
        <f t="shared" si="0"/>
        <v>1</v>
      </c>
    </row>
    <row r="15" spans="1:55">
      <c r="A15" s="161" t="s">
        <v>29</v>
      </c>
      <c r="B15" s="106">
        <f t="shared" si="1"/>
        <v>146</v>
      </c>
      <c r="C15" s="118">
        <v>2</v>
      </c>
      <c r="D15" s="118">
        <v>3</v>
      </c>
      <c r="E15" s="118">
        <v>2</v>
      </c>
      <c r="F15" s="118">
        <v>3</v>
      </c>
      <c r="G15" s="118">
        <v>2</v>
      </c>
      <c r="H15" s="118">
        <v>5</v>
      </c>
      <c r="I15" s="118">
        <v>1</v>
      </c>
      <c r="J15" s="118">
        <v>3</v>
      </c>
      <c r="K15" s="118">
        <v>1</v>
      </c>
      <c r="L15" s="118">
        <v>4</v>
      </c>
      <c r="M15" s="118">
        <v>6</v>
      </c>
      <c r="N15" s="118">
        <v>6</v>
      </c>
      <c r="O15" s="118">
        <v>5</v>
      </c>
      <c r="P15" s="118">
        <v>3</v>
      </c>
      <c r="Q15" s="118">
        <v>4</v>
      </c>
      <c r="R15" s="118">
        <v>6</v>
      </c>
      <c r="S15" s="118">
        <v>0</v>
      </c>
      <c r="T15" s="118">
        <v>0</v>
      </c>
      <c r="U15" s="118">
        <v>1</v>
      </c>
      <c r="V15" s="118">
        <v>2</v>
      </c>
      <c r="W15" s="118">
        <v>0</v>
      </c>
      <c r="X15" s="118">
        <v>1</v>
      </c>
      <c r="Y15" s="118">
        <v>1</v>
      </c>
      <c r="Z15" s="118">
        <v>11</v>
      </c>
      <c r="AA15" s="118">
        <v>4</v>
      </c>
      <c r="AB15" s="118">
        <v>1</v>
      </c>
      <c r="AC15" s="118">
        <v>2</v>
      </c>
      <c r="AD15" s="118">
        <v>7</v>
      </c>
      <c r="AE15" s="118">
        <v>4</v>
      </c>
      <c r="AF15" s="118">
        <v>4</v>
      </c>
      <c r="AG15" s="118">
        <v>17</v>
      </c>
      <c r="AH15" s="118">
        <v>11</v>
      </c>
      <c r="AI15" s="118">
        <v>5</v>
      </c>
      <c r="AJ15" s="118">
        <v>7</v>
      </c>
      <c r="AK15" s="118">
        <v>2</v>
      </c>
      <c r="AL15" s="118">
        <v>5</v>
      </c>
      <c r="AM15" s="118">
        <v>1</v>
      </c>
      <c r="AN15" s="118">
        <v>2</v>
      </c>
      <c r="AO15" s="118">
        <v>1</v>
      </c>
      <c r="AP15" s="118">
        <v>0</v>
      </c>
      <c r="AQ15" s="118">
        <v>1</v>
      </c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4">
        <f t="shared" si="0"/>
        <v>4</v>
      </c>
    </row>
    <row r="16" spans="1:55">
      <c r="A16" s="161" t="s">
        <v>33</v>
      </c>
      <c r="B16" s="106">
        <f t="shared" si="1"/>
        <v>12</v>
      </c>
      <c r="C16" s="118">
        <v>0</v>
      </c>
      <c r="D16" s="118">
        <v>0</v>
      </c>
      <c r="E16" s="118">
        <v>0</v>
      </c>
      <c r="F16" s="118">
        <v>1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3</v>
      </c>
      <c r="N16" s="118">
        <v>1</v>
      </c>
      <c r="O16" s="118">
        <v>2</v>
      </c>
      <c r="P16" s="118">
        <v>0</v>
      </c>
      <c r="Q16" s="118">
        <v>1</v>
      </c>
      <c r="R16" s="118">
        <v>1</v>
      </c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2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1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4">
        <f t="shared" si="0"/>
        <v>0</v>
      </c>
    </row>
    <row r="17" spans="1:55">
      <c r="A17" s="161" t="s">
        <v>58</v>
      </c>
      <c r="B17" s="106">
        <f t="shared" si="1"/>
        <v>16</v>
      </c>
      <c r="C17" s="118">
        <v>1</v>
      </c>
      <c r="D17" s="118">
        <v>2</v>
      </c>
      <c r="E17" s="118">
        <v>0</v>
      </c>
      <c r="F17" s="118">
        <v>1</v>
      </c>
      <c r="G17" s="118">
        <v>0</v>
      </c>
      <c r="H17" s="118">
        <v>0</v>
      </c>
      <c r="I17" s="118">
        <v>0</v>
      </c>
      <c r="J17" s="118">
        <v>1</v>
      </c>
      <c r="K17" s="118">
        <v>0</v>
      </c>
      <c r="L17" s="118">
        <v>0</v>
      </c>
      <c r="M17" s="118">
        <v>1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1</v>
      </c>
      <c r="AC17" s="118">
        <v>4</v>
      </c>
      <c r="AD17" s="118">
        <v>0</v>
      </c>
      <c r="AE17" s="118">
        <v>2</v>
      </c>
      <c r="AF17" s="118">
        <v>0</v>
      </c>
      <c r="AG17" s="118">
        <v>2</v>
      </c>
      <c r="AH17" s="118">
        <v>0</v>
      </c>
      <c r="AI17" s="118">
        <v>0</v>
      </c>
      <c r="AJ17" s="118">
        <v>1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0</v>
      </c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4">
        <f t="shared" si="0"/>
        <v>0</v>
      </c>
    </row>
    <row r="18" spans="1:55">
      <c r="A18" s="161" t="s">
        <v>30</v>
      </c>
      <c r="B18" s="106">
        <f t="shared" si="1"/>
        <v>15</v>
      </c>
      <c r="C18" s="118">
        <v>0</v>
      </c>
      <c r="D18" s="118">
        <v>0</v>
      </c>
      <c r="E18" s="118">
        <v>1</v>
      </c>
      <c r="F18" s="118">
        <v>0</v>
      </c>
      <c r="G18" s="118">
        <v>0</v>
      </c>
      <c r="H18" s="118">
        <v>0</v>
      </c>
      <c r="I18" s="118">
        <v>1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1</v>
      </c>
      <c r="T18" s="118">
        <v>0</v>
      </c>
      <c r="U18" s="118">
        <v>0</v>
      </c>
      <c r="V18" s="118">
        <v>1</v>
      </c>
      <c r="W18" s="118">
        <v>1</v>
      </c>
      <c r="X18" s="118">
        <v>0</v>
      </c>
      <c r="Y18" s="118">
        <v>2</v>
      </c>
      <c r="Z18" s="118">
        <v>0</v>
      </c>
      <c r="AA18" s="118">
        <v>1</v>
      </c>
      <c r="AB18" s="118">
        <v>1</v>
      </c>
      <c r="AC18" s="118">
        <v>4</v>
      </c>
      <c r="AD18" s="118">
        <v>0</v>
      </c>
      <c r="AE18" s="118">
        <v>0</v>
      </c>
      <c r="AF18" s="118">
        <v>0</v>
      </c>
      <c r="AG18" s="118">
        <v>1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1</v>
      </c>
      <c r="AP18" s="118">
        <v>0</v>
      </c>
      <c r="AQ18" s="118">
        <v>0</v>
      </c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4">
        <f t="shared" si="0"/>
        <v>1</v>
      </c>
    </row>
    <row r="19" spans="1:55">
      <c r="A19" s="161" t="s">
        <v>35</v>
      </c>
      <c r="B19" s="106">
        <f t="shared" si="1"/>
        <v>17</v>
      </c>
      <c r="C19" s="118">
        <v>1</v>
      </c>
      <c r="D19" s="118">
        <v>0</v>
      </c>
      <c r="E19" s="118">
        <v>0</v>
      </c>
      <c r="F19" s="118">
        <v>0</v>
      </c>
      <c r="G19" s="118">
        <v>0</v>
      </c>
      <c r="H19" s="118">
        <v>1</v>
      </c>
      <c r="I19" s="118">
        <v>1</v>
      </c>
      <c r="J19" s="118">
        <v>2</v>
      </c>
      <c r="K19" s="118">
        <v>3</v>
      </c>
      <c r="L19" s="118">
        <v>0</v>
      </c>
      <c r="M19" s="118">
        <v>0</v>
      </c>
      <c r="N19" s="118">
        <v>0</v>
      </c>
      <c r="O19" s="118">
        <v>1</v>
      </c>
      <c r="P19" s="118">
        <v>0</v>
      </c>
      <c r="Q19" s="118">
        <v>4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1</v>
      </c>
      <c r="AD19" s="118">
        <v>1</v>
      </c>
      <c r="AE19" s="118">
        <v>0</v>
      </c>
      <c r="AF19" s="118">
        <v>0</v>
      </c>
      <c r="AG19" s="118">
        <v>0</v>
      </c>
      <c r="AH19" s="118">
        <v>0</v>
      </c>
      <c r="AI19" s="118">
        <v>2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4">
        <f t="shared" si="0"/>
        <v>0</v>
      </c>
    </row>
    <row r="20" spans="1:55">
      <c r="A20" s="161" t="s">
        <v>59</v>
      </c>
      <c r="B20" s="106">
        <f t="shared" si="1"/>
        <v>10</v>
      </c>
      <c r="C20" s="118">
        <v>0</v>
      </c>
      <c r="D20" s="118">
        <v>1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1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1</v>
      </c>
      <c r="AD20" s="118">
        <v>0</v>
      </c>
      <c r="AE20" s="118">
        <v>0</v>
      </c>
      <c r="AF20" s="118">
        <v>0</v>
      </c>
      <c r="AG20" s="118">
        <v>2</v>
      </c>
      <c r="AH20" s="118">
        <v>0</v>
      </c>
      <c r="AI20" s="118">
        <v>1</v>
      </c>
      <c r="AJ20" s="118">
        <v>1</v>
      </c>
      <c r="AK20" s="118">
        <v>1</v>
      </c>
      <c r="AL20" s="118">
        <v>2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4">
        <f t="shared" si="0"/>
        <v>0</v>
      </c>
    </row>
    <row r="21" spans="1:55">
      <c r="A21" s="161" t="s">
        <v>60</v>
      </c>
      <c r="B21" s="106">
        <f t="shared" si="1"/>
        <v>13</v>
      </c>
      <c r="C21" s="118">
        <v>0</v>
      </c>
      <c r="D21" s="118">
        <v>0</v>
      </c>
      <c r="E21" s="118">
        <v>0</v>
      </c>
      <c r="F21" s="118">
        <v>1</v>
      </c>
      <c r="G21" s="118">
        <v>1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1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1</v>
      </c>
      <c r="AB21" s="118">
        <v>1</v>
      </c>
      <c r="AC21" s="118">
        <v>3</v>
      </c>
      <c r="AD21" s="118">
        <v>0</v>
      </c>
      <c r="AE21" s="118">
        <v>1</v>
      </c>
      <c r="AF21" s="118">
        <v>1</v>
      </c>
      <c r="AG21" s="118">
        <v>2</v>
      </c>
      <c r="AH21" s="118">
        <v>0</v>
      </c>
      <c r="AI21" s="118">
        <v>0</v>
      </c>
      <c r="AJ21" s="118">
        <v>1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>
        <v>0</v>
      </c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4">
        <f t="shared" si="0"/>
        <v>0</v>
      </c>
    </row>
    <row r="22" spans="1:55">
      <c r="A22" s="161" t="s">
        <v>61</v>
      </c>
      <c r="B22" s="106">
        <f t="shared" si="1"/>
        <v>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1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1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1</v>
      </c>
      <c r="AI22" s="118">
        <v>1</v>
      </c>
      <c r="AJ22" s="118">
        <v>1</v>
      </c>
      <c r="AK22" s="118">
        <v>0</v>
      </c>
      <c r="AL22" s="118">
        <v>1</v>
      </c>
      <c r="AM22" s="118">
        <v>0</v>
      </c>
      <c r="AN22" s="118">
        <v>0</v>
      </c>
      <c r="AO22" s="118">
        <v>0</v>
      </c>
      <c r="AP22" s="118">
        <v>1</v>
      </c>
      <c r="AQ22" s="118">
        <v>0</v>
      </c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4">
        <f t="shared" si="0"/>
        <v>1</v>
      </c>
    </row>
    <row r="23" spans="1:55">
      <c r="A23" s="161" t="s">
        <v>62</v>
      </c>
      <c r="B23" s="106">
        <f t="shared" si="1"/>
        <v>9</v>
      </c>
      <c r="C23" s="118">
        <v>0</v>
      </c>
      <c r="D23" s="118">
        <v>0</v>
      </c>
      <c r="E23" s="118">
        <v>0</v>
      </c>
      <c r="F23" s="118">
        <v>1</v>
      </c>
      <c r="G23" s="118">
        <v>0</v>
      </c>
      <c r="H23" s="118">
        <v>1</v>
      </c>
      <c r="I23" s="118">
        <v>2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1</v>
      </c>
      <c r="Z23" s="118">
        <v>2</v>
      </c>
      <c r="AA23" s="118">
        <v>0</v>
      </c>
      <c r="AB23" s="118">
        <v>0</v>
      </c>
      <c r="AC23" s="118">
        <v>1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18">
        <v>0</v>
      </c>
      <c r="AQ23" s="118">
        <v>1</v>
      </c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4">
        <f t="shared" si="0"/>
        <v>1</v>
      </c>
    </row>
    <row r="24" spans="1:55">
      <c r="A24" s="161" t="s">
        <v>63</v>
      </c>
      <c r="B24" s="106">
        <f t="shared" si="1"/>
        <v>21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1</v>
      </c>
      <c r="I24" s="118">
        <v>0</v>
      </c>
      <c r="J24" s="118">
        <v>0</v>
      </c>
      <c r="K24" s="118">
        <v>1</v>
      </c>
      <c r="L24" s="118">
        <v>0</v>
      </c>
      <c r="M24" s="118">
        <v>1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0</v>
      </c>
      <c r="U24" s="118">
        <v>1</v>
      </c>
      <c r="V24" s="118">
        <v>0</v>
      </c>
      <c r="W24" s="118">
        <v>0</v>
      </c>
      <c r="X24" s="118">
        <v>0</v>
      </c>
      <c r="Y24" s="118">
        <v>1</v>
      </c>
      <c r="Z24" s="118">
        <v>0</v>
      </c>
      <c r="AA24" s="118">
        <v>2</v>
      </c>
      <c r="AB24" s="118">
        <v>0</v>
      </c>
      <c r="AC24" s="118">
        <v>0</v>
      </c>
      <c r="AD24" s="118">
        <v>0</v>
      </c>
      <c r="AE24" s="118">
        <v>2</v>
      </c>
      <c r="AF24" s="118">
        <v>1</v>
      </c>
      <c r="AG24" s="118">
        <v>1</v>
      </c>
      <c r="AH24" s="118">
        <v>2</v>
      </c>
      <c r="AI24" s="118">
        <v>1</v>
      </c>
      <c r="AJ24" s="118">
        <v>2</v>
      </c>
      <c r="AK24" s="118">
        <v>0</v>
      </c>
      <c r="AL24" s="118">
        <v>2</v>
      </c>
      <c r="AM24" s="118">
        <v>0</v>
      </c>
      <c r="AN24" s="118">
        <v>1</v>
      </c>
      <c r="AO24" s="118">
        <v>0</v>
      </c>
      <c r="AP24" s="118">
        <v>1</v>
      </c>
      <c r="AQ24" s="118">
        <v>0</v>
      </c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4">
        <f t="shared" si="0"/>
        <v>2</v>
      </c>
    </row>
    <row r="25" spans="1:55" s="164" customFormat="1">
      <c r="A25" s="162" t="s">
        <v>64</v>
      </c>
      <c r="B25" s="163">
        <f>SUM(B5:B24)</f>
        <v>676</v>
      </c>
      <c r="C25" s="163">
        <f t="shared" ref="C25:R25" si="2">SUM(C5:C24)</f>
        <v>10</v>
      </c>
      <c r="D25" s="163">
        <f t="shared" si="2"/>
        <v>14</v>
      </c>
      <c r="E25" s="163">
        <f t="shared" si="2"/>
        <v>12</v>
      </c>
      <c r="F25" s="163">
        <f t="shared" si="2"/>
        <v>13</v>
      </c>
      <c r="G25" s="163">
        <f t="shared" si="2"/>
        <v>11</v>
      </c>
      <c r="H25" s="163">
        <f t="shared" si="2"/>
        <v>11</v>
      </c>
      <c r="I25" s="163">
        <f t="shared" si="2"/>
        <v>16</v>
      </c>
      <c r="J25" s="163">
        <f t="shared" si="2"/>
        <v>10</v>
      </c>
      <c r="K25" s="163">
        <f t="shared" si="2"/>
        <v>11</v>
      </c>
      <c r="L25" s="163">
        <f t="shared" si="2"/>
        <v>14</v>
      </c>
      <c r="M25" s="163">
        <f t="shared" si="2"/>
        <v>17</v>
      </c>
      <c r="N25" s="163">
        <f t="shared" si="2"/>
        <v>14</v>
      </c>
      <c r="O25" s="163">
        <f t="shared" si="2"/>
        <v>11</v>
      </c>
      <c r="P25" s="163">
        <f t="shared" si="2"/>
        <v>15</v>
      </c>
      <c r="Q25" s="163">
        <f t="shared" si="2"/>
        <v>16</v>
      </c>
      <c r="R25" s="163">
        <f t="shared" si="2"/>
        <v>22</v>
      </c>
      <c r="S25" s="163">
        <f t="shared" ref="S25:BB25" si="3">SUM(S5:S24)</f>
        <v>12</v>
      </c>
      <c r="T25" s="163">
        <f t="shared" si="3"/>
        <v>5</v>
      </c>
      <c r="U25" s="163">
        <f t="shared" si="3"/>
        <v>10</v>
      </c>
      <c r="V25" s="163">
        <f t="shared" si="3"/>
        <v>4</v>
      </c>
      <c r="W25" s="163">
        <f t="shared" si="3"/>
        <v>3</v>
      </c>
      <c r="X25" s="163">
        <f t="shared" si="3"/>
        <v>4</v>
      </c>
      <c r="Y25" s="163">
        <f t="shared" si="3"/>
        <v>14</v>
      </c>
      <c r="Z25" s="163">
        <f t="shared" si="3"/>
        <v>25</v>
      </c>
      <c r="AA25" s="163">
        <f t="shared" si="3"/>
        <v>35</v>
      </c>
      <c r="AB25" s="163">
        <f t="shared" si="3"/>
        <v>21</v>
      </c>
      <c r="AC25" s="163">
        <f t="shared" si="3"/>
        <v>35</v>
      </c>
      <c r="AD25" s="163">
        <f t="shared" si="3"/>
        <v>18</v>
      </c>
      <c r="AE25" s="163">
        <f t="shared" si="3"/>
        <v>28</v>
      </c>
      <c r="AF25" s="163">
        <f t="shared" si="3"/>
        <v>24</v>
      </c>
      <c r="AG25" s="163">
        <f t="shared" si="3"/>
        <v>47</v>
      </c>
      <c r="AH25" s="163">
        <f t="shared" si="3"/>
        <v>33</v>
      </c>
      <c r="AI25" s="163">
        <f t="shared" si="3"/>
        <v>28</v>
      </c>
      <c r="AJ25" s="163">
        <f t="shared" si="3"/>
        <v>30</v>
      </c>
      <c r="AK25" s="163">
        <f t="shared" si="3"/>
        <v>18</v>
      </c>
      <c r="AL25" s="163">
        <f t="shared" si="3"/>
        <v>28</v>
      </c>
      <c r="AM25" s="163">
        <f t="shared" si="3"/>
        <v>13</v>
      </c>
      <c r="AN25" s="163">
        <f t="shared" si="3"/>
        <v>5</v>
      </c>
      <c r="AO25" s="163">
        <f t="shared" si="3"/>
        <v>7</v>
      </c>
      <c r="AP25" s="163">
        <f t="shared" si="3"/>
        <v>5</v>
      </c>
      <c r="AQ25" s="163">
        <f t="shared" si="3"/>
        <v>7</v>
      </c>
      <c r="AR25" s="163">
        <f t="shared" si="3"/>
        <v>0</v>
      </c>
      <c r="AS25" s="163">
        <f t="shared" si="3"/>
        <v>0</v>
      </c>
      <c r="AT25" s="163">
        <f t="shared" si="3"/>
        <v>0</v>
      </c>
      <c r="AU25" s="163">
        <f t="shared" si="3"/>
        <v>0</v>
      </c>
      <c r="AV25" s="163">
        <f t="shared" si="3"/>
        <v>0</v>
      </c>
      <c r="AW25" s="163">
        <f t="shared" si="3"/>
        <v>0</v>
      </c>
      <c r="AX25" s="163">
        <f t="shared" si="3"/>
        <v>0</v>
      </c>
      <c r="AY25" s="163">
        <f t="shared" si="3"/>
        <v>0</v>
      </c>
      <c r="AZ25" s="163">
        <f t="shared" si="3"/>
        <v>0</v>
      </c>
      <c r="BA25" s="163">
        <f t="shared" si="3"/>
        <v>0</v>
      </c>
      <c r="BB25" s="163">
        <f t="shared" si="3"/>
        <v>0</v>
      </c>
    </row>
    <row r="26" spans="1:55">
      <c r="AL26" s="122"/>
      <c r="AN26" s="115"/>
      <c r="AU26" s="115"/>
      <c r="AW26" s="115"/>
    </row>
    <row r="27" spans="1:55">
      <c r="Z27" s="125"/>
    </row>
    <row r="28" spans="1:55" s="165" customFormat="1">
      <c r="H28" s="166" t="s">
        <v>377</v>
      </c>
      <c r="J28" s="167"/>
      <c r="K28" s="167"/>
      <c r="L28" s="167"/>
      <c r="S28" s="168"/>
      <c r="T28" s="168"/>
    </row>
    <row r="29" spans="1:55" s="165" customFormat="1">
      <c r="G29" s="169" t="s">
        <v>736</v>
      </c>
      <c r="J29" s="167"/>
      <c r="K29" s="167"/>
      <c r="L29" s="167"/>
      <c r="Q29" s="166"/>
    </row>
    <row r="30" spans="1:55" s="165" customFormat="1">
      <c r="A30" s="170" t="s">
        <v>67</v>
      </c>
      <c r="B30" s="171" t="s">
        <v>41</v>
      </c>
      <c r="C30" s="172" t="s">
        <v>94</v>
      </c>
      <c r="D30" s="172" t="s">
        <v>95</v>
      </c>
      <c r="E30" s="172" t="s">
        <v>96</v>
      </c>
      <c r="F30" s="172" t="s">
        <v>97</v>
      </c>
      <c r="G30" s="172" t="s">
        <v>98</v>
      </c>
      <c r="H30" s="172" t="s">
        <v>99</v>
      </c>
      <c r="I30" s="172" t="s">
        <v>100</v>
      </c>
      <c r="J30" s="172" t="s">
        <v>101</v>
      </c>
      <c r="K30" s="172" t="s">
        <v>102</v>
      </c>
      <c r="L30" s="172" t="s">
        <v>103</v>
      </c>
      <c r="M30" s="172" t="s">
        <v>104</v>
      </c>
      <c r="N30" s="172" t="s">
        <v>105</v>
      </c>
      <c r="O30" s="172" t="s">
        <v>106</v>
      </c>
      <c r="P30" s="172" t="s">
        <v>107</v>
      </c>
      <c r="Q30" s="172" t="s">
        <v>108</v>
      </c>
      <c r="R30" s="172" t="s">
        <v>109</v>
      </c>
      <c r="S30" s="172" t="s">
        <v>110</v>
      </c>
      <c r="T30" s="172" t="s">
        <v>111</v>
      </c>
      <c r="U30" s="172" t="s">
        <v>112</v>
      </c>
      <c r="V30" s="172" t="s">
        <v>113</v>
      </c>
      <c r="W30" s="172" t="s">
        <v>114</v>
      </c>
      <c r="X30" s="172" t="s">
        <v>115</v>
      </c>
      <c r="Y30" s="172" t="s">
        <v>116</v>
      </c>
      <c r="Z30" s="172" t="s">
        <v>117</v>
      </c>
      <c r="AA30" s="172" t="s">
        <v>118</v>
      </c>
      <c r="AB30" s="172" t="s">
        <v>119</v>
      </c>
      <c r="AC30" s="172" t="s">
        <v>120</v>
      </c>
      <c r="AD30" s="172" t="s">
        <v>121</v>
      </c>
      <c r="AE30" s="172" t="s">
        <v>122</v>
      </c>
      <c r="AF30" s="172" t="s">
        <v>123</v>
      </c>
      <c r="AG30" s="172" t="s">
        <v>124</v>
      </c>
      <c r="AH30" s="172" t="s">
        <v>125</v>
      </c>
      <c r="AI30" s="172" t="s">
        <v>126</v>
      </c>
      <c r="AJ30" s="172" t="s">
        <v>127</v>
      </c>
      <c r="AK30" s="172" t="s">
        <v>128</v>
      </c>
      <c r="AL30" s="172" t="s">
        <v>129</v>
      </c>
      <c r="AM30" s="172" t="s">
        <v>130</v>
      </c>
      <c r="AN30" s="172" t="s">
        <v>131</v>
      </c>
      <c r="AO30" s="172" t="s">
        <v>132</v>
      </c>
      <c r="AP30" s="172" t="s">
        <v>133</v>
      </c>
      <c r="AQ30" s="172" t="s">
        <v>134</v>
      </c>
      <c r="AR30" s="172" t="s">
        <v>135</v>
      </c>
      <c r="AS30" s="172" t="s">
        <v>136</v>
      </c>
      <c r="AT30" s="172" t="s">
        <v>137</v>
      </c>
      <c r="AU30" s="172" t="s">
        <v>138</v>
      </c>
      <c r="AV30" s="172" t="s">
        <v>139</v>
      </c>
      <c r="AW30" s="172" t="s">
        <v>140</v>
      </c>
      <c r="AX30" s="172" t="s">
        <v>141</v>
      </c>
      <c r="AY30" s="172" t="s">
        <v>142</v>
      </c>
      <c r="AZ30" s="172" t="s">
        <v>143</v>
      </c>
      <c r="BA30" s="173" t="s">
        <v>144</v>
      </c>
      <c r="BB30" s="172" t="s">
        <v>145</v>
      </c>
      <c r="BC30" s="172" t="s">
        <v>366</v>
      </c>
    </row>
    <row r="31" spans="1:55" s="177" customFormat="1">
      <c r="A31" s="174" t="s">
        <v>378</v>
      </c>
      <c r="B31" s="175">
        <f t="shared" ref="B31:B34" si="4">SUM(C31:BC31)</f>
        <v>676</v>
      </c>
      <c r="C31" s="176">
        <f>C25</f>
        <v>10</v>
      </c>
      <c r="D31" s="176">
        <f t="shared" ref="D31:BB31" si="5">D25</f>
        <v>14</v>
      </c>
      <c r="E31" s="176">
        <f t="shared" si="5"/>
        <v>12</v>
      </c>
      <c r="F31" s="176">
        <f t="shared" si="5"/>
        <v>13</v>
      </c>
      <c r="G31" s="176">
        <f t="shared" si="5"/>
        <v>11</v>
      </c>
      <c r="H31" s="176">
        <f t="shared" si="5"/>
        <v>11</v>
      </c>
      <c r="I31" s="176">
        <f t="shared" si="5"/>
        <v>16</v>
      </c>
      <c r="J31" s="176">
        <f t="shared" si="5"/>
        <v>10</v>
      </c>
      <c r="K31" s="176">
        <f t="shared" si="5"/>
        <v>11</v>
      </c>
      <c r="L31" s="176">
        <f t="shared" si="5"/>
        <v>14</v>
      </c>
      <c r="M31" s="176">
        <f t="shared" si="5"/>
        <v>17</v>
      </c>
      <c r="N31" s="176">
        <f t="shared" si="5"/>
        <v>14</v>
      </c>
      <c r="O31" s="176">
        <f t="shared" si="5"/>
        <v>11</v>
      </c>
      <c r="P31" s="176">
        <f t="shared" si="5"/>
        <v>15</v>
      </c>
      <c r="Q31" s="176">
        <f t="shared" si="5"/>
        <v>16</v>
      </c>
      <c r="R31" s="176">
        <f t="shared" si="5"/>
        <v>22</v>
      </c>
      <c r="S31" s="176">
        <f t="shared" si="5"/>
        <v>12</v>
      </c>
      <c r="T31" s="176">
        <f t="shared" si="5"/>
        <v>5</v>
      </c>
      <c r="U31" s="176">
        <f t="shared" si="5"/>
        <v>10</v>
      </c>
      <c r="V31" s="176">
        <f t="shared" si="5"/>
        <v>4</v>
      </c>
      <c r="W31" s="176">
        <f t="shared" si="5"/>
        <v>3</v>
      </c>
      <c r="X31" s="176">
        <f t="shared" si="5"/>
        <v>4</v>
      </c>
      <c r="Y31" s="176">
        <f t="shared" si="5"/>
        <v>14</v>
      </c>
      <c r="Z31" s="176">
        <f t="shared" si="5"/>
        <v>25</v>
      </c>
      <c r="AA31" s="176">
        <f t="shared" si="5"/>
        <v>35</v>
      </c>
      <c r="AB31" s="176">
        <f t="shared" si="5"/>
        <v>21</v>
      </c>
      <c r="AC31" s="176">
        <f t="shared" si="5"/>
        <v>35</v>
      </c>
      <c r="AD31" s="176">
        <f t="shared" si="5"/>
        <v>18</v>
      </c>
      <c r="AE31" s="176">
        <f t="shared" si="5"/>
        <v>28</v>
      </c>
      <c r="AF31" s="176">
        <f t="shared" si="5"/>
        <v>24</v>
      </c>
      <c r="AG31" s="176">
        <f t="shared" si="5"/>
        <v>47</v>
      </c>
      <c r="AH31" s="176">
        <f t="shared" si="5"/>
        <v>33</v>
      </c>
      <c r="AI31" s="176">
        <f t="shared" si="5"/>
        <v>28</v>
      </c>
      <c r="AJ31" s="176">
        <f t="shared" si="5"/>
        <v>30</v>
      </c>
      <c r="AK31" s="176">
        <f t="shared" si="5"/>
        <v>18</v>
      </c>
      <c r="AL31" s="176">
        <f t="shared" si="5"/>
        <v>28</v>
      </c>
      <c r="AM31" s="176">
        <f t="shared" si="5"/>
        <v>13</v>
      </c>
      <c r="AN31" s="176">
        <f t="shared" si="5"/>
        <v>5</v>
      </c>
      <c r="AO31" s="176">
        <f t="shared" si="5"/>
        <v>7</v>
      </c>
      <c r="AP31" s="176">
        <f t="shared" si="5"/>
        <v>5</v>
      </c>
      <c r="AQ31" s="176">
        <f t="shared" si="5"/>
        <v>7</v>
      </c>
      <c r="AR31" s="176">
        <f t="shared" si="5"/>
        <v>0</v>
      </c>
      <c r="AS31" s="176">
        <f t="shared" si="5"/>
        <v>0</v>
      </c>
      <c r="AT31" s="176">
        <f t="shared" si="5"/>
        <v>0</v>
      </c>
      <c r="AU31" s="176">
        <f t="shared" si="5"/>
        <v>0</v>
      </c>
      <c r="AV31" s="176">
        <f t="shared" si="5"/>
        <v>0</v>
      </c>
      <c r="AW31" s="176">
        <f t="shared" si="5"/>
        <v>0</v>
      </c>
      <c r="AX31" s="176">
        <f t="shared" si="5"/>
        <v>0</v>
      </c>
      <c r="AY31" s="176">
        <f t="shared" si="5"/>
        <v>0</v>
      </c>
      <c r="AZ31" s="176">
        <f t="shared" si="5"/>
        <v>0</v>
      </c>
      <c r="BA31" s="176">
        <f t="shared" si="5"/>
        <v>0</v>
      </c>
      <c r="BB31" s="176">
        <f t="shared" si="5"/>
        <v>0</v>
      </c>
      <c r="BC31" s="253"/>
    </row>
    <row r="32" spans="1:55" s="180" customFormat="1">
      <c r="A32" s="174" t="s">
        <v>329</v>
      </c>
      <c r="B32" s="175">
        <f t="shared" si="4"/>
        <v>1731</v>
      </c>
      <c r="C32" s="178">
        <v>2</v>
      </c>
      <c r="D32" s="178">
        <v>1</v>
      </c>
      <c r="E32" s="178">
        <v>2</v>
      </c>
      <c r="F32" s="178">
        <v>2</v>
      </c>
      <c r="G32" s="178">
        <v>2</v>
      </c>
      <c r="H32" s="178">
        <v>2</v>
      </c>
      <c r="I32" s="178">
        <v>8</v>
      </c>
      <c r="J32" s="178">
        <v>5</v>
      </c>
      <c r="K32" s="178">
        <v>2</v>
      </c>
      <c r="L32" s="178">
        <v>5</v>
      </c>
      <c r="M32" s="178">
        <v>4</v>
      </c>
      <c r="N32" s="178">
        <v>11</v>
      </c>
      <c r="O32" s="178">
        <v>5</v>
      </c>
      <c r="P32" s="178">
        <v>10</v>
      </c>
      <c r="Q32" s="178">
        <v>10</v>
      </c>
      <c r="R32" s="178">
        <v>7</v>
      </c>
      <c r="S32" s="178">
        <v>7</v>
      </c>
      <c r="T32" s="178">
        <v>6</v>
      </c>
      <c r="U32" s="178">
        <v>6</v>
      </c>
      <c r="V32" s="178">
        <v>12</v>
      </c>
      <c r="W32" s="178">
        <v>12</v>
      </c>
      <c r="X32" s="178">
        <v>10</v>
      </c>
      <c r="Y32" s="178">
        <v>22</v>
      </c>
      <c r="Z32" s="178">
        <v>29</v>
      </c>
      <c r="AA32" s="178">
        <v>63</v>
      </c>
      <c r="AB32" s="178">
        <v>68</v>
      </c>
      <c r="AC32" s="178">
        <v>88</v>
      </c>
      <c r="AD32" s="178">
        <v>124</v>
      </c>
      <c r="AE32" s="178">
        <v>93</v>
      </c>
      <c r="AF32" s="178">
        <v>123</v>
      </c>
      <c r="AG32" s="178">
        <v>104</v>
      </c>
      <c r="AH32" s="178">
        <v>94</v>
      </c>
      <c r="AI32" s="178">
        <v>109</v>
      </c>
      <c r="AJ32" s="178">
        <v>75</v>
      </c>
      <c r="AK32" s="178">
        <v>99</v>
      </c>
      <c r="AL32" s="178">
        <v>73</v>
      </c>
      <c r="AM32" s="178">
        <v>78</v>
      </c>
      <c r="AN32" s="178">
        <v>86</v>
      </c>
      <c r="AO32" s="178">
        <v>48</v>
      </c>
      <c r="AP32" s="178">
        <v>69</v>
      </c>
      <c r="AQ32" s="178">
        <v>41</v>
      </c>
      <c r="AR32" s="178">
        <v>27</v>
      </c>
      <c r="AS32" s="178">
        <v>17</v>
      </c>
      <c r="AT32" s="178">
        <v>12</v>
      </c>
      <c r="AU32" s="178">
        <v>9</v>
      </c>
      <c r="AV32" s="178">
        <v>11</v>
      </c>
      <c r="AW32" s="178">
        <v>13</v>
      </c>
      <c r="AX32" s="178">
        <v>11</v>
      </c>
      <c r="AY32" s="178">
        <v>6</v>
      </c>
      <c r="AZ32" s="178">
        <v>1</v>
      </c>
      <c r="BA32" s="179">
        <v>2</v>
      </c>
      <c r="BB32" s="178">
        <v>5</v>
      </c>
      <c r="BC32" s="254"/>
    </row>
    <row r="33" spans="1:55" s="169" customFormat="1">
      <c r="A33" s="181">
        <v>2565</v>
      </c>
      <c r="B33" s="175">
        <f t="shared" si="4"/>
        <v>606</v>
      </c>
      <c r="C33" s="181">
        <v>1</v>
      </c>
      <c r="D33" s="181">
        <v>1</v>
      </c>
      <c r="E33" s="181">
        <v>6</v>
      </c>
      <c r="F33" s="181">
        <v>6</v>
      </c>
      <c r="G33" s="181">
        <v>2</v>
      </c>
      <c r="H33" s="181">
        <v>5</v>
      </c>
      <c r="I33" s="181">
        <v>1</v>
      </c>
      <c r="J33" s="181">
        <v>2</v>
      </c>
      <c r="K33" s="181">
        <v>2</v>
      </c>
      <c r="L33" s="181">
        <v>0</v>
      </c>
      <c r="M33" s="181">
        <v>0</v>
      </c>
      <c r="N33" s="181">
        <v>0</v>
      </c>
      <c r="O33" s="181">
        <v>1</v>
      </c>
      <c r="P33" s="181">
        <v>2</v>
      </c>
      <c r="Q33" s="181">
        <v>0</v>
      </c>
      <c r="R33" s="181">
        <v>4</v>
      </c>
      <c r="S33" s="181">
        <v>0</v>
      </c>
      <c r="T33" s="181">
        <v>6</v>
      </c>
      <c r="U33" s="181">
        <v>1</v>
      </c>
      <c r="V33" s="181">
        <v>7</v>
      </c>
      <c r="W33" s="181">
        <v>11</v>
      </c>
      <c r="X33" s="181">
        <v>19</v>
      </c>
      <c r="Y33" s="181">
        <v>45</v>
      </c>
      <c r="Z33" s="181">
        <v>38</v>
      </c>
      <c r="AA33" s="181">
        <v>34</v>
      </c>
      <c r="AB33" s="181">
        <v>39</v>
      </c>
      <c r="AC33" s="181">
        <v>35</v>
      </c>
      <c r="AD33" s="181">
        <v>19</v>
      </c>
      <c r="AE33" s="181">
        <v>15</v>
      </c>
      <c r="AF33" s="181">
        <v>20</v>
      </c>
      <c r="AG33" s="181">
        <v>26</v>
      </c>
      <c r="AH33" s="181">
        <v>18</v>
      </c>
      <c r="AI33" s="181">
        <v>31</v>
      </c>
      <c r="AJ33" s="181">
        <v>23</v>
      </c>
      <c r="AK33" s="181">
        <v>28</v>
      </c>
      <c r="AL33" s="181">
        <v>26</v>
      </c>
      <c r="AM33" s="181">
        <v>20</v>
      </c>
      <c r="AN33" s="181">
        <v>17</v>
      </c>
      <c r="AO33" s="181">
        <v>9</v>
      </c>
      <c r="AP33" s="181">
        <v>10</v>
      </c>
      <c r="AQ33" s="181">
        <v>13</v>
      </c>
      <c r="AR33" s="181">
        <v>6</v>
      </c>
      <c r="AS33" s="181">
        <v>5</v>
      </c>
      <c r="AT33" s="181">
        <v>11</v>
      </c>
      <c r="AU33" s="181">
        <v>11</v>
      </c>
      <c r="AV33" s="181">
        <v>6</v>
      </c>
      <c r="AW33" s="181">
        <v>8</v>
      </c>
      <c r="AX33" s="181">
        <v>2</v>
      </c>
      <c r="AY33" s="181">
        <v>8</v>
      </c>
      <c r="AZ33" s="181">
        <v>5</v>
      </c>
      <c r="BA33" s="181">
        <v>0</v>
      </c>
      <c r="BB33" s="181">
        <v>1</v>
      </c>
      <c r="BC33" s="255"/>
    </row>
    <row r="34" spans="1:55" s="185" customFormat="1">
      <c r="A34" s="182">
        <v>2564</v>
      </c>
      <c r="B34" s="175">
        <f t="shared" si="4"/>
        <v>284</v>
      </c>
      <c r="C34" s="183">
        <v>6</v>
      </c>
      <c r="D34" s="183">
        <v>2</v>
      </c>
      <c r="E34" s="183">
        <v>0</v>
      </c>
      <c r="F34" s="183">
        <v>1</v>
      </c>
      <c r="G34" s="183">
        <v>0</v>
      </c>
      <c r="H34" s="183">
        <v>0</v>
      </c>
      <c r="I34" s="183">
        <v>1</v>
      </c>
      <c r="J34" s="183">
        <v>1</v>
      </c>
      <c r="K34" s="183">
        <v>1</v>
      </c>
      <c r="L34" s="183">
        <v>1</v>
      </c>
      <c r="M34" s="183">
        <v>1</v>
      </c>
      <c r="N34" s="183">
        <v>3</v>
      </c>
      <c r="O34" s="183">
        <v>1</v>
      </c>
      <c r="P34" s="183">
        <v>0</v>
      </c>
      <c r="Q34" s="183">
        <v>1</v>
      </c>
      <c r="R34" s="183">
        <v>2</v>
      </c>
      <c r="S34" s="183">
        <v>0</v>
      </c>
      <c r="T34" s="183">
        <v>1</v>
      </c>
      <c r="U34" s="183">
        <v>2</v>
      </c>
      <c r="V34" s="183">
        <v>0</v>
      </c>
      <c r="W34" s="183">
        <v>8</v>
      </c>
      <c r="X34" s="183">
        <v>14</v>
      </c>
      <c r="Y34" s="183">
        <v>11</v>
      </c>
      <c r="Z34" s="183">
        <v>13</v>
      </c>
      <c r="AA34" s="183">
        <v>6</v>
      </c>
      <c r="AB34" s="183">
        <v>12</v>
      </c>
      <c r="AC34" s="183">
        <v>5</v>
      </c>
      <c r="AD34" s="183">
        <v>5</v>
      </c>
      <c r="AE34" s="183">
        <v>11</v>
      </c>
      <c r="AF34" s="183">
        <v>6</v>
      </c>
      <c r="AG34" s="183">
        <v>11</v>
      </c>
      <c r="AH34" s="183">
        <v>6</v>
      </c>
      <c r="AI34" s="183">
        <v>13</v>
      </c>
      <c r="AJ34" s="183">
        <v>12</v>
      </c>
      <c r="AK34" s="183">
        <v>12</v>
      </c>
      <c r="AL34" s="183">
        <v>13</v>
      </c>
      <c r="AM34" s="183">
        <v>23</v>
      </c>
      <c r="AN34" s="183">
        <v>14</v>
      </c>
      <c r="AO34" s="183">
        <v>6</v>
      </c>
      <c r="AP34" s="183">
        <v>11</v>
      </c>
      <c r="AQ34" s="183">
        <v>12</v>
      </c>
      <c r="AR34" s="183">
        <v>13</v>
      </c>
      <c r="AS34" s="183">
        <v>8</v>
      </c>
      <c r="AT34" s="183">
        <v>3</v>
      </c>
      <c r="AU34" s="183">
        <v>1</v>
      </c>
      <c r="AV34" s="183">
        <v>4</v>
      </c>
      <c r="AW34" s="183">
        <v>0</v>
      </c>
      <c r="AX34" s="183">
        <v>1</v>
      </c>
      <c r="AY34" s="183">
        <v>5</v>
      </c>
      <c r="AZ34" s="183">
        <v>1</v>
      </c>
      <c r="BA34" s="184">
        <v>0</v>
      </c>
      <c r="BB34" s="183">
        <v>0</v>
      </c>
      <c r="BC34" s="256"/>
    </row>
    <row r="35" spans="1:55" s="187" customFormat="1">
      <c r="A35" s="182">
        <v>2563</v>
      </c>
      <c r="B35" s="175">
        <f>SUM(C35:BC35)</f>
        <v>1638</v>
      </c>
      <c r="C35" s="182">
        <v>18</v>
      </c>
      <c r="D35" s="182">
        <v>14</v>
      </c>
      <c r="E35" s="182">
        <v>10</v>
      </c>
      <c r="F35" s="182">
        <v>10</v>
      </c>
      <c r="G35" s="182">
        <v>12</v>
      </c>
      <c r="H35" s="182">
        <v>9</v>
      </c>
      <c r="I35" s="182">
        <v>17</v>
      </c>
      <c r="J35" s="182">
        <v>13</v>
      </c>
      <c r="K35" s="182">
        <v>9</v>
      </c>
      <c r="L35" s="182">
        <v>15</v>
      </c>
      <c r="M35" s="182">
        <v>16</v>
      </c>
      <c r="N35" s="182">
        <v>16</v>
      </c>
      <c r="O35" s="182">
        <v>20</v>
      </c>
      <c r="P35" s="182">
        <v>13</v>
      </c>
      <c r="Q35" s="182">
        <v>25</v>
      </c>
      <c r="R35" s="182">
        <v>36</v>
      </c>
      <c r="S35" s="182">
        <v>45</v>
      </c>
      <c r="T35" s="182">
        <v>37</v>
      </c>
      <c r="U35" s="182">
        <v>58</v>
      </c>
      <c r="V35" s="182">
        <v>40</v>
      </c>
      <c r="W35" s="182">
        <v>51</v>
      </c>
      <c r="X35" s="182">
        <v>44</v>
      </c>
      <c r="Y35" s="182">
        <v>49</v>
      </c>
      <c r="Z35" s="182">
        <v>48</v>
      </c>
      <c r="AA35" s="182">
        <v>47</v>
      </c>
      <c r="AB35" s="182">
        <v>78</v>
      </c>
      <c r="AC35" s="182">
        <v>75</v>
      </c>
      <c r="AD35" s="182">
        <v>85</v>
      </c>
      <c r="AE35" s="182">
        <v>92</v>
      </c>
      <c r="AF35" s="182">
        <v>68</v>
      </c>
      <c r="AG35" s="182">
        <v>60</v>
      </c>
      <c r="AH35" s="182">
        <v>66</v>
      </c>
      <c r="AI35" s="182">
        <v>83</v>
      </c>
      <c r="AJ35" s="182">
        <v>52</v>
      </c>
      <c r="AK35" s="182">
        <v>71</v>
      </c>
      <c r="AL35" s="182">
        <v>56</v>
      </c>
      <c r="AM35" s="182">
        <v>39</v>
      </c>
      <c r="AN35" s="182">
        <v>34</v>
      </c>
      <c r="AO35" s="182">
        <v>25</v>
      </c>
      <c r="AP35" s="182">
        <v>14</v>
      </c>
      <c r="AQ35" s="182">
        <v>6</v>
      </c>
      <c r="AR35" s="182">
        <v>8</v>
      </c>
      <c r="AS35" s="182">
        <v>14</v>
      </c>
      <c r="AT35" s="182">
        <v>11</v>
      </c>
      <c r="AU35" s="182">
        <v>9</v>
      </c>
      <c r="AV35" s="182">
        <v>6</v>
      </c>
      <c r="AW35" s="182">
        <v>2</v>
      </c>
      <c r="AX35" s="182">
        <v>5</v>
      </c>
      <c r="AY35" s="182">
        <v>1</v>
      </c>
      <c r="AZ35" s="182">
        <v>1</v>
      </c>
      <c r="BA35" s="186">
        <v>2</v>
      </c>
      <c r="BB35" s="182">
        <v>3</v>
      </c>
      <c r="BC35" s="256"/>
    </row>
    <row r="36" spans="1:55" s="187" customFormat="1">
      <c r="A36" s="182">
        <v>2562</v>
      </c>
      <c r="B36" s="175">
        <f>SUM(C36:BC36)</f>
        <v>3801</v>
      </c>
      <c r="C36" s="182">
        <v>21</v>
      </c>
      <c r="D36" s="182">
        <v>12</v>
      </c>
      <c r="E36" s="182">
        <v>14</v>
      </c>
      <c r="F36" s="182">
        <v>15</v>
      </c>
      <c r="G36" s="182">
        <v>11</v>
      </c>
      <c r="H36" s="182">
        <v>20</v>
      </c>
      <c r="I36" s="182">
        <v>15</v>
      </c>
      <c r="J36" s="182">
        <v>28</v>
      </c>
      <c r="K36" s="182">
        <v>20</v>
      </c>
      <c r="L36" s="182">
        <v>22</v>
      </c>
      <c r="M36" s="182">
        <v>18</v>
      </c>
      <c r="N36" s="182">
        <v>15</v>
      </c>
      <c r="O36" s="182">
        <v>21</v>
      </c>
      <c r="P36" s="182">
        <v>13</v>
      </c>
      <c r="Q36" s="182">
        <v>33</v>
      </c>
      <c r="R36" s="182">
        <v>25</v>
      </c>
      <c r="S36" s="182">
        <v>17</v>
      </c>
      <c r="T36" s="182">
        <v>25</v>
      </c>
      <c r="U36" s="182">
        <v>68</v>
      </c>
      <c r="V36" s="182">
        <v>87</v>
      </c>
      <c r="W36" s="182">
        <v>103</v>
      </c>
      <c r="X36" s="182">
        <v>153</v>
      </c>
      <c r="Y36" s="182">
        <v>188</v>
      </c>
      <c r="Z36" s="182">
        <v>196</v>
      </c>
      <c r="AA36" s="182">
        <v>236</v>
      </c>
      <c r="AB36" s="182">
        <v>255</v>
      </c>
      <c r="AC36" s="182">
        <v>196</v>
      </c>
      <c r="AD36" s="182">
        <v>199</v>
      </c>
      <c r="AE36" s="182">
        <v>175</v>
      </c>
      <c r="AF36" s="182">
        <v>161</v>
      </c>
      <c r="AG36" s="182">
        <v>146</v>
      </c>
      <c r="AH36" s="182">
        <v>125</v>
      </c>
      <c r="AI36" s="182">
        <v>119</v>
      </c>
      <c r="AJ36" s="182">
        <v>81</v>
      </c>
      <c r="AK36" s="182">
        <v>104</v>
      </c>
      <c r="AL36" s="182">
        <v>97</v>
      </c>
      <c r="AM36" s="182">
        <v>129</v>
      </c>
      <c r="AN36" s="182">
        <v>105</v>
      </c>
      <c r="AO36" s="182">
        <v>103</v>
      </c>
      <c r="AP36" s="182">
        <v>79</v>
      </c>
      <c r="AQ36" s="182">
        <v>78</v>
      </c>
      <c r="AR36" s="182">
        <v>46</v>
      </c>
      <c r="AS36" s="182">
        <v>44</v>
      </c>
      <c r="AT36" s="182">
        <v>44</v>
      </c>
      <c r="AU36" s="182">
        <v>38</v>
      </c>
      <c r="AV36" s="182">
        <v>26</v>
      </c>
      <c r="AW36" s="182">
        <v>18</v>
      </c>
      <c r="AX36" s="182">
        <v>18</v>
      </c>
      <c r="AY36" s="182">
        <v>12</v>
      </c>
      <c r="AZ36" s="182">
        <v>12</v>
      </c>
      <c r="BA36" s="186">
        <v>7</v>
      </c>
      <c r="BB36" s="182">
        <v>8</v>
      </c>
      <c r="BC36" s="256"/>
    </row>
    <row r="37" spans="1:55" s="190" customFormat="1">
      <c r="A37" s="188" t="s">
        <v>379</v>
      </c>
      <c r="B37" s="163">
        <f>SUM(C37:BB37)</f>
        <v>1265</v>
      </c>
      <c r="C37" s="189">
        <f>MEDIAN(C32:C36)</f>
        <v>6</v>
      </c>
      <c r="D37" s="189">
        <f t="shared" ref="D37:BC37" si="6">MEDIAN(D32:D36)</f>
        <v>2</v>
      </c>
      <c r="E37" s="189">
        <f t="shared" si="6"/>
        <v>6</v>
      </c>
      <c r="F37" s="189">
        <f t="shared" si="6"/>
        <v>6</v>
      </c>
      <c r="G37" s="189">
        <f t="shared" si="6"/>
        <v>2</v>
      </c>
      <c r="H37" s="189">
        <f t="shared" si="6"/>
        <v>5</v>
      </c>
      <c r="I37" s="189">
        <f t="shared" si="6"/>
        <v>8</v>
      </c>
      <c r="J37" s="189">
        <f t="shared" si="6"/>
        <v>5</v>
      </c>
      <c r="K37" s="189">
        <f t="shared" si="6"/>
        <v>2</v>
      </c>
      <c r="L37" s="189">
        <f t="shared" si="6"/>
        <v>5</v>
      </c>
      <c r="M37" s="189">
        <f t="shared" si="6"/>
        <v>4</v>
      </c>
      <c r="N37" s="189">
        <f t="shared" si="6"/>
        <v>11</v>
      </c>
      <c r="O37" s="189">
        <f t="shared" si="6"/>
        <v>5</v>
      </c>
      <c r="P37" s="189">
        <f t="shared" si="6"/>
        <v>10</v>
      </c>
      <c r="Q37" s="189">
        <f t="shared" si="6"/>
        <v>10</v>
      </c>
      <c r="R37" s="189">
        <f t="shared" si="6"/>
        <v>7</v>
      </c>
      <c r="S37" s="189">
        <f t="shared" si="6"/>
        <v>7</v>
      </c>
      <c r="T37" s="189">
        <f t="shared" si="6"/>
        <v>6</v>
      </c>
      <c r="U37" s="189">
        <f t="shared" si="6"/>
        <v>6</v>
      </c>
      <c r="V37" s="189">
        <f t="shared" si="6"/>
        <v>12</v>
      </c>
      <c r="W37" s="189">
        <f t="shared" si="6"/>
        <v>12</v>
      </c>
      <c r="X37" s="189">
        <f t="shared" si="6"/>
        <v>19</v>
      </c>
      <c r="Y37" s="189">
        <f t="shared" si="6"/>
        <v>45</v>
      </c>
      <c r="Z37" s="189">
        <f t="shared" si="6"/>
        <v>38</v>
      </c>
      <c r="AA37" s="189">
        <f t="shared" si="6"/>
        <v>47</v>
      </c>
      <c r="AB37" s="189">
        <f t="shared" si="6"/>
        <v>68</v>
      </c>
      <c r="AC37" s="189">
        <f t="shared" si="6"/>
        <v>75</v>
      </c>
      <c r="AD37" s="189">
        <f t="shared" si="6"/>
        <v>85</v>
      </c>
      <c r="AE37" s="189">
        <f t="shared" si="6"/>
        <v>92</v>
      </c>
      <c r="AF37" s="189">
        <f t="shared" si="6"/>
        <v>68</v>
      </c>
      <c r="AG37" s="189">
        <f t="shared" si="6"/>
        <v>60</v>
      </c>
      <c r="AH37" s="189">
        <f t="shared" si="6"/>
        <v>66</v>
      </c>
      <c r="AI37" s="189">
        <f t="shared" si="6"/>
        <v>83</v>
      </c>
      <c r="AJ37" s="189">
        <f t="shared" si="6"/>
        <v>52</v>
      </c>
      <c r="AK37" s="189">
        <f t="shared" si="6"/>
        <v>71</v>
      </c>
      <c r="AL37" s="189">
        <f t="shared" si="6"/>
        <v>56</v>
      </c>
      <c r="AM37" s="189">
        <f t="shared" si="6"/>
        <v>39</v>
      </c>
      <c r="AN37" s="189">
        <f t="shared" si="6"/>
        <v>34</v>
      </c>
      <c r="AO37" s="189">
        <f t="shared" si="6"/>
        <v>25</v>
      </c>
      <c r="AP37" s="189">
        <f t="shared" si="6"/>
        <v>14</v>
      </c>
      <c r="AQ37" s="189">
        <f t="shared" si="6"/>
        <v>13</v>
      </c>
      <c r="AR37" s="189">
        <f t="shared" si="6"/>
        <v>13</v>
      </c>
      <c r="AS37" s="189">
        <f t="shared" si="6"/>
        <v>14</v>
      </c>
      <c r="AT37" s="189">
        <f t="shared" si="6"/>
        <v>11</v>
      </c>
      <c r="AU37" s="189">
        <f t="shared" si="6"/>
        <v>9</v>
      </c>
      <c r="AV37" s="189">
        <f t="shared" si="6"/>
        <v>6</v>
      </c>
      <c r="AW37" s="189">
        <f t="shared" si="6"/>
        <v>8</v>
      </c>
      <c r="AX37" s="189">
        <f t="shared" si="6"/>
        <v>5</v>
      </c>
      <c r="AY37" s="189">
        <f t="shared" si="6"/>
        <v>6</v>
      </c>
      <c r="AZ37" s="189">
        <f t="shared" si="6"/>
        <v>1</v>
      </c>
      <c r="BA37" s="189">
        <f t="shared" si="6"/>
        <v>2</v>
      </c>
      <c r="BB37" s="189">
        <f t="shared" si="6"/>
        <v>3</v>
      </c>
      <c r="BC37" s="189" t="e">
        <f t="shared" si="6"/>
        <v>#NUM!</v>
      </c>
    </row>
  </sheetData>
  <phoneticPr fontId="9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197"/>
  <sheetViews>
    <sheetView zoomScale="90" zoomScaleNormal="90" workbookViewId="0">
      <pane ySplit="1" topLeftCell="A2" activePane="bottomLeft" state="frozen"/>
      <selection pane="bottomLeft" activeCell="H8" sqref="H8"/>
    </sheetView>
  </sheetViews>
  <sheetFormatPr defaultColWidth="8.8984375" defaultRowHeight="18.75"/>
  <cols>
    <col min="1" max="2" width="14.3984375" style="191" customWidth="1"/>
    <col min="3" max="9" width="12.19921875" style="192" customWidth="1"/>
    <col min="10" max="10" width="8.8984375" style="191"/>
    <col min="11" max="11" width="27.59765625" style="191" customWidth="1"/>
    <col min="12" max="16" width="8.8984375" style="191"/>
    <col min="17" max="17" width="11.69921875" style="191" customWidth="1"/>
    <col min="18" max="16384" width="8.8984375" style="191"/>
  </cols>
  <sheetData>
    <row r="1" spans="1:17">
      <c r="A1" s="1" t="s">
        <v>1110</v>
      </c>
    </row>
    <row r="2" spans="1:17">
      <c r="A2" s="2" t="s">
        <v>192</v>
      </c>
      <c r="B2" s="2" t="s">
        <v>193</v>
      </c>
      <c r="C2" s="3" t="s">
        <v>1098</v>
      </c>
      <c r="D2" s="4" t="s">
        <v>1099</v>
      </c>
      <c r="E2" s="4" t="s">
        <v>738</v>
      </c>
      <c r="F2" s="4" t="s">
        <v>950</v>
      </c>
      <c r="G2" s="4" t="s">
        <v>949</v>
      </c>
      <c r="H2" s="4" t="s">
        <v>1100</v>
      </c>
      <c r="I2" s="293" t="s">
        <v>737</v>
      </c>
    </row>
    <row r="3" spans="1:17" ht="20.25" customHeight="1">
      <c r="A3" s="13" t="s">
        <v>739</v>
      </c>
      <c r="B3" s="13" t="s">
        <v>154</v>
      </c>
      <c r="C3" s="302">
        <v>10</v>
      </c>
      <c r="D3" s="302">
        <v>0</v>
      </c>
      <c r="E3" s="302">
        <v>0</v>
      </c>
      <c r="F3" s="302">
        <v>0</v>
      </c>
      <c r="G3" s="302">
        <v>0</v>
      </c>
      <c r="H3" s="302">
        <v>0</v>
      </c>
      <c r="I3" s="303">
        <v>1</v>
      </c>
      <c r="J3" s="193"/>
      <c r="K3" s="1" t="s">
        <v>194</v>
      </c>
    </row>
    <row r="4" spans="1:17" ht="20.25" customHeight="1">
      <c r="A4" s="13" t="s">
        <v>740</v>
      </c>
      <c r="B4" s="13" t="s">
        <v>169</v>
      </c>
      <c r="C4" s="302">
        <v>26</v>
      </c>
      <c r="D4" s="302">
        <v>0</v>
      </c>
      <c r="E4" s="302">
        <v>0</v>
      </c>
      <c r="F4" s="302">
        <v>0</v>
      </c>
      <c r="G4" s="302">
        <v>0</v>
      </c>
      <c r="H4" s="302">
        <v>0</v>
      </c>
      <c r="I4" s="304">
        <v>1</v>
      </c>
      <c r="J4" s="193"/>
      <c r="K4" s="323" t="s">
        <v>195</v>
      </c>
      <c r="L4" s="323"/>
      <c r="M4" s="323"/>
      <c r="N4" s="323"/>
      <c r="O4" s="323"/>
      <c r="P4" s="323"/>
      <c r="Q4" s="323"/>
    </row>
    <row r="5" spans="1:17" ht="20.25" customHeight="1">
      <c r="A5" s="13" t="s">
        <v>741</v>
      </c>
      <c r="B5" s="13" t="s">
        <v>146</v>
      </c>
      <c r="C5" s="302">
        <v>12</v>
      </c>
      <c r="D5" s="302">
        <v>1</v>
      </c>
      <c r="E5" s="302">
        <v>0</v>
      </c>
      <c r="F5" s="302">
        <v>1</v>
      </c>
      <c r="G5" s="302">
        <v>0</v>
      </c>
      <c r="H5" s="302">
        <v>0</v>
      </c>
      <c r="I5" s="304">
        <v>2</v>
      </c>
      <c r="J5" s="193"/>
      <c r="K5" s="5" t="s">
        <v>196</v>
      </c>
    </row>
    <row r="6" spans="1:17" ht="20.25" customHeight="1">
      <c r="A6" s="13" t="s">
        <v>742</v>
      </c>
      <c r="B6" s="13" t="s">
        <v>197</v>
      </c>
      <c r="C6" s="302">
        <v>9</v>
      </c>
      <c r="D6" s="302">
        <v>0</v>
      </c>
      <c r="E6" s="302">
        <v>0</v>
      </c>
      <c r="F6" s="302">
        <v>0</v>
      </c>
      <c r="G6" s="302">
        <v>0</v>
      </c>
      <c r="H6" s="302">
        <v>0</v>
      </c>
      <c r="I6" s="305">
        <v>1</v>
      </c>
      <c r="J6" s="193"/>
      <c r="K6" s="12" t="s">
        <v>198</v>
      </c>
    </row>
    <row r="7" spans="1:17" ht="20.25" customHeight="1">
      <c r="A7" s="13" t="s">
        <v>743</v>
      </c>
      <c r="B7" s="13" t="s">
        <v>199</v>
      </c>
      <c r="C7" s="302">
        <v>1</v>
      </c>
      <c r="D7" s="302">
        <v>0</v>
      </c>
      <c r="E7" s="302">
        <v>0</v>
      </c>
      <c r="F7" s="302">
        <v>0</v>
      </c>
      <c r="G7" s="302">
        <v>0</v>
      </c>
      <c r="H7" s="302">
        <v>0</v>
      </c>
      <c r="I7" s="302">
        <v>1</v>
      </c>
      <c r="J7" s="193"/>
      <c r="K7" s="1" t="s">
        <v>200</v>
      </c>
    </row>
    <row r="8" spans="1:17" ht="20.25" customHeight="1">
      <c r="A8" s="13" t="s">
        <v>744</v>
      </c>
      <c r="B8" s="13" t="s">
        <v>201</v>
      </c>
      <c r="C8" s="302">
        <v>4</v>
      </c>
      <c r="D8" s="302">
        <v>2</v>
      </c>
      <c r="E8" s="302">
        <v>0</v>
      </c>
      <c r="F8" s="302">
        <v>1</v>
      </c>
      <c r="G8" s="302">
        <v>0</v>
      </c>
      <c r="H8" s="302">
        <v>1</v>
      </c>
      <c r="I8" s="305">
        <v>3</v>
      </c>
      <c r="J8" s="193"/>
    </row>
    <row r="9" spans="1:17" ht="20.25" customHeight="1">
      <c r="A9" s="13" t="s">
        <v>745</v>
      </c>
      <c r="B9" s="13" t="s">
        <v>202</v>
      </c>
      <c r="C9" s="302">
        <v>2</v>
      </c>
      <c r="D9" s="302">
        <v>1</v>
      </c>
      <c r="E9" s="302">
        <v>0</v>
      </c>
      <c r="F9" s="302">
        <v>0</v>
      </c>
      <c r="G9" s="302">
        <v>1</v>
      </c>
      <c r="H9" s="302">
        <v>0</v>
      </c>
      <c r="I9" s="305">
        <v>3</v>
      </c>
      <c r="J9" s="193"/>
    </row>
    <row r="10" spans="1:17" ht="20.25" customHeight="1">
      <c r="A10" s="13" t="s">
        <v>746</v>
      </c>
      <c r="B10" s="13" t="s">
        <v>203</v>
      </c>
      <c r="C10" s="302">
        <v>0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193"/>
    </row>
    <row r="11" spans="1:17" ht="20.25" customHeight="1">
      <c r="A11" s="13" t="s">
        <v>747</v>
      </c>
      <c r="B11" s="13" t="s">
        <v>167</v>
      </c>
      <c r="C11" s="302">
        <v>5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4">
        <v>1</v>
      </c>
      <c r="J11" s="193"/>
    </row>
    <row r="12" spans="1:17" ht="20.25" customHeight="1">
      <c r="A12" s="13" t="s">
        <v>748</v>
      </c>
      <c r="B12" s="13" t="s">
        <v>204</v>
      </c>
      <c r="C12" s="302">
        <v>6</v>
      </c>
      <c r="D12" s="302">
        <v>0</v>
      </c>
      <c r="E12" s="302">
        <v>0</v>
      </c>
      <c r="F12" s="302">
        <v>0</v>
      </c>
      <c r="G12" s="302">
        <v>0</v>
      </c>
      <c r="H12" s="302">
        <v>0</v>
      </c>
      <c r="I12" s="306">
        <v>1</v>
      </c>
      <c r="J12" s="193"/>
    </row>
    <row r="13" spans="1:17" ht="20.25" customHeight="1">
      <c r="A13" s="13" t="s">
        <v>749</v>
      </c>
      <c r="B13" s="13" t="s">
        <v>170</v>
      </c>
      <c r="C13" s="302">
        <v>4</v>
      </c>
      <c r="D13" s="302">
        <v>0</v>
      </c>
      <c r="E13" s="302">
        <v>0</v>
      </c>
      <c r="F13" s="302">
        <v>0</v>
      </c>
      <c r="G13" s="302">
        <v>0</v>
      </c>
      <c r="H13" s="302">
        <v>0</v>
      </c>
      <c r="I13" s="305">
        <v>1</v>
      </c>
      <c r="J13" s="193"/>
    </row>
    <row r="14" spans="1:17" ht="20.25" customHeight="1">
      <c r="A14" s="13" t="s">
        <v>750</v>
      </c>
      <c r="B14" s="13" t="s">
        <v>147</v>
      </c>
      <c r="C14" s="302">
        <v>1</v>
      </c>
      <c r="D14" s="302">
        <v>0</v>
      </c>
      <c r="E14" s="302">
        <v>0</v>
      </c>
      <c r="F14" s="302">
        <v>0</v>
      </c>
      <c r="G14" s="302">
        <v>0</v>
      </c>
      <c r="H14" s="302">
        <v>0</v>
      </c>
      <c r="I14" s="305">
        <v>1</v>
      </c>
      <c r="J14" s="193"/>
    </row>
    <row r="15" spans="1:17" ht="20.25" customHeight="1">
      <c r="A15" s="13" t="s">
        <v>751</v>
      </c>
      <c r="B15" s="13" t="s">
        <v>205</v>
      </c>
      <c r="C15" s="302">
        <v>2</v>
      </c>
      <c r="D15" s="302">
        <v>0</v>
      </c>
      <c r="E15" s="302">
        <v>0</v>
      </c>
      <c r="F15" s="302">
        <v>0</v>
      </c>
      <c r="G15" s="302">
        <v>0</v>
      </c>
      <c r="H15" s="302">
        <v>0</v>
      </c>
      <c r="I15" s="304">
        <v>1</v>
      </c>
      <c r="J15" s="193"/>
    </row>
    <row r="16" spans="1:17" ht="20.25" customHeight="1">
      <c r="A16" s="13" t="s">
        <v>752</v>
      </c>
      <c r="B16" s="13" t="s">
        <v>206</v>
      </c>
      <c r="C16" s="302">
        <v>4</v>
      </c>
      <c r="D16" s="302">
        <v>1</v>
      </c>
      <c r="E16" s="302">
        <v>0</v>
      </c>
      <c r="F16" s="302">
        <v>0</v>
      </c>
      <c r="G16" s="302">
        <v>1</v>
      </c>
      <c r="H16" s="302">
        <v>0</v>
      </c>
      <c r="I16" s="305">
        <v>3</v>
      </c>
      <c r="J16" s="193"/>
    </row>
    <row r="17" spans="1:9" ht="20.25" customHeight="1">
      <c r="A17" s="13" t="s">
        <v>753</v>
      </c>
      <c r="B17" s="13" t="s">
        <v>185</v>
      </c>
      <c r="C17" s="302">
        <v>2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304">
        <v>1</v>
      </c>
    </row>
    <row r="18" spans="1:9" ht="20.25" customHeight="1">
      <c r="A18" s="13" t="s">
        <v>754</v>
      </c>
      <c r="B18" s="13" t="s">
        <v>23</v>
      </c>
      <c r="C18" s="302">
        <v>10</v>
      </c>
      <c r="D18" s="302">
        <v>0</v>
      </c>
      <c r="E18" s="302">
        <v>0</v>
      </c>
      <c r="F18" s="302">
        <v>0</v>
      </c>
      <c r="G18" s="302">
        <v>0</v>
      </c>
      <c r="H18" s="302">
        <v>0</v>
      </c>
      <c r="I18" s="304">
        <v>1</v>
      </c>
    </row>
    <row r="19" spans="1:9" ht="20.25" customHeight="1">
      <c r="A19" s="13" t="s">
        <v>755</v>
      </c>
      <c r="B19" s="13" t="s">
        <v>172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</row>
    <row r="20" spans="1:9" ht="20.25" customHeight="1">
      <c r="A20" s="13" t="s">
        <v>756</v>
      </c>
      <c r="B20" s="13" t="s">
        <v>207</v>
      </c>
      <c r="C20" s="302">
        <v>1</v>
      </c>
      <c r="D20" s="302">
        <v>0</v>
      </c>
      <c r="E20" s="302">
        <v>0</v>
      </c>
      <c r="F20" s="302">
        <v>0</v>
      </c>
      <c r="G20" s="302">
        <v>0</v>
      </c>
      <c r="H20" s="302">
        <v>0</v>
      </c>
      <c r="I20" s="305">
        <v>1</v>
      </c>
    </row>
    <row r="21" spans="1:9" ht="20.25" customHeight="1">
      <c r="A21" s="13" t="s">
        <v>757</v>
      </c>
      <c r="B21" s="13" t="s">
        <v>208</v>
      </c>
      <c r="C21" s="302">
        <v>1</v>
      </c>
      <c r="D21" s="302">
        <v>1</v>
      </c>
      <c r="E21" s="302">
        <v>0</v>
      </c>
      <c r="F21" s="302">
        <v>0</v>
      </c>
      <c r="G21" s="302">
        <v>0</v>
      </c>
      <c r="H21" s="302">
        <v>1</v>
      </c>
      <c r="I21" s="305">
        <v>3</v>
      </c>
    </row>
    <row r="22" spans="1:9" ht="20.25" customHeight="1">
      <c r="A22" s="13" t="s">
        <v>758</v>
      </c>
      <c r="B22" s="13" t="s">
        <v>209</v>
      </c>
      <c r="C22" s="302">
        <v>2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4">
        <v>1</v>
      </c>
    </row>
    <row r="23" spans="1:9" ht="20.25" customHeight="1">
      <c r="A23" s="13" t="s">
        <v>759</v>
      </c>
      <c r="B23" s="13" t="s">
        <v>210</v>
      </c>
      <c r="C23" s="302">
        <v>1</v>
      </c>
      <c r="D23" s="302">
        <v>0</v>
      </c>
      <c r="E23" s="302">
        <v>0</v>
      </c>
      <c r="F23" s="302">
        <v>0</v>
      </c>
      <c r="G23" s="302">
        <v>0</v>
      </c>
      <c r="H23" s="302">
        <v>0</v>
      </c>
      <c r="I23" s="305">
        <v>1</v>
      </c>
    </row>
    <row r="24" spans="1:9" ht="20.25" customHeight="1">
      <c r="A24" s="13" t="s">
        <v>760</v>
      </c>
      <c r="B24" s="13" t="s">
        <v>170</v>
      </c>
      <c r="C24" s="302">
        <v>1</v>
      </c>
      <c r="D24" s="302">
        <v>0</v>
      </c>
      <c r="E24" s="302">
        <v>0</v>
      </c>
      <c r="F24" s="302">
        <v>0</v>
      </c>
      <c r="G24" s="302">
        <v>0</v>
      </c>
      <c r="H24" s="302">
        <v>0</v>
      </c>
      <c r="I24" s="305">
        <v>1</v>
      </c>
    </row>
    <row r="25" spans="1:9" ht="20.25" customHeight="1">
      <c r="A25" s="13" t="s">
        <v>761</v>
      </c>
      <c r="B25" s="13" t="s">
        <v>211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</row>
    <row r="26" spans="1:9" ht="20.25" customHeight="1">
      <c r="A26" s="13" t="s">
        <v>762</v>
      </c>
      <c r="B26" s="13" t="s">
        <v>212</v>
      </c>
      <c r="C26" s="302">
        <v>1</v>
      </c>
      <c r="D26" s="302">
        <v>0</v>
      </c>
      <c r="E26" s="302">
        <v>0</v>
      </c>
      <c r="F26" s="302">
        <v>0</v>
      </c>
      <c r="G26" s="302">
        <v>0</v>
      </c>
      <c r="H26" s="302">
        <v>0</v>
      </c>
      <c r="I26" s="305">
        <v>1</v>
      </c>
    </row>
    <row r="27" spans="1:9" ht="20.25" customHeight="1">
      <c r="A27" s="13" t="s">
        <v>763</v>
      </c>
      <c r="B27" s="13" t="s">
        <v>213</v>
      </c>
      <c r="C27" s="302">
        <v>3</v>
      </c>
      <c r="D27" s="302">
        <v>0</v>
      </c>
      <c r="E27" s="302">
        <v>0</v>
      </c>
      <c r="F27" s="302">
        <v>0</v>
      </c>
      <c r="G27" s="302">
        <v>0</v>
      </c>
      <c r="H27" s="302">
        <v>0</v>
      </c>
      <c r="I27" s="305">
        <v>1</v>
      </c>
    </row>
    <row r="28" spans="1:9" ht="20.25" customHeight="1">
      <c r="A28" s="13" t="s">
        <v>764</v>
      </c>
      <c r="B28" s="13" t="s">
        <v>190</v>
      </c>
      <c r="C28" s="302">
        <v>1</v>
      </c>
      <c r="D28" s="302">
        <v>0</v>
      </c>
      <c r="E28" s="302">
        <v>0</v>
      </c>
      <c r="F28" s="302">
        <v>0</v>
      </c>
      <c r="G28" s="302">
        <v>0</v>
      </c>
      <c r="H28" s="302">
        <v>0</v>
      </c>
      <c r="I28" s="305">
        <v>1</v>
      </c>
    </row>
    <row r="29" spans="1:9" ht="20.25" customHeight="1">
      <c r="A29" s="13" t="s">
        <v>765</v>
      </c>
      <c r="B29" s="13" t="s">
        <v>214</v>
      </c>
      <c r="C29" s="302">
        <v>0</v>
      </c>
      <c r="D29" s="302">
        <v>0</v>
      </c>
      <c r="E29" s="302">
        <v>0</v>
      </c>
      <c r="F29" s="302">
        <v>0</v>
      </c>
      <c r="G29" s="302">
        <v>0</v>
      </c>
      <c r="H29" s="302">
        <v>0</v>
      </c>
      <c r="I29" s="302">
        <v>0</v>
      </c>
    </row>
    <row r="30" spans="1:9" ht="20.25" customHeight="1">
      <c r="A30" s="13" t="s">
        <v>766</v>
      </c>
      <c r="B30" s="13" t="s">
        <v>215</v>
      </c>
      <c r="C30" s="302">
        <v>1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5">
        <v>1</v>
      </c>
    </row>
    <row r="31" spans="1:9" ht="20.25" customHeight="1">
      <c r="A31" s="13" t="s">
        <v>767</v>
      </c>
      <c r="B31" s="13" t="s">
        <v>216</v>
      </c>
      <c r="C31" s="302">
        <v>2</v>
      </c>
      <c r="D31" s="302">
        <v>0</v>
      </c>
      <c r="E31" s="302">
        <v>0</v>
      </c>
      <c r="F31" s="302">
        <v>0</v>
      </c>
      <c r="G31" s="302">
        <v>0</v>
      </c>
      <c r="H31" s="302">
        <v>0</v>
      </c>
      <c r="I31" s="305">
        <v>1</v>
      </c>
    </row>
    <row r="32" spans="1:9" ht="20.25" customHeight="1">
      <c r="A32" s="13" t="s">
        <v>768</v>
      </c>
      <c r="B32" s="13" t="s">
        <v>217</v>
      </c>
      <c r="C32" s="302">
        <v>1</v>
      </c>
      <c r="D32" s="302">
        <v>0</v>
      </c>
      <c r="E32" s="302">
        <v>0</v>
      </c>
      <c r="F32" s="302">
        <v>0</v>
      </c>
      <c r="G32" s="302">
        <v>0</v>
      </c>
      <c r="H32" s="302">
        <v>0</v>
      </c>
      <c r="I32" s="305">
        <v>1</v>
      </c>
    </row>
    <row r="33" spans="1:9" ht="20.25" customHeight="1">
      <c r="A33" s="13" t="s">
        <v>769</v>
      </c>
      <c r="B33" s="13" t="s">
        <v>189</v>
      </c>
      <c r="C33" s="302">
        <v>0</v>
      </c>
      <c r="D33" s="302">
        <v>0</v>
      </c>
      <c r="E33" s="302">
        <v>0</v>
      </c>
      <c r="F33" s="302">
        <v>0</v>
      </c>
      <c r="G33" s="302">
        <v>0</v>
      </c>
      <c r="H33" s="302">
        <v>0</v>
      </c>
      <c r="I33" s="302">
        <v>0</v>
      </c>
    </row>
    <row r="34" spans="1:9" ht="20.25" customHeight="1">
      <c r="A34" s="13" t="s">
        <v>770</v>
      </c>
      <c r="B34" s="13" t="s">
        <v>218</v>
      </c>
      <c r="C34" s="302">
        <v>0</v>
      </c>
      <c r="D34" s="302">
        <v>0</v>
      </c>
      <c r="E34" s="302">
        <v>0</v>
      </c>
      <c r="F34" s="302">
        <v>0</v>
      </c>
      <c r="G34" s="302">
        <v>0</v>
      </c>
      <c r="H34" s="302">
        <v>0</v>
      </c>
      <c r="I34" s="302">
        <v>0</v>
      </c>
    </row>
    <row r="35" spans="1:9" ht="20.25" customHeight="1">
      <c r="A35" s="13" t="s">
        <v>771</v>
      </c>
      <c r="B35" s="13" t="s">
        <v>219</v>
      </c>
      <c r="C35" s="302">
        <v>2</v>
      </c>
      <c r="D35" s="302">
        <v>0</v>
      </c>
      <c r="E35" s="302">
        <v>0</v>
      </c>
      <c r="F35" s="302">
        <v>0</v>
      </c>
      <c r="G35" s="302">
        <v>0</v>
      </c>
      <c r="H35" s="302">
        <v>0</v>
      </c>
      <c r="I35" s="305">
        <v>1</v>
      </c>
    </row>
    <row r="36" spans="1:9" ht="20.25" customHeight="1">
      <c r="A36" s="13" t="s">
        <v>772</v>
      </c>
      <c r="B36" s="13" t="s">
        <v>184</v>
      </c>
      <c r="C36" s="302">
        <v>2</v>
      </c>
      <c r="D36" s="302">
        <v>0</v>
      </c>
      <c r="E36" s="302">
        <v>0</v>
      </c>
      <c r="F36" s="302">
        <v>0</v>
      </c>
      <c r="G36" s="302">
        <v>0</v>
      </c>
      <c r="H36" s="302">
        <v>0</v>
      </c>
      <c r="I36" s="305">
        <v>1</v>
      </c>
    </row>
    <row r="37" spans="1:9" ht="20.25" customHeight="1">
      <c r="A37" s="13" t="s">
        <v>773</v>
      </c>
      <c r="B37" s="13" t="s">
        <v>220</v>
      </c>
      <c r="C37" s="302">
        <v>2</v>
      </c>
      <c r="D37" s="302">
        <v>0</v>
      </c>
      <c r="E37" s="302">
        <v>0</v>
      </c>
      <c r="F37" s="302">
        <v>0</v>
      </c>
      <c r="G37" s="302">
        <v>0</v>
      </c>
      <c r="H37" s="302">
        <v>0</v>
      </c>
      <c r="I37" s="304">
        <v>1</v>
      </c>
    </row>
    <row r="38" spans="1:9" ht="20.25" customHeight="1">
      <c r="A38" s="13" t="s">
        <v>774</v>
      </c>
      <c r="B38" s="13" t="s">
        <v>221</v>
      </c>
      <c r="C38" s="302">
        <v>0</v>
      </c>
      <c r="D38" s="302">
        <v>0</v>
      </c>
      <c r="E38" s="302">
        <v>0</v>
      </c>
      <c r="F38" s="302">
        <v>0</v>
      </c>
      <c r="G38" s="302">
        <v>0</v>
      </c>
      <c r="H38" s="302">
        <v>0</v>
      </c>
      <c r="I38" s="302">
        <v>0</v>
      </c>
    </row>
    <row r="39" spans="1:9" ht="20.25" customHeight="1">
      <c r="A39" s="13" t="s">
        <v>775</v>
      </c>
      <c r="B39" s="13" t="s">
        <v>222</v>
      </c>
      <c r="C39" s="302">
        <v>5</v>
      </c>
      <c r="D39" s="302">
        <v>0</v>
      </c>
      <c r="E39" s="302">
        <v>0</v>
      </c>
      <c r="F39" s="302">
        <v>0</v>
      </c>
      <c r="G39" s="302">
        <v>0</v>
      </c>
      <c r="H39" s="302">
        <v>0</v>
      </c>
      <c r="I39" s="305">
        <v>1</v>
      </c>
    </row>
    <row r="40" spans="1:9" ht="20.25" customHeight="1">
      <c r="A40" s="13" t="s">
        <v>776</v>
      </c>
      <c r="B40" s="13" t="s">
        <v>148</v>
      </c>
      <c r="C40" s="302">
        <v>2</v>
      </c>
      <c r="D40" s="302">
        <v>0</v>
      </c>
      <c r="E40" s="302">
        <v>0</v>
      </c>
      <c r="F40" s="302">
        <v>0</v>
      </c>
      <c r="G40" s="302">
        <v>0</v>
      </c>
      <c r="H40" s="302">
        <v>0</v>
      </c>
      <c r="I40" s="305">
        <v>1</v>
      </c>
    </row>
    <row r="41" spans="1:9" ht="20.25" customHeight="1">
      <c r="A41" s="13" t="s">
        <v>777</v>
      </c>
      <c r="B41" s="13" t="s">
        <v>158</v>
      </c>
      <c r="C41" s="302">
        <v>2</v>
      </c>
      <c r="D41" s="302">
        <v>0</v>
      </c>
      <c r="E41" s="302">
        <v>0</v>
      </c>
      <c r="F41" s="302">
        <v>0</v>
      </c>
      <c r="G41" s="302">
        <v>0</v>
      </c>
      <c r="H41" s="302">
        <v>0</v>
      </c>
      <c r="I41" s="305">
        <v>1</v>
      </c>
    </row>
    <row r="42" spans="1:9" ht="20.25" customHeight="1">
      <c r="A42" s="13" t="s">
        <v>778</v>
      </c>
      <c r="B42" s="13" t="s">
        <v>164</v>
      </c>
      <c r="C42" s="302">
        <v>7</v>
      </c>
      <c r="D42" s="302">
        <v>0</v>
      </c>
      <c r="E42" s="302">
        <v>0</v>
      </c>
      <c r="F42" s="302">
        <v>0</v>
      </c>
      <c r="G42" s="302">
        <v>0</v>
      </c>
      <c r="H42" s="302">
        <v>0</v>
      </c>
      <c r="I42" s="304">
        <v>1</v>
      </c>
    </row>
    <row r="43" spans="1:9" ht="20.25" customHeight="1">
      <c r="A43" s="13" t="s">
        <v>779</v>
      </c>
      <c r="B43" s="13" t="s">
        <v>223</v>
      </c>
      <c r="C43" s="302">
        <v>2</v>
      </c>
      <c r="D43" s="302">
        <v>0</v>
      </c>
      <c r="E43" s="302">
        <v>0</v>
      </c>
      <c r="F43" s="302">
        <v>0</v>
      </c>
      <c r="G43" s="302">
        <v>0</v>
      </c>
      <c r="H43" s="302">
        <v>0</v>
      </c>
      <c r="I43" s="305">
        <v>1</v>
      </c>
    </row>
    <row r="44" spans="1:9" ht="20.25" customHeight="1">
      <c r="A44" s="13" t="s">
        <v>780</v>
      </c>
      <c r="B44" s="13" t="s">
        <v>165</v>
      </c>
      <c r="C44" s="302">
        <v>9</v>
      </c>
      <c r="D44" s="302">
        <v>0</v>
      </c>
      <c r="E44" s="302">
        <v>0</v>
      </c>
      <c r="F44" s="302">
        <v>0</v>
      </c>
      <c r="G44" s="302">
        <v>0</v>
      </c>
      <c r="H44" s="302">
        <v>0</v>
      </c>
      <c r="I44" s="305">
        <v>1</v>
      </c>
    </row>
    <row r="45" spans="1:9" ht="20.25" customHeight="1">
      <c r="A45" s="13" t="s">
        <v>781</v>
      </c>
      <c r="B45" s="13" t="s">
        <v>224</v>
      </c>
      <c r="C45" s="302">
        <v>0</v>
      </c>
      <c r="D45" s="302">
        <v>0</v>
      </c>
      <c r="E45" s="302">
        <v>0</v>
      </c>
      <c r="F45" s="302">
        <v>0</v>
      </c>
      <c r="G45" s="302">
        <v>0</v>
      </c>
      <c r="H45" s="302">
        <v>0</v>
      </c>
      <c r="I45" s="302">
        <v>0</v>
      </c>
    </row>
    <row r="46" spans="1:9" ht="20.25" customHeight="1">
      <c r="A46" s="13" t="s">
        <v>782</v>
      </c>
      <c r="B46" s="13" t="s">
        <v>149</v>
      </c>
      <c r="C46" s="302">
        <v>0</v>
      </c>
      <c r="D46" s="302">
        <v>0</v>
      </c>
      <c r="E46" s="302">
        <v>0</v>
      </c>
      <c r="F46" s="302">
        <v>0</v>
      </c>
      <c r="G46" s="302">
        <v>0</v>
      </c>
      <c r="H46" s="302">
        <v>0</v>
      </c>
      <c r="I46" s="302">
        <v>0</v>
      </c>
    </row>
    <row r="47" spans="1:9" ht="20.25" customHeight="1">
      <c r="A47" s="13" t="s">
        <v>783</v>
      </c>
      <c r="B47" s="13" t="s">
        <v>225</v>
      </c>
      <c r="C47" s="302">
        <v>2</v>
      </c>
      <c r="D47" s="302">
        <v>0</v>
      </c>
      <c r="E47" s="302">
        <v>0</v>
      </c>
      <c r="F47" s="302">
        <v>0</v>
      </c>
      <c r="G47" s="302">
        <v>0</v>
      </c>
      <c r="H47" s="302">
        <v>0</v>
      </c>
      <c r="I47" s="305">
        <v>1</v>
      </c>
    </row>
    <row r="48" spans="1:9" ht="20.25" customHeight="1">
      <c r="A48" s="13" t="s">
        <v>784</v>
      </c>
      <c r="B48" s="13" t="s">
        <v>226</v>
      </c>
      <c r="C48" s="302">
        <v>0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</row>
    <row r="49" spans="1:9" ht="20.25" customHeight="1">
      <c r="A49" s="13" t="s">
        <v>785</v>
      </c>
      <c r="B49" s="13" t="s">
        <v>227</v>
      </c>
      <c r="C49" s="302">
        <v>3</v>
      </c>
      <c r="D49" s="302">
        <v>0</v>
      </c>
      <c r="E49" s="302">
        <v>0</v>
      </c>
      <c r="F49" s="302">
        <v>0</v>
      </c>
      <c r="G49" s="302">
        <v>0</v>
      </c>
      <c r="H49" s="302">
        <v>0</v>
      </c>
      <c r="I49" s="305">
        <v>1</v>
      </c>
    </row>
    <row r="50" spans="1:9" ht="20.25" customHeight="1">
      <c r="A50" s="13" t="s">
        <v>786</v>
      </c>
      <c r="B50" s="13" t="s">
        <v>228</v>
      </c>
      <c r="C50" s="302">
        <v>0</v>
      </c>
      <c r="D50" s="302">
        <v>0</v>
      </c>
      <c r="E50" s="302">
        <v>0</v>
      </c>
      <c r="F50" s="302">
        <v>0</v>
      </c>
      <c r="G50" s="302">
        <v>0</v>
      </c>
      <c r="H50" s="302">
        <v>0</v>
      </c>
      <c r="I50" s="302">
        <v>0</v>
      </c>
    </row>
    <row r="51" spans="1:9" ht="20.25" customHeight="1">
      <c r="A51" s="13" t="s">
        <v>787</v>
      </c>
      <c r="B51" s="13" t="s">
        <v>229</v>
      </c>
      <c r="C51" s="302">
        <v>2</v>
      </c>
      <c r="D51" s="302">
        <v>0</v>
      </c>
      <c r="E51" s="302">
        <v>0</v>
      </c>
      <c r="F51" s="302">
        <v>0</v>
      </c>
      <c r="G51" s="302">
        <v>0</v>
      </c>
      <c r="H51" s="302">
        <v>0</v>
      </c>
      <c r="I51" s="302">
        <v>1</v>
      </c>
    </row>
    <row r="52" spans="1:9" ht="20.25" customHeight="1">
      <c r="A52" s="13" t="s">
        <v>788</v>
      </c>
      <c r="B52" s="13" t="s">
        <v>230</v>
      </c>
      <c r="C52" s="302">
        <v>1</v>
      </c>
      <c r="D52" s="302">
        <v>0</v>
      </c>
      <c r="E52" s="302">
        <v>0</v>
      </c>
      <c r="F52" s="302">
        <v>0</v>
      </c>
      <c r="G52" s="302">
        <v>0</v>
      </c>
      <c r="H52" s="302">
        <v>0</v>
      </c>
      <c r="I52" s="302">
        <v>1</v>
      </c>
    </row>
    <row r="53" spans="1:9" ht="20.25" customHeight="1">
      <c r="A53" s="13" t="s">
        <v>789</v>
      </c>
      <c r="B53" s="13" t="s">
        <v>157</v>
      </c>
      <c r="C53" s="302">
        <v>11</v>
      </c>
      <c r="D53" s="302">
        <v>3</v>
      </c>
      <c r="E53" s="302">
        <v>1</v>
      </c>
      <c r="F53" s="302">
        <v>1</v>
      </c>
      <c r="G53" s="302">
        <v>1</v>
      </c>
      <c r="H53" s="302">
        <v>0</v>
      </c>
      <c r="I53" s="306">
        <v>3</v>
      </c>
    </row>
    <row r="54" spans="1:9" ht="20.25" customHeight="1">
      <c r="A54" s="13" t="s">
        <v>790</v>
      </c>
      <c r="B54" s="13" t="s">
        <v>25</v>
      </c>
      <c r="C54" s="302">
        <v>1</v>
      </c>
      <c r="D54" s="302">
        <v>0</v>
      </c>
      <c r="E54" s="302">
        <v>0</v>
      </c>
      <c r="F54" s="302">
        <v>0</v>
      </c>
      <c r="G54" s="302">
        <v>0</v>
      </c>
      <c r="H54" s="302">
        <v>0</v>
      </c>
      <c r="I54" s="305">
        <v>1</v>
      </c>
    </row>
    <row r="55" spans="1:9" ht="20.25" customHeight="1">
      <c r="A55" s="13" t="s">
        <v>791</v>
      </c>
      <c r="B55" s="13" t="s">
        <v>183</v>
      </c>
      <c r="C55" s="302">
        <v>0</v>
      </c>
      <c r="D55" s="302">
        <v>0</v>
      </c>
      <c r="E55" s="302">
        <v>0</v>
      </c>
      <c r="F55" s="302">
        <v>0</v>
      </c>
      <c r="G55" s="302">
        <v>0</v>
      </c>
      <c r="H55" s="302">
        <v>0</v>
      </c>
      <c r="I55" s="302">
        <v>0</v>
      </c>
    </row>
    <row r="56" spans="1:9" ht="20.25" customHeight="1">
      <c r="A56" s="13" t="s">
        <v>792</v>
      </c>
      <c r="B56" s="13" t="s">
        <v>231</v>
      </c>
      <c r="C56" s="302">
        <v>5</v>
      </c>
      <c r="D56" s="302">
        <v>0</v>
      </c>
      <c r="E56" s="302">
        <v>0</v>
      </c>
      <c r="F56" s="302">
        <v>0</v>
      </c>
      <c r="G56" s="302">
        <v>0</v>
      </c>
      <c r="H56" s="302">
        <v>0</v>
      </c>
      <c r="I56" s="304">
        <v>1</v>
      </c>
    </row>
    <row r="57" spans="1:9" ht="20.25" customHeight="1">
      <c r="A57" s="13" t="s">
        <v>793</v>
      </c>
      <c r="B57" s="13" t="s">
        <v>232</v>
      </c>
      <c r="C57" s="302">
        <v>0</v>
      </c>
      <c r="D57" s="302">
        <v>0</v>
      </c>
      <c r="E57" s="302">
        <v>0</v>
      </c>
      <c r="F57" s="302">
        <v>0</v>
      </c>
      <c r="G57" s="302">
        <v>0</v>
      </c>
      <c r="H57" s="302">
        <v>0</v>
      </c>
      <c r="I57" s="302">
        <v>0</v>
      </c>
    </row>
    <row r="58" spans="1:9" ht="20.25" customHeight="1">
      <c r="A58" s="13" t="s">
        <v>794</v>
      </c>
      <c r="B58" s="13" t="s">
        <v>233</v>
      </c>
      <c r="C58" s="302">
        <v>1</v>
      </c>
      <c r="D58" s="302">
        <v>0</v>
      </c>
      <c r="E58" s="302">
        <v>0</v>
      </c>
      <c r="F58" s="302">
        <v>0</v>
      </c>
      <c r="G58" s="302">
        <v>0</v>
      </c>
      <c r="H58" s="302">
        <v>0</v>
      </c>
      <c r="I58" s="305">
        <v>1</v>
      </c>
    </row>
    <row r="59" spans="1:9" ht="20.25" customHeight="1">
      <c r="A59" s="13" t="s">
        <v>795</v>
      </c>
      <c r="B59" s="13" t="s">
        <v>234</v>
      </c>
      <c r="C59" s="302">
        <v>0</v>
      </c>
      <c r="D59" s="302">
        <v>0</v>
      </c>
      <c r="E59" s="302">
        <v>0</v>
      </c>
      <c r="F59" s="302">
        <v>0</v>
      </c>
      <c r="G59" s="302">
        <v>0</v>
      </c>
      <c r="H59" s="302">
        <v>0</v>
      </c>
      <c r="I59" s="302">
        <v>0</v>
      </c>
    </row>
    <row r="60" spans="1:9" ht="20.25" customHeight="1">
      <c r="A60" s="13" t="s">
        <v>796</v>
      </c>
      <c r="B60" s="13" t="s">
        <v>150</v>
      </c>
      <c r="C60" s="302">
        <v>0</v>
      </c>
      <c r="D60" s="302">
        <v>0</v>
      </c>
      <c r="E60" s="302">
        <v>0</v>
      </c>
      <c r="F60" s="302">
        <v>0</v>
      </c>
      <c r="G60" s="302">
        <v>0</v>
      </c>
      <c r="H60" s="302">
        <v>0</v>
      </c>
      <c r="I60" s="302">
        <v>0</v>
      </c>
    </row>
    <row r="61" spans="1:9" ht="20.25" customHeight="1">
      <c r="A61" s="13" t="s">
        <v>797</v>
      </c>
      <c r="B61" s="13" t="s">
        <v>235</v>
      </c>
      <c r="C61" s="302">
        <v>0</v>
      </c>
      <c r="D61" s="302">
        <v>0</v>
      </c>
      <c r="E61" s="302">
        <v>0</v>
      </c>
      <c r="F61" s="302">
        <v>0</v>
      </c>
      <c r="G61" s="302">
        <v>0</v>
      </c>
      <c r="H61" s="302">
        <v>0</v>
      </c>
      <c r="I61" s="302">
        <v>0</v>
      </c>
    </row>
    <row r="62" spans="1:9" ht="20.25" customHeight="1">
      <c r="A62" s="13" t="s">
        <v>798</v>
      </c>
      <c r="B62" s="13" t="s">
        <v>32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</row>
    <row r="63" spans="1:9" ht="20.25" customHeight="1">
      <c r="A63" s="13" t="s">
        <v>799</v>
      </c>
      <c r="B63" s="13" t="s">
        <v>26</v>
      </c>
      <c r="C63" s="302">
        <v>3</v>
      </c>
      <c r="D63" s="302">
        <v>0</v>
      </c>
      <c r="E63" s="302">
        <v>0</v>
      </c>
      <c r="F63" s="302">
        <v>0</v>
      </c>
      <c r="G63" s="302">
        <v>0</v>
      </c>
      <c r="H63" s="302">
        <v>0</v>
      </c>
      <c r="I63" s="305">
        <v>1</v>
      </c>
    </row>
    <row r="64" spans="1:9" ht="20.25" customHeight="1">
      <c r="A64" s="13" t="s">
        <v>800</v>
      </c>
      <c r="B64" s="13" t="s">
        <v>236</v>
      </c>
      <c r="C64" s="302">
        <v>0</v>
      </c>
      <c r="D64" s="302">
        <v>0</v>
      </c>
      <c r="E64" s="302">
        <v>0</v>
      </c>
      <c r="F64" s="302">
        <v>0</v>
      </c>
      <c r="G64" s="302">
        <v>0</v>
      </c>
      <c r="H64" s="302">
        <v>0</v>
      </c>
      <c r="I64" s="302">
        <v>0</v>
      </c>
    </row>
    <row r="65" spans="1:9" ht="20.25" customHeight="1">
      <c r="A65" s="13" t="s">
        <v>801</v>
      </c>
      <c r="B65" s="13" t="s">
        <v>237</v>
      </c>
      <c r="C65" s="302">
        <v>2</v>
      </c>
      <c r="D65" s="302">
        <v>1</v>
      </c>
      <c r="E65" s="302">
        <v>1</v>
      </c>
      <c r="F65" s="302">
        <v>0</v>
      </c>
      <c r="G65" s="302">
        <v>0</v>
      </c>
      <c r="H65" s="302">
        <v>0</v>
      </c>
      <c r="I65" s="305">
        <v>2</v>
      </c>
    </row>
    <row r="66" spans="1:9" ht="20.25" customHeight="1">
      <c r="A66" s="13" t="s">
        <v>802</v>
      </c>
      <c r="B66" s="13" t="s">
        <v>238</v>
      </c>
      <c r="C66" s="302">
        <v>7</v>
      </c>
      <c r="D66" s="302">
        <v>0</v>
      </c>
      <c r="E66" s="302">
        <v>0</v>
      </c>
      <c r="F66" s="302">
        <v>0</v>
      </c>
      <c r="G66" s="302">
        <v>0</v>
      </c>
      <c r="H66" s="302">
        <v>0</v>
      </c>
      <c r="I66" s="306">
        <v>1</v>
      </c>
    </row>
    <row r="67" spans="1:9" ht="20.25" customHeight="1">
      <c r="A67" s="13" t="s">
        <v>803</v>
      </c>
      <c r="B67" s="13" t="s">
        <v>239</v>
      </c>
      <c r="C67" s="302">
        <v>1</v>
      </c>
      <c r="D67" s="302">
        <v>0</v>
      </c>
      <c r="E67" s="302">
        <v>0</v>
      </c>
      <c r="F67" s="302">
        <v>0</v>
      </c>
      <c r="G67" s="302">
        <v>0</v>
      </c>
      <c r="H67" s="302">
        <v>0</v>
      </c>
      <c r="I67" s="306">
        <v>1</v>
      </c>
    </row>
    <row r="68" spans="1:9" ht="20.25" customHeight="1">
      <c r="A68" s="13" t="s">
        <v>804</v>
      </c>
      <c r="B68" s="13" t="s">
        <v>240</v>
      </c>
      <c r="C68" s="302">
        <v>1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1</v>
      </c>
    </row>
    <row r="69" spans="1:9" ht="20.25" customHeight="1">
      <c r="A69" s="13" t="s">
        <v>805</v>
      </c>
      <c r="B69" s="13" t="s">
        <v>241</v>
      </c>
      <c r="C69" s="302">
        <v>0</v>
      </c>
      <c r="D69" s="302">
        <v>0</v>
      </c>
      <c r="E69" s="302">
        <v>0</v>
      </c>
      <c r="F69" s="302">
        <v>0</v>
      </c>
      <c r="G69" s="302">
        <v>0</v>
      </c>
      <c r="H69" s="302">
        <v>0</v>
      </c>
      <c r="I69" s="302">
        <v>0</v>
      </c>
    </row>
    <row r="70" spans="1:9" ht="20.25" customHeight="1">
      <c r="A70" s="13" t="s">
        <v>806</v>
      </c>
      <c r="B70" s="13" t="s">
        <v>34</v>
      </c>
      <c r="C70" s="302">
        <v>0</v>
      </c>
      <c r="D70" s="302">
        <v>0</v>
      </c>
      <c r="E70" s="302">
        <v>0</v>
      </c>
      <c r="F70" s="302">
        <v>0</v>
      </c>
      <c r="G70" s="302">
        <v>0</v>
      </c>
      <c r="H70" s="302">
        <v>0</v>
      </c>
      <c r="I70" s="302">
        <v>0</v>
      </c>
    </row>
    <row r="71" spans="1:9" ht="20.25" customHeight="1">
      <c r="A71" s="13" t="s">
        <v>807</v>
      </c>
      <c r="B71" s="13" t="s">
        <v>242</v>
      </c>
      <c r="C71" s="302">
        <v>2</v>
      </c>
      <c r="D71" s="302">
        <v>0</v>
      </c>
      <c r="E71" s="302">
        <v>0</v>
      </c>
      <c r="F71" s="302">
        <v>0</v>
      </c>
      <c r="G71" s="302">
        <v>0</v>
      </c>
      <c r="H71" s="302">
        <v>0</v>
      </c>
      <c r="I71" s="305">
        <v>1</v>
      </c>
    </row>
    <row r="72" spans="1:9" ht="20.25" customHeight="1">
      <c r="A72" s="13" t="s">
        <v>808</v>
      </c>
      <c r="B72" s="13" t="s">
        <v>243</v>
      </c>
      <c r="C72" s="302">
        <v>1</v>
      </c>
      <c r="D72" s="302">
        <v>0</v>
      </c>
      <c r="E72" s="302">
        <v>0</v>
      </c>
      <c r="F72" s="302">
        <v>0</v>
      </c>
      <c r="G72" s="302">
        <v>0</v>
      </c>
      <c r="H72" s="302">
        <v>0</v>
      </c>
      <c r="I72" s="305">
        <v>1</v>
      </c>
    </row>
    <row r="73" spans="1:9" ht="20.25" customHeight="1">
      <c r="A73" s="13" t="s">
        <v>809</v>
      </c>
      <c r="B73" s="13" t="s">
        <v>244</v>
      </c>
      <c r="C73" s="302">
        <v>0</v>
      </c>
      <c r="D73" s="302">
        <v>0</v>
      </c>
      <c r="E73" s="302">
        <v>0</v>
      </c>
      <c r="F73" s="302">
        <v>0</v>
      </c>
      <c r="G73" s="302">
        <v>0</v>
      </c>
      <c r="H73" s="302">
        <v>0</v>
      </c>
      <c r="I73" s="302">
        <v>0</v>
      </c>
    </row>
    <row r="74" spans="1:9" ht="20.25" customHeight="1">
      <c r="A74" s="13" t="s">
        <v>810</v>
      </c>
      <c r="B74" s="13" t="s">
        <v>245</v>
      </c>
      <c r="C74" s="302">
        <v>0</v>
      </c>
      <c r="D74" s="302">
        <v>0</v>
      </c>
      <c r="E74" s="302">
        <v>0</v>
      </c>
      <c r="F74" s="302">
        <v>0</v>
      </c>
      <c r="G74" s="302">
        <v>0</v>
      </c>
      <c r="H74" s="302">
        <v>0</v>
      </c>
      <c r="I74" s="302">
        <v>0</v>
      </c>
    </row>
    <row r="75" spans="1:9" ht="20.25" customHeight="1">
      <c r="A75" s="13" t="s">
        <v>811</v>
      </c>
      <c r="B75" s="13" t="s">
        <v>246</v>
      </c>
      <c r="C75" s="302">
        <v>2</v>
      </c>
      <c r="D75" s="302">
        <v>0</v>
      </c>
      <c r="E75" s="302">
        <v>0</v>
      </c>
      <c r="F75" s="302">
        <v>0</v>
      </c>
      <c r="G75" s="302">
        <v>0</v>
      </c>
      <c r="H75" s="302">
        <v>0</v>
      </c>
      <c r="I75" s="305">
        <v>1</v>
      </c>
    </row>
    <row r="76" spans="1:9" ht="20.25" customHeight="1">
      <c r="A76" s="13" t="s">
        <v>812</v>
      </c>
      <c r="B76" s="13" t="s">
        <v>191</v>
      </c>
      <c r="C76" s="302">
        <v>0</v>
      </c>
      <c r="D76" s="302">
        <v>0</v>
      </c>
      <c r="E76" s="302">
        <v>0</v>
      </c>
      <c r="F76" s="302">
        <v>0</v>
      </c>
      <c r="G76" s="302">
        <v>0</v>
      </c>
      <c r="H76" s="302">
        <v>0</v>
      </c>
      <c r="I76" s="302">
        <v>0</v>
      </c>
    </row>
    <row r="77" spans="1:9" ht="20.25" customHeight="1">
      <c r="A77" s="13" t="s">
        <v>813</v>
      </c>
      <c r="B77" s="13" t="s">
        <v>247</v>
      </c>
      <c r="C77" s="302">
        <v>0</v>
      </c>
      <c r="D77" s="302">
        <v>0</v>
      </c>
      <c r="E77" s="302">
        <v>0</v>
      </c>
      <c r="F77" s="302">
        <v>0</v>
      </c>
      <c r="G77" s="302">
        <v>0</v>
      </c>
      <c r="H77" s="302">
        <v>0</v>
      </c>
      <c r="I77" s="302">
        <v>0</v>
      </c>
    </row>
    <row r="78" spans="1:9" ht="20.25" customHeight="1">
      <c r="A78" s="13" t="s">
        <v>814</v>
      </c>
      <c r="B78" s="13" t="s">
        <v>248</v>
      </c>
      <c r="C78" s="302">
        <v>1</v>
      </c>
      <c r="D78" s="302">
        <v>0</v>
      </c>
      <c r="E78" s="302">
        <v>0</v>
      </c>
      <c r="F78" s="302">
        <v>0</v>
      </c>
      <c r="G78" s="302">
        <v>0</v>
      </c>
      <c r="H78" s="302">
        <v>0</v>
      </c>
      <c r="I78" s="305">
        <v>1</v>
      </c>
    </row>
    <row r="79" spans="1:9" ht="20.25" customHeight="1">
      <c r="A79" s="13" t="s">
        <v>815</v>
      </c>
      <c r="B79" s="13" t="s">
        <v>182</v>
      </c>
      <c r="C79" s="302">
        <v>2</v>
      </c>
      <c r="D79" s="302">
        <v>0</v>
      </c>
      <c r="E79" s="302">
        <v>0</v>
      </c>
      <c r="F79" s="302">
        <v>0</v>
      </c>
      <c r="G79" s="302">
        <v>0</v>
      </c>
      <c r="H79" s="302">
        <v>0</v>
      </c>
      <c r="I79" s="305">
        <v>1</v>
      </c>
    </row>
    <row r="80" spans="1:9" ht="20.25" customHeight="1">
      <c r="A80" s="13" t="s">
        <v>816</v>
      </c>
      <c r="B80" s="13" t="s">
        <v>161</v>
      </c>
      <c r="C80" s="302">
        <v>3</v>
      </c>
      <c r="D80" s="302">
        <v>0</v>
      </c>
      <c r="E80" s="302">
        <v>0</v>
      </c>
      <c r="F80" s="302">
        <v>0</v>
      </c>
      <c r="G80" s="302">
        <v>0</v>
      </c>
      <c r="H80" s="302">
        <v>0</v>
      </c>
      <c r="I80" s="305">
        <v>1</v>
      </c>
    </row>
    <row r="81" spans="1:9" ht="20.25" customHeight="1">
      <c r="A81" s="13" t="s">
        <v>817</v>
      </c>
      <c r="B81" s="13" t="s">
        <v>249</v>
      </c>
      <c r="C81" s="302">
        <v>1</v>
      </c>
      <c r="D81" s="302">
        <v>0</v>
      </c>
      <c r="E81" s="302">
        <v>0</v>
      </c>
      <c r="F81" s="302">
        <v>0</v>
      </c>
      <c r="G81" s="302">
        <v>0</v>
      </c>
      <c r="H81" s="302">
        <v>0</v>
      </c>
      <c r="I81" s="302">
        <v>1</v>
      </c>
    </row>
    <row r="82" spans="1:9" ht="20.25" customHeight="1">
      <c r="A82" s="13" t="s">
        <v>818</v>
      </c>
      <c r="B82" s="13" t="s">
        <v>250</v>
      </c>
      <c r="C82" s="302">
        <v>2</v>
      </c>
      <c r="D82" s="302">
        <v>0</v>
      </c>
      <c r="E82" s="302">
        <v>0</v>
      </c>
      <c r="F82" s="302">
        <v>0</v>
      </c>
      <c r="G82" s="302">
        <v>0</v>
      </c>
      <c r="H82" s="302">
        <v>0</v>
      </c>
      <c r="I82" s="305">
        <v>1</v>
      </c>
    </row>
    <row r="83" spans="1:9" ht="20.25" customHeight="1">
      <c r="A83" s="13" t="s">
        <v>819</v>
      </c>
      <c r="B83" s="13" t="s">
        <v>187</v>
      </c>
      <c r="C83" s="302">
        <v>0</v>
      </c>
      <c r="D83" s="302">
        <v>0</v>
      </c>
      <c r="E83" s="302">
        <v>0</v>
      </c>
      <c r="F83" s="302">
        <v>0</v>
      </c>
      <c r="G83" s="302">
        <v>0</v>
      </c>
      <c r="H83" s="302">
        <v>0</v>
      </c>
      <c r="I83" s="302">
        <v>0</v>
      </c>
    </row>
    <row r="84" spans="1:9" ht="20.25" customHeight="1">
      <c r="A84" s="13" t="s">
        <v>820</v>
      </c>
      <c r="B84" s="13" t="s">
        <v>251</v>
      </c>
      <c r="C84" s="302">
        <v>0</v>
      </c>
      <c r="D84" s="302">
        <v>0</v>
      </c>
      <c r="E84" s="302">
        <v>0</v>
      </c>
      <c r="F84" s="302">
        <v>0</v>
      </c>
      <c r="G84" s="302">
        <v>0</v>
      </c>
      <c r="H84" s="302">
        <v>0</v>
      </c>
      <c r="I84" s="302">
        <v>0</v>
      </c>
    </row>
    <row r="85" spans="1:9" ht="20.25" customHeight="1">
      <c r="A85" s="13" t="s">
        <v>821</v>
      </c>
      <c r="B85" s="13" t="s">
        <v>252</v>
      </c>
      <c r="C85" s="302">
        <v>0</v>
      </c>
      <c r="D85" s="302">
        <v>0</v>
      </c>
      <c r="E85" s="302">
        <v>0</v>
      </c>
      <c r="F85" s="302">
        <v>0</v>
      </c>
      <c r="G85" s="302">
        <v>0</v>
      </c>
      <c r="H85" s="302">
        <v>0</v>
      </c>
      <c r="I85" s="302">
        <v>0</v>
      </c>
    </row>
    <row r="86" spans="1:9" ht="20.25" customHeight="1">
      <c r="A86" s="13" t="s">
        <v>822</v>
      </c>
      <c r="B86" s="13" t="s">
        <v>253</v>
      </c>
      <c r="C86" s="302">
        <v>0</v>
      </c>
      <c r="D86" s="302">
        <v>0</v>
      </c>
      <c r="E86" s="302">
        <v>0</v>
      </c>
      <c r="F86" s="302">
        <v>0</v>
      </c>
      <c r="G86" s="302">
        <v>0</v>
      </c>
      <c r="H86" s="302">
        <v>0</v>
      </c>
      <c r="I86" s="302">
        <v>0</v>
      </c>
    </row>
    <row r="87" spans="1:9" ht="20.25" customHeight="1">
      <c r="A87" s="13" t="s">
        <v>823</v>
      </c>
      <c r="B87" s="13" t="s">
        <v>254</v>
      </c>
      <c r="C87" s="302">
        <v>17</v>
      </c>
      <c r="D87" s="302">
        <v>0</v>
      </c>
      <c r="E87" s="302">
        <v>0</v>
      </c>
      <c r="F87" s="302">
        <v>0</v>
      </c>
      <c r="G87" s="302">
        <v>0</v>
      </c>
      <c r="H87" s="302">
        <v>0</v>
      </c>
      <c r="I87" s="305">
        <v>1</v>
      </c>
    </row>
    <row r="88" spans="1:9" ht="20.25" customHeight="1">
      <c r="A88" s="13" t="s">
        <v>824</v>
      </c>
      <c r="B88" s="13" t="s">
        <v>255</v>
      </c>
      <c r="C88" s="302">
        <v>2</v>
      </c>
      <c r="D88" s="302">
        <v>0</v>
      </c>
      <c r="E88" s="302">
        <v>0</v>
      </c>
      <c r="F88" s="302">
        <v>0</v>
      </c>
      <c r="G88" s="302">
        <v>0</v>
      </c>
      <c r="H88" s="302">
        <v>0</v>
      </c>
      <c r="I88" s="305">
        <v>1</v>
      </c>
    </row>
    <row r="89" spans="1:9" ht="20.25" customHeight="1">
      <c r="A89" s="13" t="s">
        <v>825</v>
      </c>
      <c r="B89" s="13" t="s">
        <v>153</v>
      </c>
      <c r="C89" s="302">
        <v>0</v>
      </c>
      <c r="D89" s="302">
        <v>0</v>
      </c>
      <c r="E89" s="302">
        <v>0</v>
      </c>
      <c r="F89" s="302">
        <v>0</v>
      </c>
      <c r="G89" s="302">
        <v>0</v>
      </c>
      <c r="H89" s="302">
        <v>0</v>
      </c>
      <c r="I89" s="302">
        <v>0</v>
      </c>
    </row>
    <row r="90" spans="1:9" ht="20.25" customHeight="1">
      <c r="A90" s="13" t="s">
        <v>826</v>
      </c>
      <c r="B90" s="13" t="s">
        <v>256</v>
      </c>
      <c r="C90" s="302">
        <v>12</v>
      </c>
      <c r="D90" s="302">
        <v>0</v>
      </c>
      <c r="E90" s="302">
        <v>0</v>
      </c>
      <c r="F90" s="302">
        <v>0</v>
      </c>
      <c r="G90" s="302">
        <v>0</v>
      </c>
      <c r="H90" s="302">
        <v>0</v>
      </c>
      <c r="I90" s="306">
        <v>1</v>
      </c>
    </row>
    <row r="91" spans="1:9" ht="20.25" customHeight="1">
      <c r="A91" s="13" t="s">
        <v>827</v>
      </c>
      <c r="B91" s="13" t="s">
        <v>257</v>
      </c>
      <c r="C91" s="302">
        <v>5</v>
      </c>
      <c r="D91" s="302">
        <v>0</v>
      </c>
      <c r="E91" s="302">
        <v>0</v>
      </c>
      <c r="F91" s="302">
        <v>0</v>
      </c>
      <c r="G91" s="302">
        <v>0</v>
      </c>
      <c r="H91" s="302">
        <v>0</v>
      </c>
      <c r="I91" s="305">
        <v>1</v>
      </c>
    </row>
    <row r="92" spans="1:9" ht="20.25" customHeight="1">
      <c r="A92" s="13" t="s">
        <v>828</v>
      </c>
      <c r="B92" s="13" t="s">
        <v>258</v>
      </c>
      <c r="C92" s="302">
        <v>17</v>
      </c>
      <c r="D92" s="302">
        <v>0</v>
      </c>
      <c r="E92" s="302">
        <v>0</v>
      </c>
      <c r="F92" s="302">
        <v>0</v>
      </c>
      <c r="G92" s="302">
        <v>0</v>
      </c>
      <c r="H92" s="302">
        <v>0</v>
      </c>
      <c r="I92" s="306">
        <v>1</v>
      </c>
    </row>
    <row r="93" spans="1:9" ht="20.25" customHeight="1">
      <c r="A93" s="13" t="s">
        <v>829</v>
      </c>
      <c r="B93" s="13" t="s">
        <v>259</v>
      </c>
      <c r="C93" s="302">
        <v>8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304">
        <v>1</v>
      </c>
    </row>
    <row r="94" spans="1:9" ht="20.25" customHeight="1">
      <c r="A94" s="13" t="s">
        <v>830</v>
      </c>
      <c r="B94" s="13" t="s">
        <v>260</v>
      </c>
      <c r="C94" s="302">
        <v>2</v>
      </c>
      <c r="D94" s="302">
        <v>0</v>
      </c>
      <c r="E94" s="302">
        <v>0</v>
      </c>
      <c r="F94" s="302">
        <v>0</v>
      </c>
      <c r="G94" s="302">
        <v>0</v>
      </c>
      <c r="H94" s="302">
        <v>0</v>
      </c>
      <c r="I94" s="305">
        <v>1</v>
      </c>
    </row>
    <row r="95" spans="1:9" ht="20.25" customHeight="1">
      <c r="A95" s="13" t="s">
        <v>831</v>
      </c>
      <c r="B95" s="13" t="s">
        <v>261</v>
      </c>
      <c r="C95" s="302">
        <v>22</v>
      </c>
      <c r="D95" s="302">
        <v>1</v>
      </c>
      <c r="E95" s="302">
        <v>0</v>
      </c>
      <c r="F95" s="302">
        <v>1</v>
      </c>
      <c r="G95" s="302">
        <v>0</v>
      </c>
      <c r="H95" s="302">
        <v>0</v>
      </c>
      <c r="I95" s="306">
        <v>2</v>
      </c>
    </row>
    <row r="96" spans="1:9" ht="20.25" customHeight="1">
      <c r="A96" s="13" t="s">
        <v>832</v>
      </c>
      <c r="B96" s="13" t="s">
        <v>262</v>
      </c>
      <c r="C96" s="302">
        <v>1</v>
      </c>
      <c r="D96" s="302">
        <v>0</v>
      </c>
      <c r="E96" s="302">
        <v>0</v>
      </c>
      <c r="F96" s="302">
        <v>0</v>
      </c>
      <c r="G96" s="302">
        <v>0</v>
      </c>
      <c r="H96" s="302">
        <v>0</v>
      </c>
      <c r="I96" s="305">
        <v>1</v>
      </c>
    </row>
    <row r="97" spans="1:9" ht="20.25" customHeight="1">
      <c r="A97" s="13" t="s">
        <v>833</v>
      </c>
      <c r="B97" s="13" t="s">
        <v>263</v>
      </c>
      <c r="C97" s="302">
        <v>0</v>
      </c>
      <c r="D97" s="302">
        <v>1</v>
      </c>
      <c r="E97" s="302">
        <v>0</v>
      </c>
      <c r="F97" s="302">
        <v>0</v>
      </c>
      <c r="G97" s="302">
        <v>0</v>
      </c>
      <c r="H97" s="302">
        <v>1</v>
      </c>
      <c r="I97" s="302">
        <v>3</v>
      </c>
    </row>
    <row r="98" spans="1:9" ht="20.25" customHeight="1">
      <c r="A98" s="13" t="s">
        <v>834</v>
      </c>
      <c r="B98" s="13" t="s">
        <v>264</v>
      </c>
      <c r="C98" s="302">
        <v>1</v>
      </c>
      <c r="D98" s="302">
        <v>0</v>
      </c>
      <c r="E98" s="302">
        <v>0</v>
      </c>
      <c r="F98" s="302">
        <v>0</v>
      </c>
      <c r="G98" s="302">
        <v>0</v>
      </c>
      <c r="H98" s="302">
        <v>0</v>
      </c>
      <c r="I98" s="305">
        <v>1</v>
      </c>
    </row>
    <row r="99" spans="1:9" ht="20.25" customHeight="1">
      <c r="A99" s="13" t="s">
        <v>835</v>
      </c>
      <c r="B99" s="13" t="s">
        <v>32</v>
      </c>
      <c r="C99" s="302">
        <v>10</v>
      </c>
      <c r="D99" s="302">
        <v>0</v>
      </c>
      <c r="E99" s="302">
        <v>0</v>
      </c>
      <c r="F99" s="302">
        <v>0</v>
      </c>
      <c r="G99" s="302">
        <v>0</v>
      </c>
      <c r="H99" s="302">
        <v>0</v>
      </c>
      <c r="I99" s="305">
        <v>1</v>
      </c>
    </row>
    <row r="100" spans="1:9" ht="20.25" customHeight="1">
      <c r="A100" s="13" t="s">
        <v>836</v>
      </c>
      <c r="B100" s="13" t="s">
        <v>265</v>
      </c>
      <c r="C100" s="302">
        <v>9</v>
      </c>
      <c r="D100" s="302">
        <v>0</v>
      </c>
      <c r="E100" s="302">
        <v>0</v>
      </c>
      <c r="F100" s="302">
        <v>0</v>
      </c>
      <c r="G100" s="302">
        <v>0</v>
      </c>
      <c r="H100" s="302">
        <v>0</v>
      </c>
      <c r="I100" s="305">
        <v>1</v>
      </c>
    </row>
    <row r="101" spans="1:9" ht="20.25" customHeight="1">
      <c r="A101" s="13" t="s">
        <v>837</v>
      </c>
      <c r="B101" s="13" t="s">
        <v>266</v>
      </c>
      <c r="C101" s="302">
        <v>28</v>
      </c>
      <c r="D101" s="302">
        <v>0</v>
      </c>
      <c r="E101" s="302">
        <v>0</v>
      </c>
      <c r="F101" s="302">
        <v>0</v>
      </c>
      <c r="G101" s="302">
        <v>0</v>
      </c>
      <c r="H101" s="302">
        <v>0</v>
      </c>
      <c r="I101" s="305">
        <v>1</v>
      </c>
    </row>
    <row r="102" spans="1:9" ht="20.25" customHeight="1">
      <c r="A102" s="13" t="s">
        <v>838</v>
      </c>
      <c r="B102" s="13" t="s">
        <v>267</v>
      </c>
      <c r="C102" s="302">
        <v>6</v>
      </c>
      <c r="D102" s="302">
        <v>1</v>
      </c>
      <c r="E102" s="302">
        <v>0</v>
      </c>
      <c r="F102" s="302">
        <v>0</v>
      </c>
      <c r="G102" s="302">
        <v>1</v>
      </c>
      <c r="H102" s="302">
        <v>0</v>
      </c>
      <c r="I102" s="304">
        <v>3</v>
      </c>
    </row>
    <row r="103" spans="1:9" ht="20.25" customHeight="1">
      <c r="A103" s="13" t="s">
        <v>839</v>
      </c>
      <c r="B103" s="13" t="s">
        <v>241</v>
      </c>
      <c r="C103" s="302">
        <v>1</v>
      </c>
      <c r="D103" s="302">
        <v>0</v>
      </c>
      <c r="E103" s="302">
        <v>0</v>
      </c>
      <c r="F103" s="302">
        <v>0</v>
      </c>
      <c r="G103" s="302">
        <v>0</v>
      </c>
      <c r="H103" s="302">
        <v>0</v>
      </c>
      <c r="I103" s="305">
        <v>1</v>
      </c>
    </row>
    <row r="104" spans="1:9" ht="20.25" customHeight="1">
      <c r="A104" s="13" t="s">
        <v>840</v>
      </c>
      <c r="B104" s="13" t="s">
        <v>268</v>
      </c>
      <c r="C104" s="302">
        <v>18</v>
      </c>
      <c r="D104" s="302">
        <v>0</v>
      </c>
      <c r="E104" s="302">
        <v>0</v>
      </c>
      <c r="F104" s="302">
        <v>0</v>
      </c>
      <c r="G104" s="302">
        <v>0</v>
      </c>
      <c r="H104" s="302">
        <v>0</v>
      </c>
      <c r="I104" s="305">
        <v>1</v>
      </c>
    </row>
    <row r="105" spans="1:9" ht="20.25" customHeight="1">
      <c r="A105" s="13" t="s">
        <v>841</v>
      </c>
      <c r="B105" s="13" t="s">
        <v>169</v>
      </c>
      <c r="C105" s="302">
        <v>8</v>
      </c>
      <c r="D105" s="302">
        <v>0</v>
      </c>
      <c r="E105" s="302">
        <v>0</v>
      </c>
      <c r="F105" s="302">
        <v>0</v>
      </c>
      <c r="G105" s="302">
        <v>0</v>
      </c>
      <c r="H105" s="302">
        <v>0</v>
      </c>
      <c r="I105" s="306">
        <v>1</v>
      </c>
    </row>
    <row r="106" spans="1:9" ht="20.25" customHeight="1">
      <c r="A106" s="13" t="s">
        <v>842</v>
      </c>
      <c r="B106" s="13" t="s">
        <v>269</v>
      </c>
      <c r="C106" s="302">
        <v>5</v>
      </c>
      <c r="D106" s="302">
        <v>0</v>
      </c>
      <c r="E106" s="302">
        <v>0</v>
      </c>
      <c r="F106" s="302">
        <v>0</v>
      </c>
      <c r="G106" s="302">
        <v>0</v>
      </c>
      <c r="H106" s="302">
        <v>0</v>
      </c>
      <c r="I106" s="305">
        <v>1</v>
      </c>
    </row>
    <row r="107" spans="1:9" ht="20.25" customHeight="1">
      <c r="A107" s="13" t="s">
        <v>843</v>
      </c>
      <c r="B107" s="13" t="s">
        <v>270</v>
      </c>
      <c r="C107" s="302">
        <v>8</v>
      </c>
      <c r="D107" s="302">
        <v>0</v>
      </c>
      <c r="E107" s="302">
        <v>0</v>
      </c>
      <c r="F107" s="302">
        <v>0</v>
      </c>
      <c r="G107" s="302">
        <v>0</v>
      </c>
      <c r="H107" s="302">
        <v>0</v>
      </c>
      <c r="I107" s="304">
        <v>1</v>
      </c>
    </row>
    <row r="108" spans="1:9" ht="20.25" customHeight="1">
      <c r="A108" s="13" t="s">
        <v>844</v>
      </c>
      <c r="B108" s="13" t="s">
        <v>271</v>
      </c>
      <c r="C108" s="302">
        <v>2</v>
      </c>
      <c r="D108" s="302">
        <v>0</v>
      </c>
      <c r="E108" s="302">
        <v>0</v>
      </c>
      <c r="F108" s="302">
        <v>0</v>
      </c>
      <c r="G108" s="302">
        <v>0</v>
      </c>
      <c r="H108" s="302">
        <v>0</v>
      </c>
      <c r="I108" s="305">
        <v>1</v>
      </c>
    </row>
    <row r="109" spans="1:9" ht="20.25" customHeight="1">
      <c r="A109" s="13" t="s">
        <v>845</v>
      </c>
      <c r="B109" s="13" t="s">
        <v>272</v>
      </c>
      <c r="C109" s="302">
        <v>1</v>
      </c>
      <c r="D109" s="302">
        <v>0</v>
      </c>
      <c r="E109" s="302">
        <v>0</v>
      </c>
      <c r="F109" s="302">
        <v>0</v>
      </c>
      <c r="G109" s="302">
        <v>0</v>
      </c>
      <c r="H109" s="302">
        <v>0</v>
      </c>
      <c r="I109" s="305">
        <v>1</v>
      </c>
    </row>
    <row r="110" spans="1:9" ht="20.25" customHeight="1">
      <c r="A110" s="13" t="s">
        <v>846</v>
      </c>
      <c r="B110" s="13" t="s">
        <v>166</v>
      </c>
      <c r="C110" s="302">
        <v>0</v>
      </c>
      <c r="D110" s="302">
        <v>0</v>
      </c>
      <c r="E110" s="302">
        <v>0</v>
      </c>
      <c r="F110" s="302">
        <v>0</v>
      </c>
      <c r="G110" s="302">
        <v>0</v>
      </c>
      <c r="H110" s="302">
        <v>0</v>
      </c>
      <c r="I110" s="302">
        <v>0</v>
      </c>
    </row>
    <row r="111" spans="1:9" ht="20.25" customHeight="1">
      <c r="A111" s="13" t="s">
        <v>847</v>
      </c>
      <c r="B111" s="13" t="s">
        <v>273</v>
      </c>
      <c r="C111" s="302">
        <v>1</v>
      </c>
      <c r="D111" s="302">
        <v>0</v>
      </c>
      <c r="E111" s="302">
        <v>0</v>
      </c>
      <c r="F111" s="302">
        <v>0</v>
      </c>
      <c r="G111" s="302">
        <v>0</v>
      </c>
      <c r="H111" s="302">
        <v>0</v>
      </c>
      <c r="I111" s="305">
        <v>1</v>
      </c>
    </row>
    <row r="112" spans="1:9" ht="20.25" customHeight="1">
      <c r="A112" s="13" t="s">
        <v>848</v>
      </c>
      <c r="B112" s="13" t="s">
        <v>274</v>
      </c>
      <c r="C112" s="302">
        <v>1</v>
      </c>
      <c r="D112" s="302">
        <v>0</v>
      </c>
      <c r="E112" s="302">
        <v>0</v>
      </c>
      <c r="F112" s="302">
        <v>0</v>
      </c>
      <c r="G112" s="302">
        <v>0</v>
      </c>
      <c r="H112" s="302">
        <v>0</v>
      </c>
      <c r="I112" s="305">
        <v>1</v>
      </c>
    </row>
    <row r="113" spans="1:9" ht="20.25" customHeight="1">
      <c r="A113" s="13" t="s">
        <v>849</v>
      </c>
      <c r="B113" s="13" t="s">
        <v>275</v>
      </c>
      <c r="C113" s="302">
        <v>0</v>
      </c>
      <c r="D113" s="302">
        <v>0</v>
      </c>
      <c r="E113" s="302">
        <v>0</v>
      </c>
      <c r="F113" s="302">
        <v>0</v>
      </c>
      <c r="G113" s="302">
        <v>0</v>
      </c>
      <c r="H113" s="302">
        <v>0</v>
      </c>
      <c r="I113" s="302">
        <v>0</v>
      </c>
    </row>
    <row r="114" spans="1:9" ht="20.25" customHeight="1">
      <c r="A114" s="13" t="s">
        <v>850</v>
      </c>
      <c r="B114" s="13" t="s">
        <v>276</v>
      </c>
      <c r="C114" s="302">
        <v>1</v>
      </c>
      <c r="D114" s="302">
        <v>0</v>
      </c>
      <c r="E114" s="302">
        <v>0</v>
      </c>
      <c r="F114" s="302">
        <v>0</v>
      </c>
      <c r="G114" s="302">
        <v>0</v>
      </c>
      <c r="H114" s="302">
        <v>0</v>
      </c>
      <c r="I114" s="305">
        <v>1</v>
      </c>
    </row>
    <row r="115" spans="1:9" ht="20.25" customHeight="1">
      <c r="A115" s="13" t="s">
        <v>851</v>
      </c>
      <c r="B115" s="13" t="s">
        <v>151</v>
      </c>
      <c r="C115" s="302">
        <v>4</v>
      </c>
      <c r="D115" s="302">
        <v>0</v>
      </c>
      <c r="E115" s="302">
        <v>0</v>
      </c>
      <c r="F115" s="302">
        <v>0</v>
      </c>
      <c r="G115" s="302">
        <v>0</v>
      </c>
      <c r="H115" s="302">
        <v>0</v>
      </c>
      <c r="I115" s="306">
        <v>1</v>
      </c>
    </row>
    <row r="116" spans="1:9" ht="20.25" customHeight="1">
      <c r="A116" s="13" t="s">
        <v>852</v>
      </c>
      <c r="B116" s="13" t="s">
        <v>249</v>
      </c>
      <c r="C116" s="302">
        <v>2</v>
      </c>
      <c r="D116" s="302">
        <v>0</v>
      </c>
      <c r="E116" s="302">
        <v>0</v>
      </c>
      <c r="F116" s="302">
        <v>0</v>
      </c>
      <c r="G116" s="302">
        <v>0</v>
      </c>
      <c r="H116" s="302">
        <v>0</v>
      </c>
      <c r="I116" s="305">
        <v>1</v>
      </c>
    </row>
    <row r="117" spans="1:9" ht="20.25" customHeight="1">
      <c r="A117" s="13" t="s">
        <v>853</v>
      </c>
      <c r="B117" s="13" t="s">
        <v>277</v>
      </c>
      <c r="C117" s="302">
        <v>1</v>
      </c>
      <c r="D117" s="302">
        <v>0</v>
      </c>
      <c r="E117" s="302">
        <v>0</v>
      </c>
      <c r="F117" s="302">
        <v>0</v>
      </c>
      <c r="G117" s="302">
        <v>0</v>
      </c>
      <c r="H117" s="302">
        <v>0</v>
      </c>
      <c r="I117" s="305">
        <v>1</v>
      </c>
    </row>
    <row r="118" spans="1:9" ht="20.25" customHeight="1">
      <c r="A118" s="13" t="s">
        <v>854</v>
      </c>
      <c r="B118" s="13" t="s">
        <v>181</v>
      </c>
      <c r="C118" s="302">
        <v>1</v>
      </c>
      <c r="D118" s="302">
        <v>0</v>
      </c>
      <c r="E118" s="302">
        <v>0</v>
      </c>
      <c r="F118" s="302">
        <v>0</v>
      </c>
      <c r="G118" s="302">
        <v>0</v>
      </c>
      <c r="H118" s="302">
        <v>0</v>
      </c>
      <c r="I118" s="305">
        <v>1</v>
      </c>
    </row>
    <row r="119" spans="1:9" ht="20.25" customHeight="1">
      <c r="A119" s="13" t="s">
        <v>855</v>
      </c>
      <c r="B119" s="13" t="s">
        <v>174</v>
      </c>
      <c r="C119" s="302">
        <v>1</v>
      </c>
      <c r="D119" s="302">
        <v>0</v>
      </c>
      <c r="E119" s="302">
        <v>0</v>
      </c>
      <c r="F119" s="302">
        <v>0</v>
      </c>
      <c r="G119" s="302">
        <v>0</v>
      </c>
      <c r="H119" s="302">
        <v>0</v>
      </c>
      <c r="I119" s="305">
        <v>1</v>
      </c>
    </row>
    <row r="120" spans="1:9" ht="20.25" customHeight="1">
      <c r="A120" s="13" t="s">
        <v>856</v>
      </c>
      <c r="B120" s="13" t="s">
        <v>278</v>
      </c>
      <c r="C120" s="302">
        <v>0</v>
      </c>
      <c r="D120" s="302">
        <v>1</v>
      </c>
      <c r="E120" s="302">
        <v>0</v>
      </c>
      <c r="F120" s="302">
        <v>1</v>
      </c>
      <c r="G120" s="302">
        <v>0</v>
      </c>
      <c r="H120" s="302">
        <v>0</v>
      </c>
      <c r="I120" s="302">
        <v>2</v>
      </c>
    </row>
    <row r="121" spans="1:9" ht="20.25" customHeight="1">
      <c r="A121" s="13" t="s">
        <v>857</v>
      </c>
      <c r="B121" s="13" t="s">
        <v>279</v>
      </c>
      <c r="C121" s="302">
        <v>1</v>
      </c>
      <c r="D121" s="302">
        <v>0</v>
      </c>
      <c r="E121" s="302">
        <v>0</v>
      </c>
      <c r="F121" s="302">
        <v>0</v>
      </c>
      <c r="G121" s="302">
        <v>0</v>
      </c>
      <c r="H121" s="302">
        <v>0</v>
      </c>
      <c r="I121" s="305">
        <v>1</v>
      </c>
    </row>
    <row r="122" spans="1:9" ht="20.25" customHeight="1">
      <c r="A122" s="13" t="s">
        <v>858</v>
      </c>
      <c r="B122" s="13" t="s">
        <v>280</v>
      </c>
      <c r="C122" s="302">
        <v>0</v>
      </c>
      <c r="D122" s="302">
        <v>0</v>
      </c>
      <c r="E122" s="302">
        <v>0</v>
      </c>
      <c r="F122" s="302">
        <v>0</v>
      </c>
      <c r="G122" s="302">
        <v>0</v>
      </c>
      <c r="H122" s="302">
        <v>0</v>
      </c>
      <c r="I122" s="302">
        <v>0</v>
      </c>
    </row>
    <row r="123" spans="1:9" ht="20.25" customHeight="1">
      <c r="A123" s="13" t="s">
        <v>859</v>
      </c>
      <c r="B123" s="13" t="s">
        <v>281</v>
      </c>
      <c r="C123" s="302">
        <v>0</v>
      </c>
      <c r="D123" s="302">
        <v>0</v>
      </c>
      <c r="E123" s="302">
        <v>0</v>
      </c>
      <c r="F123" s="302">
        <v>0</v>
      </c>
      <c r="G123" s="302">
        <v>0</v>
      </c>
      <c r="H123" s="302">
        <v>0</v>
      </c>
      <c r="I123" s="302">
        <v>0</v>
      </c>
    </row>
    <row r="124" spans="1:9" ht="20.25" customHeight="1">
      <c r="A124" s="13" t="s">
        <v>860</v>
      </c>
      <c r="B124" s="13" t="s">
        <v>156</v>
      </c>
      <c r="C124" s="302">
        <v>0</v>
      </c>
      <c r="D124" s="302">
        <v>0</v>
      </c>
      <c r="E124" s="302">
        <v>0</v>
      </c>
      <c r="F124" s="302">
        <v>0</v>
      </c>
      <c r="G124" s="302">
        <v>0</v>
      </c>
      <c r="H124" s="302">
        <v>0</v>
      </c>
      <c r="I124" s="302">
        <v>0</v>
      </c>
    </row>
    <row r="125" spans="1:9" ht="20.25" customHeight="1">
      <c r="A125" s="13" t="s">
        <v>861</v>
      </c>
      <c r="B125" s="13" t="s">
        <v>173</v>
      </c>
      <c r="C125" s="302">
        <v>0</v>
      </c>
      <c r="D125" s="302">
        <v>0</v>
      </c>
      <c r="E125" s="302">
        <v>0</v>
      </c>
      <c r="F125" s="302">
        <v>0</v>
      </c>
      <c r="G125" s="302">
        <v>0</v>
      </c>
      <c r="H125" s="302">
        <v>0</v>
      </c>
      <c r="I125" s="302">
        <v>0</v>
      </c>
    </row>
    <row r="126" spans="1:9" ht="20.25" customHeight="1">
      <c r="A126" s="13" t="s">
        <v>862</v>
      </c>
      <c r="B126" s="13" t="s">
        <v>180</v>
      </c>
      <c r="C126" s="302">
        <v>48</v>
      </c>
      <c r="D126" s="302">
        <v>2</v>
      </c>
      <c r="E126" s="302">
        <v>1</v>
      </c>
      <c r="F126" s="302">
        <v>0</v>
      </c>
      <c r="G126" s="302">
        <v>0</v>
      </c>
      <c r="H126" s="302">
        <v>1</v>
      </c>
      <c r="I126" s="304">
        <v>3</v>
      </c>
    </row>
    <row r="127" spans="1:9" ht="20.25" customHeight="1">
      <c r="A127" s="13" t="s">
        <v>863</v>
      </c>
      <c r="B127" s="13" t="s">
        <v>282</v>
      </c>
      <c r="C127" s="302">
        <v>3</v>
      </c>
      <c r="D127" s="302">
        <v>0</v>
      </c>
      <c r="E127" s="302">
        <v>0</v>
      </c>
      <c r="F127" s="302">
        <v>0</v>
      </c>
      <c r="G127" s="302">
        <v>0</v>
      </c>
      <c r="H127" s="302">
        <v>0</v>
      </c>
      <c r="I127" s="305">
        <v>1</v>
      </c>
    </row>
    <row r="128" spans="1:9" ht="20.25" customHeight="1">
      <c r="A128" s="13" t="s">
        <v>864</v>
      </c>
      <c r="B128" s="13" t="s">
        <v>283</v>
      </c>
      <c r="C128" s="302">
        <v>8</v>
      </c>
      <c r="D128" s="302">
        <v>0</v>
      </c>
      <c r="E128" s="302">
        <v>0</v>
      </c>
      <c r="F128" s="302">
        <v>0</v>
      </c>
      <c r="G128" s="302">
        <v>0</v>
      </c>
      <c r="H128" s="302">
        <v>0</v>
      </c>
      <c r="I128" s="305">
        <v>1</v>
      </c>
    </row>
    <row r="129" spans="1:9" ht="20.25" customHeight="1">
      <c r="A129" s="13" t="s">
        <v>865</v>
      </c>
      <c r="B129" s="13" t="s">
        <v>168</v>
      </c>
      <c r="C129" s="302">
        <v>22</v>
      </c>
      <c r="D129" s="302">
        <v>0</v>
      </c>
      <c r="E129" s="302">
        <v>0</v>
      </c>
      <c r="F129" s="302">
        <v>0</v>
      </c>
      <c r="G129" s="302">
        <v>0</v>
      </c>
      <c r="H129" s="302">
        <v>0</v>
      </c>
      <c r="I129" s="304">
        <v>1</v>
      </c>
    </row>
    <row r="130" spans="1:9" ht="20.25" customHeight="1">
      <c r="A130" s="13" t="s">
        <v>866</v>
      </c>
      <c r="B130" s="13" t="s">
        <v>284</v>
      </c>
      <c r="C130" s="302">
        <v>2</v>
      </c>
      <c r="D130" s="302">
        <v>0</v>
      </c>
      <c r="E130" s="302">
        <v>0</v>
      </c>
      <c r="F130" s="302">
        <v>0</v>
      </c>
      <c r="G130" s="302">
        <v>0</v>
      </c>
      <c r="H130" s="302">
        <v>0</v>
      </c>
      <c r="I130" s="305">
        <v>1</v>
      </c>
    </row>
    <row r="131" spans="1:9" ht="20.25" customHeight="1">
      <c r="A131" s="13" t="s">
        <v>867</v>
      </c>
      <c r="B131" s="13" t="s">
        <v>285</v>
      </c>
      <c r="C131" s="302">
        <v>17</v>
      </c>
      <c r="D131" s="302">
        <v>0</v>
      </c>
      <c r="E131" s="302">
        <v>0</v>
      </c>
      <c r="F131" s="302">
        <v>0</v>
      </c>
      <c r="G131" s="302">
        <v>0</v>
      </c>
      <c r="H131" s="302">
        <v>0</v>
      </c>
      <c r="I131" s="305">
        <v>1</v>
      </c>
    </row>
    <row r="132" spans="1:9" ht="20.25" customHeight="1">
      <c r="A132" s="13" t="s">
        <v>868</v>
      </c>
      <c r="B132" s="13" t="s">
        <v>286</v>
      </c>
      <c r="C132" s="302">
        <v>4</v>
      </c>
      <c r="D132" s="302">
        <v>0</v>
      </c>
      <c r="E132" s="302">
        <v>0</v>
      </c>
      <c r="F132" s="302">
        <v>0</v>
      </c>
      <c r="G132" s="302">
        <v>0</v>
      </c>
      <c r="H132" s="302">
        <v>0</v>
      </c>
      <c r="I132" s="305">
        <v>1</v>
      </c>
    </row>
    <row r="133" spans="1:9" ht="20.25" customHeight="1">
      <c r="A133" s="13" t="s">
        <v>869</v>
      </c>
      <c r="B133" s="13" t="s">
        <v>287</v>
      </c>
      <c r="C133" s="302">
        <v>8</v>
      </c>
      <c r="D133" s="302">
        <v>0</v>
      </c>
      <c r="E133" s="302">
        <v>0</v>
      </c>
      <c r="F133" s="302">
        <v>0</v>
      </c>
      <c r="G133" s="302">
        <v>0</v>
      </c>
      <c r="H133" s="302">
        <v>0</v>
      </c>
      <c r="I133" s="305">
        <v>1</v>
      </c>
    </row>
    <row r="134" spans="1:9" ht="20.25" customHeight="1">
      <c r="A134" s="13" t="s">
        <v>870</v>
      </c>
      <c r="B134" s="13" t="s">
        <v>222</v>
      </c>
      <c r="C134" s="302">
        <v>7</v>
      </c>
      <c r="D134" s="302">
        <v>1</v>
      </c>
      <c r="E134" s="302">
        <v>1</v>
      </c>
      <c r="F134" s="302">
        <v>0</v>
      </c>
      <c r="G134" s="302">
        <v>0</v>
      </c>
      <c r="H134" s="302">
        <v>0</v>
      </c>
      <c r="I134" s="305">
        <v>2</v>
      </c>
    </row>
    <row r="135" spans="1:9" ht="20.25" customHeight="1">
      <c r="A135" s="13" t="s">
        <v>871</v>
      </c>
      <c r="B135" s="13" t="s">
        <v>162</v>
      </c>
      <c r="C135" s="302">
        <v>3</v>
      </c>
      <c r="D135" s="302">
        <v>0</v>
      </c>
      <c r="E135" s="302">
        <v>0</v>
      </c>
      <c r="F135" s="302">
        <v>0</v>
      </c>
      <c r="G135" s="302">
        <v>0</v>
      </c>
      <c r="H135" s="302">
        <v>0</v>
      </c>
      <c r="I135" s="304">
        <v>1</v>
      </c>
    </row>
    <row r="136" spans="1:9" ht="20.25" customHeight="1">
      <c r="A136" s="13" t="s">
        <v>872</v>
      </c>
      <c r="B136" s="13" t="s">
        <v>288</v>
      </c>
      <c r="C136" s="302">
        <v>15</v>
      </c>
      <c r="D136" s="302">
        <v>0</v>
      </c>
      <c r="E136" s="302">
        <v>0</v>
      </c>
      <c r="F136" s="302">
        <v>0</v>
      </c>
      <c r="G136" s="302">
        <v>0</v>
      </c>
      <c r="H136" s="302">
        <v>0</v>
      </c>
      <c r="I136" s="305">
        <v>1</v>
      </c>
    </row>
    <row r="137" spans="1:9" ht="20.25" customHeight="1">
      <c r="A137" s="13" t="s">
        <v>873</v>
      </c>
      <c r="B137" s="13" t="s">
        <v>289</v>
      </c>
      <c r="C137" s="302">
        <v>4</v>
      </c>
      <c r="D137" s="302">
        <v>0</v>
      </c>
      <c r="E137" s="302">
        <v>0</v>
      </c>
      <c r="F137" s="302">
        <v>0</v>
      </c>
      <c r="G137" s="302">
        <v>0</v>
      </c>
      <c r="H137" s="302">
        <v>0</v>
      </c>
      <c r="I137" s="305">
        <v>1</v>
      </c>
    </row>
    <row r="138" spans="1:9" ht="20.25" customHeight="1">
      <c r="A138" s="13" t="s">
        <v>874</v>
      </c>
      <c r="B138" s="13" t="s">
        <v>160</v>
      </c>
      <c r="C138" s="302">
        <v>0</v>
      </c>
      <c r="D138" s="302">
        <v>0</v>
      </c>
      <c r="E138" s="302">
        <v>0</v>
      </c>
      <c r="F138" s="302">
        <v>0</v>
      </c>
      <c r="G138" s="302">
        <v>0</v>
      </c>
      <c r="H138" s="302">
        <v>0</v>
      </c>
      <c r="I138" s="302">
        <v>0</v>
      </c>
    </row>
    <row r="139" spans="1:9" ht="20.25" customHeight="1">
      <c r="A139" s="13" t="s">
        <v>875</v>
      </c>
      <c r="B139" s="13" t="s">
        <v>290</v>
      </c>
      <c r="C139" s="302">
        <v>1</v>
      </c>
      <c r="D139" s="302">
        <v>0</v>
      </c>
      <c r="E139" s="302">
        <v>0</v>
      </c>
      <c r="F139" s="302">
        <v>0</v>
      </c>
      <c r="G139" s="302">
        <v>0</v>
      </c>
      <c r="H139" s="302">
        <v>0</v>
      </c>
      <c r="I139" s="305">
        <v>1</v>
      </c>
    </row>
    <row r="140" spans="1:9" ht="20.25" customHeight="1">
      <c r="A140" s="13" t="s">
        <v>876</v>
      </c>
      <c r="B140" s="13" t="s">
        <v>291</v>
      </c>
      <c r="C140" s="302">
        <v>1</v>
      </c>
      <c r="D140" s="302">
        <v>0</v>
      </c>
      <c r="E140" s="302">
        <v>0</v>
      </c>
      <c r="F140" s="302">
        <v>0</v>
      </c>
      <c r="G140" s="302">
        <v>0</v>
      </c>
      <c r="H140" s="302">
        <v>0</v>
      </c>
      <c r="I140" s="305">
        <v>1</v>
      </c>
    </row>
    <row r="141" spans="1:9" ht="20.25" customHeight="1">
      <c r="A141" s="13" t="s">
        <v>877</v>
      </c>
      <c r="B141" s="13" t="s">
        <v>148</v>
      </c>
      <c r="C141" s="302">
        <v>10</v>
      </c>
      <c r="D141" s="302">
        <v>0</v>
      </c>
      <c r="E141" s="302">
        <v>0</v>
      </c>
      <c r="F141" s="302">
        <v>0</v>
      </c>
      <c r="G141" s="302">
        <v>0</v>
      </c>
      <c r="H141" s="302">
        <v>0</v>
      </c>
      <c r="I141" s="305">
        <v>1</v>
      </c>
    </row>
    <row r="142" spans="1:9" ht="20.25" customHeight="1">
      <c r="A142" s="13" t="s">
        <v>878</v>
      </c>
      <c r="B142" s="13" t="s">
        <v>159</v>
      </c>
      <c r="C142" s="302">
        <v>0</v>
      </c>
      <c r="D142" s="302">
        <v>0</v>
      </c>
      <c r="E142" s="302">
        <v>0</v>
      </c>
      <c r="F142" s="302">
        <v>0</v>
      </c>
      <c r="G142" s="302">
        <v>0</v>
      </c>
      <c r="H142" s="302">
        <v>0</v>
      </c>
      <c r="I142" s="302">
        <v>0</v>
      </c>
    </row>
    <row r="143" spans="1:9" ht="20.25" customHeight="1">
      <c r="A143" s="13" t="s">
        <v>879</v>
      </c>
      <c r="B143" s="13" t="s">
        <v>292</v>
      </c>
      <c r="C143" s="302">
        <v>2</v>
      </c>
      <c r="D143" s="302">
        <v>0</v>
      </c>
      <c r="E143" s="302">
        <v>0</v>
      </c>
      <c r="F143" s="302">
        <v>0</v>
      </c>
      <c r="G143" s="302">
        <v>0</v>
      </c>
      <c r="H143" s="302">
        <v>0</v>
      </c>
      <c r="I143" s="304">
        <v>1</v>
      </c>
    </row>
    <row r="144" spans="1:9" ht="20.25" customHeight="1">
      <c r="A144" s="13" t="s">
        <v>880</v>
      </c>
      <c r="B144" s="13" t="s">
        <v>293</v>
      </c>
      <c r="C144" s="302">
        <v>0</v>
      </c>
      <c r="D144" s="302">
        <v>0</v>
      </c>
      <c r="E144" s="302">
        <v>0</v>
      </c>
      <c r="F144" s="302">
        <v>0</v>
      </c>
      <c r="G144" s="302">
        <v>0</v>
      </c>
      <c r="H144" s="302">
        <v>0</v>
      </c>
      <c r="I144" s="302">
        <v>0</v>
      </c>
    </row>
    <row r="145" spans="1:9" ht="20.25" customHeight="1">
      <c r="A145" s="13" t="s">
        <v>881</v>
      </c>
      <c r="B145" s="13" t="s">
        <v>33</v>
      </c>
      <c r="C145" s="302">
        <v>0</v>
      </c>
      <c r="D145" s="302">
        <v>0</v>
      </c>
      <c r="E145" s="302">
        <v>0</v>
      </c>
      <c r="F145" s="302">
        <v>0</v>
      </c>
      <c r="G145" s="302">
        <v>0</v>
      </c>
      <c r="H145" s="302">
        <v>0</v>
      </c>
      <c r="I145" s="302">
        <v>0</v>
      </c>
    </row>
    <row r="146" spans="1:9" ht="20.25" customHeight="1">
      <c r="A146" s="13" t="s">
        <v>882</v>
      </c>
      <c r="B146" s="13" t="s">
        <v>58</v>
      </c>
      <c r="C146" s="302">
        <v>6</v>
      </c>
      <c r="D146" s="302">
        <v>0</v>
      </c>
      <c r="E146" s="302">
        <v>0</v>
      </c>
      <c r="F146" s="302">
        <v>0</v>
      </c>
      <c r="G146" s="302">
        <v>0</v>
      </c>
      <c r="H146" s="302">
        <v>0</v>
      </c>
      <c r="I146" s="306">
        <v>1</v>
      </c>
    </row>
    <row r="147" spans="1:9" ht="20.25" customHeight="1">
      <c r="A147" s="13" t="s">
        <v>883</v>
      </c>
      <c r="B147" s="13" t="s">
        <v>155</v>
      </c>
      <c r="C147" s="302">
        <v>0</v>
      </c>
      <c r="D147" s="302">
        <v>0</v>
      </c>
      <c r="E147" s="302">
        <v>0</v>
      </c>
      <c r="F147" s="302">
        <v>0</v>
      </c>
      <c r="G147" s="302">
        <v>0</v>
      </c>
      <c r="H147" s="302">
        <v>0</v>
      </c>
      <c r="I147" s="302">
        <v>0</v>
      </c>
    </row>
    <row r="148" spans="1:9" ht="20.25" customHeight="1">
      <c r="A148" s="13" t="s">
        <v>884</v>
      </c>
      <c r="B148" s="13" t="s">
        <v>294</v>
      </c>
      <c r="C148" s="302">
        <v>8</v>
      </c>
      <c r="D148" s="302">
        <v>0</v>
      </c>
      <c r="E148" s="302">
        <v>0</v>
      </c>
      <c r="F148" s="302">
        <v>0</v>
      </c>
      <c r="G148" s="302">
        <v>0</v>
      </c>
      <c r="H148" s="302">
        <v>0</v>
      </c>
      <c r="I148" s="305">
        <v>1</v>
      </c>
    </row>
    <row r="149" spans="1:9" ht="20.25" customHeight="1">
      <c r="A149" s="13" t="s">
        <v>885</v>
      </c>
      <c r="B149" s="13" t="s">
        <v>177</v>
      </c>
      <c r="C149" s="302">
        <v>0</v>
      </c>
      <c r="D149" s="302">
        <v>0</v>
      </c>
      <c r="E149" s="302">
        <v>0</v>
      </c>
      <c r="F149" s="302">
        <v>0</v>
      </c>
      <c r="G149" s="302">
        <v>0</v>
      </c>
      <c r="H149" s="302">
        <v>0</v>
      </c>
      <c r="I149" s="302">
        <v>0</v>
      </c>
    </row>
    <row r="150" spans="1:9" ht="20.25" customHeight="1">
      <c r="A150" s="13" t="s">
        <v>886</v>
      </c>
      <c r="B150" s="13" t="s">
        <v>295</v>
      </c>
      <c r="C150" s="302">
        <v>2</v>
      </c>
      <c r="D150" s="302">
        <v>0</v>
      </c>
      <c r="E150" s="302">
        <v>0</v>
      </c>
      <c r="F150" s="302">
        <v>0</v>
      </c>
      <c r="G150" s="302">
        <v>0</v>
      </c>
      <c r="H150" s="302">
        <v>0</v>
      </c>
      <c r="I150" s="305">
        <v>1</v>
      </c>
    </row>
    <row r="151" spans="1:9" ht="20.25" customHeight="1">
      <c r="A151" s="13" t="s">
        <v>887</v>
      </c>
      <c r="B151" s="13" t="s">
        <v>30</v>
      </c>
      <c r="C151" s="302">
        <v>4</v>
      </c>
      <c r="D151" s="302">
        <v>0</v>
      </c>
      <c r="E151" s="302">
        <v>0</v>
      </c>
      <c r="F151" s="302">
        <v>0</v>
      </c>
      <c r="G151" s="302">
        <v>0</v>
      </c>
      <c r="H151" s="302">
        <v>0</v>
      </c>
      <c r="I151" s="305">
        <v>1</v>
      </c>
    </row>
    <row r="152" spans="1:9" ht="20.25" customHeight="1">
      <c r="A152" s="13" t="s">
        <v>888</v>
      </c>
      <c r="B152" s="13" t="s">
        <v>296</v>
      </c>
      <c r="C152" s="302">
        <v>0</v>
      </c>
      <c r="D152" s="302">
        <v>0</v>
      </c>
      <c r="E152" s="302">
        <v>0</v>
      </c>
      <c r="F152" s="302">
        <v>0</v>
      </c>
      <c r="G152" s="302">
        <v>0</v>
      </c>
      <c r="H152" s="302">
        <v>0</v>
      </c>
      <c r="I152" s="302">
        <v>0</v>
      </c>
    </row>
    <row r="153" spans="1:9" ht="20.25" customHeight="1">
      <c r="A153" s="13" t="s">
        <v>889</v>
      </c>
      <c r="B153" s="13" t="s">
        <v>171</v>
      </c>
      <c r="C153" s="302">
        <v>0</v>
      </c>
      <c r="D153" s="302">
        <v>0</v>
      </c>
      <c r="E153" s="302">
        <v>0</v>
      </c>
      <c r="F153" s="302">
        <v>0</v>
      </c>
      <c r="G153" s="302">
        <v>0</v>
      </c>
      <c r="H153" s="302">
        <v>0</v>
      </c>
      <c r="I153" s="302">
        <v>0</v>
      </c>
    </row>
    <row r="154" spans="1:9" ht="20.25" customHeight="1">
      <c r="A154" s="13" t="s">
        <v>890</v>
      </c>
      <c r="B154" s="13" t="s">
        <v>297</v>
      </c>
      <c r="C154" s="302">
        <v>1</v>
      </c>
      <c r="D154" s="302">
        <v>0</v>
      </c>
      <c r="E154" s="302">
        <v>0</v>
      </c>
      <c r="F154" s="302">
        <v>0</v>
      </c>
      <c r="G154" s="302">
        <v>0</v>
      </c>
      <c r="H154" s="302">
        <v>0</v>
      </c>
      <c r="I154" s="305">
        <v>1</v>
      </c>
    </row>
    <row r="155" spans="1:9" ht="20.25" customHeight="1">
      <c r="A155" s="13" t="s">
        <v>891</v>
      </c>
      <c r="B155" s="13" t="s">
        <v>298</v>
      </c>
      <c r="C155" s="302">
        <v>4</v>
      </c>
      <c r="D155" s="302">
        <v>0</v>
      </c>
      <c r="E155" s="302">
        <v>0</v>
      </c>
      <c r="F155" s="302">
        <v>0</v>
      </c>
      <c r="G155" s="302">
        <v>0</v>
      </c>
      <c r="H155" s="302">
        <v>0</v>
      </c>
      <c r="I155" s="305">
        <v>1</v>
      </c>
    </row>
    <row r="156" spans="1:9" ht="20.25" customHeight="1">
      <c r="A156" s="13" t="s">
        <v>892</v>
      </c>
      <c r="B156" s="13" t="s">
        <v>299</v>
      </c>
      <c r="C156" s="302">
        <v>0</v>
      </c>
      <c r="D156" s="302">
        <v>0</v>
      </c>
      <c r="E156" s="302">
        <v>0</v>
      </c>
      <c r="F156" s="302">
        <v>0</v>
      </c>
      <c r="G156" s="302">
        <v>0</v>
      </c>
      <c r="H156" s="302">
        <v>0</v>
      </c>
      <c r="I156" s="302">
        <v>0</v>
      </c>
    </row>
    <row r="157" spans="1:9" ht="20.25" customHeight="1">
      <c r="A157" s="13" t="s">
        <v>893</v>
      </c>
      <c r="B157" s="13" t="s">
        <v>300</v>
      </c>
      <c r="C157" s="302">
        <v>2</v>
      </c>
      <c r="D157" s="302">
        <v>0</v>
      </c>
      <c r="E157" s="302">
        <v>0</v>
      </c>
      <c r="F157" s="302">
        <v>0</v>
      </c>
      <c r="G157" s="302">
        <v>0</v>
      </c>
      <c r="H157" s="302">
        <v>0</v>
      </c>
      <c r="I157" s="305">
        <v>1</v>
      </c>
    </row>
    <row r="158" spans="1:9" ht="20.25" customHeight="1">
      <c r="A158" s="13" t="s">
        <v>894</v>
      </c>
      <c r="B158" s="13" t="s">
        <v>186</v>
      </c>
      <c r="C158" s="302">
        <v>1</v>
      </c>
      <c r="D158" s="302">
        <v>0</v>
      </c>
      <c r="E158" s="302">
        <v>0</v>
      </c>
      <c r="F158" s="302">
        <v>0</v>
      </c>
      <c r="G158" s="302">
        <v>0</v>
      </c>
      <c r="H158" s="302">
        <v>0</v>
      </c>
      <c r="I158" s="305">
        <v>1</v>
      </c>
    </row>
    <row r="159" spans="1:9" ht="20.25" customHeight="1">
      <c r="A159" s="13" t="s">
        <v>895</v>
      </c>
      <c r="B159" s="13" t="s">
        <v>221</v>
      </c>
      <c r="C159" s="302">
        <v>1</v>
      </c>
      <c r="D159" s="302">
        <v>0</v>
      </c>
      <c r="E159" s="302">
        <v>0</v>
      </c>
      <c r="F159" s="302">
        <v>0</v>
      </c>
      <c r="G159" s="302">
        <v>0</v>
      </c>
      <c r="H159" s="302">
        <v>0</v>
      </c>
      <c r="I159" s="305">
        <v>1</v>
      </c>
    </row>
    <row r="160" spans="1:9" ht="20.25" customHeight="1">
      <c r="A160" s="13" t="s">
        <v>896</v>
      </c>
      <c r="B160" s="13" t="s">
        <v>301</v>
      </c>
      <c r="C160" s="302">
        <v>1</v>
      </c>
      <c r="D160" s="302">
        <v>1</v>
      </c>
      <c r="E160" s="302">
        <v>0</v>
      </c>
      <c r="F160" s="302">
        <v>0</v>
      </c>
      <c r="G160" s="302">
        <v>1</v>
      </c>
      <c r="H160" s="302">
        <v>0</v>
      </c>
      <c r="I160" s="305">
        <v>3</v>
      </c>
    </row>
    <row r="161" spans="1:9" ht="20.25" customHeight="1">
      <c r="A161" s="13" t="s">
        <v>897</v>
      </c>
      <c r="B161" s="13" t="s">
        <v>35</v>
      </c>
      <c r="C161" s="302">
        <v>5</v>
      </c>
      <c r="D161" s="302">
        <v>0</v>
      </c>
      <c r="E161" s="302">
        <v>0</v>
      </c>
      <c r="F161" s="302">
        <v>0</v>
      </c>
      <c r="G161" s="302">
        <v>0</v>
      </c>
      <c r="H161" s="302">
        <v>0</v>
      </c>
      <c r="I161" s="304">
        <v>1</v>
      </c>
    </row>
    <row r="162" spans="1:9" ht="20.25" customHeight="1">
      <c r="A162" s="13" t="s">
        <v>898</v>
      </c>
      <c r="B162" s="13" t="s">
        <v>302</v>
      </c>
      <c r="C162" s="302">
        <v>1</v>
      </c>
      <c r="D162" s="302">
        <v>0</v>
      </c>
      <c r="E162" s="302">
        <v>0</v>
      </c>
      <c r="F162" s="302">
        <v>0</v>
      </c>
      <c r="G162" s="302">
        <v>0</v>
      </c>
      <c r="H162" s="302">
        <v>0</v>
      </c>
      <c r="I162" s="305">
        <v>1</v>
      </c>
    </row>
    <row r="163" spans="1:9" ht="20.25" customHeight="1">
      <c r="A163" s="13" t="s">
        <v>899</v>
      </c>
      <c r="B163" s="13" t="s">
        <v>303</v>
      </c>
      <c r="C163" s="302">
        <v>11</v>
      </c>
      <c r="D163" s="302">
        <v>0</v>
      </c>
      <c r="E163" s="302">
        <v>0</v>
      </c>
      <c r="F163" s="302">
        <v>0</v>
      </c>
      <c r="G163" s="302">
        <v>0</v>
      </c>
      <c r="H163" s="302">
        <v>0</v>
      </c>
      <c r="I163" s="305">
        <v>1</v>
      </c>
    </row>
    <row r="164" spans="1:9" ht="20.25" customHeight="1">
      <c r="A164" s="13" t="s">
        <v>900</v>
      </c>
      <c r="B164" s="13" t="s">
        <v>304</v>
      </c>
      <c r="C164" s="302">
        <v>0</v>
      </c>
      <c r="D164" s="302">
        <v>0</v>
      </c>
      <c r="E164" s="302">
        <v>0</v>
      </c>
      <c r="F164" s="302">
        <v>0</v>
      </c>
      <c r="G164" s="302">
        <v>0</v>
      </c>
      <c r="H164" s="302">
        <v>0</v>
      </c>
      <c r="I164" s="302">
        <v>0</v>
      </c>
    </row>
    <row r="165" spans="1:9" ht="20.25" customHeight="1">
      <c r="A165" s="13" t="s">
        <v>901</v>
      </c>
      <c r="B165" s="13" t="s">
        <v>249</v>
      </c>
      <c r="C165" s="302">
        <v>0</v>
      </c>
      <c r="D165" s="302">
        <v>0</v>
      </c>
      <c r="E165" s="302">
        <v>0</v>
      </c>
      <c r="F165" s="302">
        <v>0</v>
      </c>
      <c r="G165" s="302">
        <v>0</v>
      </c>
      <c r="H165" s="302">
        <v>0</v>
      </c>
      <c r="I165" s="302">
        <v>0</v>
      </c>
    </row>
    <row r="166" spans="1:9" ht="20.25" customHeight="1">
      <c r="A166" s="13" t="s">
        <v>902</v>
      </c>
      <c r="B166" s="13" t="s">
        <v>59</v>
      </c>
      <c r="C166" s="302">
        <v>0</v>
      </c>
      <c r="D166" s="302">
        <v>0</v>
      </c>
      <c r="E166" s="302">
        <v>0</v>
      </c>
      <c r="F166" s="302">
        <v>0</v>
      </c>
      <c r="G166" s="302">
        <v>0</v>
      </c>
      <c r="H166" s="302">
        <v>0</v>
      </c>
      <c r="I166" s="307">
        <v>0</v>
      </c>
    </row>
    <row r="167" spans="1:9" ht="20.25" customHeight="1">
      <c r="A167" s="13" t="s">
        <v>903</v>
      </c>
      <c r="B167" s="13" t="s">
        <v>175</v>
      </c>
      <c r="C167" s="302">
        <v>0</v>
      </c>
      <c r="D167" s="302">
        <v>0</v>
      </c>
      <c r="E167" s="302">
        <v>0</v>
      </c>
      <c r="F167" s="302">
        <v>0</v>
      </c>
      <c r="G167" s="302">
        <v>0</v>
      </c>
      <c r="H167" s="302">
        <v>0</v>
      </c>
      <c r="I167" s="302">
        <v>0</v>
      </c>
    </row>
    <row r="168" spans="1:9" ht="20.25" customHeight="1">
      <c r="A168" s="13" t="s">
        <v>904</v>
      </c>
      <c r="B168" s="13" t="s">
        <v>161</v>
      </c>
      <c r="C168" s="302">
        <v>0</v>
      </c>
      <c r="D168" s="302">
        <v>0</v>
      </c>
      <c r="E168" s="302">
        <v>0</v>
      </c>
      <c r="F168" s="302">
        <v>0</v>
      </c>
      <c r="G168" s="302">
        <v>0</v>
      </c>
      <c r="H168" s="302">
        <v>0</v>
      </c>
      <c r="I168" s="302">
        <v>0</v>
      </c>
    </row>
    <row r="169" spans="1:9" ht="20.25" customHeight="1">
      <c r="A169" s="13" t="s">
        <v>905</v>
      </c>
      <c r="B169" s="13" t="s">
        <v>178</v>
      </c>
      <c r="C169" s="302">
        <v>1</v>
      </c>
      <c r="D169" s="302">
        <v>0</v>
      </c>
      <c r="E169" s="302">
        <v>0</v>
      </c>
      <c r="F169" s="302">
        <v>0</v>
      </c>
      <c r="G169" s="302">
        <v>0</v>
      </c>
      <c r="H169" s="302">
        <v>0</v>
      </c>
      <c r="I169" s="305">
        <v>1</v>
      </c>
    </row>
    <row r="170" spans="1:9" ht="20.25" customHeight="1">
      <c r="A170" s="13" t="s">
        <v>906</v>
      </c>
      <c r="B170" s="13" t="s">
        <v>163</v>
      </c>
      <c r="C170" s="302">
        <v>3</v>
      </c>
      <c r="D170" s="302">
        <v>0</v>
      </c>
      <c r="E170" s="302">
        <v>0</v>
      </c>
      <c r="F170" s="302">
        <v>0</v>
      </c>
      <c r="G170" s="302">
        <v>0</v>
      </c>
      <c r="H170" s="302">
        <v>0</v>
      </c>
      <c r="I170" s="304">
        <v>1</v>
      </c>
    </row>
    <row r="171" spans="1:9" ht="20.25" customHeight="1">
      <c r="A171" s="13" t="s">
        <v>907</v>
      </c>
      <c r="B171" s="13" t="s">
        <v>179</v>
      </c>
      <c r="C171" s="302">
        <v>5</v>
      </c>
      <c r="D171" s="302">
        <v>0</v>
      </c>
      <c r="E171" s="302">
        <v>0</v>
      </c>
      <c r="F171" s="302">
        <v>0</v>
      </c>
      <c r="G171" s="302">
        <v>0</v>
      </c>
      <c r="H171" s="302">
        <v>0</v>
      </c>
      <c r="I171" s="304">
        <v>1</v>
      </c>
    </row>
    <row r="172" spans="1:9" ht="20.25" customHeight="1">
      <c r="A172" s="13" t="s">
        <v>908</v>
      </c>
      <c r="B172" s="13" t="s">
        <v>305</v>
      </c>
      <c r="C172" s="302">
        <v>1</v>
      </c>
      <c r="D172" s="302">
        <v>0</v>
      </c>
      <c r="E172" s="302">
        <v>0</v>
      </c>
      <c r="F172" s="302">
        <v>0</v>
      </c>
      <c r="G172" s="302">
        <v>0</v>
      </c>
      <c r="H172" s="302">
        <v>0</v>
      </c>
      <c r="I172" s="302">
        <v>1</v>
      </c>
    </row>
    <row r="173" spans="1:9" ht="20.25" customHeight="1">
      <c r="A173" s="13" t="s">
        <v>909</v>
      </c>
      <c r="B173" s="13" t="s">
        <v>306</v>
      </c>
      <c r="C173" s="302">
        <v>2</v>
      </c>
      <c r="D173" s="302">
        <v>0</v>
      </c>
      <c r="E173" s="302">
        <v>0</v>
      </c>
      <c r="F173" s="302">
        <v>0</v>
      </c>
      <c r="G173" s="302">
        <v>0</v>
      </c>
      <c r="H173" s="302">
        <v>0</v>
      </c>
      <c r="I173" s="305">
        <v>1</v>
      </c>
    </row>
    <row r="174" spans="1:9" ht="20.25" customHeight="1">
      <c r="A174" s="13" t="s">
        <v>910</v>
      </c>
      <c r="B174" s="13" t="s">
        <v>307</v>
      </c>
      <c r="C174" s="302">
        <v>2</v>
      </c>
      <c r="D174" s="302">
        <v>0</v>
      </c>
      <c r="E174" s="302">
        <v>0</v>
      </c>
      <c r="F174" s="302">
        <v>0</v>
      </c>
      <c r="G174" s="302">
        <v>0</v>
      </c>
      <c r="H174" s="302">
        <v>0</v>
      </c>
      <c r="I174" s="305">
        <v>1</v>
      </c>
    </row>
    <row r="175" spans="1:9" ht="20.25" customHeight="1">
      <c r="A175" s="13" t="s">
        <v>911</v>
      </c>
      <c r="B175" s="13" t="s">
        <v>308</v>
      </c>
      <c r="C175" s="302">
        <v>1</v>
      </c>
      <c r="D175" s="302">
        <v>0</v>
      </c>
      <c r="E175" s="302">
        <v>0</v>
      </c>
      <c r="F175" s="302">
        <v>0</v>
      </c>
      <c r="G175" s="302">
        <v>0</v>
      </c>
      <c r="H175" s="302">
        <v>0</v>
      </c>
      <c r="I175" s="305">
        <v>1</v>
      </c>
    </row>
    <row r="176" spans="1:9" ht="20.25" customHeight="1">
      <c r="A176" s="13" t="s">
        <v>912</v>
      </c>
      <c r="B176" s="13" t="s">
        <v>60</v>
      </c>
      <c r="C176" s="302">
        <v>1</v>
      </c>
      <c r="D176" s="302">
        <v>0</v>
      </c>
      <c r="E176" s="302">
        <v>0</v>
      </c>
      <c r="F176" s="302">
        <v>0</v>
      </c>
      <c r="G176" s="302">
        <v>0</v>
      </c>
      <c r="H176" s="302">
        <v>0</v>
      </c>
      <c r="I176" s="305">
        <v>1</v>
      </c>
    </row>
    <row r="177" spans="1:9" ht="20.25" customHeight="1">
      <c r="A177" s="13" t="s">
        <v>913</v>
      </c>
      <c r="B177" s="13" t="s">
        <v>309</v>
      </c>
      <c r="C177" s="302">
        <v>4</v>
      </c>
      <c r="D177" s="302">
        <v>0</v>
      </c>
      <c r="E177" s="302">
        <v>0</v>
      </c>
      <c r="F177" s="302">
        <v>0</v>
      </c>
      <c r="G177" s="302">
        <v>0</v>
      </c>
      <c r="H177" s="302">
        <v>0</v>
      </c>
      <c r="I177" s="305">
        <v>1</v>
      </c>
    </row>
    <row r="178" spans="1:9" ht="20.25" customHeight="1">
      <c r="A178" s="13" t="s">
        <v>914</v>
      </c>
      <c r="B178" s="13" t="s">
        <v>310</v>
      </c>
      <c r="C178" s="302">
        <v>1</v>
      </c>
      <c r="D178" s="302">
        <v>0</v>
      </c>
      <c r="E178" s="302">
        <v>0</v>
      </c>
      <c r="F178" s="302">
        <v>0</v>
      </c>
      <c r="G178" s="302">
        <v>0</v>
      </c>
      <c r="H178" s="302">
        <v>0</v>
      </c>
      <c r="I178" s="305">
        <v>1</v>
      </c>
    </row>
    <row r="179" spans="1:9" ht="20.25" customHeight="1">
      <c r="A179" s="13" t="s">
        <v>915</v>
      </c>
      <c r="B179" s="13" t="s">
        <v>311</v>
      </c>
      <c r="C179" s="302">
        <v>2</v>
      </c>
      <c r="D179" s="302">
        <v>0</v>
      </c>
      <c r="E179" s="302">
        <v>0</v>
      </c>
      <c r="F179" s="302">
        <v>0</v>
      </c>
      <c r="G179" s="302">
        <v>0</v>
      </c>
      <c r="H179" s="302">
        <v>0</v>
      </c>
      <c r="I179" s="305">
        <v>1</v>
      </c>
    </row>
    <row r="180" spans="1:9" ht="20.25" customHeight="1">
      <c r="A180" s="13" t="s">
        <v>916</v>
      </c>
      <c r="B180" s="13" t="s">
        <v>312</v>
      </c>
      <c r="C180" s="302">
        <v>0</v>
      </c>
      <c r="D180" s="302">
        <v>0</v>
      </c>
      <c r="E180" s="302">
        <v>0</v>
      </c>
      <c r="F180" s="302">
        <v>0</v>
      </c>
      <c r="G180" s="302">
        <v>0</v>
      </c>
      <c r="H180" s="302">
        <v>0</v>
      </c>
      <c r="I180" s="302">
        <v>0</v>
      </c>
    </row>
    <row r="181" spans="1:9" ht="20.25" customHeight="1">
      <c r="A181" s="13" t="s">
        <v>917</v>
      </c>
      <c r="B181" s="13" t="s">
        <v>61</v>
      </c>
      <c r="C181" s="302">
        <v>2</v>
      </c>
      <c r="D181" s="302">
        <v>0</v>
      </c>
      <c r="E181" s="302">
        <v>0</v>
      </c>
      <c r="F181" s="302">
        <v>0</v>
      </c>
      <c r="G181" s="302">
        <v>0</v>
      </c>
      <c r="H181" s="302">
        <v>0</v>
      </c>
      <c r="I181" s="304">
        <v>1</v>
      </c>
    </row>
    <row r="182" spans="1:9" ht="20.25" customHeight="1">
      <c r="A182" s="13" t="s">
        <v>918</v>
      </c>
      <c r="B182" s="13" t="s">
        <v>313</v>
      </c>
      <c r="C182" s="302">
        <v>0</v>
      </c>
      <c r="D182" s="302">
        <v>0</v>
      </c>
      <c r="E182" s="302">
        <v>0</v>
      </c>
      <c r="F182" s="302">
        <v>0</v>
      </c>
      <c r="G182" s="302">
        <v>0</v>
      </c>
      <c r="H182" s="302">
        <v>0</v>
      </c>
      <c r="I182" s="302">
        <v>0</v>
      </c>
    </row>
    <row r="183" spans="1:9" ht="20.25" customHeight="1">
      <c r="A183" s="13" t="s">
        <v>919</v>
      </c>
      <c r="B183" s="13" t="s">
        <v>176</v>
      </c>
      <c r="C183" s="302">
        <v>0</v>
      </c>
      <c r="D183" s="302">
        <v>0</v>
      </c>
      <c r="E183" s="302">
        <v>0</v>
      </c>
      <c r="F183" s="302">
        <v>0</v>
      </c>
      <c r="G183" s="302">
        <v>0</v>
      </c>
      <c r="H183" s="302">
        <v>0</v>
      </c>
      <c r="I183" s="302">
        <v>0</v>
      </c>
    </row>
    <row r="184" spans="1:9" ht="20.25" customHeight="1">
      <c r="A184" s="13" t="s">
        <v>920</v>
      </c>
      <c r="B184" s="13" t="s">
        <v>314</v>
      </c>
      <c r="C184" s="302">
        <v>0</v>
      </c>
      <c r="D184" s="302">
        <v>0</v>
      </c>
      <c r="E184" s="302">
        <v>0</v>
      </c>
      <c r="F184" s="302">
        <v>0</v>
      </c>
      <c r="G184" s="302">
        <v>0</v>
      </c>
      <c r="H184" s="302">
        <v>0</v>
      </c>
      <c r="I184" s="302">
        <v>0</v>
      </c>
    </row>
    <row r="185" spans="1:9" ht="20.25" customHeight="1">
      <c r="A185" s="13" t="s">
        <v>921</v>
      </c>
      <c r="B185" s="13" t="s">
        <v>315</v>
      </c>
      <c r="C185" s="302">
        <v>2</v>
      </c>
      <c r="D185" s="302">
        <v>1</v>
      </c>
      <c r="E185" s="302">
        <v>0</v>
      </c>
      <c r="F185" s="302">
        <v>0</v>
      </c>
      <c r="G185" s="302">
        <v>1</v>
      </c>
      <c r="H185" s="302">
        <v>0</v>
      </c>
      <c r="I185" s="304">
        <v>3</v>
      </c>
    </row>
    <row r="186" spans="1:9" ht="20.25" customHeight="1">
      <c r="A186" s="13" t="s">
        <v>922</v>
      </c>
      <c r="B186" s="13" t="s">
        <v>316</v>
      </c>
      <c r="C186" s="302">
        <v>2</v>
      </c>
      <c r="D186" s="302">
        <v>0</v>
      </c>
      <c r="E186" s="302">
        <v>0</v>
      </c>
      <c r="F186" s="302">
        <v>0</v>
      </c>
      <c r="G186" s="302">
        <v>0</v>
      </c>
      <c r="H186" s="302">
        <v>0</v>
      </c>
      <c r="I186" s="306">
        <v>1</v>
      </c>
    </row>
    <row r="187" spans="1:9" ht="20.25" customHeight="1">
      <c r="A187" s="13" t="s">
        <v>923</v>
      </c>
      <c r="B187" s="13" t="s">
        <v>62</v>
      </c>
      <c r="C187" s="302">
        <v>4</v>
      </c>
      <c r="D187" s="302">
        <v>0</v>
      </c>
      <c r="E187" s="302">
        <v>0</v>
      </c>
      <c r="F187" s="302">
        <v>0</v>
      </c>
      <c r="G187" s="302">
        <v>0</v>
      </c>
      <c r="H187" s="302">
        <v>0</v>
      </c>
      <c r="I187" s="305">
        <v>1</v>
      </c>
    </row>
    <row r="188" spans="1:9" ht="20.25" customHeight="1">
      <c r="A188" s="13" t="s">
        <v>924</v>
      </c>
      <c r="B188" s="13" t="s">
        <v>317</v>
      </c>
      <c r="C188" s="302">
        <v>1</v>
      </c>
      <c r="D188" s="302">
        <v>0</v>
      </c>
      <c r="E188" s="302">
        <v>0</v>
      </c>
      <c r="F188" s="302">
        <v>0</v>
      </c>
      <c r="G188" s="302">
        <v>0</v>
      </c>
      <c r="H188" s="302">
        <v>0</v>
      </c>
      <c r="I188" s="305">
        <v>1</v>
      </c>
    </row>
    <row r="189" spans="1:9" ht="20.25" customHeight="1">
      <c r="A189" s="13" t="s">
        <v>925</v>
      </c>
      <c r="B189" s="13" t="s">
        <v>318</v>
      </c>
      <c r="C189" s="302">
        <v>0</v>
      </c>
      <c r="D189" s="302">
        <v>0</v>
      </c>
      <c r="E189" s="302">
        <v>0</v>
      </c>
      <c r="F189" s="302">
        <v>0</v>
      </c>
      <c r="G189" s="302">
        <v>0</v>
      </c>
      <c r="H189" s="302">
        <v>0</v>
      </c>
      <c r="I189" s="302">
        <v>0</v>
      </c>
    </row>
    <row r="190" spans="1:9" ht="20.25" customHeight="1">
      <c r="A190" s="13" t="s">
        <v>926</v>
      </c>
      <c r="B190" s="13" t="s">
        <v>319</v>
      </c>
      <c r="C190" s="302">
        <v>3</v>
      </c>
      <c r="D190" s="302">
        <v>1</v>
      </c>
      <c r="E190" s="302">
        <v>0</v>
      </c>
      <c r="F190" s="302">
        <v>0</v>
      </c>
      <c r="G190" s="302">
        <v>0</v>
      </c>
      <c r="H190" s="302">
        <v>1</v>
      </c>
      <c r="I190" s="305">
        <v>3</v>
      </c>
    </row>
    <row r="191" spans="1:9" ht="20.25" customHeight="1">
      <c r="A191" s="13" t="s">
        <v>927</v>
      </c>
      <c r="B191" s="13" t="s">
        <v>63</v>
      </c>
      <c r="C191" s="302">
        <v>12</v>
      </c>
      <c r="D191" s="302">
        <v>1</v>
      </c>
      <c r="E191" s="302">
        <v>0</v>
      </c>
      <c r="F191" s="302">
        <v>0</v>
      </c>
      <c r="G191" s="302">
        <v>1</v>
      </c>
      <c r="H191" s="302">
        <v>0</v>
      </c>
      <c r="I191" s="306">
        <v>3</v>
      </c>
    </row>
    <row r="192" spans="1:9" ht="20.25" customHeight="1">
      <c r="A192" s="13" t="s">
        <v>928</v>
      </c>
      <c r="B192" s="13" t="s">
        <v>320</v>
      </c>
      <c r="C192" s="302">
        <v>3</v>
      </c>
      <c r="D192" s="302">
        <v>0</v>
      </c>
      <c r="E192" s="302">
        <v>0</v>
      </c>
      <c r="F192" s="302">
        <v>0</v>
      </c>
      <c r="G192" s="302">
        <v>0</v>
      </c>
      <c r="H192" s="302">
        <v>0</v>
      </c>
      <c r="I192" s="305">
        <v>1</v>
      </c>
    </row>
    <row r="193" spans="1:9" ht="20.25" customHeight="1">
      <c r="A193" s="13" t="s">
        <v>929</v>
      </c>
      <c r="B193" s="13" t="s">
        <v>265</v>
      </c>
      <c r="C193" s="302">
        <v>3</v>
      </c>
      <c r="D193" s="302">
        <v>0</v>
      </c>
      <c r="E193" s="302">
        <v>0</v>
      </c>
      <c r="F193" s="302">
        <v>0</v>
      </c>
      <c r="G193" s="302">
        <v>0</v>
      </c>
      <c r="H193" s="302">
        <v>0</v>
      </c>
      <c r="I193" s="305">
        <v>1</v>
      </c>
    </row>
    <row r="194" spans="1:9" ht="20.25" customHeight="1">
      <c r="A194" s="13" t="s">
        <v>930</v>
      </c>
      <c r="B194" s="13" t="s">
        <v>321</v>
      </c>
      <c r="C194" s="302">
        <v>0</v>
      </c>
      <c r="D194" s="302">
        <v>0</v>
      </c>
      <c r="E194" s="302">
        <v>0</v>
      </c>
      <c r="F194" s="302">
        <v>0</v>
      </c>
      <c r="G194" s="302">
        <v>0</v>
      </c>
      <c r="H194" s="302">
        <v>0</v>
      </c>
      <c r="I194" s="302">
        <v>0</v>
      </c>
    </row>
    <row r="195" spans="1:9" ht="20.25" customHeight="1">
      <c r="A195" s="13" t="s">
        <v>931</v>
      </c>
      <c r="B195" s="13" t="s">
        <v>322</v>
      </c>
      <c r="C195" s="302">
        <v>2</v>
      </c>
      <c r="D195" s="302">
        <v>0</v>
      </c>
      <c r="E195" s="302">
        <v>0</v>
      </c>
      <c r="F195" s="302">
        <v>0</v>
      </c>
      <c r="G195" s="302">
        <v>0</v>
      </c>
      <c r="H195" s="302">
        <v>0</v>
      </c>
      <c r="I195" s="305">
        <v>1</v>
      </c>
    </row>
    <row r="196" spans="1:9">
      <c r="A196" s="6" t="s">
        <v>323</v>
      </c>
      <c r="B196" s="7"/>
      <c r="C196" s="8">
        <f>SUM(C3:C195)</f>
        <v>655</v>
      </c>
      <c r="D196" s="302">
        <f t="shared" ref="D196" si="0">SUM(E196:H196)</f>
        <v>21</v>
      </c>
      <c r="E196" s="9">
        <f>SUM(E3:E195)</f>
        <v>4</v>
      </c>
      <c r="F196" s="9">
        <f>SUM(F3:F195)</f>
        <v>5</v>
      </c>
      <c r="G196" s="9">
        <f>SUM(G3:G195)</f>
        <v>7</v>
      </c>
      <c r="H196" s="9">
        <f>SUM(H3:H195)</f>
        <v>5</v>
      </c>
      <c r="I196" s="294"/>
    </row>
    <row r="197" spans="1:9">
      <c r="A197" s="10" t="s">
        <v>1109</v>
      </c>
      <c r="B197" s="11"/>
      <c r="C197" s="324">
        <f>C196+D196</f>
        <v>676</v>
      </c>
      <c r="D197" s="325"/>
    </row>
  </sheetData>
  <autoFilter ref="A2:Q197"/>
  <mergeCells count="2">
    <mergeCell ref="K4:Q4"/>
    <mergeCell ref="C197:D197"/>
  </mergeCells>
  <phoneticPr fontId="8" type="noConversion"/>
  <conditionalFormatting sqref="I2:I197">
    <cfRule type="cellIs" dxfId="587" priority="2" operator="equal">
      <formula>2</formula>
    </cfRule>
    <cfRule type="cellIs" dxfId="586" priority="3" operator="equal">
      <formula>1</formula>
    </cfRule>
    <cfRule type="cellIs" dxfId="585" priority="4" operator="equal">
      <formula>3</formula>
    </cfRule>
  </conditionalFormatting>
  <conditionalFormatting sqref="I3:I195">
    <cfRule type="cellIs" dxfId="584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T514"/>
  <sheetViews>
    <sheetView topLeftCell="B382" zoomScale="70" zoomScaleNormal="70" workbookViewId="0">
      <selection activeCell="AS302" sqref="AS302"/>
    </sheetView>
  </sheetViews>
  <sheetFormatPr defaultRowHeight="20.25"/>
  <cols>
    <col min="1" max="1" width="22.8984375" bestFit="1" customWidth="1"/>
    <col min="2" max="2" width="20.5" bestFit="1" customWidth="1"/>
    <col min="3" max="3" width="17.5" bestFit="1" customWidth="1"/>
    <col min="4" max="45" width="3.296875" customWidth="1"/>
    <col min="46" max="46" width="13.69921875" bestFit="1" customWidth="1"/>
  </cols>
  <sheetData>
    <row r="1" spans="1:46" ht="24">
      <c r="A1" s="295" t="s">
        <v>475</v>
      </c>
      <c r="B1" s="295"/>
    </row>
    <row r="2" spans="1:46" ht="24">
      <c r="A2" s="296"/>
      <c r="B2" s="297" t="s">
        <v>1103</v>
      </c>
    </row>
    <row r="4" spans="1:46" ht="24">
      <c r="A4" s="309" t="s">
        <v>1095</v>
      </c>
      <c r="B4" s="309"/>
      <c r="C4" s="309"/>
      <c r="D4" s="309" t="s">
        <v>1094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</row>
    <row r="5" spans="1:46" ht="24">
      <c r="A5" s="309" t="s">
        <v>1106</v>
      </c>
      <c r="B5" s="309" t="s">
        <v>42</v>
      </c>
      <c r="C5" s="309" t="s">
        <v>324</v>
      </c>
      <c r="D5" s="309">
        <v>0</v>
      </c>
      <c r="E5" s="309">
        <v>1</v>
      </c>
      <c r="F5" s="309">
        <v>2</v>
      </c>
      <c r="G5" s="309">
        <v>3</v>
      </c>
      <c r="H5" s="309">
        <v>4</v>
      </c>
      <c r="I5" s="309">
        <v>5</v>
      </c>
      <c r="J5" s="309">
        <v>6</v>
      </c>
      <c r="K5" s="309">
        <v>7</v>
      </c>
      <c r="L5" s="309">
        <v>8</v>
      </c>
      <c r="M5" s="309">
        <v>9</v>
      </c>
      <c r="N5" s="309">
        <v>10</v>
      </c>
      <c r="O5" s="309">
        <v>11</v>
      </c>
      <c r="P5" s="309">
        <v>12</v>
      </c>
      <c r="Q5" s="309">
        <v>13</v>
      </c>
      <c r="R5" s="309">
        <v>14</v>
      </c>
      <c r="S5" s="309">
        <v>15</v>
      </c>
      <c r="T5" s="309">
        <v>16</v>
      </c>
      <c r="U5" s="309">
        <v>17</v>
      </c>
      <c r="V5" s="309">
        <v>18</v>
      </c>
      <c r="W5" s="309">
        <v>19</v>
      </c>
      <c r="X5" s="309">
        <v>20</v>
      </c>
      <c r="Y5" s="309">
        <v>21</v>
      </c>
      <c r="Z5" s="309">
        <v>22</v>
      </c>
      <c r="AA5" s="309">
        <v>23</v>
      </c>
      <c r="AB5" s="309">
        <v>24</v>
      </c>
      <c r="AC5" s="309">
        <v>25</v>
      </c>
      <c r="AD5" s="309">
        <v>26</v>
      </c>
      <c r="AE5" s="309">
        <v>27</v>
      </c>
      <c r="AF5" s="309">
        <v>28</v>
      </c>
      <c r="AG5" s="309">
        <v>29</v>
      </c>
      <c r="AH5" s="309">
        <v>30</v>
      </c>
      <c r="AI5" s="309">
        <v>31</v>
      </c>
      <c r="AJ5" s="309">
        <v>32</v>
      </c>
      <c r="AK5" s="309">
        <v>33</v>
      </c>
      <c r="AL5" s="309">
        <v>34</v>
      </c>
      <c r="AM5" s="309">
        <v>35</v>
      </c>
      <c r="AN5" s="309">
        <v>36</v>
      </c>
      <c r="AO5" s="309">
        <v>37</v>
      </c>
      <c r="AP5" s="309">
        <v>38</v>
      </c>
      <c r="AQ5" s="309">
        <v>39</v>
      </c>
      <c r="AR5" s="309">
        <v>40</v>
      </c>
      <c r="AS5" s="309">
        <v>41</v>
      </c>
      <c r="AT5" s="309" t="s">
        <v>952</v>
      </c>
    </row>
    <row r="6" spans="1:46" ht="24">
      <c r="A6" s="286" t="s">
        <v>23</v>
      </c>
      <c r="B6" s="286" t="s">
        <v>212</v>
      </c>
      <c r="C6" s="286" t="s">
        <v>505</v>
      </c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>
        <v>1</v>
      </c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>
        <v>1</v>
      </c>
    </row>
    <row r="7" spans="1:46" ht="24">
      <c r="A7" s="286"/>
      <c r="B7" s="310" t="s">
        <v>973</v>
      </c>
      <c r="C7" s="310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>
        <v>1</v>
      </c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>
        <v>1</v>
      </c>
    </row>
    <row r="8" spans="1:46" ht="24">
      <c r="A8" s="286"/>
      <c r="B8" s="286" t="s">
        <v>23</v>
      </c>
      <c r="C8" s="286" t="s">
        <v>339</v>
      </c>
      <c r="D8" s="308"/>
      <c r="E8" s="308"/>
      <c r="F8" s="308"/>
      <c r="G8" s="308">
        <v>1</v>
      </c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>
        <v>1</v>
      </c>
    </row>
    <row r="9" spans="1:46" ht="24">
      <c r="A9" s="286"/>
      <c r="B9" s="286"/>
      <c r="C9" s="286" t="s">
        <v>348</v>
      </c>
      <c r="D9" s="308"/>
      <c r="E9" s="308"/>
      <c r="F9" s="308"/>
      <c r="G9" s="308"/>
      <c r="H9" s="308">
        <v>1</v>
      </c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>
        <v>1</v>
      </c>
    </row>
    <row r="10" spans="1:46" ht="24">
      <c r="A10" s="286"/>
      <c r="B10" s="286"/>
      <c r="C10" s="286" t="s">
        <v>23</v>
      </c>
      <c r="D10" s="308"/>
      <c r="E10" s="308"/>
      <c r="F10" s="308"/>
      <c r="G10" s="308">
        <v>2</v>
      </c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>
        <v>2</v>
      </c>
    </row>
    <row r="11" spans="1:46" ht="24">
      <c r="A11" s="286"/>
      <c r="B11" s="286"/>
      <c r="C11" s="286" t="s">
        <v>170</v>
      </c>
      <c r="D11" s="308"/>
      <c r="E11" s="308"/>
      <c r="F11" s="308"/>
      <c r="G11" s="308"/>
      <c r="H11" s="308"/>
      <c r="I11" s="308"/>
      <c r="J11" s="308"/>
      <c r="K11" s="308"/>
      <c r="L11" s="308">
        <v>1</v>
      </c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>
        <v>1</v>
      </c>
      <c r="AL11" s="308"/>
      <c r="AM11" s="308"/>
      <c r="AN11" s="308">
        <v>1</v>
      </c>
      <c r="AO11" s="308"/>
      <c r="AP11" s="308"/>
      <c r="AQ11" s="308"/>
      <c r="AR11" s="308"/>
      <c r="AS11" s="308"/>
      <c r="AT11" s="308">
        <v>3</v>
      </c>
    </row>
    <row r="12" spans="1:46" ht="24">
      <c r="A12" s="286"/>
      <c r="B12" s="286"/>
      <c r="C12" s="286" t="s">
        <v>334</v>
      </c>
      <c r="D12" s="308">
        <v>1</v>
      </c>
      <c r="E12" s="308"/>
      <c r="F12" s="308">
        <v>1</v>
      </c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>
        <v>2</v>
      </c>
    </row>
    <row r="13" spans="1:46" ht="24">
      <c r="A13" s="286"/>
      <c r="B13" s="310" t="s">
        <v>953</v>
      </c>
      <c r="C13" s="310"/>
      <c r="D13" s="311">
        <v>1</v>
      </c>
      <c r="E13" s="311"/>
      <c r="F13" s="311">
        <v>1</v>
      </c>
      <c r="G13" s="311">
        <v>3</v>
      </c>
      <c r="H13" s="311">
        <v>1</v>
      </c>
      <c r="I13" s="311"/>
      <c r="J13" s="311"/>
      <c r="K13" s="311"/>
      <c r="L13" s="311">
        <v>1</v>
      </c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>
        <v>1</v>
      </c>
      <c r="AL13" s="311"/>
      <c r="AM13" s="311"/>
      <c r="AN13" s="311">
        <v>1</v>
      </c>
      <c r="AO13" s="311"/>
      <c r="AP13" s="311"/>
      <c r="AQ13" s="311"/>
      <c r="AR13" s="311"/>
      <c r="AS13" s="311"/>
      <c r="AT13" s="311">
        <v>9</v>
      </c>
    </row>
    <row r="14" spans="1:46" ht="24">
      <c r="A14" s="286"/>
      <c r="B14" s="286" t="s">
        <v>215</v>
      </c>
      <c r="C14" s="286" t="s">
        <v>340</v>
      </c>
      <c r="D14" s="308"/>
      <c r="E14" s="308"/>
      <c r="F14" s="308">
        <v>1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>
        <v>1</v>
      </c>
    </row>
    <row r="15" spans="1:46" ht="24">
      <c r="A15" s="286"/>
      <c r="B15" s="310" t="s">
        <v>974</v>
      </c>
      <c r="C15" s="310"/>
      <c r="D15" s="311"/>
      <c r="E15" s="311"/>
      <c r="F15" s="311">
        <v>1</v>
      </c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>
        <v>1</v>
      </c>
    </row>
    <row r="16" spans="1:46" ht="24">
      <c r="A16" s="286"/>
      <c r="B16" s="286" t="s">
        <v>209</v>
      </c>
      <c r="C16" s="286" t="s">
        <v>209</v>
      </c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>
        <v>1</v>
      </c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>
        <v>1</v>
      </c>
    </row>
    <row r="17" spans="1:46" ht="24">
      <c r="A17" s="286"/>
      <c r="B17" s="286"/>
      <c r="C17" s="286" t="s">
        <v>702</v>
      </c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>
        <v>1</v>
      </c>
      <c r="AK17" s="308"/>
      <c r="AL17" s="308"/>
      <c r="AM17" s="308"/>
      <c r="AN17" s="308"/>
      <c r="AO17" s="308"/>
      <c r="AP17" s="308"/>
      <c r="AQ17" s="308"/>
      <c r="AR17" s="308"/>
      <c r="AS17" s="308"/>
      <c r="AT17" s="308">
        <v>1</v>
      </c>
    </row>
    <row r="18" spans="1:46" ht="24">
      <c r="A18" s="286"/>
      <c r="B18" s="310" t="s">
        <v>975</v>
      </c>
      <c r="C18" s="310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>
        <v>1</v>
      </c>
      <c r="AJ18" s="311">
        <v>1</v>
      </c>
      <c r="AK18" s="311"/>
      <c r="AL18" s="311"/>
      <c r="AM18" s="311"/>
      <c r="AN18" s="311"/>
      <c r="AO18" s="311"/>
      <c r="AP18" s="311"/>
      <c r="AQ18" s="311"/>
      <c r="AR18" s="311"/>
      <c r="AS18" s="311"/>
      <c r="AT18" s="311">
        <v>2</v>
      </c>
    </row>
    <row r="19" spans="1:46" ht="24">
      <c r="A19" s="286"/>
      <c r="B19" s="286" t="s">
        <v>213</v>
      </c>
      <c r="C19" s="286" t="s">
        <v>368</v>
      </c>
      <c r="D19" s="308">
        <v>1</v>
      </c>
      <c r="E19" s="308"/>
      <c r="F19" s="308"/>
      <c r="G19" s="308"/>
      <c r="H19" s="308"/>
      <c r="I19" s="308"/>
      <c r="J19" s="308"/>
      <c r="K19" s="308">
        <v>1</v>
      </c>
      <c r="L19" s="308"/>
      <c r="M19" s="308"/>
      <c r="N19" s="308"/>
      <c r="O19" s="308">
        <v>1</v>
      </c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>
        <v>3</v>
      </c>
    </row>
    <row r="20" spans="1:46" ht="24">
      <c r="A20" s="286"/>
      <c r="B20" s="310" t="s">
        <v>976</v>
      </c>
      <c r="C20" s="310"/>
      <c r="D20" s="311">
        <v>1</v>
      </c>
      <c r="E20" s="311"/>
      <c r="F20" s="311"/>
      <c r="G20" s="311"/>
      <c r="H20" s="311"/>
      <c r="I20" s="311"/>
      <c r="J20" s="311"/>
      <c r="K20" s="311">
        <v>1</v>
      </c>
      <c r="L20" s="311"/>
      <c r="M20" s="311"/>
      <c r="N20" s="311"/>
      <c r="O20" s="311">
        <v>1</v>
      </c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>
        <v>3</v>
      </c>
    </row>
    <row r="21" spans="1:46" ht="24">
      <c r="A21" s="286"/>
      <c r="B21" s="286" t="s">
        <v>190</v>
      </c>
      <c r="C21" s="286" t="s">
        <v>190</v>
      </c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>
        <v>1</v>
      </c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>
        <v>1</v>
      </c>
    </row>
    <row r="22" spans="1:46" ht="24">
      <c r="A22" s="286"/>
      <c r="B22" s="310" t="s">
        <v>977</v>
      </c>
      <c r="C22" s="310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>
        <v>1</v>
      </c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>
        <v>1</v>
      </c>
    </row>
    <row r="23" spans="1:46" ht="24">
      <c r="A23" s="286"/>
      <c r="B23" s="286" t="s">
        <v>210</v>
      </c>
      <c r="C23" s="286" t="s">
        <v>391</v>
      </c>
      <c r="D23" s="308"/>
      <c r="E23" s="308"/>
      <c r="F23" s="308"/>
      <c r="G23" s="308"/>
      <c r="H23" s="308">
        <v>1</v>
      </c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>
        <v>1</v>
      </c>
    </row>
    <row r="24" spans="1:46" ht="24">
      <c r="A24" s="286"/>
      <c r="B24" s="310" t="s">
        <v>978</v>
      </c>
      <c r="C24" s="310"/>
      <c r="D24" s="311"/>
      <c r="E24" s="311"/>
      <c r="F24" s="311"/>
      <c r="G24" s="311"/>
      <c r="H24" s="311">
        <v>1</v>
      </c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>
        <v>1</v>
      </c>
    </row>
    <row r="25" spans="1:46" ht="24">
      <c r="A25" s="286"/>
      <c r="B25" s="286" t="s">
        <v>208</v>
      </c>
      <c r="C25" s="286" t="s">
        <v>208</v>
      </c>
      <c r="D25" s="308"/>
      <c r="E25" s="308"/>
      <c r="F25" s="308">
        <v>1</v>
      </c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>
        <v>1</v>
      </c>
      <c r="AT25" s="308">
        <v>2</v>
      </c>
    </row>
    <row r="26" spans="1:46" ht="24">
      <c r="A26" s="286"/>
      <c r="B26" s="310" t="s">
        <v>979</v>
      </c>
      <c r="C26" s="310"/>
      <c r="D26" s="311"/>
      <c r="E26" s="311"/>
      <c r="F26" s="311">
        <v>1</v>
      </c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>
        <v>1</v>
      </c>
      <c r="AT26" s="311">
        <v>2</v>
      </c>
    </row>
    <row r="27" spans="1:46" ht="24">
      <c r="A27" s="286"/>
      <c r="B27" s="286" t="s">
        <v>170</v>
      </c>
      <c r="C27" s="286" t="s">
        <v>62</v>
      </c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>
        <v>1</v>
      </c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>
        <v>1</v>
      </c>
    </row>
    <row r="28" spans="1:46" ht="24">
      <c r="A28" s="286"/>
      <c r="B28" s="310" t="s">
        <v>980</v>
      </c>
      <c r="C28" s="310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>
        <v>1</v>
      </c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>
        <v>1</v>
      </c>
    </row>
    <row r="29" spans="1:46" ht="24">
      <c r="A29" s="286"/>
      <c r="B29" s="286" t="s">
        <v>207</v>
      </c>
      <c r="C29" s="286" t="s">
        <v>453</v>
      </c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>
        <v>1</v>
      </c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>
        <v>1</v>
      </c>
    </row>
    <row r="30" spans="1:46" ht="24">
      <c r="A30" s="286"/>
      <c r="B30" s="310" t="s">
        <v>981</v>
      </c>
      <c r="C30" s="310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>
        <v>1</v>
      </c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>
        <v>1</v>
      </c>
    </row>
    <row r="31" spans="1:46" ht="24">
      <c r="A31" s="312" t="s">
        <v>953</v>
      </c>
      <c r="B31" s="312"/>
      <c r="C31" s="312"/>
      <c r="D31" s="313">
        <v>2</v>
      </c>
      <c r="E31" s="313"/>
      <c r="F31" s="313">
        <v>3</v>
      </c>
      <c r="G31" s="313">
        <v>3</v>
      </c>
      <c r="H31" s="313">
        <v>2</v>
      </c>
      <c r="I31" s="313"/>
      <c r="J31" s="313"/>
      <c r="K31" s="313">
        <v>1</v>
      </c>
      <c r="L31" s="313">
        <v>1</v>
      </c>
      <c r="M31" s="313"/>
      <c r="N31" s="313">
        <v>1</v>
      </c>
      <c r="O31" s="313">
        <v>1</v>
      </c>
      <c r="P31" s="313"/>
      <c r="Q31" s="313"/>
      <c r="R31" s="313"/>
      <c r="S31" s="313"/>
      <c r="T31" s="313"/>
      <c r="U31" s="313">
        <v>1</v>
      </c>
      <c r="V31" s="313"/>
      <c r="W31" s="313"/>
      <c r="X31" s="313"/>
      <c r="Y31" s="313"/>
      <c r="Z31" s="313"/>
      <c r="AA31" s="313">
        <v>1</v>
      </c>
      <c r="AB31" s="313"/>
      <c r="AC31" s="313"/>
      <c r="AD31" s="313"/>
      <c r="AE31" s="313"/>
      <c r="AF31" s="313"/>
      <c r="AG31" s="313"/>
      <c r="AH31" s="313">
        <v>1</v>
      </c>
      <c r="AI31" s="313">
        <v>1</v>
      </c>
      <c r="AJ31" s="313">
        <v>1</v>
      </c>
      <c r="AK31" s="313">
        <v>1</v>
      </c>
      <c r="AL31" s="313"/>
      <c r="AM31" s="313"/>
      <c r="AN31" s="313">
        <v>1</v>
      </c>
      <c r="AO31" s="313"/>
      <c r="AP31" s="313"/>
      <c r="AQ31" s="313"/>
      <c r="AR31" s="313"/>
      <c r="AS31" s="313">
        <v>1</v>
      </c>
      <c r="AT31" s="313">
        <v>22</v>
      </c>
    </row>
    <row r="32" spans="1:46" ht="24">
      <c r="A32" s="286" t="s">
        <v>24</v>
      </c>
      <c r="B32" s="286" t="s">
        <v>164</v>
      </c>
      <c r="C32" s="286" t="s">
        <v>164</v>
      </c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>
        <v>1</v>
      </c>
      <c r="AC32" s="308"/>
      <c r="AD32" s="308">
        <v>1</v>
      </c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>
        <v>2</v>
      </c>
    </row>
    <row r="33" spans="1:46" ht="24">
      <c r="A33" s="286"/>
      <c r="B33" s="286"/>
      <c r="C33" s="286" t="s">
        <v>666</v>
      </c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>
        <v>1</v>
      </c>
      <c r="AH33" s="308"/>
      <c r="AI33" s="308">
        <v>1</v>
      </c>
      <c r="AJ33" s="308"/>
      <c r="AK33" s="308">
        <v>1</v>
      </c>
      <c r="AL33" s="308"/>
      <c r="AM33" s="308"/>
      <c r="AN33" s="308"/>
      <c r="AO33" s="308"/>
      <c r="AP33" s="308"/>
      <c r="AQ33" s="308"/>
      <c r="AR33" s="308"/>
      <c r="AS33" s="308"/>
      <c r="AT33" s="308">
        <v>3</v>
      </c>
    </row>
    <row r="34" spans="1:46" ht="24">
      <c r="A34" s="286"/>
      <c r="B34" s="286"/>
      <c r="C34" s="286" t="s">
        <v>505</v>
      </c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>
        <v>1</v>
      </c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>
        <v>1</v>
      </c>
    </row>
    <row r="35" spans="1:46" ht="24">
      <c r="A35" s="286"/>
      <c r="B35" s="286"/>
      <c r="C35" s="286" t="s">
        <v>506</v>
      </c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>
        <v>1</v>
      </c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>
        <v>1</v>
      </c>
    </row>
    <row r="36" spans="1:46" ht="24">
      <c r="A36" s="286"/>
      <c r="B36" s="310" t="s">
        <v>982</v>
      </c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>
        <v>2</v>
      </c>
      <c r="AC36" s="311">
        <v>1</v>
      </c>
      <c r="AD36" s="311">
        <v>1</v>
      </c>
      <c r="AE36" s="311"/>
      <c r="AF36" s="311"/>
      <c r="AG36" s="311">
        <v>1</v>
      </c>
      <c r="AH36" s="311"/>
      <c r="AI36" s="311">
        <v>1</v>
      </c>
      <c r="AJ36" s="311"/>
      <c r="AK36" s="311">
        <v>1</v>
      </c>
      <c r="AL36" s="311"/>
      <c r="AM36" s="311"/>
      <c r="AN36" s="311"/>
      <c r="AO36" s="311"/>
      <c r="AP36" s="311"/>
      <c r="AQ36" s="311"/>
      <c r="AR36" s="311"/>
      <c r="AS36" s="311"/>
      <c r="AT36" s="311">
        <v>7</v>
      </c>
    </row>
    <row r="37" spans="1:46" ht="24">
      <c r="A37" s="286"/>
      <c r="B37" s="286" t="s">
        <v>165</v>
      </c>
      <c r="C37" s="286" t="s">
        <v>450</v>
      </c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>
        <v>1</v>
      </c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>
        <v>1</v>
      </c>
    </row>
    <row r="38" spans="1:46" ht="24">
      <c r="A38" s="286"/>
      <c r="B38" s="286"/>
      <c r="C38" s="286" t="s">
        <v>165</v>
      </c>
      <c r="D38" s="308"/>
      <c r="E38" s="308"/>
      <c r="F38" s="308"/>
      <c r="G38" s="308"/>
      <c r="H38" s="308"/>
      <c r="I38" s="308"/>
      <c r="J38" s="308">
        <v>1</v>
      </c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>
        <v>1</v>
      </c>
    </row>
    <row r="39" spans="1:46" ht="24">
      <c r="A39" s="286"/>
      <c r="B39" s="286"/>
      <c r="C39" s="286" t="s">
        <v>341</v>
      </c>
      <c r="D39" s="308"/>
      <c r="E39" s="308"/>
      <c r="F39" s="308">
        <v>1</v>
      </c>
      <c r="G39" s="308"/>
      <c r="H39" s="308">
        <v>1</v>
      </c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>
        <v>2</v>
      </c>
    </row>
    <row r="40" spans="1:46" ht="24">
      <c r="A40" s="286"/>
      <c r="B40" s="286"/>
      <c r="C40" s="286" t="s">
        <v>342</v>
      </c>
      <c r="D40" s="308"/>
      <c r="E40" s="308"/>
      <c r="F40" s="308"/>
      <c r="G40" s="308"/>
      <c r="H40" s="308"/>
      <c r="I40" s="308">
        <v>1</v>
      </c>
      <c r="J40" s="308">
        <v>2</v>
      </c>
      <c r="K40" s="308">
        <v>2</v>
      </c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>
        <v>5</v>
      </c>
    </row>
    <row r="41" spans="1:46" ht="24">
      <c r="A41" s="286"/>
      <c r="B41" s="310" t="s">
        <v>983</v>
      </c>
      <c r="C41" s="310"/>
      <c r="D41" s="311"/>
      <c r="E41" s="311"/>
      <c r="F41" s="311">
        <v>1</v>
      </c>
      <c r="G41" s="311"/>
      <c r="H41" s="311">
        <v>1</v>
      </c>
      <c r="I41" s="311">
        <v>1</v>
      </c>
      <c r="J41" s="311">
        <v>3</v>
      </c>
      <c r="K41" s="311">
        <v>2</v>
      </c>
      <c r="L41" s="311"/>
      <c r="M41" s="311"/>
      <c r="N41" s="311"/>
      <c r="O41" s="311"/>
      <c r="P41" s="311"/>
      <c r="Q41" s="311"/>
      <c r="R41" s="311"/>
      <c r="S41" s="311">
        <v>1</v>
      </c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>
        <v>9</v>
      </c>
    </row>
    <row r="42" spans="1:46" ht="24">
      <c r="A42" s="286"/>
      <c r="B42" s="286" t="s">
        <v>227</v>
      </c>
      <c r="C42" s="286" t="s">
        <v>336</v>
      </c>
      <c r="D42" s="308"/>
      <c r="E42" s="308"/>
      <c r="F42" s="308">
        <v>1</v>
      </c>
      <c r="G42" s="308"/>
      <c r="H42" s="308"/>
      <c r="I42" s="308">
        <v>1</v>
      </c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>
        <v>2</v>
      </c>
    </row>
    <row r="43" spans="1:46" ht="24">
      <c r="A43" s="286"/>
      <c r="B43" s="286"/>
      <c r="C43" s="286" t="s">
        <v>227</v>
      </c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>
        <v>1</v>
      </c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>
        <v>1</v>
      </c>
    </row>
    <row r="44" spans="1:46" ht="24">
      <c r="A44" s="286"/>
      <c r="B44" s="310" t="s">
        <v>984</v>
      </c>
      <c r="C44" s="310"/>
      <c r="D44" s="311"/>
      <c r="E44" s="311"/>
      <c r="F44" s="311">
        <v>1</v>
      </c>
      <c r="G44" s="311"/>
      <c r="H44" s="311"/>
      <c r="I44" s="311">
        <v>1</v>
      </c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>
        <v>1</v>
      </c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>
        <v>3</v>
      </c>
    </row>
    <row r="45" spans="1:46" ht="24">
      <c r="A45" s="286"/>
      <c r="B45" s="286" t="s">
        <v>223</v>
      </c>
      <c r="C45" s="286" t="s">
        <v>223</v>
      </c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>
        <v>1</v>
      </c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>
        <v>1</v>
      </c>
    </row>
    <row r="46" spans="1:46" ht="24">
      <c r="A46" s="286"/>
      <c r="B46" s="286"/>
      <c r="C46" s="286" t="s">
        <v>398</v>
      </c>
      <c r="D46" s="308"/>
      <c r="E46" s="308"/>
      <c r="F46" s="308"/>
      <c r="G46" s="308"/>
      <c r="H46" s="308"/>
      <c r="I46" s="308"/>
      <c r="J46" s="308"/>
      <c r="K46" s="308"/>
      <c r="L46" s="308">
        <v>1</v>
      </c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>
        <v>1</v>
      </c>
    </row>
    <row r="47" spans="1:46" ht="24">
      <c r="A47" s="286"/>
      <c r="B47" s="310" t="s">
        <v>985</v>
      </c>
      <c r="C47" s="310"/>
      <c r="D47" s="311"/>
      <c r="E47" s="311"/>
      <c r="F47" s="311"/>
      <c r="G47" s="311"/>
      <c r="H47" s="311"/>
      <c r="I47" s="311"/>
      <c r="J47" s="311"/>
      <c r="K47" s="311"/>
      <c r="L47" s="311">
        <v>1</v>
      </c>
      <c r="M47" s="311"/>
      <c r="N47" s="311"/>
      <c r="O47" s="311">
        <v>1</v>
      </c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>
        <v>2</v>
      </c>
    </row>
    <row r="48" spans="1:46" ht="24">
      <c r="A48" s="286"/>
      <c r="B48" s="286" t="s">
        <v>158</v>
      </c>
      <c r="C48" s="286" t="s">
        <v>502</v>
      </c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>
        <v>1</v>
      </c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>
        <v>1</v>
      </c>
    </row>
    <row r="49" spans="1:46" ht="24">
      <c r="A49" s="286"/>
      <c r="B49" s="286"/>
      <c r="C49" s="286" t="s">
        <v>468</v>
      </c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>
        <v>1</v>
      </c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>
        <v>1</v>
      </c>
    </row>
    <row r="50" spans="1:46" ht="24">
      <c r="A50" s="286"/>
      <c r="B50" s="310" t="s">
        <v>986</v>
      </c>
      <c r="C50" s="310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>
        <v>1</v>
      </c>
      <c r="Y50" s="311"/>
      <c r="Z50" s="311"/>
      <c r="AA50" s="311"/>
      <c r="AB50" s="311"/>
      <c r="AC50" s="311">
        <v>1</v>
      </c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>
        <v>2</v>
      </c>
    </row>
    <row r="51" spans="1:46" ht="24">
      <c r="A51" s="286"/>
      <c r="B51" s="286" t="s">
        <v>148</v>
      </c>
      <c r="C51" s="286" t="s">
        <v>148</v>
      </c>
      <c r="D51" s="308"/>
      <c r="E51" s="308"/>
      <c r="F51" s="308">
        <v>1</v>
      </c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>
        <v>1</v>
      </c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>
        <v>2</v>
      </c>
    </row>
    <row r="52" spans="1:46" ht="24">
      <c r="A52" s="286"/>
      <c r="B52" s="310" t="s">
        <v>987</v>
      </c>
      <c r="C52" s="310"/>
      <c r="D52" s="311"/>
      <c r="E52" s="311"/>
      <c r="F52" s="311">
        <v>1</v>
      </c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>
        <v>1</v>
      </c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>
        <v>2</v>
      </c>
    </row>
    <row r="53" spans="1:46" ht="24">
      <c r="A53" s="286"/>
      <c r="B53" s="286" t="s">
        <v>222</v>
      </c>
      <c r="C53" s="286" t="s">
        <v>414</v>
      </c>
      <c r="D53" s="308"/>
      <c r="E53" s="308"/>
      <c r="F53" s="308"/>
      <c r="G53" s="308"/>
      <c r="H53" s="308"/>
      <c r="I53" s="308"/>
      <c r="J53" s="308"/>
      <c r="K53" s="308"/>
      <c r="L53" s="308"/>
      <c r="M53" s="308">
        <v>1</v>
      </c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>
        <v>1</v>
      </c>
    </row>
    <row r="54" spans="1:46" ht="24">
      <c r="A54" s="286"/>
      <c r="B54" s="286"/>
      <c r="C54" s="286" t="s">
        <v>523</v>
      </c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>
        <v>1</v>
      </c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>
        <v>1</v>
      </c>
    </row>
    <row r="55" spans="1:46" ht="24">
      <c r="A55" s="286"/>
      <c r="B55" s="286"/>
      <c r="C55" s="286" t="s">
        <v>222</v>
      </c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>
        <v>1</v>
      </c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  <c r="AO55" s="308"/>
      <c r="AP55" s="308"/>
      <c r="AQ55" s="308"/>
      <c r="AR55" s="308"/>
      <c r="AS55" s="308"/>
      <c r="AT55" s="308">
        <v>1</v>
      </c>
    </row>
    <row r="56" spans="1:46" ht="24">
      <c r="A56" s="286"/>
      <c r="B56" s="286"/>
      <c r="C56" s="286" t="s">
        <v>345</v>
      </c>
      <c r="D56" s="308"/>
      <c r="E56" s="308"/>
      <c r="F56" s="308"/>
      <c r="G56" s="308"/>
      <c r="H56" s="308"/>
      <c r="I56" s="308">
        <v>1</v>
      </c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>
        <v>1</v>
      </c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>
        <v>2</v>
      </c>
    </row>
    <row r="57" spans="1:46" ht="24">
      <c r="A57" s="286"/>
      <c r="B57" s="310" t="s">
        <v>988</v>
      </c>
      <c r="C57" s="310"/>
      <c r="D57" s="311"/>
      <c r="E57" s="311"/>
      <c r="F57" s="311"/>
      <c r="G57" s="311"/>
      <c r="H57" s="311"/>
      <c r="I57" s="311">
        <v>1</v>
      </c>
      <c r="J57" s="311"/>
      <c r="K57" s="311"/>
      <c r="L57" s="311"/>
      <c r="M57" s="311">
        <v>1</v>
      </c>
      <c r="N57" s="311"/>
      <c r="O57" s="311"/>
      <c r="P57" s="311"/>
      <c r="Q57" s="311"/>
      <c r="R57" s="311"/>
      <c r="S57" s="311"/>
      <c r="T57" s="311"/>
      <c r="U57" s="311">
        <v>1</v>
      </c>
      <c r="V57" s="311"/>
      <c r="W57" s="311"/>
      <c r="X57" s="311"/>
      <c r="Y57" s="311"/>
      <c r="Z57" s="311"/>
      <c r="AA57" s="311"/>
      <c r="AB57" s="311"/>
      <c r="AC57" s="311"/>
      <c r="AD57" s="311">
        <v>1</v>
      </c>
      <c r="AE57" s="311"/>
      <c r="AF57" s="311"/>
      <c r="AG57" s="311"/>
      <c r="AH57" s="311">
        <v>1</v>
      </c>
      <c r="AI57" s="311"/>
      <c r="AJ57" s="311"/>
      <c r="AK57" s="311"/>
      <c r="AL57" s="311"/>
      <c r="AM57" s="311"/>
      <c r="AN57" s="311"/>
      <c r="AO57" s="311"/>
      <c r="AP57" s="311"/>
      <c r="AQ57" s="311"/>
      <c r="AR57" s="311"/>
      <c r="AS57" s="311"/>
      <c r="AT57" s="311">
        <v>5</v>
      </c>
    </row>
    <row r="58" spans="1:46" ht="24">
      <c r="A58" s="286"/>
      <c r="B58" s="286" t="s">
        <v>225</v>
      </c>
      <c r="C58" s="286" t="s">
        <v>726</v>
      </c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>
        <v>1</v>
      </c>
      <c r="AO58" s="308"/>
      <c r="AP58" s="308"/>
      <c r="AQ58" s="308"/>
      <c r="AR58" s="308"/>
      <c r="AS58" s="308"/>
      <c r="AT58" s="308">
        <v>1</v>
      </c>
    </row>
    <row r="59" spans="1:46" ht="24">
      <c r="A59" s="286"/>
      <c r="B59" s="286"/>
      <c r="C59" s="286" t="s">
        <v>397</v>
      </c>
      <c r="D59" s="308"/>
      <c r="E59" s="308"/>
      <c r="F59" s="308"/>
      <c r="G59" s="308"/>
      <c r="H59" s="308"/>
      <c r="I59" s="308">
        <v>1</v>
      </c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>
        <v>1</v>
      </c>
    </row>
    <row r="60" spans="1:46" ht="24">
      <c r="A60" s="286"/>
      <c r="B60" s="310" t="s">
        <v>989</v>
      </c>
      <c r="C60" s="310"/>
      <c r="D60" s="311"/>
      <c r="E60" s="311"/>
      <c r="F60" s="311"/>
      <c r="G60" s="311"/>
      <c r="H60" s="311"/>
      <c r="I60" s="311">
        <v>1</v>
      </c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>
        <v>1</v>
      </c>
      <c r="AO60" s="311"/>
      <c r="AP60" s="311"/>
      <c r="AQ60" s="311"/>
      <c r="AR60" s="311"/>
      <c r="AS60" s="311"/>
      <c r="AT60" s="311">
        <v>2</v>
      </c>
    </row>
    <row r="61" spans="1:46" ht="24">
      <c r="A61" s="312" t="s">
        <v>954</v>
      </c>
      <c r="B61" s="312"/>
      <c r="C61" s="312"/>
      <c r="D61" s="313"/>
      <c r="E61" s="313"/>
      <c r="F61" s="313">
        <v>3</v>
      </c>
      <c r="G61" s="313"/>
      <c r="H61" s="313">
        <v>1</v>
      </c>
      <c r="I61" s="313">
        <v>4</v>
      </c>
      <c r="J61" s="313">
        <v>3</v>
      </c>
      <c r="K61" s="313">
        <v>2</v>
      </c>
      <c r="L61" s="313">
        <v>1</v>
      </c>
      <c r="M61" s="313">
        <v>1</v>
      </c>
      <c r="N61" s="313"/>
      <c r="O61" s="313">
        <v>1</v>
      </c>
      <c r="P61" s="313"/>
      <c r="Q61" s="313"/>
      <c r="R61" s="313"/>
      <c r="S61" s="313">
        <v>1</v>
      </c>
      <c r="T61" s="313"/>
      <c r="U61" s="313">
        <v>2</v>
      </c>
      <c r="V61" s="313"/>
      <c r="W61" s="313"/>
      <c r="X61" s="313">
        <v>1</v>
      </c>
      <c r="Y61" s="313"/>
      <c r="Z61" s="313"/>
      <c r="AA61" s="313"/>
      <c r="AB61" s="313">
        <v>2</v>
      </c>
      <c r="AC61" s="313">
        <v>2</v>
      </c>
      <c r="AD61" s="313">
        <v>2</v>
      </c>
      <c r="AE61" s="313"/>
      <c r="AF61" s="313"/>
      <c r="AG61" s="313">
        <v>1</v>
      </c>
      <c r="AH61" s="313">
        <v>1</v>
      </c>
      <c r="AI61" s="313">
        <v>2</v>
      </c>
      <c r="AJ61" s="313"/>
      <c r="AK61" s="313">
        <v>1</v>
      </c>
      <c r="AL61" s="313"/>
      <c r="AM61" s="313"/>
      <c r="AN61" s="313">
        <v>1</v>
      </c>
      <c r="AO61" s="313"/>
      <c r="AP61" s="313"/>
      <c r="AQ61" s="313"/>
      <c r="AR61" s="313"/>
      <c r="AS61" s="313"/>
      <c r="AT61" s="313">
        <v>32</v>
      </c>
    </row>
    <row r="62" spans="1:46" ht="24">
      <c r="A62" s="286" t="s">
        <v>60</v>
      </c>
      <c r="B62" s="286" t="s">
        <v>60</v>
      </c>
      <c r="C62" s="286" t="s">
        <v>656</v>
      </c>
      <c r="D62" s="308"/>
      <c r="E62" s="308"/>
      <c r="F62" s="308"/>
      <c r="G62" s="308"/>
      <c r="H62" s="308">
        <v>1</v>
      </c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  <c r="AO62" s="308"/>
      <c r="AP62" s="308"/>
      <c r="AQ62" s="308"/>
      <c r="AR62" s="308"/>
      <c r="AS62" s="308"/>
      <c r="AT62" s="308">
        <v>1</v>
      </c>
    </row>
    <row r="63" spans="1:46" ht="24">
      <c r="A63" s="286"/>
      <c r="B63" s="310" t="s">
        <v>955</v>
      </c>
      <c r="C63" s="310"/>
      <c r="D63" s="311"/>
      <c r="E63" s="311"/>
      <c r="F63" s="311"/>
      <c r="G63" s="311"/>
      <c r="H63" s="311">
        <v>1</v>
      </c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11"/>
      <c r="AS63" s="311"/>
      <c r="AT63" s="311">
        <v>1</v>
      </c>
    </row>
    <row r="64" spans="1:46" ht="24">
      <c r="A64" s="286"/>
      <c r="B64" s="286" t="s">
        <v>309</v>
      </c>
      <c r="C64" s="286" t="s">
        <v>309</v>
      </c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>
        <v>1</v>
      </c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>
        <v>1</v>
      </c>
    </row>
    <row r="65" spans="1:46" ht="24">
      <c r="A65" s="286"/>
      <c r="B65" s="286"/>
      <c r="C65" s="286" t="s">
        <v>518</v>
      </c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>
        <v>2</v>
      </c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>
        <v>2</v>
      </c>
    </row>
    <row r="66" spans="1:46" ht="24">
      <c r="A66" s="286"/>
      <c r="B66" s="286"/>
      <c r="C66" s="286" t="s">
        <v>526</v>
      </c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>
        <v>1</v>
      </c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>
        <v>1</v>
      </c>
    </row>
    <row r="67" spans="1:46" ht="24">
      <c r="A67" s="286"/>
      <c r="B67" s="310" t="s">
        <v>990</v>
      </c>
      <c r="C67" s="310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>
        <v>3</v>
      </c>
      <c r="AF67" s="311"/>
      <c r="AG67" s="311">
        <v>1</v>
      </c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>
        <v>4</v>
      </c>
    </row>
    <row r="68" spans="1:46" ht="24">
      <c r="A68" s="286"/>
      <c r="B68" s="286" t="s">
        <v>306</v>
      </c>
      <c r="C68" s="286" t="s">
        <v>431</v>
      </c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>
        <v>1</v>
      </c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>
        <v>1</v>
      </c>
    </row>
    <row r="69" spans="1:46" ht="24">
      <c r="A69" s="286"/>
      <c r="B69" s="286"/>
      <c r="C69" s="286" t="s">
        <v>306</v>
      </c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>
        <v>1</v>
      </c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>
        <v>1</v>
      </c>
    </row>
    <row r="70" spans="1:46" ht="24">
      <c r="A70" s="286"/>
      <c r="B70" s="310" t="s">
        <v>991</v>
      </c>
      <c r="C70" s="310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>
        <v>1</v>
      </c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>
        <v>1</v>
      </c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>
        <v>2</v>
      </c>
    </row>
    <row r="71" spans="1:46" ht="24">
      <c r="A71" s="286"/>
      <c r="B71" s="286" t="s">
        <v>307</v>
      </c>
      <c r="C71" s="286" t="s">
        <v>696</v>
      </c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>
        <v>1</v>
      </c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>
        <v>1</v>
      </c>
    </row>
    <row r="72" spans="1:46" ht="24">
      <c r="A72" s="286"/>
      <c r="B72" s="286"/>
      <c r="C72" s="286" t="s">
        <v>521</v>
      </c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>
        <v>1</v>
      </c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>
        <v>1</v>
      </c>
    </row>
    <row r="73" spans="1:46" ht="24">
      <c r="A73" s="286"/>
      <c r="B73" s="310" t="s">
        <v>992</v>
      </c>
      <c r="C73" s="310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>
        <v>1</v>
      </c>
      <c r="AD73" s="311"/>
      <c r="AE73" s="311"/>
      <c r="AF73" s="311"/>
      <c r="AG73" s="311"/>
      <c r="AH73" s="311"/>
      <c r="AI73" s="311">
        <v>1</v>
      </c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>
        <v>2</v>
      </c>
    </row>
    <row r="74" spans="1:46" ht="24">
      <c r="A74" s="286"/>
      <c r="B74" s="286" t="s">
        <v>311</v>
      </c>
      <c r="C74" s="286" t="s">
        <v>665</v>
      </c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>
        <v>1</v>
      </c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>
        <v>1</v>
      </c>
    </row>
    <row r="75" spans="1:46" ht="24">
      <c r="A75" s="286"/>
      <c r="B75" s="286"/>
      <c r="C75" s="286" t="s">
        <v>311</v>
      </c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>
        <v>1</v>
      </c>
      <c r="AM75" s="308"/>
      <c r="AN75" s="308"/>
      <c r="AO75" s="308"/>
      <c r="AP75" s="308"/>
      <c r="AQ75" s="308"/>
      <c r="AR75" s="308"/>
      <c r="AS75" s="308"/>
      <c r="AT75" s="308">
        <v>1</v>
      </c>
    </row>
    <row r="76" spans="1:46" ht="24">
      <c r="A76" s="286"/>
      <c r="B76" s="310" t="s">
        <v>993</v>
      </c>
      <c r="C76" s="310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>
        <v>1</v>
      </c>
      <c r="AI76" s="311"/>
      <c r="AJ76" s="311"/>
      <c r="AK76" s="311"/>
      <c r="AL76" s="311">
        <v>1</v>
      </c>
      <c r="AM76" s="311"/>
      <c r="AN76" s="311"/>
      <c r="AO76" s="311"/>
      <c r="AP76" s="311"/>
      <c r="AQ76" s="311"/>
      <c r="AR76" s="311"/>
      <c r="AS76" s="311"/>
      <c r="AT76" s="311">
        <v>2</v>
      </c>
    </row>
    <row r="77" spans="1:46" ht="24">
      <c r="A77" s="286"/>
      <c r="B77" s="286" t="s">
        <v>308</v>
      </c>
      <c r="C77" s="286" t="s">
        <v>308</v>
      </c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>
        <v>1</v>
      </c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>
        <v>1</v>
      </c>
    </row>
    <row r="78" spans="1:46" ht="24">
      <c r="A78" s="286"/>
      <c r="B78" s="310" t="s">
        <v>994</v>
      </c>
      <c r="C78" s="310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>
        <v>1</v>
      </c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>
        <v>1</v>
      </c>
    </row>
    <row r="79" spans="1:46" ht="24">
      <c r="A79" s="286"/>
      <c r="B79" s="286" t="s">
        <v>310</v>
      </c>
      <c r="C79" s="286" t="s">
        <v>399</v>
      </c>
      <c r="D79" s="308"/>
      <c r="E79" s="308"/>
      <c r="F79" s="308"/>
      <c r="G79" s="308"/>
      <c r="H79" s="308"/>
      <c r="I79" s="308">
        <v>1</v>
      </c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>
        <v>1</v>
      </c>
    </row>
    <row r="80" spans="1:46" ht="24">
      <c r="A80" s="286"/>
      <c r="B80" s="310" t="s">
        <v>995</v>
      </c>
      <c r="C80" s="310"/>
      <c r="D80" s="311"/>
      <c r="E80" s="311"/>
      <c r="F80" s="311"/>
      <c r="G80" s="311"/>
      <c r="H80" s="311"/>
      <c r="I80" s="311">
        <v>1</v>
      </c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>
        <v>1</v>
      </c>
    </row>
    <row r="81" spans="1:46" ht="24">
      <c r="A81" s="312" t="s">
        <v>955</v>
      </c>
      <c r="B81" s="312"/>
      <c r="C81" s="312"/>
      <c r="D81" s="313"/>
      <c r="E81" s="313"/>
      <c r="F81" s="313"/>
      <c r="G81" s="313"/>
      <c r="H81" s="313">
        <v>1</v>
      </c>
      <c r="I81" s="313">
        <v>1</v>
      </c>
      <c r="J81" s="313"/>
      <c r="K81" s="313"/>
      <c r="L81" s="313"/>
      <c r="M81" s="313"/>
      <c r="N81" s="313"/>
      <c r="O81" s="313"/>
      <c r="P81" s="313"/>
      <c r="Q81" s="313"/>
      <c r="R81" s="313"/>
      <c r="S81" s="313">
        <v>1</v>
      </c>
      <c r="T81" s="313"/>
      <c r="U81" s="313"/>
      <c r="V81" s="313"/>
      <c r="W81" s="313"/>
      <c r="X81" s="313"/>
      <c r="Y81" s="313"/>
      <c r="Z81" s="313"/>
      <c r="AA81" s="313"/>
      <c r="AB81" s="313"/>
      <c r="AC81" s="313">
        <v>1</v>
      </c>
      <c r="AD81" s="313">
        <v>1</v>
      </c>
      <c r="AE81" s="313">
        <v>3</v>
      </c>
      <c r="AF81" s="313"/>
      <c r="AG81" s="313">
        <v>1</v>
      </c>
      <c r="AH81" s="313">
        <v>1</v>
      </c>
      <c r="AI81" s="313">
        <v>2</v>
      </c>
      <c r="AJ81" s="313"/>
      <c r="AK81" s="313"/>
      <c r="AL81" s="313">
        <v>1</v>
      </c>
      <c r="AM81" s="313"/>
      <c r="AN81" s="313"/>
      <c r="AO81" s="313"/>
      <c r="AP81" s="313"/>
      <c r="AQ81" s="313"/>
      <c r="AR81" s="313"/>
      <c r="AS81" s="313"/>
      <c r="AT81" s="313">
        <v>13</v>
      </c>
    </row>
    <row r="82" spans="1:46" ht="24">
      <c r="A82" s="286" t="s">
        <v>61</v>
      </c>
      <c r="B82" s="286" t="s">
        <v>61</v>
      </c>
      <c r="C82" s="286" t="s">
        <v>61</v>
      </c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>
        <v>1</v>
      </c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>
        <v>1</v>
      </c>
    </row>
    <row r="83" spans="1:46" ht="24">
      <c r="A83" s="286"/>
      <c r="B83" s="286"/>
      <c r="C83" s="286" t="s">
        <v>700</v>
      </c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>
        <v>1</v>
      </c>
      <c r="AL83" s="308"/>
      <c r="AM83" s="308"/>
      <c r="AN83" s="308"/>
      <c r="AO83" s="308"/>
      <c r="AP83" s="308"/>
      <c r="AQ83" s="308"/>
      <c r="AR83" s="308"/>
      <c r="AS83" s="308"/>
      <c r="AT83" s="308">
        <v>1</v>
      </c>
    </row>
    <row r="84" spans="1:46" ht="24">
      <c r="A84" s="286"/>
      <c r="B84" s="310" t="s">
        <v>956</v>
      </c>
      <c r="C84" s="310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>
        <v>1</v>
      </c>
      <c r="AE84" s="311"/>
      <c r="AF84" s="311"/>
      <c r="AG84" s="311"/>
      <c r="AH84" s="311"/>
      <c r="AI84" s="311"/>
      <c r="AJ84" s="311"/>
      <c r="AK84" s="311">
        <v>1</v>
      </c>
      <c r="AL84" s="311"/>
      <c r="AM84" s="311"/>
      <c r="AN84" s="311"/>
      <c r="AO84" s="311"/>
      <c r="AP84" s="311"/>
      <c r="AQ84" s="311"/>
      <c r="AR84" s="311"/>
      <c r="AS84" s="311"/>
      <c r="AT84" s="311">
        <v>2</v>
      </c>
    </row>
    <row r="85" spans="1:46" ht="24">
      <c r="A85" s="286"/>
      <c r="B85" s="286" t="s">
        <v>316</v>
      </c>
      <c r="C85" s="286" t="s">
        <v>710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>
        <v>1</v>
      </c>
      <c r="AM85" s="308"/>
      <c r="AN85" s="308"/>
      <c r="AO85" s="308"/>
      <c r="AP85" s="308"/>
      <c r="AQ85" s="308"/>
      <c r="AR85" s="308"/>
      <c r="AS85" s="308"/>
      <c r="AT85" s="308">
        <v>1</v>
      </c>
    </row>
    <row r="86" spans="1:46" ht="24">
      <c r="A86" s="286"/>
      <c r="B86" s="286"/>
      <c r="C86" s="286" t="s">
        <v>735</v>
      </c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>
        <v>1</v>
      </c>
      <c r="AO86" s="308"/>
      <c r="AP86" s="308"/>
      <c r="AQ86" s="308"/>
      <c r="AR86" s="308"/>
      <c r="AS86" s="308"/>
      <c r="AT86" s="308">
        <v>1</v>
      </c>
    </row>
    <row r="87" spans="1:46" ht="24">
      <c r="A87" s="286"/>
      <c r="B87" s="310" t="s">
        <v>996</v>
      </c>
      <c r="C87" s="310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>
        <v>1</v>
      </c>
      <c r="AM87" s="311"/>
      <c r="AN87" s="311">
        <v>1</v>
      </c>
      <c r="AO87" s="311"/>
      <c r="AP87" s="311"/>
      <c r="AQ87" s="311"/>
      <c r="AR87" s="311"/>
      <c r="AS87" s="311"/>
      <c r="AT87" s="311">
        <v>2</v>
      </c>
    </row>
    <row r="88" spans="1:46" ht="24">
      <c r="A88" s="286"/>
      <c r="B88" s="286" t="s">
        <v>315</v>
      </c>
      <c r="C88" s="286" t="s">
        <v>680</v>
      </c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>
        <v>1</v>
      </c>
      <c r="AK88" s="308"/>
      <c r="AL88" s="308"/>
      <c r="AM88" s="308"/>
      <c r="AN88" s="308"/>
      <c r="AO88" s="308"/>
      <c r="AP88" s="308"/>
      <c r="AQ88" s="308"/>
      <c r="AR88" s="308">
        <v>1</v>
      </c>
      <c r="AS88" s="308"/>
      <c r="AT88" s="308">
        <v>2</v>
      </c>
    </row>
    <row r="89" spans="1:46" ht="24">
      <c r="A89" s="286"/>
      <c r="B89" s="286"/>
      <c r="C89" s="286" t="s">
        <v>315</v>
      </c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>
        <v>1</v>
      </c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>
        <v>1</v>
      </c>
    </row>
    <row r="90" spans="1:46" ht="24">
      <c r="A90" s="286"/>
      <c r="B90" s="310" t="s">
        <v>997</v>
      </c>
      <c r="C90" s="310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>
        <v>1</v>
      </c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>
        <v>1</v>
      </c>
      <c r="AK90" s="311"/>
      <c r="AL90" s="311"/>
      <c r="AM90" s="311"/>
      <c r="AN90" s="311"/>
      <c r="AO90" s="311"/>
      <c r="AP90" s="311"/>
      <c r="AQ90" s="311"/>
      <c r="AR90" s="311">
        <v>1</v>
      </c>
      <c r="AS90" s="311"/>
      <c r="AT90" s="311">
        <v>3</v>
      </c>
    </row>
    <row r="91" spans="1:46" ht="24">
      <c r="A91" s="312" t="s">
        <v>956</v>
      </c>
      <c r="B91" s="312"/>
      <c r="C91" s="312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>
        <v>1</v>
      </c>
      <c r="X91" s="313"/>
      <c r="Y91" s="313"/>
      <c r="Z91" s="313"/>
      <c r="AA91" s="313"/>
      <c r="AB91" s="313"/>
      <c r="AC91" s="313"/>
      <c r="AD91" s="313">
        <v>1</v>
      </c>
      <c r="AE91" s="313"/>
      <c r="AF91" s="313"/>
      <c r="AG91" s="313"/>
      <c r="AH91" s="313"/>
      <c r="AI91" s="313"/>
      <c r="AJ91" s="313">
        <v>1</v>
      </c>
      <c r="AK91" s="313">
        <v>1</v>
      </c>
      <c r="AL91" s="313">
        <v>1</v>
      </c>
      <c r="AM91" s="313"/>
      <c r="AN91" s="313">
        <v>1</v>
      </c>
      <c r="AO91" s="313"/>
      <c r="AP91" s="313"/>
      <c r="AQ91" s="313"/>
      <c r="AR91" s="313">
        <v>1</v>
      </c>
      <c r="AS91" s="313"/>
      <c r="AT91" s="313">
        <v>7</v>
      </c>
    </row>
    <row r="92" spans="1:46" ht="24">
      <c r="A92" s="286" t="s">
        <v>63</v>
      </c>
      <c r="B92" s="286" t="s">
        <v>63</v>
      </c>
      <c r="C92" s="286" t="s">
        <v>417</v>
      </c>
      <c r="D92" s="308"/>
      <c r="E92" s="308"/>
      <c r="F92" s="308"/>
      <c r="G92" s="308"/>
      <c r="H92" s="308"/>
      <c r="I92" s="308"/>
      <c r="J92" s="308"/>
      <c r="K92" s="308"/>
      <c r="L92" s="308"/>
      <c r="M92" s="308">
        <v>1</v>
      </c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>
        <v>1</v>
      </c>
    </row>
    <row r="93" spans="1:46" ht="24">
      <c r="A93" s="286"/>
      <c r="B93" s="286"/>
      <c r="C93" s="286" t="s">
        <v>500</v>
      </c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>
        <v>1</v>
      </c>
      <c r="AD93" s="308"/>
      <c r="AE93" s="308"/>
      <c r="AF93" s="308"/>
      <c r="AG93" s="308"/>
      <c r="AH93" s="308"/>
      <c r="AI93" s="308"/>
      <c r="AJ93" s="308">
        <v>1</v>
      </c>
      <c r="AK93" s="308"/>
      <c r="AL93" s="308"/>
      <c r="AM93" s="308"/>
      <c r="AN93" s="308"/>
      <c r="AO93" s="308"/>
      <c r="AP93" s="308"/>
      <c r="AQ93" s="308"/>
      <c r="AR93" s="308"/>
      <c r="AS93" s="308"/>
      <c r="AT93" s="308">
        <v>2</v>
      </c>
    </row>
    <row r="94" spans="1:46" ht="24">
      <c r="A94" s="286"/>
      <c r="B94" s="286"/>
      <c r="C94" s="286" t="s">
        <v>550</v>
      </c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>
        <v>2</v>
      </c>
      <c r="AH94" s="308"/>
      <c r="AI94" s="308"/>
      <c r="AJ94" s="308"/>
      <c r="AK94" s="308">
        <v>1</v>
      </c>
      <c r="AL94" s="308">
        <v>2</v>
      </c>
      <c r="AM94" s="308"/>
      <c r="AN94" s="308">
        <v>2</v>
      </c>
      <c r="AO94" s="308"/>
      <c r="AP94" s="308">
        <v>1</v>
      </c>
      <c r="AQ94" s="308"/>
      <c r="AR94" s="308">
        <v>1</v>
      </c>
      <c r="AS94" s="308"/>
      <c r="AT94" s="308">
        <v>9</v>
      </c>
    </row>
    <row r="95" spans="1:46" ht="24">
      <c r="A95" s="286"/>
      <c r="B95" s="286"/>
      <c r="C95" s="286" t="s">
        <v>684</v>
      </c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>
        <v>1</v>
      </c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>
        <v>1</v>
      </c>
    </row>
    <row r="96" spans="1:46" ht="24">
      <c r="A96" s="286"/>
      <c r="B96" s="310" t="s">
        <v>957</v>
      </c>
      <c r="C96" s="310"/>
      <c r="D96" s="311"/>
      <c r="E96" s="311"/>
      <c r="F96" s="311"/>
      <c r="G96" s="311"/>
      <c r="H96" s="311"/>
      <c r="I96" s="311"/>
      <c r="J96" s="311"/>
      <c r="K96" s="311"/>
      <c r="L96" s="311"/>
      <c r="M96" s="311">
        <v>1</v>
      </c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>
        <v>1</v>
      </c>
      <c r="AD96" s="311"/>
      <c r="AE96" s="311"/>
      <c r="AF96" s="311"/>
      <c r="AG96" s="311">
        <v>2</v>
      </c>
      <c r="AH96" s="311"/>
      <c r="AI96" s="311">
        <v>1</v>
      </c>
      <c r="AJ96" s="311">
        <v>1</v>
      </c>
      <c r="AK96" s="311">
        <v>1</v>
      </c>
      <c r="AL96" s="311">
        <v>2</v>
      </c>
      <c r="AM96" s="311"/>
      <c r="AN96" s="311">
        <v>2</v>
      </c>
      <c r="AO96" s="311"/>
      <c r="AP96" s="311">
        <v>1</v>
      </c>
      <c r="AQ96" s="311"/>
      <c r="AR96" s="311">
        <v>1</v>
      </c>
      <c r="AS96" s="311"/>
      <c r="AT96" s="311">
        <v>13</v>
      </c>
    </row>
    <row r="97" spans="1:46" ht="24">
      <c r="A97" s="286"/>
      <c r="B97" s="286" t="s">
        <v>320</v>
      </c>
      <c r="C97" s="286" t="s">
        <v>394</v>
      </c>
      <c r="D97" s="308"/>
      <c r="E97" s="308"/>
      <c r="F97" s="308"/>
      <c r="G97" s="308"/>
      <c r="H97" s="308"/>
      <c r="I97" s="308"/>
      <c r="J97" s="308">
        <v>1</v>
      </c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>
        <v>1</v>
      </c>
    </row>
    <row r="98" spans="1:46" ht="24">
      <c r="A98" s="286"/>
      <c r="B98" s="286"/>
      <c r="C98" s="286" t="s">
        <v>465</v>
      </c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>
        <v>1</v>
      </c>
      <c r="V98" s="308"/>
      <c r="W98" s="308">
        <v>1</v>
      </c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>
        <v>2</v>
      </c>
    </row>
    <row r="99" spans="1:46" ht="24">
      <c r="A99" s="286"/>
      <c r="B99" s="310" t="s">
        <v>998</v>
      </c>
      <c r="C99" s="310"/>
      <c r="D99" s="311"/>
      <c r="E99" s="311"/>
      <c r="F99" s="311"/>
      <c r="G99" s="311"/>
      <c r="H99" s="311"/>
      <c r="I99" s="311"/>
      <c r="J99" s="311">
        <v>1</v>
      </c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>
        <v>1</v>
      </c>
      <c r="V99" s="311"/>
      <c r="W99" s="311">
        <v>1</v>
      </c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>
        <v>3</v>
      </c>
    </row>
    <row r="100" spans="1:46" ht="24">
      <c r="A100" s="286"/>
      <c r="B100" s="286" t="s">
        <v>265</v>
      </c>
      <c r="C100" s="286" t="s">
        <v>433</v>
      </c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>
        <v>1</v>
      </c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>
        <v>1</v>
      </c>
    </row>
    <row r="101" spans="1:46" ht="24">
      <c r="A101" s="286"/>
      <c r="B101" s="286"/>
      <c r="C101" s="286" t="s">
        <v>682</v>
      </c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>
        <v>1</v>
      </c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>
        <v>1</v>
      </c>
    </row>
    <row r="102" spans="1:46" ht="24">
      <c r="A102" s="286"/>
      <c r="B102" s="286"/>
      <c r="C102" s="286" t="s">
        <v>498</v>
      </c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>
        <v>1</v>
      </c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>
        <v>1</v>
      </c>
    </row>
    <row r="103" spans="1:46" ht="24">
      <c r="A103" s="286"/>
      <c r="B103" s="310" t="s">
        <v>999</v>
      </c>
      <c r="C103" s="310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>
        <v>1</v>
      </c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>
        <v>1</v>
      </c>
      <c r="AD103" s="311"/>
      <c r="AE103" s="311"/>
      <c r="AF103" s="311"/>
      <c r="AG103" s="311"/>
      <c r="AH103" s="311"/>
      <c r="AI103" s="311"/>
      <c r="AJ103" s="311">
        <v>1</v>
      </c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>
        <v>3</v>
      </c>
    </row>
    <row r="104" spans="1:46" ht="24">
      <c r="A104" s="286"/>
      <c r="B104" s="286" t="s">
        <v>322</v>
      </c>
      <c r="C104" s="286" t="s">
        <v>676</v>
      </c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>
        <v>1</v>
      </c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>
        <v>1</v>
      </c>
    </row>
    <row r="105" spans="1:46" ht="24">
      <c r="A105" s="286"/>
      <c r="B105" s="286"/>
      <c r="C105" s="286" t="s">
        <v>476</v>
      </c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>
        <v>1</v>
      </c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>
        <v>1</v>
      </c>
    </row>
    <row r="106" spans="1:46" ht="24">
      <c r="A106" s="286"/>
      <c r="B106" s="310" t="s">
        <v>1000</v>
      </c>
      <c r="C106" s="310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>
        <v>1</v>
      </c>
      <c r="AB106" s="311"/>
      <c r="AC106" s="311"/>
      <c r="AD106" s="311"/>
      <c r="AE106" s="311"/>
      <c r="AF106" s="311"/>
      <c r="AG106" s="311"/>
      <c r="AH106" s="311">
        <v>1</v>
      </c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>
        <v>2</v>
      </c>
    </row>
    <row r="107" spans="1:46" ht="24">
      <c r="A107" s="312" t="s">
        <v>957</v>
      </c>
      <c r="B107" s="312"/>
      <c r="C107" s="312"/>
      <c r="D107" s="313"/>
      <c r="E107" s="313"/>
      <c r="F107" s="313"/>
      <c r="G107" s="313"/>
      <c r="H107" s="313"/>
      <c r="I107" s="313"/>
      <c r="J107" s="313">
        <v>1</v>
      </c>
      <c r="K107" s="313"/>
      <c r="L107" s="313"/>
      <c r="M107" s="313">
        <v>1</v>
      </c>
      <c r="N107" s="313"/>
      <c r="O107" s="313">
        <v>1</v>
      </c>
      <c r="P107" s="313"/>
      <c r="Q107" s="313"/>
      <c r="R107" s="313"/>
      <c r="S107" s="313"/>
      <c r="T107" s="313"/>
      <c r="U107" s="313">
        <v>1</v>
      </c>
      <c r="V107" s="313"/>
      <c r="W107" s="313">
        <v>1</v>
      </c>
      <c r="X107" s="313"/>
      <c r="Y107" s="313"/>
      <c r="Z107" s="313"/>
      <c r="AA107" s="313">
        <v>1</v>
      </c>
      <c r="AB107" s="313"/>
      <c r="AC107" s="313">
        <v>2</v>
      </c>
      <c r="AD107" s="313"/>
      <c r="AE107" s="313"/>
      <c r="AF107" s="313"/>
      <c r="AG107" s="313">
        <v>2</v>
      </c>
      <c r="AH107" s="313">
        <v>1</v>
      </c>
      <c r="AI107" s="313">
        <v>1</v>
      </c>
      <c r="AJ107" s="313">
        <v>2</v>
      </c>
      <c r="AK107" s="313">
        <v>1</v>
      </c>
      <c r="AL107" s="313">
        <v>2</v>
      </c>
      <c r="AM107" s="313"/>
      <c r="AN107" s="313">
        <v>2</v>
      </c>
      <c r="AO107" s="313"/>
      <c r="AP107" s="313">
        <v>1</v>
      </c>
      <c r="AQ107" s="313"/>
      <c r="AR107" s="313">
        <v>1</v>
      </c>
      <c r="AS107" s="313"/>
      <c r="AT107" s="313">
        <v>21</v>
      </c>
    </row>
    <row r="108" spans="1:46" ht="24">
      <c r="A108" s="286" t="s">
        <v>25</v>
      </c>
      <c r="B108" s="286" t="s">
        <v>230</v>
      </c>
      <c r="C108" s="286" t="s">
        <v>719</v>
      </c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>
        <v>1</v>
      </c>
      <c r="AO108" s="308"/>
      <c r="AP108" s="308"/>
      <c r="AQ108" s="308"/>
      <c r="AR108" s="308"/>
      <c r="AS108" s="308"/>
      <c r="AT108" s="308">
        <v>1</v>
      </c>
    </row>
    <row r="109" spans="1:46" ht="24">
      <c r="A109" s="286"/>
      <c r="B109" s="310" t="s">
        <v>1001</v>
      </c>
      <c r="C109" s="310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>
        <v>1</v>
      </c>
      <c r="AO109" s="311"/>
      <c r="AP109" s="311"/>
      <c r="AQ109" s="311"/>
      <c r="AR109" s="311"/>
      <c r="AS109" s="311"/>
      <c r="AT109" s="311">
        <v>1</v>
      </c>
    </row>
    <row r="110" spans="1:46" ht="24">
      <c r="A110" s="286"/>
      <c r="B110" s="286" t="s">
        <v>25</v>
      </c>
      <c r="C110" s="286" t="s">
        <v>664</v>
      </c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>
        <v>1</v>
      </c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>
        <v>1</v>
      </c>
    </row>
    <row r="111" spans="1:46" ht="24">
      <c r="A111" s="286"/>
      <c r="B111" s="310" t="s">
        <v>958</v>
      </c>
      <c r="C111" s="310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>
        <v>1</v>
      </c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>
        <v>1</v>
      </c>
    </row>
    <row r="112" spans="1:46" ht="24">
      <c r="A112" s="286"/>
      <c r="B112" s="286" t="s">
        <v>229</v>
      </c>
      <c r="C112" s="286" t="s">
        <v>734</v>
      </c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>
        <v>2</v>
      </c>
      <c r="AP112" s="308"/>
      <c r="AQ112" s="308"/>
      <c r="AR112" s="308"/>
      <c r="AS112" s="308"/>
      <c r="AT112" s="308">
        <v>2</v>
      </c>
    </row>
    <row r="113" spans="1:46" ht="24">
      <c r="A113" s="286"/>
      <c r="B113" s="310" t="s">
        <v>1002</v>
      </c>
      <c r="C113" s="310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>
        <v>2</v>
      </c>
      <c r="AP113" s="311"/>
      <c r="AQ113" s="311"/>
      <c r="AR113" s="311"/>
      <c r="AS113" s="311"/>
      <c r="AT113" s="311">
        <v>2</v>
      </c>
    </row>
    <row r="114" spans="1:46" ht="24">
      <c r="A114" s="286"/>
      <c r="B114" s="286" t="s">
        <v>233</v>
      </c>
      <c r="C114" s="286" t="s">
        <v>501</v>
      </c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>
        <v>1</v>
      </c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>
        <v>1</v>
      </c>
    </row>
    <row r="115" spans="1:46" ht="24">
      <c r="A115" s="286"/>
      <c r="B115" s="310" t="s">
        <v>1003</v>
      </c>
      <c r="C115" s="310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>
        <v>1</v>
      </c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>
        <v>1</v>
      </c>
    </row>
    <row r="116" spans="1:46" ht="24">
      <c r="A116" s="286"/>
      <c r="B116" s="286" t="s">
        <v>231</v>
      </c>
      <c r="C116" s="286" t="s">
        <v>499</v>
      </c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>
        <v>1</v>
      </c>
      <c r="AL116" s="308"/>
      <c r="AM116" s="308"/>
      <c r="AN116" s="308">
        <v>1</v>
      </c>
      <c r="AO116" s="308"/>
      <c r="AP116" s="308"/>
      <c r="AQ116" s="308"/>
      <c r="AR116" s="308"/>
      <c r="AS116" s="308"/>
      <c r="AT116" s="308">
        <v>2</v>
      </c>
    </row>
    <row r="117" spans="1:46" ht="24">
      <c r="A117" s="286"/>
      <c r="B117" s="286"/>
      <c r="C117" s="286" t="s">
        <v>698</v>
      </c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>
        <v>1</v>
      </c>
      <c r="AL117" s="308"/>
      <c r="AM117" s="308"/>
      <c r="AN117" s="308"/>
      <c r="AO117" s="308"/>
      <c r="AP117" s="308"/>
      <c r="AQ117" s="308"/>
      <c r="AR117" s="308"/>
      <c r="AS117" s="308"/>
      <c r="AT117" s="308">
        <v>1</v>
      </c>
    </row>
    <row r="118" spans="1:46" ht="24">
      <c r="A118" s="286"/>
      <c r="B118" s="286"/>
      <c r="C118" s="286" t="s">
        <v>431</v>
      </c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>
        <v>1</v>
      </c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>
        <v>1</v>
      </c>
    </row>
    <row r="119" spans="1:46" ht="24">
      <c r="A119" s="286"/>
      <c r="B119" s="286"/>
      <c r="C119" s="286" t="s">
        <v>687</v>
      </c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>
        <v>1</v>
      </c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>
        <v>1</v>
      </c>
    </row>
    <row r="120" spans="1:46" ht="24">
      <c r="A120" s="286"/>
      <c r="B120" s="310" t="s">
        <v>1004</v>
      </c>
      <c r="C120" s="310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>
        <v>1</v>
      </c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>
        <v>1</v>
      </c>
      <c r="AJ120" s="311"/>
      <c r="AK120" s="311">
        <v>2</v>
      </c>
      <c r="AL120" s="311"/>
      <c r="AM120" s="311"/>
      <c r="AN120" s="311">
        <v>1</v>
      </c>
      <c r="AO120" s="311"/>
      <c r="AP120" s="311"/>
      <c r="AQ120" s="311"/>
      <c r="AR120" s="311"/>
      <c r="AS120" s="311"/>
      <c r="AT120" s="311">
        <v>5</v>
      </c>
    </row>
    <row r="121" spans="1:46" ht="24">
      <c r="A121" s="286"/>
      <c r="B121" s="286" t="s">
        <v>157</v>
      </c>
      <c r="C121" s="286" t="s">
        <v>717</v>
      </c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>
        <v>1</v>
      </c>
      <c r="AN121" s="308"/>
      <c r="AO121" s="308"/>
      <c r="AP121" s="308"/>
      <c r="AQ121" s="308"/>
      <c r="AR121" s="308"/>
      <c r="AS121" s="308"/>
      <c r="AT121" s="308">
        <v>1</v>
      </c>
    </row>
    <row r="122" spans="1:46" ht="24">
      <c r="A122" s="286"/>
      <c r="B122" s="286"/>
      <c r="C122" s="286" t="s">
        <v>932</v>
      </c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>
        <v>1</v>
      </c>
      <c r="AP122" s="308"/>
      <c r="AQ122" s="308"/>
      <c r="AR122" s="308"/>
      <c r="AS122" s="308"/>
      <c r="AT122" s="308">
        <v>1</v>
      </c>
    </row>
    <row r="123" spans="1:46" ht="24">
      <c r="A123" s="286"/>
      <c r="B123" s="286"/>
      <c r="C123" s="286" t="s">
        <v>654</v>
      </c>
      <c r="D123" s="308"/>
      <c r="E123" s="308"/>
      <c r="F123" s="308"/>
      <c r="G123" s="308">
        <v>1</v>
      </c>
      <c r="H123" s="308"/>
      <c r="I123" s="308"/>
      <c r="J123" s="308"/>
      <c r="K123" s="308">
        <v>1</v>
      </c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>
        <v>2</v>
      </c>
    </row>
    <row r="124" spans="1:46" ht="24">
      <c r="A124" s="286"/>
      <c r="B124" s="286"/>
      <c r="C124" s="286" t="s">
        <v>490</v>
      </c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>
        <v>1</v>
      </c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>
        <v>1</v>
      </c>
    </row>
    <row r="125" spans="1:46" ht="24">
      <c r="A125" s="286"/>
      <c r="B125" s="286"/>
      <c r="C125" s="286" t="s">
        <v>501</v>
      </c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>
        <v>1</v>
      </c>
      <c r="AK125" s="308"/>
      <c r="AL125" s="308"/>
      <c r="AM125" s="308">
        <v>1</v>
      </c>
      <c r="AN125" s="308"/>
      <c r="AO125" s="308"/>
      <c r="AP125" s="308"/>
      <c r="AQ125" s="308">
        <v>1</v>
      </c>
      <c r="AR125" s="308">
        <v>1</v>
      </c>
      <c r="AS125" s="308"/>
      <c r="AT125" s="308">
        <v>4</v>
      </c>
    </row>
    <row r="126" spans="1:46" ht="24">
      <c r="A126" s="286"/>
      <c r="B126" s="286"/>
      <c r="C126" s="286" t="s">
        <v>705</v>
      </c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>
        <v>1</v>
      </c>
      <c r="AK126" s="308"/>
      <c r="AL126" s="308">
        <v>1</v>
      </c>
      <c r="AM126" s="308"/>
      <c r="AN126" s="308">
        <v>1</v>
      </c>
      <c r="AO126" s="308">
        <v>1</v>
      </c>
      <c r="AP126" s="308"/>
      <c r="AQ126" s="308">
        <v>1</v>
      </c>
      <c r="AR126" s="308"/>
      <c r="AS126" s="308"/>
      <c r="AT126" s="308">
        <v>5</v>
      </c>
    </row>
    <row r="127" spans="1:46" ht="24">
      <c r="A127" s="286"/>
      <c r="B127" s="310" t="s">
        <v>1005</v>
      </c>
      <c r="C127" s="310"/>
      <c r="D127" s="311"/>
      <c r="E127" s="311"/>
      <c r="F127" s="311"/>
      <c r="G127" s="311">
        <v>1</v>
      </c>
      <c r="H127" s="311"/>
      <c r="I127" s="311"/>
      <c r="J127" s="311"/>
      <c r="K127" s="311">
        <v>1</v>
      </c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>
        <v>1</v>
      </c>
      <c r="AC127" s="311"/>
      <c r="AD127" s="311"/>
      <c r="AE127" s="311"/>
      <c r="AF127" s="311"/>
      <c r="AG127" s="311"/>
      <c r="AH127" s="311"/>
      <c r="AI127" s="311"/>
      <c r="AJ127" s="311">
        <v>2</v>
      </c>
      <c r="AK127" s="311"/>
      <c r="AL127" s="311">
        <v>1</v>
      </c>
      <c r="AM127" s="311">
        <v>2</v>
      </c>
      <c r="AN127" s="311">
        <v>1</v>
      </c>
      <c r="AO127" s="311">
        <v>2</v>
      </c>
      <c r="AP127" s="311"/>
      <c r="AQ127" s="311">
        <v>2</v>
      </c>
      <c r="AR127" s="311">
        <v>1</v>
      </c>
      <c r="AS127" s="311"/>
      <c r="AT127" s="311">
        <v>14</v>
      </c>
    </row>
    <row r="128" spans="1:46" ht="24">
      <c r="A128" s="312" t="s">
        <v>958</v>
      </c>
      <c r="B128" s="312"/>
      <c r="C128" s="312"/>
      <c r="D128" s="313"/>
      <c r="E128" s="313"/>
      <c r="F128" s="313"/>
      <c r="G128" s="313">
        <v>1</v>
      </c>
      <c r="H128" s="313"/>
      <c r="I128" s="313"/>
      <c r="J128" s="313"/>
      <c r="K128" s="313">
        <v>1</v>
      </c>
      <c r="L128" s="313"/>
      <c r="M128" s="313"/>
      <c r="N128" s="313"/>
      <c r="O128" s="313">
        <v>1</v>
      </c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>
        <v>1</v>
      </c>
      <c r="AC128" s="313">
        <v>1</v>
      </c>
      <c r="AD128" s="313"/>
      <c r="AE128" s="313"/>
      <c r="AF128" s="313"/>
      <c r="AG128" s="313"/>
      <c r="AH128" s="313">
        <v>1</v>
      </c>
      <c r="AI128" s="313">
        <v>1</v>
      </c>
      <c r="AJ128" s="313">
        <v>2</v>
      </c>
      <c r="AK128" s="313">
        <v>2</v>
      </c>
      <c r="AL128" s="313">
        <v>1</v>
      </c>
      <c r="AM128" s="313">
        <v>2</v>
      </c>
      <c r="AN128" s="313">
        <v>3</v>
      </c>
      <c r="AO128" s="313">
        <v>4</v>
      </c>
      <c r="AP128" s="313"/>
      <c r="AQ128" s="313">
        <v>2</v>
      </c>
      <c r="AR128" s="313">
        <v>1</v>
      </c>
      <c r="AS128" s="313"/>
      <c r="AT128" s="313">
        <v>24</v>
      </c>
    </row>
    <row r="129" spans="1:46" ht="24">
      <c r="A129" s="286" t="s">
        <v>31</v>
      </c>
      <c r="B129" s="286" t="s">
        <v>217</v>
      </c>
      <c r="C129" s="286" t="s">
        <v>217</v>
      </c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>
        <v>1</v>
      </c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>
        <v>1</v>
      </c>
    </row>
    <row r="130" spans="1:46" ht="24">
      <c r="A130" s="286"/>
      <c r="B130" s="310" t="s">
        <v>1006</v>
      </c>
      <c r="C130" s="310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>
        <v>1</v>
      </c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>
        <v>1</v>
      </c>
    </row>
    <row r="131" spans="1:46" ht="24">
      <c r="A131" s="286"/>
      <c r="B131" s="286" t="s">
        <v>220</v>
      </c>
      <c r="C131" s="286" t="s">
        <v>368</v>
      </c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>
        <v>1</v>
      </c>
      <c r="AH131" s="308"/>
      <c r="AI131" s="308"/>
      <c r="AJ131" s="308">
        <v>1</v>
      </c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>
        <v>2</v>
      </c>
    </row>
    <row r="132" spans="1:46" ht="24">
      <c r="A132" s="286"/>
      <c r="B132" s="310" t="s">
        <v>1007</v>
      </c>
      <c r="C132" s="310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>
        <v>1</v>
      </c>
      <c r="AH132" s="311"/>
      <c r="AI132" s="311"/>
      <c r="AJ132" s="311">
        <v>1</v>
      </c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>
        <v>2</v>
      </c>
    </row>
    <row r="133" spans="1:46" ht="24">
      <c r="A133" s="286"/>
      <c r="B133" s="286" t="s">
        <v>219</v>
      </c>
      <c r="C133" s="286" t="s">
        <v>400</v>
      </c>
      <c r="D133" s="308"/>
      <c r="E133" s="308"/>
      <c r="F133" s="308"/>
      <c r="G133" s="308"/>
      <c r="H133" s="308"/>
      <c r="I133" s="308"/>
      <c r="J133" s="308"/>
      <c r="K133" s="308">
        <v>1</v>
      </c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>
        <v>1</v>
      </c>
    </row>
    <row r="134" spans="1:46" ht="24">
      <c r="A134" s="286"/>
      <c r="B134" s="286"/>
      <c r="C134" s="286" t="s">
        <v>692</v>
      </c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>
        <v>1</v>
      </c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>
        <v>1</v>
      </c>
    </row>
    <row r="135" spans="1:46" ht="24">
      <c r="A135" s="286"/>
      <c r="B135" s="310" t="s">
        <v>1008</v>
      </c>
      <c r="C135" s="310"/>
      <c r="D135" s="311"/>
      <c r="E135" s="311"/>
      <c r="F135" s="311"/>
      <c r="G135" s="311"/>
      <c r="H135" s="311"/>
      <c r="I135" s="311"/>
      <c r="J135" s="311"/>
      <c r="K135" s="311">
        <v>1</v>
      </c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>
        <v>1</v>
      </c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>
        <v>2</v>
      </c>
    </row>
    <row r="136" spans="1:46" ht="24">
      <c r="A136" s="286"/>
      <c r="B136" s="286" t="s">
        <v>216</v>
      </c>
      <c r="C136" s="286" t="s">
        <v>216</v>
      </c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>
        <v>1</v>
      </c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>
        <v>1</v>
      </c>
    </row>
    <row r="137" spans="1:46" ht="24">
      <c r="A137" s="286"/>
      <c r="B137" s="286"/>
      <c r="C137" s="286" t="s">
        <v>652</v>
      </c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>
        <v>1</v>
      </c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>
        <v>1</v>
      </c>
    </row>
    <row r="138" spans="1:46" ht="24">
      <c r="A138" s="286"/>
      <c r="B138" s="310" t="s">
        <v>1009</v>
      </c>
      <c r="C138" s="310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>
        <v>1</v>
      </c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>
        <v>1</v>
      </c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>
        <v>2</v>
      </c>
    </row>
    <row r="139" spans="1:46" ht="24">
      <c r="A139" s="286"/>
      <c r="B139" s="286" t="s">
        <v>184</v>
      </c>
      <c r="C139" s="286" t="s">
        <v>546</v>
      </c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>
        <v>1</v>
      </c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>
        <v>1</v>
      </c>
    </row>
    <row r="140" spans="1:46" ht="24">
      <c r="A140" s="286"/>
      <c r="B140" s="286"/>
      <c r="C140" s="286" t="s">
        <v>184</v>
      </c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>
        <v>1</v>
      </c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>
        <v>1</v>
      </c>
    </row>
    <row r="141" spans="1:46" ht="24">
      <c r="A141" s="286"/>
      <c r="B141" s="310" t="s">
        <v>1010</v>
      </c>
      <c r="C141" s="310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>
        <v>1</v>
      </c>
      <c r="AE141" s="311"/>
      <c r="AF141" s="311"/>
      <c r="AG141" s="311">
        <v>1</v>
      </c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>
        <v>2</v>
      </c>
    </row>
    <row r="142" spans="1:46" ht="24">
      <c r="A142" s="312" t="s">
        <v>959</v>
      </c>
      <c r="B142" s="312"/>
      <c r="C142" s="312"/>
      <c r="D142" s="313"/>
      <c r="E142" s="313"/>
      <c r="F142" s="313"/>
      <c r="G142" s="313"/>
      <c r="H142" s="313"/>
      <c r="I142" s="313"/>
      <c r="J142" s="313"/>
      <c r="K142" s="313">
        <v>1</v>
      </c>
      <c r="L142" s="313"/>
      <c r="M142" s="313"/>
      <c r="N142" s="313">
        <v>1</v>
      </c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>
        <v>1</v>
      </c>
      <c r="AE142" s="313"/>
      <c r="AF142" s="313"/>
      <c r="AG142" s="313">
        <v>3</v>
      </c>
      <c r="AH142" s="313">
        <v>1</v>
      </c>
      <c r="AI142" s="313">
        <v>1</v>
      </c>
      <c r="AJ142" s="313">
        <v>1</v>
      </c>
      <c r="AK142" s="313"/>
      <c r="AL142" s="313"/>
      <c r="AM142" s="313"/>
      <c r="AN142" s="313"/>
      <c r="AO142" s="313"/>
      <c r="AP142" s="313"/>
      <c r="AQ142" s="313"/>
      <c r="AR142" s="313"/>
      <c r="AS142" s="313"/>
      <c r="AT142" s="313">
        <v>9</v>
      </c>
    </row>
    <row r="143" spans="1:46" ht="24">
      <c r="A143" s="286" t="s">
        <v>26</v>
      </c>
      <c r="B143" s="286" t="s">
        <v>237</v>
      </c>
      <c r="C143" s="286" t="s">
        <v>237</v>
      </c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>
        <v>1</v>
      </c>
      <c r="AQ143" s="308"/>
      <c r="AR143" s="308"/>
      <c r="AS143" s="308"/>
      <c r="AT143" s="308">
        <v>1</v>
      </c>
    </row>
    <row r="144" spans="1:46" ht="24">
      <c r="A144" s="286"/>
      <c r="B144" s="286"/>
      <c r="C144" s="286" t="s">
        <v>544</v>
      </c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>
        <v>1</v>
      </c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>
        <v>1</v>
      </c>
    </row>
    <row r="145" spans="1:46" ht="24">
      <c r="A145" s="286"/>
      <c r="B145" s="286"/>
      <c r="C145" s="286" t="s">
        <v>470</v>
      </c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>
        <v>1</v>
      </c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>
        <v>1</v>
      </c>
    </row>
    <row r="146" spans="1:46" ht="24">
      <c r="A146" s="286"/>
      <c r="B146" s="310" t="s">
        <v>1011</v>
      </c>
      <c r="C146" s="310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>
        <v>1</v>
      </c>
      <c r="AA146" s="311"/>
      <c r="AB146" s="311"/>
      <c r="AC146" s="311"/>
      <c r="AD146" s="311"/>
      <c r="AE146" s="311"/>
      <c r="AF146" s="311"/>
      <c r="AG146" s="311">
        <v>1</v>
      </c>
      <c r="AH146" s="311"/>
      <c r="AI146" s="311"/>
      <c r="AJ146" s="311"/>
      <c r="AK146" s="311"/>
      <c r="AL146" s="311"/>
      <c r="AM146" s="311"/>
      <c r="AN146" s="311"/>
      <c r="AO146" s="311"/>
      <c r="AP146" s="311">
        <v>1</v>
      </c>
      <c r="AQ146" s="311"/>
      <c r="AR146" s="311"/>
      <c r="AS146" s="311"/>
      <c r="AT146" s="311">
        <v>3</v>
      </c>
    </row>
    <row r="147" spans="1:46" ht="24">
      <c r="A147" s="286"/>
      <c r="B147" s="286" t="s">
        <v>243</v>
      </c>
      <c r="C147" s="286" t="s">
        <v>243</v>
      </c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>
        <v>1</v>
      </c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>
        <v>1</v>
      </c>
    </row>
    <row r="148" spans="1:46" ht="24">
      <c r="A148" s="286"/>
      <c r="B148" s="310" t="s">
        <v>1012</v>
      </c>
      <c r="C148" s="310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>
        <v>1</v>
      </c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>
        <v>1</v>
      </c>
    </row>
    <row r="149" spans="1:46" ht="24">
      <c r="A149" s="286"/>
      <c r="B149" s="286" t="s">
        <v>246</v>
      </c>
      <c r="C149" s="286" t="s">
        <v>472</v>
      </c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>
        <v>1</v>
      </c>
      <c r="AA149" s="308">
        <v>1</v>
      </c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>
        <v>2</v>
      </c>
    </row>
    <row r="150" spans="1:46" ht="24">
      <c r="A150" s="286"/>
      <c r="B150" s="310" t="s">
        <v>1013</v>
      </c>
      <c r="C150" s="310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>
        <v>1</v>
      </c>
      <c r="AA150" s="311">
        <v>1</v>
      </c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>
        <v>2</v>
      </c>
    </row>
    <row r="151" spans="1:46" ht="24">
      <c r="A151" s="286"/>
      <c r="B151" s="286" t="s">
        <v>242</v>
      </c>
      <c r="C151" s="286" t="s">
        <v>242</v>
      </c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>
        <v>1</v>
      </c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>
        <v>1</v>
      </c>
    </row>
    <row r="152" spans="1:46" ht="24">
      <c r="A152" s="286"/>
      <c r="B152" s="286"/>
      <c r="C152" s="286" t="s">
        <v>504</v>
      </c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>
        <v>1</v>
      </c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>
        <v>1</v>
      </c>
    </row>
    <row r="153" spans="1:46" ht="24">
      <c r="A153" s="286"/>
      <c r="B153" s="310" t="s">
        <v>1014</v>
      </c>
      <c r="C153" s="310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>
        <v>1</v>
      </c>
      <c r="AE153" s="311"/>
      <c r="AF153" s="311"/>
      <c r="AG153" s="311">
        <v>1</v>
      </c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>
        <v>2</v>
      </c>
    </row>
    <row r="154" spans="1:46" ht="24">
      <c r="A154" s="286"/>
      <c r="B154" s="286" t="s">
        <v>26</v>
      </c>
      <c r="C154" s="286" t="s">
        <v>401</v>
      </c>
      <c r="D154" s="308"/>
      <c r="E154" s="308"/>
      <c r="F154" s="308"/>
      <c r="G154" s="308"/>
      <c r="H154" s="308"/>
      <c r="I154" s="308"/>
      <c r="J154" s="308"/>
      <c r="K154" s="308">
        <v>1</v>
      </c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>
        <v>1</v>
      </c>
    </row>
    <row r="155" spans="1:46" ht="24">
      <c r="A155" s="286"/>
      <c r="B155" s="286"/>
      <c r="C155" s="286" t="s">
        <v>338</v>
      </c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>
        <v>1</v>
      </c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>
        <v>1</v>
      </c>
    </row>
    <row r="156" spans="1:46" ht="24">
      <c r="A156" s="286"/>
      <c r="B156" s="286"/>
      <c r="C156" s="286" t="s">
        <v>484</v>
      </c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>
        <v>1</v>
      </c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>
        <v>1</v>
      </c>
    </row>
    <row r="157" spans="1:46" ht="24">
      <c r="A157" s="286"/>
      <c r="B157" s="310" t="s">
        <v>960</v>
      </c>
      <c r="C157" s="310"/>
      <c r="D157" s="311"/>
      <c r="E157" s="311"/>
      <c r="F157" s="311"/>
      <c r="G157" s="311"/>
      <c r="H157" s="311"/>
      <c r="I157" s="311"/>
      <c r="J157" s="311"/>
      <c r="K157" s="311">
        <v>1</v>
      </c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>
        <v>1</v>
      </c>
      <c r="X157" s="311"/>
      <c r="Y157" s="311"/>
      <c r="Z157" s="311"/>
      <c r="AA157" s="311"/>
      <c r="AB157" s="311">
        <v>1</v>
      </c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>
        <v>3</v>
      </c>
    </row>
    <row r="158" spans="1:46" ht="24">
      <c r="A158" s="286"/>
      <c r="B158" s="286" t="s">
        <v>239</v>
      </c>
      <c r="C158" s="286" t="s">
        <v>500</v>
      </c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>
        <v>1</v>
      </c>
      <c r="AM158" s="308"/>
      <c r="AN158" s="308"/>
      <c r="AO158" s="308"/>
      <c r="AP158" s="308"/>
      <c r="AQ158" s="308"/>
      <c r="AR158" s="308"/>
      <c r="AS158" s="308"/>
      <c r="AT158" s="308">
        <v>1</v>
      </c>
    </row>
    <row r="159" spans="1:46" ht="24">
      <c r="A159" s="286"/>
      <c r="B159" s="310" t="s">
        <v>1015</v>
      </c>
      <c r="C159" s="310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>
        <v>1</v>
      </c>
      <c r="AM159" s="311"/>
      <c r="AN159" s="311"/>
      <c r="AO159" s="311"/>
      <c r="AP159" s="311"/>
      <c r="AQ159" s="311"/>
      <c r="AR159" s="311"/>
      <c r="AS159" s="311"/>
      <c r="AT159" s="311">
        <v>1</v>
      </c>
    </row>
    <row r="160" spans="1:46" ht="24">
      <c r="A160" s="286"/>
      <c r="B160" s="286" t="s">
        <v>240</v>
      </c>
      <c r="C160" s="286" t="s">
        <v>731</v>
      </c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>
        <v>1</v>
      </c>
      <c r="AO160" s="308"/>
      <c r="AP160" s="308"/>
      <c r="AQ160" s="308"/>
      <c r="AR160" s="308"/>
      <c r="AS160" s="308"/>
      <c r="AT160" s="308">
        <v>1</v>
      </c>
    </row>
    <row r="161" spans="1:46" ht="24">
      <c r="A161" s="286"/>
      <c r="B161" s="310" t="s">
        <v>1016</v>
      </c>
      <c r="C161" s="310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>
        <v>1</v>
      </c>
      <c r="AO161" s="311"/>
      <c r="AP161" s="311"/>
      <c r="AQ161" s="311"/>
      <c r="AR161" s="311"/>
      <c r="AS161" s="311"/>
      <c r="AT161" s="311">
        <v>1</v>
      </c>
    </row>
    <row r="162" spans="1:46" ht="24">
      <c r="A162" s="286"/>
      <c r="B162" s="286" t="s">
        <v>238</v>
      </c>
      <c r="C162" s="286" t="s">
        <v>446</v>
      </c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>
        <v>1</v>
      </c>
      <c r="S162" s="308"/>
      <c r="T162" s="308"/>
      <c r="U162" s="308"/>
      <c r="V162" s="308">
        <v>1</v>
      </c>
      <c r="W162" s="308"/>
      <c r="X162" s="308"/>
      <c r="Y162" s="308"/>
      <c r="Z162" s="308"/>
      <c r="AA162" s="308"/>
      <c r="AB162" s="308"/>
      <c r="AC162" s="308"/>
      <c r="AD162" s="308">
        <v>2</v>
      </c>
      <c r="AE162" s="308"/>
      <c r="AF162" s="308"/>
      <c r="AG162" s="308"/>
      <c r="AH162" s="308">
        <v>1</v>
      </c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>
        <v>5</v>
      </c>
    </row>
    <row r="163" spans="1:46" ht="24">
      <c r="A163" s="286"/>
      <c r="B163" s="286"/>
      <c r="C163" s="286" t="s">
        <v>238</v>
      </c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>
        <v>2</v>
      </c>
      <c r="AM163" s="308"/>
      <c r="AN163" s="308"/>
      <c r="AO163" s="308"/>
      <c r="AP163" s="308"/>
      <c r="AQ163" s="308"/>
      <c r="AR163" s="308"/>
      <c r="AS163" s="308"/>
      <c r="AT163" s="308">
        <v>2</v>
      </c>
    </row>
    <row r="164" spans="1:46" ht="24">
      <c r="A164" s="286"/>
      <c r="B164" s="310" t="s">
        <v>1017</v>
      </c>
      <c r="C164" s="310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>
        <v>1</v>
      </c>
      <c r="S164" s="311"/>
      <c r="T164" s="311"/>
      <c r="U164" s="311"/>
      <c r="V164" s="311">
        <v>1</v>
      </c>
      <c r="W164" s="311"/>
      <c r="X164" s="311"/>
      <c r="Y164" s="311"/>
      <c r="Z164" s="311"/>
      <c r="AA164" s="311"/>
      <c r="AB164" s="311"/>
      <c r="AC164" s="311"/>
      <c r="AD164" s="311">
        <v>2</v>
      </c>
      <c r="AE164" s="311"/>
      <c r="AF164" s="311"/>
      <c r="AG164" s="311"/>
      <c r="AH164" s="311">
        <v>1</v>
      </c>
      <c r="AI164" s="311"/>
      <c r="AJ164" s="311"/>
      <c r="AK164" s="311"/>
      <c r="AL164" s="311">
        <v>2</v>
      </c>
      <c r="AM164" s="311"/>
      <c r="AN164" s="311"/>
      <c r="AO164" s="311"/>
      <c r="AP164" s="311"/>
      <c r="AQ164" s="311"/>
      <c r="AR164" s="311"/>
      <c r="AS164" s="311"/>
      <c r="AT164" s="311">
        <v>7</v>
      </c>
    </row>
    <row r="165" spans="1:46" ht="24">
      <c r="A165" s="312" t="s">
        <v>960</v>
      </c>
      <c r="B165" s="312"/>
      <c r="C165" s="312"/>
      <c r="D165" s="313"/>
      <c r="E165" s="313"/>
      <c r="F165" s="313"/>
      <c r="G165" s="313"/>
      <c r="H165" s="313"/>
      <c r="I165" s="313"/>
      <c r="J165" s="313"/>
      <c r="K165" s="313">
        <v>1</v>
      </c>
      <c r="L165" s="313"/>
      <c r="M165" s="313"/>
      <c r="N165" s="313"/>
      <c r="O165" s="313"/>
      <c r="P165" s="313"/>
      <c r="Q165" s="313"/>
      <c r="R165" s="313">
        <v>1</v>
      </c>
      <c r="S165" s="313"/>
      <c r="T165" s="313"/>
      <c r="U165" s="313"/>
      <c r="V165" s="313">
        <v>1</v>
      </c>
      <c r="W165" s="313">
        <v>1</v>
      </c>
      <c r="X165" s="313"/>
      <c r="Y165" s="313"/>
      <c r="Z165" s="313">
        <v>2</v>
      </c>
      <c r="AA165" s="313">
        <v>1</v>
      </c>
      <c r="AB165" s="313">
        <v>1</v>
      </c>
      <c r="AC165" s="313"/>
      <c r="AD165" s="313">
        <v>3</v>
      </c>
      <c r="AE165" s="313">
        <v>1</v>
      </c>
      <c r="AF165" s="313"/>
      <c r="AG165" s="313">
        <v>2</v>
      </c>
      <c r="AH165" s="313">
        <v>1</v>
      </c>
      <c r="AI165" s="313"/>
      <c r="AJ165" s="313"/>
      <c r="AK165" s="313"/>
      <c r="AL165" s="313">
        <v>3</v>
      </c>
      <c r="AM165" s="313"/>
      <c r="AN165" s="313">
        <v>1</v>
      </c>
      <c r="AO165" s="313"/>
      <c r="AP165" s="313">
        <v>1</v>
      </c>
      <c r="AQ165" s="313"/>
      <c r="AR165" s="313"/>
      <c r="AS165" s="313"/>
      <c r="AT165" s="313">
        <v>20</v>
      </c>
    </row>
    <row r="166" spans="1:46" ht="24">
      <c r="A166" s="286" t="s">
        <v>34</v>
      </c>
      <c r="B166" s="286" t="s">
        <v>256</v>
      </c>
      <c r="C166" s="286" t="s">
        <v>256</v>
      </c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>
        <v>1</v>
      </c>
      <c r="AP166" s="308"/>
      <c r="AQ166" s="308"/>
      <c r="AR166" s="308"/>
      <c r="AS166" s="308"/>
      <c r="AT166" s="308">
        <v>1</v>
      </c>
    </row>
    <row r="167" spans="1:46" ht="24">
      <c r="A167" s="286"/>
      <c r="B167" s="286"/>
      <c r="C167" s="286" t="s">
        <v>534</v>
      </c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>
        <v>1</v>
      </c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>
        <v>1</v>
      </c>
    </row>
    <row r="168" spans="1:46" ht="24">
      <c r="A168" s="286"/>
      <c r="B168" s="286"/>
      <c r="C168" s="286" t="s">
        <v>714</v>
      </c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>
        <v>1</v>
      </c>
      <c r="AM168" s="308"/>
      <c r="AN168" s="308"/>
      <c r="AO168" s="308"/>
      <c r="AP168" s="308"/>
      <c r="AQ168" s="308"/>
      <c r="AR168" s="308"/>
      <c r="AS168" s="308"/>
      <c r="AT168" s="308">
        <v>1</v>
      </c>
    </row>
    <row r="169" spans="1:46" ht="24">
      <c r="A169" s="286"/>
      <c r="B169" s="286"/>
      <c r="C169" s="286" t="s">
        <v>540</v>
      </c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>
        <v>1</v>
      </c>
      <c r="AF169" s="308"/>
      <c r="AG169" s="308"/>
      <c r="AH169" s="308"/>
      <c r="AI169" s="308"/>
      <c r="AJ169" s="308"/>
      <c r="AK169" s="308">
        <v>1</v>
      </c>
      <c r="AL169" s="308"/>
      <c r="AM169" s="308">
        <v>1</v>
      </c>
      <c r="AN169" s="308"/>
      <c r="AO169" s="308"/>
      <c r="AP169" s="308"/>
      <c r="AQ169" s="308"/>
      <c r="AR169" s="308"/>
      <c r="AS169" s="308"/>
      <c r="AT169" s="308">
        <v>3</v>
      </c>
    </row>
    <row r="170" spans="1:46" ht="24">
      <c r="A170" s="286"/>
      <c r="B170" s="286"/>
      <c r="C170" s="286" t="s">
        <v>525</v>
      </c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308">
        <v>2</v>
      </c>
      <c r="AF170" s="308"/>
      <c r="AG170" s="308"/>
      <c r="AH170" s="308">
        <v>1</v>
      </c>
      <c r="AI170" s="308"/>
      <c r="AJ170" s="308"/>
      <c r="AK170" s="308"/>
      <c r="AL170" s="308"/>
      <c r="AM170" s="308">
        <v>1</v>
      </c>
      <c r="AN170" s="308"/>
      <c r="AO170" s="308"/>
      <c r="AP170" s="308"/>
      <c r="AQ170" s="308"/>
      <c r="AR170" s="308"/>
      <c r="AS170" s="308"/>
      <c r="AT170" s="308">
        <v>4</v>
      </c>
    </row>
    <row r="171" spans="1:46" ht="24">
      <c r="A171" s="286"/>
      <c r="B171" s="286"/>
      <c r="C171" s="286" t="s">
        <v>722</v>
      </c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8"/>
      <c r="AK171" s="308"/>
      <c r="AL171" s="308"/>
      <c r="AM171" s="308"/>
      <c r="AN171" s="308">
        <v>1</v>
      </c>
      <c r="AO171" s="308"/>
      <c r="AP171" s="308"/>
      <c r="AQ171" s="308"/>
      <c r="AR171" s="308"/>
      <c r="AS171" s="308"/>
      <c r="AT171" s="308">
        <v>1</v>
      </c>
    </row>
    <row r="172" spans="1:46" ht="24">
      <c r="A172" s="286"/>
      <c r="B172" s="286"/>
      <c r="C172" s="286" t="s">
        <v>686</v>
      </c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  <c r="AH172" s="308"/>
      <c r="AI172" s="308"/>
      <c r="AJ172" s="308">
        <v>1</v>
      </c>
      <c r="AK172" s="308"/>
      <c r="AL172" s="308"/>
      <c r="AM172" s="308"/>
      <c r="AN172" s="308"/>
      <c r="AO172" s="308"/>
      <c r="AP172" s="308"/>
      <c r="AQ172" s="308"/>
      <c r="AR172" s="308"/>
      <c r="AS172" s="308"/>
      <c r="AT172" s="308">
        <v>1</v>
      </c>
    </row>
    <row r="173" spans="1:46" ht="24">
      <c r="A173" s="286"/>
      <c r="B173" s="310" t="s">
        <v>1018</v>
      </c>
      <c r="C173" s="310"/>
      <c r="D173" s="311"/>
      <c r="E173" s="311"/>
      <c r="F173" s="311"/>
      <c r="G173" s="311"/>
      <c r="H173" s="311"/>
      <c r="I173" s="311"/>
      <c r="J173" s="311"/>
      <c r="K173" s="311"/>
      <c r="L173" s="311"/>
      <c r="M173" s="311"/>
      <c r="N173" s="311"/>
      <c r="O173" s="311"/>
      <c r="P173" s="311"/>
      <c r="Q173" s="311"/>
      <c r="R173" s="311"/>
      <c r="S173" s="311"/>
      <c r="T173" s="311"/>
      <c r="U173" s="311"/>
      <c r="V173" s="311"/>
      <c r="W173" s="311"/>
      <c r="X173" s="311"/>
      <c r="Y173" s="311"/>
      <c r="Z173" s="311"/>
      <c r="AA173" s="311"/>
      <c r="AB173" s="311"/>
      <c r="AC173" s="311"/>
      <c r="AD173" s="311"/>
      <c r="AE173" s="311">
        <v>3</v>
      </c>
      <c r="AF173" s="311">
        <v>1</v>
      </c>
      <c r="AG173" s="311"/>
      <c r="AH173" s="311">
        <v>1</v>
      </c>
      <c r="AI173" s="311"/>
      <c r="AJ173" s="311">
        <v>1</v>
      </c>
      <c r="AK173" s="311">
        <v>1</v>
      </c>
      <c r="AL173" s="311">
        <v>1</v>
      </c>
      <c r="AM173" s="311">
        <v>2</v>
      </c>
      <c r="AN173" s="311">
        <v>1</v>
      </c>
      <c r="AO173" s="311">
        <v>1</v>
      </c>
      <c r="AP173" s="311"/>
      <c r="AQ173" s="311"/>
      <c r="AR173" s="311"/>
      <c r="AS173" s="311"/>
      <c r="AT173" s="311">
        <v>12</v>
      </c>
    </row>
    <row r="174" spans="1:46" ht="24">
      <c r="A174" s="286"/>
      <c r="B174" s="286" t="s">
        <v>261</v>
      </c>
      <c r="C174" s="286" t="s">
        <v>261</v>
      </c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8"/>
      <c r="AC174" s="308"/>
      <c r="AD174" s="308"/>
      <c r="AE174" s="308"/>
      <c r="AF174" s="308"/>
      <c r="AG174" s="308"/>
      <c r="AH174" s="308"/>
      <c r="AI174" s="308">
        <v>2</v>
      </c>
      <c r="AJ174" s="308">
        <v>1</v>
      </c>
      <c r="AK174" s="308">
        <v>1</v>
      </c>
      <c r="AL174" s="308"/>
      <c r="AM174" s="308"/>
      <c r="AN174" s="308"/>
      <c r="AO174" s="308"/>
      <c r="AP174" s="308"/>
      <c r="AQ174" s="308">
        <v>1</v>
      </c>
      <c r="AR174" s="308"/>
      <c r="AS174" s="308"/>
      <c r="AT174" s="308">
        <v>5</v>
      </c>
    </row>
    <row r="175" spans="1:46" ht="24">
      <c r="A175" s="286"/>
      <c r="B175" s="286"/>
      <c r="C175" s="286" t="s">
        <v>531</v>
      </c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  <c r="R175" s="308"/>
      <c r="S175" s="308"/>
      <c r="T175" s="308"/>
      <c r="U175" s="308"/>
      <c r="V175" s="308"/>
      <c r="W175" s="308"/>
      <c r="X175" s="308"/>
      <c r="Y175" s="308"/>
      <c r="Z175" s="308"/>
      <c r="AA175" s="308"/>
      <c r="AB175" s="308"/>
      <c r="AC175" s="308"/>
      <c r="AD175" s="308"/>
      <c r="AE175" s="308"/>
      <c r="AF175" s="308">
        <v>1</v>
      </c>
      <c r="AG175" s="308"/>
      <c r="AH175" s="308"/>
      <c r="AI175" s="308"/>
      <c r="AJ175" s="308"/>
      <c r="AK175" s="308"/>
      <c r="AL175" s="308"/>
      <c r="AM175" s="308">
        <v>1</v>
      </c>
      <c r="AN175" s="308"/>
      <c r="AO175" s="308"/>
      <c r="AP175" s="308"/>
      <c r="AQ175" s="308"/>
      <c r="AR175" s="308"/>
      <c r="AS175" s="308"/>
      <c r="AT175" s="308">
        <v>2</v>
      </c>
    </row>
    <row r="176" spans="1:46" ht="24">
      <c r="A176" s="286"/>
      <c r="B176" s="286"/>
      <c r="C176" s="286" t="s">
        <v>537</v>
      </c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08"/>
      <c r="AC176" s="308"/>
      <c r="AD176" s="308">
        <v>1</v>
      </c>
      <c r="AE176" s="308"/>
      <c r="AF176" s="308">
        <v>1</v>
      </c>
      <c r="AG176" s="308"/>
      <c r="AH176" s="308"/>
      <c r="AI176" s="308"/>
      <c r="AJ176" s="308">
        <v>1</v>
      </c>
      <c r="AK176" s="308"/>
      <c r="AL176" s="308"/>
      <c r="AM176" s="308"/>
      <c r="AN176" s="308"/>
      <c r="AO176" s="308"/>
      <c r="AP176" s="308"/>
      <c r="AQ176" s="308"/>
      <c r="AR176" s="308"/>
      <c r="AS176" s="308"/>
      <c r="AT176" s="308">
        <v>3</v>
      </c>
    </row>
    <row r="177" spans="1:46" ht="24">
      <c r="A177" s="286"/>
      <c r="B177" s="286"/>
      <c r="C177" s="286" t="s">
        <v>491</v>
      </c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  <c r="AA177" s="308"/>
      <c r="AB177" s="308">
        <v>1</v>
      </c>
      <c r="AC177" s="308">
        <v>3</v>
      </c>
      <c r="AD177" s="308">
        <v>1</v>
      </c>
      <c r="AE177" s="308"/>
      <c r="AF177" s="308">
        <v>1</v>
      </c>
      <c r="AG177" s="308"/>
      <c r="AH177" s="308"/>
      <c r="AI177" s="308"/>
      <c r="AJ177" s="308">
        <v>1</v>
      </c>
      <c r="AK177" s="308">
        <v>1</v>
      </c>
      <c r="AL177" s="308"/>
      <c r="AM177" s="308"/>
      <c r="AN177" s="308">
        <v>1</v>
      </c>
      <c r="AO177" s="308"/>
      <c r="AP177" s="308"/>
      <c r="AQ177" s="308"/>
      <c r="AR177" s="308"/>
      <c r="AS177" s="308"/>
      <c r="AT177" s="308">
        <v>9</v>
      </c>
    </row>
    <row r="178" spans="1:46" ht="24">
      <c r="A178" s="286"/>
      <c r="B178" s="286"/>
      <c r="C178" s="286" t="s">
        <v>272</v>
      </c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  <c r="AE178" s="308"/>
      <c r="AF178" s="308"/>
      <c r="AG178" s="308">
        <v>1</v>
      </c>
      <c r="AH178" s="308"/>
      <c r="AI178" s="308"/>
      <c r="AJ178" s="308"/>
      <c r="AK178" s="308"/>
      <c r="AL178" s="308"/>
      <c r="AM178" s="308"/>
      <c r="AN178" s="308"/>
      <c r="AO178" s="308"/>
      <c r="AP178" s="308"/>
      <c r="AQ178" s="308"/>
      <c r="AR178" s="308"/>
      <c r="AS178" s="308"/>
      <c r="AT178" s="308">
        <v>1</v>
      </c>
    </row>
    <row r="179" spans="1:46" ht="24">
      <c r="A179" s="286"/>
      <c r="B179" s="286"/>
      <c r="C179" s="286" t="s">
        <v>454</v>
      </c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  <c r="R179" s="308"/>
      <c r="S179" s="308"/>
      <c r="T179" s="308"/>
      <c r="U179" s="308">
        <v>1</v>
      </c>
      <c r="V179" s="308"/>
      <c r="W179" s="308"/>
      <c r="X179" s="308"/>
      <c r="Y179" s="308"/>
      <c r="Z179" s="308"/>
      <c r="AA179" s="308"/>
      <c r="AB179" s="308"/>
      <c r="AC179" s="308"/>
      <c r="AD179" s="308"/>
      <c r="AE179" s="308"/>
      <c r="AF179" s="308"/>
      <c r="AG179" s="308"/>
      <c r="AH179" s="308"/>
      <c r="AI179" s="308"/>
      <c r="AJ179" s="308"/>
      <c r="AK179" s="308"/>
      <c r="AL179" s="308"/>
      <c r="AM179" s="308"/>
      <c r="AN179" s="308"/>
      <c r="AO179" s="308"/>
      <c r="AP179" s="308"/>
      <c r="AQ179" s="308"/>
      <c r="AR179" s="308"/>
      <c r="AS179" s="308"/>
      <c r="AT179" s="308">
        <v>1</v>
      </c>
    </row>
    <row r="180" spans="1:46" ht="24">
      <c r="A180" s="286"/>
      <c r="B180" s="286"/>
      <c r="C180" s="286" t="s">
        <v>266</v>
      </c>
      <c r="D180" s="308"/>
      <c r="E180" s="308">
        <v>1</v>
      </c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  <c r="R180" s="308"/>
      <c r="S180" s="308"/>
      <c r="T180" s="308"/>
      <c r="U180" s="308"/>
      <c r="V180" s="308"/>
      <c r="W180" s="308"/>
      <c r="X180" s="308"/>
      <c r="Y180" s="308"/>
      <c r="Z180" s="308"/>
      <c r="AA180" s="308"/>
      <c r="AB180" s="308"/>
      <c r="AC180" s="308"/>
      <c r="AD180" s="308"/>
      <c r="AE180" s="308"/>
      <c r="AF180" s="308"/>
      <c r="AG180" s="308"/>
      <c r="AH180" s="308"/>
      <c r="AI180" s="308"/>
      <c r="AJ180" s="308"/>
      <c r="AK180" s="308"/>
      <c r="AL180" s="308"/>
      <c r="AM180" s="308">
        <v>1</v>
      </c>
      <c r="AN180" s="308"/>
      <c r="AO180" s="308"/>
      <c r="AP180" s="308"/>
      <c r="AQ180" s="308"/>
      <c r="AR180" s="308"/>
      <c r="AS180" s="308"/>
      <c r="AT180" s="308">
        <v>2</v>
      </c>
    </row>
    <row r="181" spans="1:46" ht="24">
      <c r="A181" s="286"/>
      <c r="B181" s="310" t="s">
        <v>1019</v>
      </c>
      <c r="C181" s="310"/>
      <c r="D181" s="311"/>
      <c r="E181" s="311">
        <v>1</v>
      </c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>
        <v>1</v>
      </c>
      <c r="V181" s="311"/>
      <c r="W181" s="311"/>
      <c r="X181" s="311"/>
      <c r="Y181" s="311"/>
      <c r="Z181" s="311"/>
      <c r="AA181" s="311"/>
      <c r="AB181" s="311">
        <v>1</v>
      </c>
      <c r="AC181" s="311">
        <v>3</v>
      </c>
      <c r="AD181" s="311">
        <v>2</v>
      </c>
      <c r="AE181" s="311"/>
      <c r="AF181" s="311">
        <v>3</v>
      </c>
      <c r="AG181" s="311">
        <v>1</v>
      </c>
      <c r="AH181" s="311"/>
      <c r="AI181" s="311">
        <v>2</v>
      </c>
      <c r="AJ181" s="311">
        <v>3</v>
      </c>
      <c r="AK181" s="311">
        <v>2</v>
      </c>
      <c r="AL181" s="311"/>
      <c r="AM181" s="311">
        <v>2</v>
      </c>
      <c r="AN181" s="311">
        <v>1</v>
      </c>
      <c r="AO181" s="311"/>
      <c r="AP181" s="311"/>
      <c r="AQ181" s="311">
        <v>1</v>
      </c>
      <c r="AR181" s="311"/>
      <c r="AS181" s="311"/>
      <c r="AT181" s="311">
        <v>23</v>
      </c>
    </row>
    <row r="182" spans="1:46" ht="24">
      <c r="A182" s="286"/>
      <c r="B182" s="286" t="s">
        <v>257</v>
      </c>
      <c r="C182" s="286" t="s">
        <v>257</v>
      </c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>
        <v>1</v>
      </c>
      <c r="P182" s="308"/>
      <c r="Q182" s="308"/>
      <c r="R182" s="308"/>
      <c r="S182" s="308"/>
      <c r="T182" s="308"/>
      <c r="U182" s="308"/>
      <c r="V182" s="308"/>
      <c r="W182" s="308"/>
      <c r="X182" s="308"/>
      <c r="Y182" s="308"/>
      <c r="Z182" s="308"/>
      <c r="AA182" s="308"/>
      <c r="AB182" s="308">
        <v>1</v>
      </c>
      <c r="AC182" s="308"/>
      <c r="AD182" s="308"/>
      <c r="AE182" s="308"/>
      <c r="AF182" s="308"/>
      <c r="AG182" s="308"/>
      <c r="AH182" s="308"/>
      <c r="AI182" s="308"/>
      <c r="AJ182" s="308"/>
      <c r="AK182" s="308"/>
      <c r="AL182" s="308"/>
      <c r="AM182" s="308"/>
      <c r="AN182" s="308"/>
      <c r="AO182" s="308"/>
      <c r="AP182" s="308"/>
      <c r="AQ182" s="308"/>
      <c r="AR182" s="308"/>
      <c r="AS182" s="308"/>
      <c r="AT182" s="308">
        <v>2</v>
      </c>
    </row>
    <row r="183" spans="1:46" ht="24">
      <c r="A183" s="286"/>
      <c r="B183" s="286"/>
      <c r="C183" s="286" t="s">
        <v>693</v>
      </c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>
        <v>1</v>
      </c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>
        <v>1</v>
      </c>
    </row>
    <row r="184" spans="1:46" ht="24">
      <c r="A184" s="286"/>
      <c r="B184" s="286"/>
      <c r="C184" s="286" t="s">
        <v>471</v>
      </c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  <c r="R184" s="308"/>
      <c r="S184" s="308"/>
      <c r="T184" s="308"/>
      <c r="U184" s="308"/>
      <c r="V184" s="308"/>
      <c r="W184" s="308"/>
      <c r="X184" s="308"/>
      <c r="Y184" s="308">
        <v>1</v>
      </c>
      <c r="Z184" s="308"/>
      <c r="AA184" s="308"/>
      <c r="AB184" s="308"/>
      <c r="AC184" s="308"/>
      <c r="AD184" s="308"/>
      <c r="AE184" s="308"/>
      <c r="AF184" s="308"/>
      <c r="AG184" s="308"/>
      <c r="AH184" s="308"/>
      <c r="AI184" s="308"/>
      <c r="AJ184" s="308"/>
      <c r="AK184" s="308"/>
      <c r="AL184" s="308"/>
      <c r="AM184" s="308"/>
      <c r="AN184" s="308"/>
      <c r="AO184" s="308">
        <v>1</v>
      </c>
      <c r="AP184" s="308"/>
      <c r="AQ184" s="308"/>
      <c r="AR184" s="308"/>
      <c r="AS184" s="308"/>
      <c r="AT184" s="308">
        <v>2</v>
      </c>
    </row>
    <row r="185" spans="1:46" ht="24">
      <c r="A185" s="286"/>
      <c r="B185" s="310" t="s">
        <v>1020</v>
      </c>
      <c r="C185" s="310"/>
      <c r="D185" s="311"/>
      <c r="E185" s="311"/>
      <c r="F185" s="311"/>
      <c r="G185" s="311"/>
      <c r="H185" s="311"/>
      <c r="I185" s="311"/>
      <c r="J185" s="311"/>
      <c r="K185" s="311"/>
      <c r="L185" s="311"/>
      <c r="M185" s="311"/>
      <c r="N185" s="311"/>
      <c r="O185" s="311">
        <v>1</v>
      </c>
      <c r="P185" s="311"/>
      <c r="Q185" s="311"/>
      <c r="R185" s="311"/>
      <c r="S185" s="311"/>
      <c r="T185" s="311"/>
      <c r="U185" s="311"/>
      <c r="V185" s="311"/>
      <c r="W185" s="311"/>
      <c r="X185" s="311"/>
      <c r="Y185" s="311">
        <v>1</v>
      </c>
      <c r="Z185" s="311"/>
      <c r="AA185" s="311"/>
      <c r="AB185" s="311">
        <v>1</v>
      </c>
      <c r="AC185" s="311"/>
      <c r="AD185" s="311">
        <v>1</v>
      </c>
      <c r="AE185" s="311"/>
      <c r="AF185" s="311"/>
      <c r="AG185" s="311"/>
      <c r="AH185" s="311"/>
      <c r="AI185" s="311"/>
      <c r="AJ185" s="311"/>
      <c r="AK185" s="311"/>
      <c r="AL185" s="311"/>
      <c r="AM185" s="311"/>
      <c r="AN185" s="311"/>
      <c r="AO185" s="311">
        <v>1</v>
      </c>
      <c r="AP185" s="311"/>
      <c r="AQ185" s="311"/>
      <c r="AR185" s="311"/>
      <c r="AS185" s="311"/>
      <c r="AT185" s="311">
        <v>5</v>
      </c>
    </row>
    <row r="186" spans="1:46" ht="24">
      <c r="A186" s="286"/>
      <c r="B186" s="286" t="s">
        <v>263</v>
      </c>
      <c r="C186" s="286" t="s">
        <v>1104</v>
      </c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  <c r="R186" s="308"/>
      <c r="S186" s="308"/>
      <c r="T186" s="308"/>
      <c r="U186" s="308"/>
      <c r="V186" s="308"/>
      <c r="W186" s="308"/>
      <c r="X186" s="308"/>
      <c r="Y186" s="308"/>
      <c r="Z186" s="308"/>
      <c r="AA186" s="308"/>
      <c r="AB186" s="308"/>
      <c r="AC186" s="308"/>
      <c r="AD186" s="308"/>
      <c r="AE186" s="308"/>
      <c r="AF186" s="308"/>
      <c r="AG186" s="308"/>
      <c r="AH186" s="308"/>
      <c r="AI186" s="308"/>
      <c r="AJ186" s="308"/>
      <c r="AK186" s="308"/>
      <c r="AL186" s="308"/>
      <c r="AM186" s="308"/>
      <c r="AN186" s="308"/>
      <c r="AO186" s="308"/>
      <c r="AP186" s="308"/>
      <c r="AQ186" s="308"/>
      <c r="AR186" s="308"/>
      <c r="AS186" s="308">
        <v>1</v>
      </c>
      <c r="AT186" s="308">
        <v>1</v>
      </c>
    </row>
    <row r="187" spans="1:46" ht="24">
      <c r="A187" s="286"/>
      <c r="B187" s="310" t="s">
        <v>1107</v>
      </c>
      <c r="C187" s="310"/>
      <c r="D187" s="311"/>
      <c r="E187" s="311"/>
      <c r="F187" s="311"/>
      <c r="G187" s="311"/>
      <c r="H187" s="311"/>
      <c r="I187" s="311"/>
      <c r="J187" s="311"/>
      <c r="K187" s="311"/>
      <c r="L187" s="311"/>
      <c r="M187" s="311"/>
      <c r="N187" s="311"/>
      <c r="O187" s="311"/>
      <c r="P187" s="311"/>
      <c r="Q187" s="311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/>
      <c r="AO187" s="311"/>
      <c r="AP187" s="311"/>
      <c r="AQ187" s="311"/>
      <c r="AR187" s="311"/>
      <c r="AS187" s="311">
        <v>1</v>
      </c>
      <c r="AT187" s="311">
        <v>1</v>
      </c>
    </row>
    <row r="188" spans="1:46" ht="24">
      <c r="A188" s="286"/>
      <c r="B188" s="286" t="s">
        <v>258</v>
      </c>
      <c r="C188" s="286" t="s">
        <v>694</v>
      </c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  <c r="R188" s="308"/>
      <c r="S188" s="308"/>
      <c r="T188" s="308"/>
      <c r="U188" s="308"/>
      <c r="V188" s="308"/>
      <c r="W188" s="308"/>
      <c r="X188" s="308"/>
      <c r="Y188" s="308"/>
      <c r="Z188" s="308"/>
      <c r="AA188" s="308"/>
      <c r="AB188" s="308"/>
      <c r="AC188" s="308"/>
      <c r="AD188" s="308"/>
      <c r="AE188" s="308"/>
      <c r="AF188" s="308"/>
      <c r="AG188" s="308"/>
      <c r="AH188" s="308"/>
      <c r="AI188" s="308">
        <v>1</v>
      </c>
      <c r="AJ188" s="308"/>
      <c r="AK188" s="308"/>
      <c r="AL188" s="308"/>
      <c r="AM188" s="308">
        <v>1</v>
      </c>
      <c r="AN188" s="308">
        <v>2</v>
      </c>
      <c r="AO188" s="308"/>
      <c r="AP188" s="308"/>
      <c r="AQ188" s="308"/>
      <c r="AR188" s="308"/>
      <c r="AS188" s="308"/>
      <c r="AT188" s="308">
        <v>4</v>
      </c>
    </row>
    <row r="189" spans="1:46" ht="24">
      <c r="A189" s="286"/>
      <c r="B189" s="286"/>
      <c r="C189" s="286" t="s">
        <v>258</v>
      </c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  <c r="R189" s="308"/>
      <c r="S189" s="308"/>
      <c r="T189" s="308"/>
      <c r="U189" s="308"/>
      <c r="V189" s="308"/>
      <c r="W189" s="308"/>
      <c r="X189" s="308"/>
      <c r="Y189" s="308"/>
      <c r="Z189" s="308"/>
      <c r="AA189" s="308"/>
      <c r="AB189" s="308"/>
      <c r="AC189" s="308"/>
      <c r="AD189" s="308"/>
      <c r="AE189" s="308"/>
      <c r="AF189" s="308">
        <v>1</v>
      </c>
      <c r="AG189" s="308"/>
      <c r="AH189" s="308"/>
      <c r="AI189" s="308"/>
      <c r="AJ189" s="308"/>
      <c r="AK189" s="308"/>
      <c r="AL189" s="308"/>
      <c r="AM189" s="308"/>
      <c r="AN189" s="308"/>
      <c r="AO189" s="308"/>
      <c r="AP189" s="308"/>
      <c r="AQ189" s="308"/>
      <c r="AR189" s="308"/>
      <c r="AS189" s="308"/>
      <c r="AT189" s="308">
        <v>1</v>
      </c>
    </row>
    <row r="190" spans="1:46" ht="24">
      <c r="A190" s="286"/>
      <c r="B190" s="286"/>
      <c r="C190" s="286" t="s">
        <v>451</v>
      </c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  <c r="R190" s="308">
        <v>1</v>
      </c>
      <c r="S190" s="308"/>
      <c r="T190" s="308"/>
      <c r="U190" s="308"/>
      <c r="V190" s="308"/>
      <c r="W190" s="308"/>
      <c r="X190" s="308"/>
      <c r="Y190" s="308"/>
      <c r="Z190" s="308"/>
      <c r="AA190" s="308"/>
      <c r="AB190" s="308"/>
      <c r="AC190" s="308"/>
      <c r="AD190" s="308"/>
      <c r="AE190" s="308"/>
      <c r="AF190" s="308"/>
      <c r="AG190" s="308"/>
      <c r="AH190" s="308"/>
      <c r="AI190" s="308"/>
      <c r="AJ190" s="308"/>
      <c r="AK190" s="308"/>
      <c r="AL190" s="308"/>
      <c r="AM190" s="308"/>
      <c r="AN190" s="308"/>
      <c r="AO190" s="308"/>
      <c r="AP190" s="308"/>
      <c r="AQ190" s="308"/>
      <c r="AR190" s="308"/>
      <c r="AS190" s="308"/>
      <c r="AT190" s="308">
        <v>1</v>
      </c>
    </row>
    <row r="191" spans="1:46" ht="24">
      <c r="A191" s="286"/>
      <c r="B191" s="286"/>
      <c r="C191" s="286" t="s">
        <v>448</v>
      </c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  <c r="R191" s="308"/>
      <c r="S191" s="308"/>
      <c r="T191" s="308"/>
      <c r="U191" s="308"/>
      <c r="V191" s="308"/>
      <c r="W191" s="308"/>
      <c r="X191" s="308"/>
      <c r="Y191" s="308"/>
      <c r="Z191" s="308"/>
      <c r="AA191" s="308"/>
      <c r="AB191" s="308"/>
      <c r="AC191" s="308"/>
      <c r="AD191" s="308"/>
      <c r="AE191" s="308">
        <v>1</v>
      </c>
      <c r="AF191" s="308">
        <v>2</v>
      </c>
      <c r="AG191" s="308">
        <v>2</v>
      </c>
      <c r="AH191" s="308">
        <v>2</v>
      </c>
      <c r="AI191" s="308">
        <v>1</v>
      </c>
      <c r="AJ191" s="308">
        <v>3</v>
      </c>
      <c r="AK191" s="308"/>
      <c r="AL191" s="308"/>
      <c r="AM191" s="308"/>
      <c r="AN191" s="308"/>
      <c r="AO191" s="308"/>
      <c r="AP191" s="308"/>
      <c r="AQ191" s="308"/>
      <c r="AR191" s="308"/>
      <c r="AS191" s="308"/>
      <c r="AT191" s="308">
        <v>11</v>
      </c>
    </row>
    <row r="192" spans="1:46" ht="24">
      <c r="A192" s="286"/>
      <c r="B192" s="310" t="s">
        <v>1021</v>
      </c>
      <c r="C192" s="310"/>
      <c r="D192" s="311"/>
      <c r="E192" s="311"/>
      <c r="F192" s="311"/>
      <c r="G192" s="311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>
        <v>1</v>
      </c>
      <c r="S192" s="311"/>
      <c r="T192" s="311"/>
      <c r="U192" s="311"/>
      <c r="V192" s="311"/>
      <c r="W192" s="311"/>
      <c r="X192" s="311"/>
      <c r="Y192" s="311"/>
      <c r="Z192" s="311"/>
      <c r="AA192" s="311"/>
      <c r="AB192" s="311"/>
      <c r="AC192" s="311"/>
      <c r="AD192" s="311"/>
      <c r="AE192" s="311">
        <v>1</v>
      </c>
      <c r="AF192" s="311">
        <v>3</v>
      </c>
      <c r="AG192" s="311">
        <v>2</v>
      </c>
      <c r="AH192" s="311">
        <v>2</v>
      </c>
      <c r="AI192" s="311">
        <v>2</v>
      </c>
      <c r="AJ192" s="311">
        <v>3</v>
      </c>
      <c r="AK192" s="311"/>
      <c r="AL192" s="311"/>
      <c r="AM192" s="311">
        <v>1</v>
      </c>
      <c r="AN192" s="311">
        <v>2</v>
      </c>
      <c r="AO192" s="311"/>
      <c r="AP192" s="311"/>
      <c r="AQ192" s="311"/>
      <c r="AR192" s="311"/>
      <c r="AS192" s="311"/>
      <c r="AT192" s="311">
        <v>17</v>
      </c>
    </row>
    <row r="193" spans="1:46" ht="24">
      <c r="A193" s="286"/>
      <c r="B193" s="286" t="s">
        <v>264</v>
      </c>
      <c r="C193" s="286" t="s">
        <v>507</v>
      </c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>
        <v>1</v>
      </c>
      <c r="R193" s="308"/>
      <c r="S193" s="308"/>
      <c r="T193" s="308"/>
      <c r="U193" s="308"/>
      <c r="V193" s="308"/>
      <c r="W193" s="308"/>
      <c r="X193" s="308"/>
      <c r="Y193" s="308"/>
      <c r="Z193" s="308"/>
      <c r="AA193" s="308"/>
      <c r="AB193" s="308"/>
      <c r="AC193" s="308"/>
      <c r="AD193" s="308"/>
      <c r="AE193" s="308"/>
      <c r="AF193" s="308"/>
      <c r="AG193" s="308"/>
      <c r="AH193" s="308"/>
      <c r="AI193" s="308"/>
      <c r="AJ193" s="308"/>
      <c r="AK193" s="308"/>
      <c r="AL193" s="308"/>
      <c r="AM193" s="308"/>
      <c r="AN193" s="308"/>
      <c r="AO193" s="308"/>
      <c r="AP193" s="308"/>
      <c r="AQ193" s="308"/>
      <c r="AR193" s="308"/>
      <c r="AS193" s="308"/>
      <c r="AT193" s="308">
        <v>1</v>
      </c>
    </row>
    <row r="194" spans="1:46" ht="24">
      <c r="A194" s="286"/>
      <c r="B194" s="310" t="s">
        <v>1022</v>
      </c>
      <c r="C194" s="310"/>
      <c r="D194" s="311"/>
      <c r="E194" s="311"/>
      <c r="F194" s="311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>
        <v>1</v>
      </c>
      <c r="R194" s="311"/>
      <c r="S194" s="311"/>
      <c r="T194" s="311"/>
      <c r="U194" s="311"/>
      <c r="V194" s="311"/>
      <c r="W194" s="311"/>
      <c r="X194" s="311"/>
      <c r="Y194" s="311"/>
      <c r="Z194" s="311"/>
      <c r="AA194" s="311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1"/>
      <c r="AS194" s="311"/>
      <c r="AT194" s="311">
        <v>1</v>
      </c>
    </row>
    <row r="195" spans="1:46" ht="24">
      <c r="A195" s="286"/>
      <c r="B195" s="286" t="s">
        <v>260</v>
      </c>
      <c r="C195" s="286" t="s">
        <v>660</v>
      </c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  <c r="R195" s="308"/>
      <c r="S195" s="308"/>
      <c r="T195" s="308"/>
      <c r="U195" s="308"/>
      <c r="V195" s="308"/>
      <c r="W195" s="308"/>
      <c r="X195" s="308"/>
      <c r="Y195" s="308"/>
      <c r="Z195" s="308"/>
      <c r="AA195" s="308"/>
      <c r="AB195" s="308"/>
      <c r="AC195" s="308"/>
      <c r="AD195" s="308"/>
      <c r="AE195" s="308"/>
      <c r="AF195" s="308"/>
      <c r="AG195" s="308">
        <v>1</v>
      </c>
      <c r="AH195" s="308"/>
      <c r="AI195" s="308"/>
      <c r="AJ195" s="308"/>
      <c r="AK195" s="308"/>
      <c r="AL195" s="308"/>
      <c r="AM195" s="308"/>
      <c r="AN195" s="308"/>
      <c r="AO195" s="308"/>
      <c r="AP195" s="308"/>
      <c r="AQ195" s="308"/>
      <c r="AR195" s="308"/>
      <c r="AS195" s="308"/>
      <c r="AT195" s="308">
        <v>1</v>
      </c>
    </row>
    <row r="196" spans="1:46" ht="24">
      <c r="A196" s="286"/>
      <c r="B196" s="286"/>
      <c r="C196" s="286" t="s">
        <v>260</v>
      </c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>
        <v>1</v>
      </c>
      <c r="O196" s="308"/>
      <c r="P196" s="308"/>
      <c r="Q196" s="308"/>
      <c r="R196" s="308"/>
      <c r="S196" s="308"/>
      <c r="T196" s="308"/>
      <c r="U196" s="308"/>
      <c r="V196" s="308"/>
      <c r="W196" s="308"/>
      <c r="X196" s="308"/>
      <c r="Y196" s="308"/>
      <c r="Z196" s="308"/>
      <c r="AA196" s="308"/>
      <c r="AB196" s="308"/>
      <c r="AC196" s="308"/>
      <c r="AD196" s="308"/>
      <c r="AE196" s="308"/>
      <c r="AF196" s="308"/>
      <c r="AG196" s="308"/>
      <c r="AH196" s="308"/>
      <c r="AI196" s="308"/>
      <c r="AJ196" s="308"/>
      <c r="AK196" s="308"/>
      <c r="AL196" s="308"/>
      <c r="AM196" s="308"/>
      <c r="AN196" s="308"/>
      <c r="AO196" s="308"/>
      <c r="AP196" s="308"/>
      <c r="AQ196" s="308"/>
      <c r="AR196" s="308"/>
      <c r="AS196" s="308"/>
      <c r="AT196" s="308">
        <v>1</v>
      </c>
    </row>
    <row r="197" spans="1:46" ht="24">
      <c r="A197" s="286"/>
      <c r="B197" s="310" t="s">
        <v>1023</v>
      </c>
      <c r="C197" s="310"/>
      <c r="D197" s="311"/>
      <c r="E197" s="311"/>
      <c r="F197" s="311"/>
      <c r="G197" s="311"/>
      <c r="H197" s="311"/>
      <c r="I197" s="311"/>
      <c r="J197" s="311"/>
      <c r="K197" s="311"/>
      <c r="L197" s="311"/>
      <c r="M197" s="311"/>
      <c r="N197" s="311">
        <v>1</v>
      </c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>
        <v>1</v>
      </c>
      <c r="AH197" s="311"/>
      <c r="AI197" s="311"/>
      <c r="AJ197" s="311"/>
      <c r="AK197" s="311"/>
      <c r="AL197" s="311"/>
      <c r="AM197" s="311"/>
      <c r="AN197" s="311"/>
      <c r="AO197" s="311"/>
      <c r="AP197" s="311"/>
      <c r="AQ197" s="311"/>
      <c r="AR197" s="311"/>
      <c r="AS197" s="311"/>
      <c r="AT197" s="311">
        <v>2</v>
      </c>
    </row>
    <row r="198" spans="1:46" ht="24">
      <c r="A198" s="286"/>
      <c r="B198" s="286" t="s">
        <v>262</v>
      </c>
      <c r="C198" s="286" t="s">
        <v>32</v>
      </c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  <c r="R198" s="308"/>
      <c r="S198" s="308"/>
      <c r="T198" s="308"/>
      <c r="U198" s="308"/>
      <c r="V198" s="308"/>
      <c r="W198" s="308"/>
      <c r="X198" s="308"/>
      <c r="Y198" s="308"/>
      <c r="Z198" s="308"/>
      <c r="AA198" s="308"/>
      <c r="AB198" s="308"/>
      <c r="AC198" s="308"/>
      <c r="AD198" s="308"/>
      <c r="AE198" s="308"/>
      <c r="AF198" s="308"/>
      <c r="AG198" s="308">
        <v>1</v>
      </c>
      <c r="AH198" s="308"/>
      <c r="AI198" s="308"/>
      <c r="AJ198" s="308"/>
      <c r="AK198" s="308"/>
      <c r="AL198" s="308"/>
      <c r="AM198" s="308"/>
      <c r="AN198" s="308"/>
      <c r="AO198" s="308"/>
      <c r="AP198" s="308"/>
      <c r="AQ198" s="308"/>
      <c r="AR198" s="308"/>
      <c r="AS198" s="308"/>
      <c r="AT198" s="308">
        <v>1</v>
      </c>
    </row>
    <row r="199" spans="1:46" ht="24">
      <c r="A199" s="286"/>
      <c r="B199" s="310" t="s">
        <v>1024</v>
      </c>
      <c r="C199" s="310"/>
      <c r="D199" s="311"/>
      <c r="E199" s="311"/>
      <c r="F199" s="311"/>
      <c r="G199" s="311"/>
      <c r="H199" s="311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311"/>
      <c r="AD199" s="311"/>
      <c r="AE199" s="311"/>
      <c r="AF199" s="311"/>
      <c r="AG199" s="311">
        <v>1</v>
      </c>
      <c r="AH199" s="311"/>
      <c r="AI199" s="311"/>
      <c r="AJ199" s="311"/>
      <c r="AK199" s="311"/>
      <c r="AL199" s="311"/>
      <c r="AM199" s="311"/>
      <c r="AN199" s="311"/>
      <c r="AO199" s="311"/>
      <c r="AP199" s="311"/>
      <c r="AQ199" s="311"/>
      <c r="AR199" s="311"/>
      <c r="AS199" s="311"/>
      <c r="AT199" s="311">
        <v>1</v>
      </c>
    </row>
    <row r="200" spans="1:46" ht="24">
      <c r="A200" s="286"/>
      <c r="B200" s="286" t="s">
        <v>259</v>
      </c>
      <c r="C200" s="286" t="s">
        <v>426</v>
      </c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>
        <v>1</v>
      </c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08"/>
      <c r="AB200" s="308"/>
      <c r="AC200" s="308"/>
      <c r="AD200" s="308"/>
      <c r="AE200" s="308"/>
      <c r="AF200" s="308"/>
      <c r="AG200" s="308"/>
      <c r="AH200" s="308"/>
      <c r="AI200" s="308"/>
      <c r="AJ200" s="308"/>
      <c r="AK200" s="308"/>
      <c r="AL200" s="308"/>
      <c r="AM200" s="308"/>
      <c r="AN200" s="308"/>
      <c r="AO200" s="308"/>
      <c r="AP200" s="308"/>
      <c r="AQ200" s="308"/>
      <c r="AR200" s="308"/>
      <c r="AS200" s="308"/>
      <c r="AT200" s="308">
        <v>1</v>
      </c>
    </row>
    <row r="201" spans="1:46" ht="24">
      <c r="A201" s="286"/>
      <c r="B201" s="286"/>
      <c r="C201" s="286" t="s">
        <v>733</v>
      </c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  <c r="AA201" s="308"/>
      <c r="AB201" s="308"/>
      <c r="AC201" s="308"/>
      <c r="AD201" s="308"/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>
        <v>1</v>
      </c>
      <c r="AO201" s="308"/>
      <c r="AP201" s="308"/>
      <c r="AQ201" s="308"/>
      <c r="AR201" s="308"/>
      <c r="AS201" s="308"/>
      <c r="AT201" s="308">
        <v>1</v>
      </c>
    </row>
    <row r="202" spans="1:46" ht="24">
      <c r="A202" s="286"/>
      <c r="B202" s="286"/>
      <c r="C202" s="286" t="s">
        <v>434</v>
      </c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>
        <v>1</v>
      </c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  <c r="AP202" s="308"/>
      <c r="AQ202" s="308"/>
      <c r="AR202" s="308"/>
      <c r="AS202" s="308"/>
      <c r="AT202" s="308">
        <v>1</v>
      </c>
    </row>
    <row r="203" spans="1:46" ht="24">
      <c r="A203" s="286"/>
      <c r="B203" s="286"/>
      <c r="C203" s="286" t="s">
        <v>680</v>
      </c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  <c r="AE203" s="308"/>
      <c r="AF203" s="308"/>
      <c r="AG203" s="308"/>
      <c r="AH203" s="308"/>
      <c r="AI203" s="308"/>
      <c r="AJ203" s="308"/>
      <c r="AK203" s="308">
        <v>1</v>
      </c>
      <c r="AL203" s="308"/>
      <c r="AM203" s="308">
        <v>1</v>
      </c>
      <c r="AN203" s="308"/>
      <c r="AO203" s="308">
        <v>1</v>
      </c>
      <c r="AP203" s="308"/>
      <c r="AQ203" s="308"/>
      <c r="AR203" s="308"/>
      <c r="AS203" s="308"/>
      <c r="AT203" s="308">
        <v>3</v>
      </c>
    </row>
    <row r="204" spans="1:46" ht="24">
      <c r="A204" s="286"/>
      <c r="B204" s="286"/>
      <c r="C204" s="286" t="s">
        <v>59</v>
      </c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F204" s="308"/>
      <c r="AG204" s="308"/>
      <c r="AH204" s="308"/>
      <c r="AI204" s="308"/>
      <c r="AJ204" s="308"/>
      <c r="AK204" s="308"/>
      <c r="AL204" s="308">
        <v>1</v>
      </c>
      <c r="AM204" s="308"/>
      <c r="AN204" s="308">
        <v>1</v>
      </c>
      <c r="AO204" s="308"/>
      <c r="AP204" s="308"/>
      <c r="AQ204" s="308"/>
      <c r="AR204" s="308"/>
      <c r="AS204" s="308"/>
      <c r="AT204" s="308">
        <v>2</v>
      </c>
    </row>
    <row r="205" spans="1:46" ht="24">
      <c r="A205" s="286"/>
      <c r="B205" s="310" t="s">
        <v>1025</v>
      </c>
      <c r="C205" s="310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311">
        <v>1</v>
      </c>
      <c r="O205" s="311"/>
      <c r="P205" s="311">
        <v>1</v>
      </c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/>
      <c r="AH205" s="311"/>
      <c r="AI205" s="311"/>
      <c r="AJ205" s="311"/>
      <c r="AK205" s="311">
        <v>1</v>
      </c>
      <c r="AL205" s="311">
        <v>1</v>
      </c>
      <c r="AM205" s="311">
        <v>1</v>
      </c>
      <c r="AN205" s="311">
        <v>2</v>
      </c>
      <c r="AO205" s="311">
        <v>1</v>
      </c>
      <c r="AP205" s="311"/>
      <c r="AQ205" s="311"/>
      <c r="AR205" s="311"/>
      <c r="AS205" s="311"/>
      <c r="AT205" s="311">
        <v>8</v>
      </c>
    </row>
    <row r="206" spans="1:46" ht="24">
      <c r="A206" s="312" t="s">
        <v>961</v>
      </c>
      <c r="B206" s="312"/>
      <c r="C206" s="312"/>
      <c r="D206" s="313"/>
      <c r="E206" s="313">
        <v>1</v>
      </c>
      <c r="F206" s="313"/>
      <c r="G206" s="313"/>
      <c r="H206" s="313"/>
      <c r="I206" s="313"/>
      <c r="J206" s="313"/>
      <c r="K206" s="313"/>
      <c r="L206" s="313"/>
      <c r="M206" s="313"/>
      <c r="N206" s="313">
        <v>2</v>
      </c>
      <c r="O206" s="313">
        <v>1</v>
      </c>
      <c r="P206" s="313">
        <v>1</v>
      </c>
      <c r="Q206" s="313">
        <v>1</v>
      </c>
      <c r="R206" s="313">
        <v>1</v>
      </c>
      <c r="S206" s="313"/>
      <c r="T206" s="313"/>
      <c r="U206" s="313">
        <v>1</v>
      </c>
      <c r="V206" s="313"/>
      <c r="W206" s="313"/>
      <c r="X206" s="313"/>
      <c r="Y206" s="313">
        <v>1</v>
      </c>
      <c r="Z206" s="313"/>
      <c r="AA206" s="313"/>
      <c r="AB206" s="313">
        <v>2</v>
      </c>
      <c r="AC206" s="313">
        <v>3</v>
      </c>
      <c r="AD206" s="313">
        <v>3</v>
      </c>
      <c r="AE206" s="313">
        <v>4</v>
      </c>
      <c r="AF206" s="313">
        <v>7</v>
      </c>
      <c r="AG206" s="313">
        <v>5</v>
      </c>
      <c r="AH206" s="313">
        <v>3</v>
      </c>
      <c r="AI206" s="313">
        <v>4</v>
      </c>
      <c r="AJ206" s="313">
        <v>7</v>
      </c>
      <c r="AK206" s="313">
        <v>4</v>
      </c>
      <c r="AL206" s="313">
        <v>2</v>
      </c>
      <c r="AM206" s="313">
        <v>6</v>
      </c>
      <c r="AN206" s="313">
        <v>6</v>
      </c>
      <c r="AO206" s="313">
        <v>3</v>
      </c>
      <c r="AP206" s="313"/>
      <c r="AQ206" s="313">
        <v>1</v>
      </c>
      <c r="AR206" s="313"/>
      <c r="AS206" s="313">
        <v>1</v>
      </c>
      <c r="AT206" s="313">
        <v>70</v>
      </c>
    </row>
    <row r="207" spans="1:46" ht="24">
      <c r="A207" s="286" t="s">
        <v>58</v>
      </c>
      <c r="B207" s="286" t="s">
        <v>295</v>
      </c>
      <c r="C207" s="286" t="s">
        <v>347</v>
      </c>
      <c r="D207" s="308"/>
      <c r="E207" s="308"/>
      <c r="F207" s="308">
        <v>1</v>
      </c>
      <c r="G207" s="308"/>
      <c r="H207" s="308"/>
      <c r="I207" s="308"/>
      <c r="J207" s="308"/>
      <c r="K207" s="308"/>
      <c r="L207" s="308">
        <v>1</v>
      </c>
      <c r="M207" s="308"/>
      <c r="N207" s="308"/>
      <c r="O207" s="308"/>
      <c r="P207" s="308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308"/>
      <c r="AC207" s="308"/>
      <c r="AD207" s="308"/>
      <c r="AE207" s="308"/>
      <c r="AF207" s="308"/>
      <c r="AG207" s="308"/>
      <c r="AH207" s="308"/>
      <c r="AI207" s="308"/>
      <c r="AJ207" s="308"/>
      <c r="AK207" s="308"/>
      <c r="AL207" s="308"/>
      <c r="AM207" s="308"/>
      <c r="AN207" s="308"/>
      <c r="AO207" s="308"/>
      <c r="AP207" s="308"/>
      <c r="AQ207" s="308"/>
      <c r="AR207" s="308"/>
      <c r="AS207" s="308"/>
      <c r="AT207" s="308">
        <v>2</v>
      </c>
    </row>
    <row r="208" spans="1:46" ht="24">
      <c r="A208" s="286"/>
      <c r="B208" s="310" t="s">
        <v>1026</v>
      </c>
      <c r="C208" s="310"/>
      <c r="D208" s="311"/>
      <c r="E208" s="311"/>
      <c r="F208" s="311">
        <v>1</v>
      </c>
      <c r="G208" s="311"/>
      <c r="H208" s="311"/>
      <c r="I208" s="311"/>
      <c r="J208" s="311"/>
      <c r="K208" s="311"/>
      <c r="L208" s="311">
        <v>1</v>
      </c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311"/>
      <c r="AD208" s="311"/>
      <c r="AE208" s="311"/>
      <c r="AF208" s="311"/>
      <c r="AG208" s="311"/>
      <c r="AH208" s="311"/>
      <c r="AI208" s="311"/>
      <c r="AJ208" s="311"/>
      <c r="AK208" s="311"/>
      <c r="AL208" s="311"/>
      <c r="AM208" s="311"/>
      <c r="AN208" s="311"/>
      <c r="AO208" s="311"/>
      <c r="AP208" s="311"/>
      <c r="AQ208" s="311"/>
      <c r="AR208" s="311"/>
      <c r="AS208" s="311"/>
      <c r="AT208" s="311">
        <v>2</v>
      </c>
    </row>
    <row r="209" spans="1:46" ht="24">
      <c r="A209" s="286"/>
      <c r="B209" s="286" t="s">
        <v>58</v>
      </c>
      <c r="C209" s="286" t="s">
        <v>58</v>
      </c>
      <c r="D209" s="308"/>
      <c r="E209" s="308"/>
      <c r="F209" s="308">
        <v>1</v>
      </c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  <c r="AA209" s="308"/>
      <c r="AB209" s="308"/>
      <c r="AC209" s="308"/>
      <c r="AD209" s="308"/>
      <c r="AE209" s="308"/>
      <c r="AF209" s="308"/>
      <c r="AG209" s="308"/>
      <c r="AH209" s="308"/>
      <c r="AI209" s="308"/>
      <c r="AJ209" s="308"/>
      <c r="AK209" s="308"/>
      <c r="AL209" s="308">
        <v>1</v>
      </c>
      <c r="AM209" s="308"/>
      <c r="AN209" s="308"/>
      <c r="AO209" s="308"/>
      <c r="AP209" s="308"/>
      <c r="AQ209" s="308"/>
      <c r="AR209" s="308"/>
      <c r="AS209" s="308"/>
      <c r="AT209" s="308">
        <v>2</v>
      </c>
    </row>
    <row r="210" spans="1:46" ht="24">
      <c r="A210" s="286"/>
      <c r="B210" s="286"/>
      <c r="C210" s="286" t="s">
        <v>384</v>
      </c>
      <c r="D210" s="308"/>
      <c r="E210" s="308">
        <v>1</v>
      </c>
      <c r="F210" s="308"/>
      <c r="G210" s="308"/>
      <c r="H210" s="308">
        <v>1</v>
      </c>
      <c r="I210" s="308"/>
      <c r="J210" s="308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  <c r="AE210" s="308"/>
      <c r="AF210" s="308"/>
      <c r="AG210" s="308"/>
      <c r="AH210" s="308"/>
      <c r="AI210" s="308"/>
      <c r="AJ210" s="308"/>
      <c r="AK210" s="308"/>
      <c r="AL210" s="308"/>
      <c r="AM210" s="308"/>
      <c r="AN210" s="308"/>
      <c r="AO210" s="308"/>
      <c r="AP210" s="308"/>
      <c r="AQ210" s="308"/>
      <c r="AR210" s="308"/>
      <c r="AS210" s="308"/>
      <c r="AT210" s="308">
        <v>2</v>
      </c>
    </row>
    <row r="211" spans="1:46" ht="24">
      <c r="A211" s="286"/>
      <c r="B211" s="286"/>
      <c r="C211" s="286" t="s">
        <v>530</v>
      </c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  <c r="AA211" s="308"/>
      <c r="AB211" s="308"/>
      <c r="AC211" s="308"/>
      <c r="AD211" s="308"/>
      <c r="AE211" s="308">
        <v>1</v>
      </c>
      <c r="AF211" s="308"/>
      <c r="AG211" s="308"/>
      <c r="AH211" s="308"/>
      <c r="AI211" s="308"/>
      <c r="AJ211" s="308"/>
      <c r="AK211" s="308"/>
      <c r="AL211" s="308"/>
      <c r="AM211" s="308"/>
      <c r="AN211" s="308"/>
      <c r="AO211" s="308"/>
      <c r="AP211" s="308"/>
      <c r="AQ211" s="308"/>
      <c r="AR211" s="308"/>
      <c r="AS211" s="308"/>
      <c r="AT211" s="308">
        <v>1</v>
      </c>
    </row>
    <row r="212" spans="1:46" ht="24">
      <c r="A212" s="286"/>
      <c r="B212" s="286"/>
      <c r="C212" s="286" t="s">
        <v>429</v>
      </c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>
        <v>1</v>
      </c>
      <c r="P212" s="30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08"/>
      <c r="AD212" s="308"/>
      <c r="AE212" s="308"/>
      <c r="AF212" s="308"/>
      <c r="AG212" s="308"/>
      <c r="AH212" s="308"/>
      <c r="AI212" s="308"/>
      <c r="AJ212" s="308"/>
      <c r="AK212" s="308"/>
      <c r="AL212" s="308"/>
      <c r="AM212" s="308"/>
      <c r="AN212" s="308"/>
      <c r="AO212" s="308"/>
      <c r="AP212" s="308"/>
      <c r="AQ212" s="308"/>
      <c r="AR212" s="308"/>
      <c r="AS212" s="308"/>
      <c r="AT212" s="308">
        <v>1</v>
      </c>
    </row>
    <row r="213" spans="1:46" ht="24">
      <c r="A213" s="286"/>
      <c r="B213" s="310" t="s">
        <v>962</v>
      </c>
      <c r="C213" s="310"/>
      <c r="D213" s="311"/>
      <c r="E213" s="311">
        <v>1</v>
      </c>
      <c r="F213" s="311">
        <v>1</v>
      </c>
      <c r="G213" s="311"/>
      <c r="H213" s="311">
        <v>1</v>
      </c>
      <c r="I213" s="311"/>
      <c r="J213" s="311"/>
      <c r="K213" s="311"/>
      <c r="L213" s="311"/>
      <c r="M213" s="311"/>
      <c r="N213" s="311"/>
      <c r="O213" s="311">
        <v>1</v>
      </c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/>
      <c r="AB213" s="311"/>
      <c r="AC213" s="311"/>
      <c r="AD213" s="311"/>
      <c r="AE213" s="311">
        <v>1</v>
      </c>
      <c r="AF213" s="311"/>
      <c r="AG213" s="311"/>
      <c r="AH213" s="311"/>
      <c r="AI213" s="311"/>
      <c r="AJ213" s="311"/>
      <c r="AK213" s="311"/>
      <c r="AL213" s="311">
        <v>1</v>
      </c>
      <c r="AM213" s="311"/>
      <c r="AN213" s="311"/>
      <c r="AO213" s="311"/>
      <c r="AP213" s="311"/>
      <c r="AQ213" s="311"/>
      <c r="AR213" s="311"/>
      <c r="AS213" s="311"/>
      <c r="AT213" s="311">
        <v>6</v>
      </c>
    </row>
    <row r="214" spans="1:46" ht="24">
      <c r="A214" s="286"/>
      <c r="B214" s="286" t="s">
        <v>294</v>
      </c>
      <c r="C214" s="286" t="s">
        <v>539</v>
      </c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>
        <v>1</v>
      </c>
      <c r="AF214" s="308"/>
      <c r="AG214" s="308"/>
      <c r="AH214" s="308"/>
      <c r="AI214" s="308"/>
      <c r="AJ214" s="308"/>
      <c r="AK214" s="308"/>
      <c r="AL214" s="308"/>
      <c r="AM214" s="308"/>
      <c r="AN214" s="308"/>
      <c r="AO214" s="308"/>
      <c r="AP214" s="308"/>
      <c r="AQ214" s="308"/>
      <c r="AR214" s="308"/>
      <c r="AS214" s="308"/>
      <c r="AT214" s="308">
        <v>1</v>
      </c>
    </row>
    <row r="215" spans="1:46" ht="24">
      <c r="A215" s="286"/>
      <c r="B215" s="286"/>
      <c r="C215" s="286" t="s">
        <v>672</v>
      </c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  <c r="R215" s="308"/>
      <c r="S215" s="308"/>
      <c r="T215" s="308"/>
      <c r="U215" s="308"/>
      <c r="V215" s="308"/>
      <c r="W215" s="308"/>
      <c r="X215" s="308"/>
      <c r="Y215" s="308"/>
      <c r="Z215" s="308"/>
      <c r="AA215" s="308"/>
      <c r="AB215" s="308"/>
      <c r="AC215" s="308"/>
      <c r="AD215" s="308"/>
      <c r="AE215" s="308"/>
      <c r="AF215" s="308"/>
      <c r="AG215" s="308">
        <v>1</v>
      </c>
      <c r="AH215" s="308"/>
      <c r="AI215" s="308">
        <v>2</v>
      </c>
      <c r="AJ215" s="308"/>
      <c r="AK215" s="308"/>
      <c r="AL215" s="308"/>
      <c r="AM215" s="308"/>
      <c r="AN215" s="308"/>
      <c r="AO215" s="308"/>
      <c r="AP215" s="308"/>
      <c r="AQ215" s="308"/>
      <c r="AR215" s="308"/>
      <c r="AS215" s="308"/>
      <c r="AT215" s="308">
        <v>3</v>
      </c>
    </row>
    <row r="216" spans="1:46" ht="24">
      <c r="A216" s="286"/>
      <c r="B216" s="286"/>
      <c r="C216" s="286" t="s">
        <v>674</v>
      </c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  <c r="R216" s="308"/>
      <c r="S216" s="308"/>
      <c r="T216" s="308"/>
      <c r="U216" s="308"/>
      <c r="V216" s="308"/>
      <c r="W216" s="308"/>
      <c r="X216" s="308"/>
      <c r="Y216" s="308"/>
      <c r="Z216" s="308"/>
      <c r="AA216" s="308"/>
      <c r="AB216" s="308"/>
      <c r="AC216" s="308"/>
      <c r="AD216" s="308"/>
      <c r="AE216" s="308"/>
      <c r="AF216" s="308"/>
      <c r="AG216" s="308">
        <v>1</v>
      </c>
      <c r="AH216" s="308"/>
      <c r="AI216" s="308"/>
      <c r="AJ216" s="308"/>
      <c r="AK216" s="308"/>
      <c r="AL216" s="308"/>
      <c r="AM216" s="308"/>
      <c r="AN216" s="308"/>
      <c r="AO216" s="308"/>
      <c r="AP216" s="308"/>
      <c r="AQ216" s="308"/>
      <c r="AR216" s="308"/>
      <c r="AS216" s="308"/>
      <c r="AT216" s="308">
        <v>1</v>
      </c>
    </row>
    <row r="217" spans="1:46" ht="24">
      <c r="A217" s="286"/>
      <c r="B217" s="286"/>
      <c r="C217" s="286" t="s">
        <v>508</v>
      </c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  <c r="R217" s="308"/>
      <c r="S217" s="308"/>
      <c r="T217" s="308"/>
      <c r="U217" s="308"/>
      <c r="V217" s="308"/>
      <c r="W217" s="308"/>
      <c r="X217" s="308"/>
      <c r="Y217" s="308"/>
      <c r="Z217" s="308"/>
      <c r="AA217" s="308"/>
      <c r="AB217" s="308"/>
      <c r="AC217" s="308"/>
      <c r="AD217" s="308">
        <v>1</v>
      </c>
      <c r="AE217" s="308">
        <v>2</v>
      </c>
      <c r="AF217" s="308"/>
      <c r="AG217" s="308"/>
      <c r="AH217" s="308"/>
      <c r="AI217" s="308"/>
      <c r="AJ217" s="308"/>
      <c r="AK217" s="308"/>
      <c r="AL217" s="308"/>
      <c r="AM217" s="308"/>
      <c r="AN217" s="308"/>
      <c r="AO217" s="308"/>
      <c r="AP217" s="308"/>
      <c r="AQ217" s="308"/>
      <c r="AR217" s="308"/>
      <c r="AS217" s="308"/>
      <c r="AT217" s="308">
        <v>3</v>
      </c>
    </row>
    <row r="218" spans="1:46" ht="24">
      <c r="A218" s="286"/>
      <c r="B218" s="310" t="s">
        <v>1027</v>
      </c>
      <c r="C218" s="310"/>
      <c r="D218" s="311"/>
      <c r="E218" s="311"/>
      <c r="F218" s="311"/>
      <c r="G218" s="311"/>
      <c r="H218" s="311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311"/>
      <c r="AD218" s="311">
        <v>1</v>
      </c>
      <c r="AE218" s="311">
        <v>3</v>
      </c>
      <c r="AF218" s="311"/>
      <c r="AG218" s="311">
        <v>2</v>
      </c>
      <c r="AH218" s="311"/>
      <c r="AI218" s="311">
        <v>2</v>
      </c>
      <c r="AJ218" s="311"/>
      <c r="AK218" s="311"/>
      <c r="AL218" s="311"/>
      <c r="AM218" s="311"/>
      <c r="AN218" s="311"/>
      <c r="AO218" s="311"/>
      <c r="AP218" s="311"/>
      <c r="AQ218" s="311"/>
      <c r="AR218" s="311"/>
      <c r="AS218" s="311"/>
      <c r="AT218" s="311">
        <v>8</v>
      </c>
    </row>
    <row r="219" spans="1:46" ht="24">
      <c r="A219" s="312" t="s">
        <v>962</v>
      </c>
      <c r="B219" s="312"/>
      <c r="C219" s="312"/>
      <c r="D219" s="313"/>
      <c r="E219" s="313">
        <v>1</v>
      </c>
      <c r="F219" s="313">
        <v>2</v>
      </c>
      <c r="G219" s="313"/>
      <c r="H219" s="313">
        <v>1</v>
      </c>
      <c r="I219" s="313"/>
      <c r="J219" s="313"/>
      <c r="K219" s="313"/>
      <c r="L219" s="313">
        <v>1</v>
      </c>
      <c r="M219" s="313"/>
      <c r="N219" s="313"/>
      <c r="O219" s="313">
        <v>1</v>
      </c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  <c r="AA219" s="313"/>
      <c r="AB219" s="313"/>
      <c r="AC219" s="313"/>
      <c r="AD219" s="313">
        <v>1</v>
      </c>
      <c r="AE219" s="313">
        <v>4</v>
      </c>
      <c r="AF219" s="313"/>
      <c r="AG219" s="313">
        <v>2</v>
      </c>
      <c r="AH219" s="313"/>
      <c r="AI219" s="313">
        <v>2</v>
      </c>
      <c r="AJ219" s="313"/>
      <c r="AK219" s="313"/>
      <c r="AL219" s="313">
        <v>1</v>
      </c>
      <c r="AM219" s="313"/>
      <c r="AN219" s="313"/>
      <c r="AO219" s="313"/>
      <c r="AP219" s="313"/>
      <c r="AQ219" s="313"/>
      <c r="AR219" s="313"/>
      <c r="AS219" s="313"/>
      <c r="AT219" s="313">
        <v>16</v>
      </c>
    </row>
    <row r="220" spans="1:46" ht="24">
      <c r="A220" s="286" t="s">
        <v>27</v>
      </c>
      <c r="B220" s="286" t="s">
        <v>248</v>
      </c>
      <c r="C220" s="286" t="s">
        <v>420</v>
      </c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>
        <v>1</v>
      </c>
      <c r="O220" s="308"/>
      <c r="P220" s="308"/>
      <c r="Q220" s="308"/>
      <c r="R220" s="308"/>
      <c r="S220" s="308"/>
      <c r="T220" s="308"/>
      <c r="U220" s="308"/>
      <c r="V220" s="308"/>
      <c r="W220" s="308"/>
      <c r="X220" s="308"/>
      <c r="Y220" s="308"/>
      <c r="Z220" s="308"/>
      <c r="AA220" s="308"/>
      <c r="AB220" s="308"/>
      <c r="AC220" s="308"/>
      <c r="AD220" s="308"/>
      <c r="AE220" s="308"/>
      <c r="AF220" s="308"/>
      <c r="AG220" s="308"/>
      <c r="AH220" s="308"/>
      <c r="AI220" s="308"/>
      <c r="AJ220" s="308"/>
      <c r="AK220" s="308"/>
      <c r="AL220" s="308"/>
      <c r="AM220" s="308"/>
      <c r="AN220" s="308"/>
      <c r="AO220" s="308"/>
      <c r="AP220" s="308"/>
      <c r="AQ220" s="308"/>
      <c r="AR220" s="308"/>
      <c r="AS220" s="308"/>
      <c r="AT220" s="308">
        <v>1</v>
      </c>
    </row>
    <row r="221" spans="1:46" ht="24">
      <c r="A221" s="286"/>
      <c r="B221" s="310" t="s">
        <v>1028</v>
      </c>
      <c r="C221" s="310"/>
      <c r="D221" s="311"/>
      <c r="E221" s="311"/>
      <c r="F221" s="311"/>
      <c r="G221" s="311"/>
      <c r="H221" s="311"/>
      <c r="I221" s="311"/>
      <c r="J221" s="311"/>
      <c r="K221" s="311"/>
      <c r="L221" s="311"/>
      <c r="M221" s="311"/>
      <c r="N221" s="311">
        <v>1</v>
      </c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1"/>
      <c r="AN221" s="311"/>
      <c r="AO221" s="311"/>
      <c r="AP221" s="311"/>
      <c r="AQ221" s="311"/>
      <c r="AR221" s="311"/>
      <c r="AS221" s="311"/>
      <c r="AT221" s="311">
        <v>1</v>
      </c>
    </row>
    <row r="222" spans="1:46" ht="24">
      <c r="A222" s="286"/>
      <c r="B222" s="286" t="s">
        <v>250</v>
      </c>
      <c r="C222" s="286" t="s">
        <v>445</v>
      </c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>
        <v>1</v>
      </c>
      <c r="R222" s="308"/>
      <c r="S222" s="308"/>
      <c r="T222" s="308">
        <v>1</v>
      </c>
      <c r="U222" s="308"/>
      <c r="V222" s="308"/>
      <c r="W222" s="308"/>
      <c r="X222" s="308"/>
      <c r="Y222" s="308"/>
      <c r="Z222" s="308"/>
      <c r="AA222" s="308"/>
      <c r="AB222" s="308"/>
      <c r="AC222" s="308"/>
      <c r="AD222" s="308"/>
      <c r="AE222" s="308"/>
      <c r="AF222" s="308"/>
      <c r="AG222" s="308"/>
      <c r="AH222" s="308"/>
      <c r="AI222" s="308"/>
      <c r="AJ222" s="308"/>
      <c r="AK222" s="308"/>
      <c r="AL222" s="308"/>
      <c r="AM222" s="308"/>
      <c r="AN222" s="308"/>
      <c r="AO222" s="308"/>
      <c r="AP222" s="308"/>
      <c r="AQ222" s="308"/>
      <c r="AR222" s="308"/>
      <c r="AS222" s="308"/>
      <c r="AT222" s="308">
        <v>2</v>
      </c>
    </row>
    <row r="223" spans="1:46" ht="24">
      <c r="A223" s="286"/>
      <c r="B223" s="310" t="s">
        <v>1029</v>
      </c>
      <c r="C223" s="310"/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>
        <v>1</v>
      </c>
      <c r="R223" s="311"/>
      <c r="S223" s="311"/>
      <c r="T223" s="311">
        <v>1</v>
      </c>
      <c r="U223" s="311"/>
      <c r="V223" s="311"/>
      <c r="W223" s="311"/>
      <c r="X223" s="311"/>
      <c r="Y223" s="311"/>
      <c r="Z223" s="311"/>
      <c r="AA223" s="311"/>
      <c r="AB223" s="311"/>
      <c r="AC223" s="311"/>
      <c r="AD223" s="311"/>
      <c r="AE223" s="311"/>
      <c r="AF223" s="311"/>
      <c r="AG223" s="311"/>
      <c r="AH223" s="311"/>
      <c r="AI223" s="311"/>
      <c r="AJ223" s="311"/>
      <c r="AK223" s="311"/>
      <c r="AL223" s="311"/>
      <c r="AM223" s="311"/>
      <c r="AN223" s="311"/>
      <c r="AO223" s="311"/>
      <c r="AP223" s="311"/>
      <c r="AQ223" s="311"/>
      <c r="AR223" s="311"/>
      <c r="AS223" s="311"/>
      <c r="AT223" s="311">
        <v>2</v>
      </c>
    </row>
    <row r="224" spans="1:46" ht="24">
      <c r="A224" s="286"/>
      <c r="B224" s="286" t="s">
        <v>249</v>
      </c>
      <c r="C224" s="286" t="s">
        <v>721</v>
      </c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  <c r="R224" s="308"/>
      <c r="S224" s="308"/>
      <c r="T224" s="308"/>
      <c r="U224" s="308"/>
      <c r="V224" s="308"/>
      <c r="W224" s="308"/>
      <c r="X224" s="308"/>
      <c r="Y224" s="308"/>
      <c r="Z224" s="308"/>
      <c r="AA224" s="308"/>
      <c r="AB224" s="308"/>
      <c r="AC224" s="308"/>
      <c r="AD224" s="308"/>
      <c r="AE224" s="308"/>
      <c r="AF224" s="308"/>
      <c r="AG224" s="308"/>
      <c r="AH224" s="308"/>
      <c r="AI224" s="308"/>
      <c r="AJ224" s="308"/>
      <c r="AK224" s="308"/>
      <c r="AL224" s="308"/>
      <c r="AM224" s="308"/>
      <c r="AN224" s="308">
        <v>1</v>
      </c>
      <c r="AO224" s="308"/>
      <c r="AP224" s="308"/>
      <c r="AQ224" s="308"/>
      <c r="AR224" s="308"/>
      <c r="AS224" s="308"/>
      <c r="AT224" s="308">
        <v>1</v>
      </c>
    </row>
    <row r="225" spans="1:46" ht="24">
      <c r="A225" s="286"/>
      <c r="B225" s="310" t="s">
        <v>1030</v>
      </c>
      <c r="C225" s="310"/>
      <c r="D225" s="311"/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311"/>
      <c r="AD225" s="311"/>
      <c r="AE225" s="311"/>
      <c r="AF225" s="311"/>
      <c r="AG225" s="311"/>
      <c r="AH225" s="311"/>
      <c r="AI225" s="311"/>
      <c r="AJ225" s="311"/>
      <c r="AK225" s="311"/>
      <c r="AL225" s="311"/>
      <c r="AM225" s="311"/>
      <c r="AN225" s="311">
        <v>1</v>
      </c>
      <c r="AO225" s="311"/>
      <c r="AP225" s="311"/>
      <c r="AQ225" s="311"/>
      <c r="AR225" s="311"/>
      <c r="AS225" s="311"/>
      <c r="AT225" s="311">
        <v>1</v>
      </c>
    </row>
    <row r="226" spans="1:46" ht="24">
      <c r="A226" s="286"/>
      <c r="B226" s="286" t="s">
        <v>255</v>
      </c>
      <c r="C226" s="286" t="s">
        <v>371</v>
      </c>
      <c r="D226" s="308"/>
      <c r="E226" s="308"/>
      <c r="F226" s="308"/>
      <c r="G226" s="308">
        <v>1</v>
      </c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  <c r="AE226" s="308"/>
      <c r="AF226" s="308"/>
      <c r="AG226" s="308"/>
      <c r="AH226" s="308"/>
      <c r="AI226" s="308">
        <v>1</v>
      </c>
      <c r="AJ226" s="308"/>
      <c r="AK226" s="308"/>
      <c r="AL226" s="308"/>
      <c r="AM226" s="308"/>
      <c r="AN226" s="308"/>
      <c r="AO226" s="308"/>
      <c r="AP226" s="308"/>
      <c r="AQ226" s="308"/>
      <c r="AR226" s="308"/>
      <c r="AS226" s="308"/>
      <c r="AT226" s="308">
        <v>2</v>
      </c>
    </row>
    <row r="227" spans="1:46" ht="24">
      <c r="A227" s="286"/>
      <c r="B227" s="310" t="s">
        <v>1031</v>
      </c>
      <c r="C227" s="310"/>
      <c r="D227" s="311"/>
      <c r="E227" s="311"/>
      <c r="F227" s="311"/>
      <c r="G227" s="311">
        <v>1</v>
      </c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>
        <v>1</v>
      </c>
      <c r="AJ227" s="311"/>
      <c r="AK227" s="311"/>
      <c r="AL227" s="311"/>
      <c r="AM227" s="311"/>
      <c r="AN227" s="311"/>
      <c r="AO227" s="311"/>
      <c r="AP227" s="311"/>
      <c r="AQ227" s="311"/>
      <c r="AR227" s="311"/>
      <c r="AS227" s="311"/>
      <c r="AT227" s="311">
        <v>2</v>
      </c>
    </row>
    <row r="228" spans="1:46" ht="24">
      <c r="A228" s="286"/>
      <c r="B228" s="286" t="s">
        <v>254</v>
      </c>
      <c r="C228" s="286" t="s">
        <v>438</v>
      </c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>
        <v>1</v>
      </c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308"/>
      <c r="AC228" s="308"/>
      <c r="AD228" s="308"/>
      <c r="AE228" s="308"/>
      <c r="AF228" s="308"/>
      <c r="AG228" s="308"/>
      <c r="AH228" s="308"/>
      <c r="AI228" s="308"/>
      <c r="AJ228" s="308"/>
      <c r="AK228" s="308"/>
      <c r="AL228" s="308"/>
      <c r="AM228" s="308"/>
      <c r="AN228" s="308"/>
      <c r="AO228" s="308"/>
      <c r="AP228" s="308"/>
      <c r="AQ228" s="308"/>
      <c r="AR228" s="308"/>
      <c r="AS228" s="308"/>
      <c r="AT228" s="308">
        <v>1</v>
      </c>
    </row>
    <row r="229" spans="1:46" ht="24">
      <c r="A229" s="286"/>
      <c r="B229" s="286"/>
      <c r="C229" s="286" t="s">
        <v>444</v>
      </c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  <c r="R229" s="308">
        <v>4</v>
      </c>
      <c r="S229" s="308"/>
      <c r="T229" s="308">
        <v>2</v>
      </c>
      <c r="U229" s="308">
        <v>2</v>
      </c>
      <c r="V229" s="308">
        <v>2</v>
      </c>
      <c r="W229" s="308"/>
      <c r="X229" s="308"/>
      <c r="Y229" s="308"/>
      <c r="Z229" s="308"/>
      <c r="AA229" s="308"/>
      <c r="AB229" s="308"/>
      <c r="AC229" s="308"/>
      <c r="AD229" s="308"/>
      <c r="AE229" s="308"/>
      <c r="AF229" s="308"/>
      <c r="AG229" s="308"/>
      <c r="AH229" s="308"/>
      <c r="AI229" s="308"/>
      <c r="AJ229" s="308"/>
      <c r="AK229" s="308"/>
      <c r="AL229" s="308"/>
      <c r="AM229" s="308"/>
      <c r="AN229" s="308"/>
      <c r="AO229" s="308"/>
      <c r="AP229" s="308"/>
      <c r="AQ229" s="308"/>
      <c r="AR229" s="308"/>
      <c r="AS229" s="308"/>
      <c r="AT229" s="308">
        <v>10</v>
      </c>
    </row>
    <row r="230" spans="1:46" ht="24">
      <c r="A230" s="286"/>
      <c r="B230" s="286"/>
      <c r="C230" s="286" t="s">
        <v>231</v>
      </c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  <c r="R230" s="308">
        <v>2</v>
      </c>
      <c r="S230" s="308">
        <v>1</v>
      </c>
      <c r="T230" s="308">
        <v>2</v>
      </c>
      <c r="U230" s="308"/>
      <c r="V230" s="308">
        <v>1</v>
      </c>
      <c r="W230" s="308"/>
      <c r="X230" s="308"/>
      <c r="Y230" s="308"/>
      <c r="Z230" s="308"/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8"/>
      <c r="AN230" s="308"/>
      <c r="AO230" s="308"/>
      <c r="AP230" s="308"/>
      <c r="AQ230" s="308"/>
      <c r="AR230" s="308"/>
      <c r="AS230" s="308"/>
      <c r="AT230" s="308">
        <v>6</v>
      </c>
    </row>
    <row r="231" spans="1:46" ht="24">
      <c r="A231" s="286"/>
      <c r="B231" s="310" t="s">
        <v>1032</v>
      </c>
      <c r="C231" s="310"/>
      <c r="D231" s="311"/>
      <c r="E231" s="311"/>
      <c r="F231" s="311"/>
      <c r="G231" s="311"/>
      <c r="H231" s="311"/>
      <c r="I231" s="311"/>
      <c r="J231" s="311"/>
      <c r="K231" s="311"/>
      <c r="L231" s="311"/>
      <c r="M231" s="311"/>
      <c r="N231" s="311"/>
      <c r="O231" s="311"/>
      <c r="P231" s="311"/>
      <c r="Q231" s="311">
        <v>1</v>
      </c>
      <c r="R231" s="311">
        <v>6</v>
      </c>
      <c r="S231" s="311">
        <v>1</v>
      </c>
      <c r="T231" s="311">
        <v>4</v>
      </c>
      <c r="U231" s="311">
        <v>2</v>
      </c>
      <c r="V231" s="311">
        <v>3</v>
      </c>
      <c r="W231" s="311"/>
      <c r="X231" s="311"/>
      <c r="Y231" s="311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/>
      <c r="AO231" s="311"/>
      <c r="AP231" s="311"/>
      <c r="AQ231" s="311"/>
      <c r="AR231" s="311"/>
      <c r="AS231" s="311"/>
      <c r="AT231" s="311">
        <v>17</v>
      </c>
    </row>
    <row r="232" spans="1:46" ht="24">
      <c r="A232" s="286"/>
      <c r="B232" s="286" t="s">
        <v>182</v>
      </c>
      <c r="C232" s="286" t="s">
        <v>419</v>
      </c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>
        <v>1</v>
      </c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  <c r="AA232" s="308"/>
      <c r="AB232" s="308"/>
      <c r="AC232" s="308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  <c r="AP232" s="308"/>
      <c r="AQ232" s="308"/>
      <c r="AR232" s="308"/>
      <c r="AS232" s="308"/>
      <c r="AT232" s="308">
        <v>1</v>
      </c>
    </row>
    <row r="233" spans="1:46" ht="24">
      <c r="A233" s="286"/>
      <c r="B233" s="286"/>
      <c r="C233" s="286" t="s">
        <v>402</v>
      </c>
      <c r="D233" s="308"/>
      <c r="E233" s="308"/>
      <c r="F233" s="308"/>
      <c r="G233" s="308"/>
      <c r="H233" s="308"/>
      <c r="I233" s="308"/>
      <c r="J233" s="308"/>
      <c r="K233" s="308">
        <v>1</v>
      </c>
      <c r="L233" s="308"/>
      <c r="M233" s="308"/>
      <c r="N233" s="308"/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  <c r="Y233" s="308"/>
      <c r="Z233" s="308"/>
      <c r="AA233" s="308"/>
      <c r="AB233" s="308"/>
      <c r="AC233" s="308"/>
      <c r="AD233" s="308"/>
      <c r="AE233" s="308"/>
      <c r="AF233" s="308"/>
      <c r="AG233" s="308"/>
      <c r="AH233" s="308"/>
      <c r="AI233" s="308"/>
      <c r="AJ233" s="308"/>
      <c r="AK233" s="308"/>
      <c r="AL233" s="308"/>
      <c r="AM233" s="308"/>
      <c r="AN233" s="308"/>
      <c r="AO233" s="308"/>
      <c r="AP233" s="308"/>
      <c r="AQ233" s="308"/>
      <c r="AR233" s="308"/>
      <c r="AS233" s="308"/>
      <c r="AT233" s="308">
        <v>1</v>
      </c>
    </row>
    <row r="234" spans="1:46" ht="24">
      <c r="A234" s="286"/>
      <c r="B234" s="310" t="s">
        <v>1033</v>
      </c>
      <c r="C234" s="310"/>
      <c r="D234" s="311"/>
      <c r="E234" s="311"/>
      <c r="F234" s="311"/>
      <c r="G234" s="311"/>
      <c r="H234" s="311"/>
      <c r="I234" s="311"/>
      <c r="J234" s="311"/>
      <c r="K234" s="311">
        <v>1</v>
      </c>
      <c r="L234" s="311"/>
      <c r="M234" s="311"/>
      <c r="N234" s="311">
        <v>1</v>
      </c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  <c r="Z234" s="311"/>
      <c r="AA234" s="311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1"/>
      <c r="AN234" s="311"/>
      <c r="AO234" s="311"/>
      <c r="AP234" s="311"/>
      <c r="AQ234" s="311"/>
      <c r="AR234" s="311"/>
      <c r="AS234" s="311"/>
      <c r="AT234" s="311">
        <v>2</v>
      </c>
    </row>
    <row r="235" spans="1:46" ht="24">
      <c r="A235" s="286"/>
      <c r="B235" s="286" t="s">
        <v>161</v>
      </c>
      <c r="C235" s="286" t="s">
        <v>430</v>
      </c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>
        <v>1</v>
      </c>
      <c r="P235" s="308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  <c r="AA235" s="308"/>
      <c r="AB235" s="308"/>
      <c r="AC235" s="308"/>
      <c r="AD235" s="308">
        <v>1</v>
      </c>
      <c r="AE235" s="308"/>
      <c r="AF235" s="308"/>
      <c r="AG235" s="308"/>
      <c r="AH235" s="308"/>
      <c r="AI235" s="308"/>
      <c r="AJ235" s="308"/>
      <c r="AK235" s="308"/>
      <c r="AL235" s="308"/>
      <c r="AM235" s="308"/>
      <c r="AN235" s="308"/>
      <c r="AO235" s="308"/>
      <c r="AP235" s="308"/>
      <c r="AQ235" s="308"/>
      <c r="AR235" s="308"/>
      <c r="AS235" s="308"/>
      <c r="AT235" s="308">
        <v>2</v>
      </c>
    </row>
    <row r="236" spans="1:46" ht="24">
      <c r="A236" s="286"/>
      <c r="B236" s="286"/>
      <c r="C236" s="286" t="s">
        <v>335</v>
      </c>
      <c r="D236" s="308"/>
      <c r="E236" s="308"/>
      <c r="F236" s="308"/>
      <c r="G236" s="308"/>
      <c r="H236" s="308"/>
      <c r="I236" s="308">
        <v>1</v>
      </c>
      <c r="J236" s="308"/>
      <c r="K236" s="308"/>
      <c r="L236" s="308"/>
      <c r="M236" s="308"/>
      <c r="N236" s="308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  <c r="Y236" s="308"/>
      <c r="Z236" s="308"/>
      <c r="AA236" s="308"/>
      <c r="AB236" s="308"/>
      <c r="AC236" s="308"/>
      <c r="AD236" s="308"/>
      <c r="AE236" s="308"/>
      <c r="AF236" s="308"/>
      <c r="AG236" s="308"/>
      <c r="AH236" s="308"/>
      <c r="AI236" s="308"/>
      <c r="AJ236" s="308"/>
      <c r="AK236" s="308"/>
      <c r="AL236" s="308"/>
      <c r="AM236" s="308"/>
      <c r="AN236" s="308"/>
      <c r="AO236" s="308"/>
      <c r="AP236" s="308"/>
      <c r="AQ236" s="308"/>
      <c r="AR236" s="308"/>
      <c r="AS236" s="308"/>
      <c r="AT236" s="308">
        <v>1</v>
      </c>
    </row>
    <row r="237" spans="1:46" ht="24">
      <c r="A237" s="286"/>
      <c r="B237" s="310" t="s">
        <v>1034</v>
      </c>
      <c r="C237" s="310"/>
      <c r="D237" s="311"/>
      <c r="E237" s="311"/>
      <c r="F237" s="311"/>
      <c r="G237" s="311"/>
      <c r="H237" s="311"/>
      <c r="I237" s="311">
        <v>1</v>
      </c>
      <c r="J237" s="311"/>
      <c r="K237" s="311"/>
      <c r="L237" s="311"/>
      <c r="M237" s="311"/>
      <c r="N237" s="311"/>
      <c r="O237" s="311">
        <v>1</v>
      </c>
      <c r="P237" s="311"/>
      <c r="Q237" s="311"/>
      <c r="R237" s="311"/>
      <c r="S237" s="311"/>
      <c r="T237" s="311"/>
      <c r="U237" s="311"/>
      <c r="V237" s="311"/>
      <c r="W237" s="311"/>
      <c r="X237" s="311"/>
      <c r="Y237" s="311"/>
      <c r="Z237" s="311"/>
      <c r="AA237" s="311"/>
      <c r="AB237" s="311"/>
      <c r="AC237" s="311"/>
      <c r="AD237" s="311">
        <v>1</v>
      </c>
      <c r="AE237" s="311"/>
      <c r="AF237" s="311"/>
      <c r="AG237" s="311"/>
      <c r="AH237" s="311"/>
      <c r="AI237" s="311"/>
      <c r="AJ237" s="311"/>
      <c r="AK237" s="311"/>
      <c r="AL237" s="311"/>
      <c r="AM237" s="311"/>
      <c r="AN237" s="311"/>
      <c r="AO237" s="311"/>
      <c r="AP237" s="311"/>
      <c r="AQ237" s="311"/>
      <c r="AR237" s="311"/>
      <c r="AS237" s="311"/>
      <c r="AT237" s="311">
        <v>3</v>
      </c>
    </row>
    <row r="238" spans="1:46" ht="24">
      <c r="A238" s="312" t="s">
        <v>963</v>
      </c>
      <c r="B238" s="312"/>
      <c r="C238" s="312"/>
      <c r="D238" s="313"/>
      <c r="E238" s="313"/>
      <c r="F238" s="313"/>
      <c r="G238" s="313">
        <v>1</v>
      </c>
      <c r="H238" s="313"/>
      <c r="I238" s="313">
        <v>1</v>
      </c>
      <c r="J238" s="313"/>
      <c r="K238" s="313">
        <v>1</v>
      </c>
      <c r="L238" s="313"/>
      <c r="M238" s="313"/>
      <c r="N238" s="313">
        <v>2</v>
      </c>
      <c r="O238" s="313">
        <v>1</v>
      </c>
      <c r="P238" s="313"/>
      <c r="Q238" s="313">
        <v>2</v>
      </c>
      <c r="R238" s="313">
        <v>6</v>
      </c>
      <c r="S238" s="313">
        <v>1</v>
      </c>
      <c r="T238" s="313">
        <v>5</v>
      </c>
      <c r="U238" s="313">
        <v>2</v>
      </c>
      <c r="V238" s="313">
        <v>3</v>
      </c>
      <c r="W238" s="313"/>
      <c r="X238" s="313"/>
      <c r="Y238" s="313"/>
      <c r="Z238" s="313"/>
      <c r="AA238" s="313"/>
      <c r="AB238" s="313"/>
      <c r="AC238" s="313"/>
      <c r="AD238" s="313">
        <v>1</v>
      </c>
      <c r="AE238" s="313"/>
      <c r="AF238" s="313"/>
      <c r="AG238" s="313"/>
      <c r="AH238" s="313"/>
      <c r="AI238" s="313">
        <v>1</v>
      </c>
      <c r="AJ238" s="313"/>
      <c r="AK238" s="313"/>
      <c r="AL238" s="313"/>
      <c r="AM238" s="313"/>
      <c r="AN238" s="313">
        <v>1</v>
      </c>
      <c r="AO238" s="313"/>
      <c r="AP238" s="313"/>
      <c r="AQ238" s="313"/>
      <c r="AR238" s="313"/>
      <c r="AS238" s="313"/>
      <c r="AT238" s="313">
        <v>28</v>
      </c>
    </row>
    <row r="239" spans="1:46" ht="24">
      <c r="A239" s="286" t="s">
        <v>35</v>
      </c>
      <c r="B239" s="286" t="s">
        <v>302</v>
      </c>
      <c r="C239" s="286" t="s">
        <v>535</v>
      </c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  <c r="AA239" s="308"/>
      <c r="AB239" s="308"/>
      <c r="AC239" s="308"/>
      <c r="AD239" s="308"/>
      <c r="AE239" s="308">
        <v>1</v>
      </c>
      <c r="AF239" s="308"/>
      <c r="AG239" s="308"/>
      <c r="AH239" s="308"/>
      <c r="AI239" s="308"/>
      <c r="AJ239" s="308"/>
      <c r="AK239" s="308"/>
      <c r="AL239" s="308"/>
      <c r="AM239" s="308"/>
      <c r="AN239" s="308"/>
      <c r="AO239" s="308"/>
      <c r="AP239" s="308"/>
      <c r="AQ239" s="308"/>
      <c r="AR239" s="308"/>
      <c r="AS239" s="308"/>
      <c r="AT239" s="308">
        <v>1</v>
      </c>
    </row>
    <row r="240" spans="1:46" ht="24">
      <c r="A240" s="286"/>
      <c r="B240" s="310" t="s">
        <v>1035</v>
      </c>
      <c r="C240" s="310"/>
      <c r="D240" s="311"/>
      <c r="E240" s="311"/>
      <c r="F240" s="311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/>
      <c r="U240" s="311"/>
      <c r="V240" s="311"/>
      <c r="W240" s="311"/>
      <c r="X240" s="311"/>
      <c r="Y240" s="311"/>
      <c r="Z240" s="311"/>
      <c r="AA240" s="311"/>
      <c r="AB240" s="311"/>
      <c r="AC240" s="311"/>
      <c r="AD240" s="311"/>
      <c r="AE240" s="311">
        <v>1</v>
      </c>
      <c r="AF240" s="311"/>
      <c r="AG240" s="311"/>
      <c r="AH240" s="311"/>
      <c r="AI240" s="311"/>
      <c r="AJ240" s="311"/>
      <c r="AK240" s="311"/>
      <c r="AL240" s="311"/>
      <c r="AM240" s="311"/>
      <c r="AN240" s="311"/>
      <c r="AO240" s="311"/>
      <c r="AP240" s="311"/>
      <c r="AQ240" s="311"/>
      <c r="AR240" s="311"/>
      <c r="AS240" s="311"/>
      <c r="AT240" s="311">
        <v>1</v>
      </c>
    </row>
    <row r="241" spans="1:46" ht="24">
      <c r="A241" s="286"/>
      <c r="B241" s="286" t="s">
        <v>303</v>
      </c>
      <c r="C241" s="286" t="s">
        <v>403</v>
      </c>
      <c r="D241" s="308"/>
      <c r="E241" s="308"/>
      <c r="F241" s="308"/>
      <c r="G241" s="308"/>
      <c r="H241" s="308"/>
      <c r="I241" s="308"/>
      <c r="J241" s="308"/>
      <c r="K241" s="308">
        <v>1</v>
      </c>
      <c r="L241" s="308"/>
      <c r="M241" s="308"/>
      <c r="N241" s="308"/>
      <c r="O241" s="308"/>
      <c r="P241" s="308"/>
      <c r="Q241" s="308"/>
      <c r="R241" s="308"/>
      <c r="S241" s="308">
        <v>1</v>
      </c>
      <c r="T241" s="308"/>
      <c r="U241" s="308"/>
      <c r="V241" s="308"/>
      <c r="W241" s="308"/>
      <c r="X241" s="308"/>
      <c r="Y241" s="308"/>
      <c r="Z241" s="308"/>
      <c r="AA241" s="308"/>
      <c r="AB241" s="308"/>
      <c r="AC241" s="308"/>
      <c r="AD241" s="308"/>
      <c r="AE241" s="308"/>
      <c r="AF241" s="308"/>
      <c r="AG241" s="308"/>
      <c r="AH241" s="308"/>
      <c r="AI241" s="308"/>
      <c r="AJ241" s="308"/>
      <c r="AK241" s="308"/>
      <c r="AL241" s="308"/>
      <c r="AM241" s="308"/>
      <c r="AN241" s="308"/>
      <c r="AO241" s="308"/>
      <c r="AP241" s="308"/>
      <c r="AQ241" s="308"/>
      <c r="AR241" s="308"/>
      <c r="AS241" s="308"/>
      <c r="AT241" s="308">
        <v>2</v>
      </c>
    </row>
    <row r="242" spans="1:46" ht="24">
      <c r="A242" s="286"/>
      <c r="B242" s="286"/>
      <c r="C242" s="286" t="s">
        <v>395</v>
      </c>
      <c r="D242" s="308"/>
      <c r="E242" s="308"/>
      <c r="F242" s="308"/>
      <c r="G242" s="308"/>
      <c r="H242" s="308"/>
      <c r="I242" s="308"/>
      <c r="J242" s="308">
        <v>1</v>
      </c>
      <c r="K242" s="308"/>
      <c r="L242" s="308">
        <v>1</v>
      </c>
      <c r="M242" s="308">
        <v>1</v>
      </c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  <c r="X242" s="308"/>
      <c r="Y242" s="308"/>
      <c r="Z242" s="308"/>
      <c r="AA242" s="308"/>
      <c r="AB242" s="308"/>
      <c r="AC242" s="308"/>
      <c r="AD242" s="308"/>
      <c r="AE242" s="308"/>
      <c r="AF242" s="308"/>
      <c r="AG242" s="308"/>
      <c r="AH242" s="308"/>
      <c r="AI242" s="308"/>
      <c r="AJ242" s="308"/>
      <c r="AK242" s="308"/>
      <c r="AL242" s="308"/>
      <c r="AM242" s="308"/>
      <c r="AN242" s="308"/>
      <c r="AO242" s="308"/>
      <c r="AP242" s="308"/>
      <c r="AQ242" s="308"/>
      <c r="AR242" s="308"/>
      <c r="AS242" s="308"/>
      <c r="AT242" s="308">
        <v>3</v>
      </c>
    </row>
    <row r="243" spans="1:46" ht="24">
      <c r="A243" s="286"/>
      <c r="B243" s="286"/>
      <c r="C243" s="286" t="s">
        <v>404</v>
      </c>
      <c r="D243" s="308"/>
      <c r="E243" s="308"/>
      <c r="F243" s="308"/>
      <c r="G243" s="308"/>
      <c r="H243" s="308"/>
      <c r="I243" s="308"/>
      <c r="J243" s="308"/>
      <c r="K243" s="308"/>
      <c r="L243" s="308">
        <v>1</v>
      </c>
      <c r="M243" s="308">
        <v>1</v>
      </c>
      <c r="N243" s="308"/>
      <c r="O243" s="308"/>
      <c r="P243" s="308"/>
      <c r="Q243" s="308">
        <v>1</v>
      </c>
      <c r="R243" s="308"/>
      <c r="S243" s="308">
        <v>3</v>
      </c>
      <c r="T243" s="308"/>
      <c r="U243" s="308"/>
      <c r="V243" s="308"/>
      <c r="W243" s="308"/>
      <c r="X243" s="308"/>
      <c r="Y243" s="308"/>
      <c r="Z243" s="308"/>
      <c r="AA243" s="308"/>
      <c r="AB243" s="308"/>
      <c r="AC243" s="308"/>
      <c r="AD243" s="308"/>
      <c r="AE243" s="308"/>
      <c r="AF243" s="308"/>
      <c r="AG243" s="308"/>
      <c r="AH243" s="308"/>
      <c r="AI243" s="308"/>
      <c r="AJ243" s="308"/>
      <c r="AK243" s="308"/>
      <c r="AL243" s="308"/>
      <c r="AM243" s="308"/>
      <c r="AN243" s="308"/>
      <c r="AO243" s="308"/>
      <c r="AP243" s="308"/>
      <c r="AQ243" s="308"/>
      <c r="AR243" s="308"/>
      <c r="AS243" s="308"/>
      <c r="AT243" s="308">
        <v>6</v>
      </c>
    </row>
    <row r="244" spans="1:46" ht="24">
      <c r="A244" s="286"/>
      <c r="B244" s="310" t="s">
        <v>1036</v>
      </c>
      <c r="C244" s="310"/>
      <c r="D244" s="311"/>
      <c r="E244" s="311"/>
      <c r="F244" s="311"/>
      <c r="G244" s="311"/>
      <c r="H244" s="311"/>
      <c r="I244" s="311"/>
      <c r="J244" s="311">
        <v>1</v>
      </c>
      <c r="K244" s="311">
        <v>1</v>
      </c>
      <c r="L244" s="311">
        <v>2</v>
      </c>
      <c r="M244" s="311">
        <v>2</v>
      </c>
      <c r="N244" s="311"/>
      <c r="O244" s="311"/>
      <c r="P244" s="311"/>
      <c r="Q244" s="311">
        <v>1</v>
      </c>
      <c r="R244" s="311"/>
      <c r="S244" s="311">
        <v>4</v>
      </c>
      <c r="T244" s="311"/>
      <c r="U244" s="311"/>
      <c r="V244" s="311"/>
      <c r="W244" s="311"/>
      <c r="X244" s="311"/>
      <c r="Y244" s="311"/>
      <c r="Z244" s="311"/>
      <c r="AA244" s="311"/>
      <c r="AB244" s="311"/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/>
      <c r="AM244" s="311"/>
      <c r="AN244" s="311"/>
      <c r="AO244" s="311"/>
      <c r="AP244" s="311"/>
      <c r="AQ244" s="311"/>
      <c r="AR244" s="311"/>
      <c r="AS244" s="311"/>
      <c r="AT244" s="311">
        <v>11</v>
      </c>
    </row>
    <row r="245" spans="1:46" ht="24">
      <c r="A245" s="286"/>
      <c r="B245" s="286" t="s">
        <v>35</v>
      </c>
      <c r="C245" s="286" t="s">
        <v>416</v>
      </c>
      <c r="D245" s="308"/>
      <c r="E245" s="308"/>
      <c r="F245" s="308"/>
      <c r="G245" s="308"/>
      <c r="H245" s="308"/>
      <c r="I245" s="308"/>
      <c r="J245" s="308"/>
      <c r="K245" s="308"/>
      <c r="L245" s="308"/>
      <c r="M245" s="308">
        <v>1</v>
      </c>
      <c r="N245" s="308"/>
      <c r="O245" s="308"/>
      <c r="P245" s="308"/>
      <c r="Q245" s="308"/>
      <c r="R245" s="308"/>
      <c r="S245" s="308"/>
      <c r="T245" s="308"/>
      <c r="U245" s="308"/>
      <c r="V245" s="308"/>
      <c r="W245" s="308"/>
      <c r="X245" s="308"/>
      <c r="Y245" s="308"/>
      <c r="Z245" s="308"/>
      <c r="AA245" s="308"/>
      <c r="AB245" s="308"/>
      <c r="AC245" s="308"/>
      <c r="AD245" s="308"/>
      <c r="AE245" s="308"/>
      <c r="AF245" s="308"/>
      <c r="AG245" s="308"/>
      <c r="AH245" s="308"/>
      <c r="AI245" s="308"/>
      <c r="AJ245" s="308"/>
      <c r="AK245" s="308"/>
      <c r="AL245" s="308"/>
      <c r="AM245" s="308"/>
      <c r="AN245" s="308"/>
      <c r="AO245" s="308"/>
      <c r="AP245" s="308"/>
      <c r="AQ245" s="308"/>
      <c r="AR245" s="308"/>
      <c r="AS245" s="308"/>
      <c r="AT245" s="308">
        <v>1</v>
      </c>
    </row>
    <row r="246" spans="1:46" ht="24">
      <c r="A246" s="286"/>
      <c r="B246" s="286"/>
      <c r="C246" s="286" t="s">
        <v>388</v>
      </c>
      <c r="D246" s="308"/>
      <c r="E246" s="308">
        <v>1</v>
      </c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8"/>
      <c r="W246" s="308"/>
      <c r="X246" s="308"/>
      <c r="Y246" s="308"/>
      <c r="Z246" s="308"/>
      <c r="AA246" s="308"/>
      <c r="AB246" s="308"/>
      <c r="AC246" s="308"/>
      <c r="AD246" s="308"/>
      <c r="AE246" s="308"/>
      <c r="AF246" s="308"/>
      <c r="AG246" s="308"/>
      <c r="AH246" s="308"/>
      <c r="AI246" s="308"/>
      <c r="AJ246" s="308"/>
      <c r="AK246" s="308"/>
      <c r="AL246" s="308"/>
      <c r="AM246" s="308"/>
      <c r="AN246" s="308"/>
      <c r="AO246" s="308"/>
      <c r="AP246" s="308"/>
      <c r="AQ246" s="308"/>
      <c r="AR246" s="308"/>
      <c r="AS246" s="308"/>
      <c r="AT246" s="308">
        <v>1</v>
      </c>
    </row>
    <row r="247" spans="1:46" ht="24">
      <c r="A247" s="286"/>
      <c r="B247" s="286"/>
      <c r="C247" s="286" t="s">
        <v>704</v>
      </c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  <c r="R247" s="308"/>
      <c r="S247" s="308"/>
      <c r="T247" s="308"/>
      <c r="U247" s="308"/>
      <c r="V247" s="308"/>
      <c r="W247" s="308"/>
      <c r="X247" s="308"/>
      <c r="Y247" s="308"/>
      <c r="Z247" s="308"/>
      <c r="AA247" s="308"/>
      <c r="AB247" s="308"/>
      <c r="AC247" s="308"/>
      <c r="AD247" s="308"/>
      <c r="AE247" s="308"/>
      <c r="AF247" s="308"/>
      <c r="AG247" s="308"/>
      <c r="AH247" s="308"/>
      <c r="AI247" s="308"/>
      <c r="AJ247" s="308"/>
      <c r="AK247" s="308">
        <v>2</v>
      </c>
      <c r="AL247" s="308"/>
      <c r="AM247" s="308"/>
      <c r="AN247" s="308"/>
      <c r="AO247" s="308"/>
      <c r="AP247" s="308"/>
      <c r="AQ247" s="308"/>
      <c r="AR247" s="308"/>
      <c r="AS247" s="308"/>
      <c r="AT247" s="308">
        <v>2</v>
      </c>
    </row>
    <row r="248" spans="1:46" ht="24">
      <c r="A248" s="286"/>
      <c r="B248" s="286"/>
      <c r="C248" s="286" t="s">
        <v>532</v>
      </c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  <c r="R248" s="308"/>
      <c r="S248" s="308"/>
      <c r="T248" s="308"/>
      <c r="U248" s="308"/>
      <c r="V248" s="308"/>
      <c r="W248" s="308"/>
      <c r="X248" s="308"/>
      <c r="Y248" s="308"/>
      <c r="Z248" s="308"/>
      <c r="AA248" s="308"/>
      <c r="AB248" s="308"/>
      <c r="AC248" s="308"/>
      <c r="AD248" s="308"/>
      <c r="AE248" s="308"/>
      <c r="AF248" s="308">
        <v>1</v>
      </c>
      <c r="AG248" s="308"/>
      <c r="AH248" s="308"/>
      <c r="AI248" s="308"/>
      <c r="AJ248" s="308"/>
      <c r="AK248" s="308"/>
      <c r="AL248" s="308"/>
      <c r="AM248" s="308"/>
      <c r="AN248" s="308"/>
      <c r="AO248" s="308"/>
      <c r="AP248" s="308"/>
      <c r="AQ248" s="308"/>
      <c r="AR248" s="308"/>
      <c r="AS248" s="308"/>
      <c r="AT248" s="308">
        <v>1</v>
      </c>
    </row>
    <row r="249" spans="1:46" ht="24">
      <c r="A249" s="286"/>
      <c r="B249" s="310" t="s">
        <v>964</v>
      </c>
      <c r="C249" s="310"/>
      <c r="D249" s="311"/>
      <c r="E249" s="311">
        <v>1</v>
      </c>
      <c r="F249" s="311"/>
      <c r="G249" s="311"/>
      <c r="H249" s="311"/>
      <c r="I249" s="311"/>
      <c r="J249" s="311"/>
      <c r="K249" s="311"/>
      <c r="L249" s="311"/>
      <c r="M249" s="311">
        <v>1</v>
      </c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/>
      <c r="AF249" s="311">
        <v>1</v>
      </c>
      <c r="AG249" s="311"/>
      <c r="AH249" s="311"/>
      <c r="AI249" s="311"/>
      <c r="AJ249" s="311"/>
      <c r="AK249" s="311">
        <v>2</v>
      </c>
      <c r="AL249" s="311"/>
      <c r="AM249" s="311"/>
      <c r="AN249" s="311"/>
      <c r="AO249" s="311"/>
      <c r="AP249" s="311"/>
      <c r="AQ249" s="311"/>
      <c r="AR249" s="311"/>
      <c r="AS249" s="311"/>
      <c r="AT249" s="311">
        <v>5</v>
      </c>
    </row>
    <row r="250" spans="1:46" ht="24">
      <c r="A250" s="312" t="s">
        <v>964</v>
      </c>
      <c r="B250" s="312"/>
      <c r="C250" s="312"/>
      <c r="D250" s="313"/>
      <c r="E250" s="313">
        <v>1</v>
      </c>
      <c r="F250" s="313"/>
      <c r="G250" s="313"/>
      <c r="H250" s="313"/>
      <c r="I250" s="313"/>
      <c r="J250" s="313">
        <v>1</v>
      </c>
      <c r="K250" s="313">
        <v>1</v>
      </c>
      <c r="L250" s="313">
        <v>2</v>
      </c>
      <c r="M250" s="313">
        <v>3</v>
      </c>
      <c r="N250" s="313"/>
      <c r="O250" s="313"/>
      <c r="P250" s="313"/>
      <c r="Q250" s="313">
        <v>1</v>
      </c>
      <c r="R250" s="313"/>
      <c r="S250" s="313">
        <v>4</v>
      </c>
      <c r="T250" s="313"/>
      <c r="U250" s="313"/>
      <c r="V250" s="313"/>
      <c r="W250" s="313"/>
      <c r="X250" s="313"/>
      <c r="Y250" s="313"/>
      <c r="Z250" s="313"/>
      <c r="AA250" s="313"/>
      <c r="AB250" s="313"/>
      <c r="AC250" s="313"/>
      <c r="AD250" s="313"/>
      <c r="AE250" s="313">
        <v>1</v>
      </c>
      <c r="AF250" s="313">
        <v>1</v>
      </c>
      <c r="AG250" s="313"/>
      <c r="AH250" s="313"/>
      <c r="AI250" s="313"/>
      <c r="AJ250" s="313"/>
      <c r="AK250" s="313">
        <v>2</v>
      </c>
      <c r="AL250" s="313"/>
      <c r="AM250" s="313"/>
      <c r="AN250" s="313"/>
      <c r="AO250" s="313"/>
      <c r="AP250" s="313"/>
      <c r="AQ250" s="313"/>
      <c r="AR250" s="313"/>
      <c r="AS250" s="313"/>
      <c r="AT250" s="313">
        <v>17</v>
      </c>
    </row>
    <row r="251" spans="1:46" ht="24">
      <c r="A251" s="286" t="s">
        <v>21</v>
      </c>
      <c r="B251" s="286" t="s">
        <v>197</v>
      </c>
      <c r="C251" s="286" t="s">
        <v>197</v>
      </c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  <c r="R251" s="308"/>
      <c r="S251" s="308"/>
      <c r="T251" s="308"/>
      <c r="U251" s="308"/>
      <c r="V251" s="308"/>
      <c r="W251" s="308"/>
      <c r="X251" s="308"/>
      <c r="Y251" s="308"/>
      <c r="Z251" s="308"/>
      <c r="AA251" s="308"/>
      <c r="AB251" s="308"/>
      <c r="AC251" s="308">
        <v>1</v>
      </c>
      <c r="AD251" s="308"/>
      <c r="AE251" s="308"/>
      <c r="AF251" s="308"/>
      <c r="AG251" s="308"/>
      <c r="AH251" s="308"/>
      <c r="AI251" s="308"/>
      <c r="AJ251" s="308"/>
      <c r="AK251" s="308"/>
      <c r="AL251" s="308"/>
      <c r="AM251" s="308"/>
      <c r="AN251" s="308"/>
      <c r="AO251" s="308"/>
      <c r="AP251" s="308"/>
      <c r="AQ251" s="308"/>
      <c r="AR251" s="308"/>
      <c r="AS251" s="308"/>
      <c r="AT251" s="308">
        <v>1</v>
      </c>
    </row>
    <row r="252" spans="1:46" ht="24">
      <c r="A252" s="286"/>
      <c r="B252" s="286"/>
      <c r="C252" s="286" t="s">
        <v>542</v>
      </c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  <c r="Y252" s="308"/>
      <c r="Z252" s="308"/>
      <c r="AA252" s="308"/>
      <c r="AB252" s="308"/>
      <c r="AC252" s="308"/>
      <c r="AD252" s="308"/>
      <c r="AE252" s="308"/>
      <c r="AF252" s="308"/>
      <c r="AG252" s="308">
        <v>1</v>
      </c>
      <c r="AH252" s="308"/>
      <c r="AI252" s="308"/>
      <c r="AJ252" s="308"/>
      <c r="AK252" s="308"/>
      <c r="AL252" s="308"/>
      <c r="AM252" s="308"/>
      <c r="AN252" s="308"/>
      <c r="AO252" s="308"/>
      <c r="AP252" s="308"/>
      <c r="AQ252" s="308"/>
      <c r="AR252" s="308"/>
      <c r="AS252" s="308"/>
      <c r="AT252" s="308">
        <v>1</v>
      </c>
    </row>
    <row r="253" spans="1:46" ht="24">
      <c r="A253" s="286"/>
      <c r="B253" s="286"/>
      <c r="C253" s="286" t="s">
        <v>685</v>
      </c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  <c r="Y253" s="308"/>
      <c r="Z253" s="308"/>
      <c r="AA253" s="308"/>
      <c r="AB253" s="308"/>
      <c r="AC253" s="308"/>
      <c r="AD253" s="308"/>
      <c r="AE253" s="308"/>
      <c r="AF253" s="308"/>
      <c r="AG253" s="308"/>
      <c r="AH253" s="308"/>
      <c r="AI253" s="308"/>
      <c r="AJ253" s="308">
        <v>1</v>
      </c>
      <c r="AK253" s="308"/>
      <c r="AL253" s="308"/>
      <c r="AM253" s="308"/>
      <c r="AN253" s="308"/>
      <c r="AO253" s="308"/>
      <c r="AP253" s="308"/>
      <c r="AQ253" s="308"/>
      <c r="AR253" s="308"/>
      <c r="AS253" s="308"/>
      <c r="AT253" s="308">
        <v>1</v>
      </c>
    </row>
    <row r="254" spans="1:46" ht="24">
      <c r="A254" s="286"/>
      <c r="B254" s="286"/>
      <c r="C254" s="286" t="s">
        <v>405</v>
      </c>
      <c r="D254" s="308"/>
      <c r="E254" s="308"/>
      <c r="F254" s="308"/>
      <c r="G254" s="308"/>
      <c r="H254" s="308"/>
      <c r="I254" s="308"/>
      <c r="J254" s="308"/>
      <c r="K254" s="308">
        <v>1</v>
      </c>
      <c r="L254" s="308"/>
      <c r="M254" s="308"/>
      <c r="N254" s="308"/>
      <c r="O254" s="308"/>
      <c r="P254" s="308"/>
      <c r="Q254" s="308"/>
      <c r="R254" s="308"/>
      <c r="S254" s="308"/>
      <c r="T254" s="308"/>
      <c r="U254" s="308"/>
      <c r="V254" s="308"/>
      <c r="W254" s="308"/>
      <c r="X254" s="308"/>
      <c r="Y254" s="308"/>
      <c r="Z254" s="308"/>
      <c r="AA254" s="308"/>
      <c r="AB254" s="308"/>
      <c r="AC254" s="308"/>
      <c r="AD254" s="308"/>
      <c r="AE254" s="308">
        <v>2</v>
      </c>
      <c r="AF254" s="308"/>
      <c r="AG254" s="308">
        <v>2</v>
      </c>
      <c r="AH254" s="308"/>
      <c r="AI254" s="308"/>
      <c r="AJ254" s="308"/>
      <c r="AK254" s="308"/>
      <c r="AL254" s="308"/>
      <c r="AM254" s="308"/>
      <c r="AN254" s="308"/>
      <c r="AO254" s="308">
        <v>1</v>
      </c>
      <c r="AP254" s="308"/>
      <c r="AQ254" s="308"/>
      <c r="AR254" s="308"/>
      <c r="AS254" s="308"/>
      <c r="AT254" s="308">
        <v>6</v>
      </c>
    </row>
    <row r="255" spans="1:46" ht="24">
      <c r="A255" s="286"/>
      <c r="B255" s="310" t="s">
        <v>1037</v>
      </c>
      <c r="C255" s="310"/>
      <c r="D255" s="311"/>
      <c r="E255" s="311"/>
      <c r="F255" s="311"/>
      <c r="G255" s="311"/>
      <c r="H255" s="311"/>
      <c r="I255" s="311"/>
      <c r="J255" s="311"/>
      <c r="K255" s="311">
        <v>1</v>
      </c>
      <c r="L255" s="311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>
        <v>1</v>
      </c>
      <c r="AD255" s="311"/>
      <c r="AE255" s="311">
        <v>2</v>
      </c>
      <c r="AF255" s="311"/>
      <c r="AG255" s="311">
        <v>3</v>
      </c>
      <c r="AH255" s="311"/>
      <c r="AI255" s="311"/>
      <c r="AJ255" s="311">
        <v>1</v>
      </c>
      <c r="AK255" s="311"/>
      <c r="AL255" s="311"/>
      <c r="AM255" s="311"/>
      <c r="AN255" s="311"/>
      <c r="AO255" s="311">
        <v>1</v>
      </c>
      <c r="AP255" s="311"/>
      <c r="AQ255" s="311"/>
      <c r="AR255" s="311"/>
      <c r="AS255" s="311"/>
      <c r="AT255" s="311">
        <v>9</v>
      </c>
    </row>
    <row r="256" spans="1:46" ht="24">
      <c r="A256" s="286"/>
      <c r="B256" s="286" t="s">
        <v>205</v>
      </c>
      <c r="C256" s="286" t="s">
        <v>933</v>
      </c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  <c r="R256" s="308"/>
      <c r="S256" s="308"/>
      <c r="T256" s="308"/>
      <c r="U256" s="308"/>
      <c r="V256" s="308"/>
      <c r="W256" s="308"/>
      <c r="X256" s="308"/>
      <c r="Y256" s="308"/>
      <c r="Z256" s="308"/>
      <c r="AA256" s="308"/>
      <c r="AB256" s="308"/>
      <c r="AC256" s="308"/>
      <c r="AD256" s="308"/>
      <c r="AE256" s="308"/>
      <c r="AF256" s="308"/>
      <c r="AG256" s="308"/>
      <c r="AH256" s="308"/>
      <c r="AI256" s="308"/>
      <c r="AJ256" s="308"/>
      <c r="AK256" s="308"/>
      <c r="AL256" s="308"/>
      <c r="AM256" s="308"/>
      <c r="AN256" s="308"/>
      <c r="AO256" s="308"/>
      <c r="AP256" s="308">
        <v>1</v>
      </c>
      <c r="AQ256" s="308"/>
      <c r="AR256" s="308"/>
      <c r="AS256" s="308"/>
      <c r="AT256" s="308">
        <v>1</v>
      </c>
    </row>
    <row r="257" spans="1:46" ht="24">
      <c r="A257" s="286"/>
      <c r="B257" s="286"/>
      <c r="C257" s="286" t="s">
        <v>706</v>
      </c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  <c r="X257" s="308"/>
      <c r="Y257" s="308"/>
      <c r="Z257" s="308"/>
      <c r="AA257" s="308"/>
      <c r="AB257" s="308"/>
      <c r="AC257" s="308"/>
      <c r="AD257" s="308"/>
      <c r="AE257" s="308"/>
      <c r="AF257" s="308"/>
      <c r="AG257" s="308"/>
      <c r="AH257" s="308"/>
      <c r="AI257" s="308"/>
      <c r="AJ257" s="308"/>
      <c r="AK257" s="308">
        <v>1</v>
      </c>
      <c r="AL257" s="308"/>
      <c r="AM257" s="308"/>
      <c r="AN257" s="308"/>
      <c r="AO257" s="308"/>
      <c r="AP257" s="308"/>
      <c r="AQ257" s="308"/>
      <c r="AR257" s="308"/>
      <c r="AS257" s="308"/>
      <c r="AT257" s="308">
        <v>1</v>
      </c>
    </row>
    <row r="258" spans="1:46" ht="24">
      <c r="A258" s="286"/>
      <c r="B258" s="310" t="s">
        <v>1038</v>
      </c>
      <c r="C258" s="310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1"/>
      <c r="AG258" s="311"/>
      <c r="AH258" s="311"/>
      <c r="AI258" s="311"/>
      <c r="AJ258" s="311"/>
      <c r="AK258" s="311">
        <v>1</v>
      </c>
      <c r="AL258" s="311"/>
      <c r="AM258" s="311"/>
      <c r="AN258" s="311"/>
      <c r="AO258" s="311"/>
      <c r="AP258" s="311">
        <v>1</v>
      </c>
      <c r="AQ258" s="311"/>
      <c r="AR258" s="311"/>
      <c r="AS258" s="311"/>
      <c r="AT258" s="311">
        <v>2</v>
      </c>
    </row>
    <row r="259" spans="1:46" ht="24">
      <c r="A259" s="286"/>
      <c r="B259" s="286" t="s">
        <v>147</v>
      </c>
      <c r="C259" s="286" t="s">
        <v>337</v>
      </c>
      <c r="D259" s="308"/>
      <c r="E259" s="308"/>
      <c r="F259" s="308"/>
      <c r="G259" s="308">
        <v>1</v>
      </c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  <c r="X259" s="308"/>
      <c r="Y259" s="308"/>
      <c r="Z259" s="308"/>
      <c r="AA259" s="308"/>
      <c r="AB259" s="308"/>
      <c r="AC259" s="308"/>
      <c r="AD259" s="308"/>
      <c r="AE259" s="308"/>
      <c r="AF259" s="308"/>
      <c r="AG259" s="308"/>
      <c r="AH259" s="308"/>
      <c r="AI259" s="308"/>
      <c r="AJ259" s="308"/>
      <c r="AK259" s="308"/>
      <c r="AL259" s="308"/>
      <c r="AM259" s="308"/>
      <c r="AN259" s="308"/>
      <c r="AO259" s="308"/>
      <c r="AP259" s="308"/>
      <c r="AQ259" s="308"/>
      <c r="AR259" s="308"/>
      <c r="AS259" s="308"/>
      <c r="AT259" s="308">
        <v>1</v>
      </c>
    </row>
    <row r="260" spans="1:46" ht="24">
      <c r="A260" s="286"/>
      <c r="B260" s="310" t="s">
        <v>1039</v>
      </c>
      <c r="C260" s="310"/>
      <c r="D260" s="311"/>
      <c r="E260" s="311"/>
      <c r="F260" s="311"/>
      <c r="G260" s="311">
        <v>1</v>
      </c>
      <c r="H260" s="311"/>
      <c r="I260" s="311"/>
      <c r="J260" s="311"/>
      <c r="K260" s="311"/>
      <c r="L260" s="311"/>
      <c r="M260" s="311"/>
      <c r="N260" s="311"/>
      <c r="O260" s="311"/>
      <c r="P260" s="311"/>
      <c r="Q260" s="311"/>
      <c r="R260" s="311"/>
      <c r="S260" s="311"/>
      <c r="T260" s="311"/>
      <c r="U260" s="311"/>
      <c r="V260" s="311"/>
      <c r="W260" s="311"/>
      <c r="X260" s="311"/>
      <c r="Y260" s="311"/>
      <c r="Z260" s="311"/>
      <c r="AA260" s="311"/>
      <c r="AB260" s="311"/>
      <c r="AC260" s="311"/>
      <c r="AD260" s="311"/>
      <c r="AE260" s="311"/>
      <c r="AF260" s="311"/>
      <c r="AG260" s="311"/>
      <c r="AH260" s="311"/>
      <c r="AI260" s="311"/>
      <c r="AJ260" s="311"/>
      <c r="AK260" s="311"/>
      <c r="AL260" s="311"/>
      <c r="AM260" s="311"/>
      <c r="AN260" s="311"/>
      <c r="AO260" s="311"/>
      <c r="AP260" s="311"/>
      <c r="AQ260" s="311"/>
      <c r="AR260" s="311"/>
      <c r="AS260" s="311"/>
      <c r="AT260" s="311">
        <v>1</v>
      </c>
    </row>
    <row r="261" spans="1:46" ht="24">
      <c r="A261" s="286"/>
      <c r="B261" s="286" t="s">
        <v>199</v>
      </c>
      <c r="C261" s="286" t="s">
        <v>934</v>
      </c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8"/>
      <c r="W261" s="308"/>
      <c r="X261" s="308"/>
      <c r="Y261" s="308"/>
      <c r="Z261" s="308"/>
      <c r="AA261" s="308"/>
      <c r="AB261" s="308"/>
      <c r="AC261" s="308"/>
      <c r="AD261" s="308"/>
      <c r="AE261" s="308"/>
      <c r="AF261" s="308"/>
      <c r="AG261" s="308"/>
      <c r="AH261" s="308"/>
      <c r="AI261" s="308"/>
      <c r="AJ261" s="308"/>
      <c r="AK261" s="308"/>
      <c r="AL261" s="308"/>
      <c r="AM261" s="308"/>
      <c r="AN261" s="308"/>
      <c r="AO261" s="308">
        <v>1</v>
      </c>
      <c r="AP261" s="308"/>
      <c r="AQ261" s="308"/>
      <c r="AR261" s="308"/>
      <c r="AS261" s="308"/>
      <c r="AT261" s="308">
        <v>1</v>
      </c>
    </row>
    <row r="262" spans="1:46" ht="24">
      <c r="A262" s="286"/>
      <c r="B262" s="310" t="s">
        <v>1040</v>
      </c>
      <c r="C262" s="310"/>
      <c r="D262" s="311"/>
      <c r="E262" s="311"/>
      <c r="F262" s="311"/>
      <c r="G262" s="311"/>
      <c r="H262" s="311"/>
      <c r="I262" s="311"/>
      <c r="J262" s="311"/>
      <c r="K262" s="311"/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1"/>
      <c r="Z262" s="311"/>
      <c r="AA262" s="311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1"/>
      <c r="AM262" s="311"/>
      <c r="AN262" s="311"/>
      <c r="AO262" s="311">
        <v>1</v>
      </c>
      <c r="AP262" s="311"/>
      <c r="AQ262" s="311"/>
      <c r="AR262" s="311"/>
      <c r="AS262" s="311"/>
      <c r="AT262" s="311">
        <v>1</v>
      </c>
    </row>
    <row r="263" spans="1:46" ht="24">
      <c r="A263" s="286"/>
      <c r="B263" s="286" t="s">
        <v>206</v>
      </c>
      <c r="C263" s="286" t="s">
        <v>715</v>
      </c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  <c r="R263" s="308"/>
      <c r="S263" s="308"/>
      <c r="T263" s="308"/>
      <c r="U263" s="308"/>
      <c r="V263" s="308"/>
      <c r="W263" s="308"/>
      <c r="X263" s="308"/>
      <c r="Y263" s="308"/>
      <c r="Z263" s="308"/>
      <c r="AA263" s="308"/>
      <c r="AB263" s="308"/>
      <c r="AC263" s="308"/>
      <c r="AD263" s="308"/>
      <c r="AE263" s="308"/>
      <c r="AF263" s="308"/>
      <c r="AG263" s="308"/>
      <c r="AH263" s="308"/>
      <c r="AI263" s="308"/>
      <c r="AJ263" s="308"/>
      <c r="AK263" s="308"/>
      <c r="AL263" s="308">
        <v>1</v>
      </c>
      <c r="AM263" s="308"/>
      <c r="AN263" s="308"/>
      <c r="AO263" s="308"/>
      <c r="AP263" s="308"/>
      <c r="AQ263" s="308"/>
      <c r="AR263" s="308"/>
      <c r="AS263" s="308"/>
      <c r="AT263" s="308">
        <v>1</v>
      </c>
    </row>
    <row r="264" spans="1:46" ht="24">
      <c r="A264" s="286"/>
      <c r="B264" s="286"/>
      <c r="C264" s="286" t="s">
        <v>405</v>
      </c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  <c r="R264" s="308"/>
      <c r="S264" s="308"/>
      <c r="T264" s="308"/>
      <c r="U264" s="308"/>
      <c r="V264" s="308"/>
      <c r="W264" s="308"/>
      <c r="X264" s="308"/>
      <c r="Y264" s="308"/>
      <c r="Z264" s="308"/>
      <c r="AA264" s="308"/>
      <c r="AB264" s="308"/>
      <c r="AC264" s="308"/>
      <c r="AD264" s="308"/>
      <c r="AE264" s="308"/>
      <c r="AF264" s="308"/>
      <c r="AG264" s="308"/>
      <c r="AH264" s="308"/>
      <c r="AI264" s="308"/>
      <c r="AJ264" s="308"/>
      <c r="AK264" s="308"/>
      <c r="AL264" s="308"/>
      <c r="AM264" s="308"/>
      <c r="AN264" s="308"/>
      <c r="AO264" s="308"/>
      <c r="AP264" s="308"/>
      <c r="AQ264" s="308"/>
      <c r="AR264" s="308"/>
      <c r="AS264" s="308">
        <v>1</v>
      </c>
      <c r="AT264" s="308">
        <v>1</v>
      </c>
    </row>
    <row r="265" spans="1:46" ht="24">
      <c r="A265" s="286"/>
      <c r="B265" s="286"/>
      <c r="C265" s="286" t="s">
        <v>529</v>
      </c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  <c r="R265" s="308"/>
      <c r="S265" s="308"/>
      <c r="T265" s="308"/>
      <c r="U265" s="308"/>
      <c r="V265" s="308"/>
      <c r="W265" s="308"/>
      <c r="X265" s="308"/>
      <c r="Y265" s="308"/>
      <c r="Z265" s="308"/>
      <c r="AA265" s="308"/>
      <c r="AB265" s="308"/>
      <c r="AC265" s="308"/>
      <c r="AD265" s="308"/>
      <c r="AE265" s="308">
        <v>1</v>
      </c>
      <c r="AF265" s="308"/>
      <c r="AG265" s="308"/>
      <c r="AH265" s="308"/>
      <c r="AI265" s="308">
        <v>1</v>
      </c>
      <c r="AJ265" s="308"/>
      <c r="AK265" s="308"/>
      <c r="AL265" s="308"/>
      <c r="AM265" s="308"/>
      <c r="AN265" s="308"/>
      <c r="AO265" s="308"/>
      <c r="AP265" s="308"/>
      <c r="AQ265" s="308"/>
      <c r="AR265" s="308"/>
      <c r="AS265" s="308"/>
      <c r="AT265" s="308">
        <v>2</v>
      </c>
    </row>
    <row r="266" spans="1:46" ht="24">
      <c r="A266" s="286"/>
      <c r="B266" s="286"/>
      <c r="C266" s="286" t="s">
        <v>487</v>
      </c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  <c r="R266" s="308"/>
      <c r="S266" s="308"/>
      <c r="T266" s="308"/>
      <c r="U266" s="308"/>
      <c r="V266" s="308"/>
      <c r="W266" s="308"/>
      <c r="X266" s="308"/>
      <c r="Y266" s="308"/>
      <c r="Z266" s="308"/>
      <c r="AA266" s="308"/>
      <c r="AB266" s="308">
        <v>1</v>
      </c>
      <c r="AC266" s="308"/>
      <c r="AD266" s="308"/>
      <c r="AE266" s="308"/>
      <c r="AF266" s="308"/>
      <c r="AG266" s="308"/>
      <c r="AH266" s="308"/>
      <c r="AI266" s="308"/>
      <c r="AJ266" s="308"/>
      <c r="AK266" s="308"/>
      <c r="AL266" s="308"/>
      <c r="AM266" s="308"/>
      <c r="AN266" s="308"/>
      <c r="AO266" s="308"/>
      <c r="AP266" s="308"/>
      <c r="AQ266" s="308"/>
      <c r="AR266" s="308"/>
      <c r="AS266" s="308"/>
      <c r="AT266" s="308">
        <v>1</v>
      </c>
    </row>
    <row r="267" spans="1:46" ht="24">
      <c r="A267" s="286"/>
      <c r="B267" s="310" t="s">
        <v>1041</v>
      </c>
      <c r="C267" s="310"/>
      <c r="D267" s="311"/>
      <c r="E267" s="311"/>
      <c r="F267" s="311"/>
      <c r="G267" s="311"/>
      <c r="H267" s="311"/>
      <c r="I267" s="311"/>
      <c r="J267" s="311"/>
      <c r="K267" s="311"/>
      <c r="L267" s="311"/>
      <c r="M267" s="311"/>
      <c r="N267" s="311"/>
      <c r="O267" s="311"/>
      <c r="P267" s="311"/>
      <c r="Q267" s="311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  <c r="AB267" s="311">
        <v>1</v>
      </c>
      <c r="AC267" s="311"/>
      <c r="AD267" s="311"/>
      <c r="AE267" s="311">
        <v>1</v>
      </c>
      <c r="AF267" s="311"/>
      <c r="AG267" s="311"/>
      <c r="AH267" s="311"/>
      <c r="AI267" s="311">
        <v>1</v>
      </c>
      <c r="AJ267" s="311"/>
      <c r="AK267" s="311"/>
      <c r="AL267" s="311">
        <v>1</v>
      </c>
      <c r="AM267" s="311"/>
      <c r="AN267" s="311"/>
      <c r="AO267" s="311"/>
      <c r="AP267" s="311"/>
      <c r="AQ267" s="311"/>
      <c r="AR267" s="311"/>
      <c r="AS267" s="311">
        <v>1</v>
      </c>
      <c r="AT267" s="311">
        <v>5</v>
      </c>
    </row>
    <row r="268" spans="1:46" ht="24">
      <c r="A268" s="286"/>
      <c r="B268" s="286" t="s">
        <v>167</v>
      </c>
      <c r="C268" s="286" t="s">
        <v>441</v>
      </c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>
        <v>1</v>
      </c>
      <c r="AG268" s="308"/>
      <c r="AH268" s="308"/>
      <c r="AI268" s="308"/>
      <c r="AJ268" s="308"/>
      <c r="AK268" s="308"/>
      <c r="AL268" s="308"/>
      <c r="AM268" s="308"/>
      <c r="AN268" s="308"/>
      <c r="AO268" s="308"/>
      <c r="AP268" s="308"/>
      <c r="AQ268" s="308"/>
      <c r="AR268" s="308"/>
      <c r="AS268" s="308"/>
      <c r="AT268" s="308">
        <v>1</v>
      </c>
    </row>
    <row r="269" spans="1:46" ht="24">
      <c r="A269" s="286"/>
      <c r="B269" s="286"/>
      <c r="C269" s="286" t="s">
        <v>167</v>
      </c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  <c r="R269" s="308"/>
      <c r="S269" s="308"/>
      <c r="T269" s="308">
        <v>1</v>
      </c>
      <c r="U269" s="308"/>
      <c r="V269" s="308"/>
      <c r="W269" s="308"/>
      <c r="X269" s="308"/>
      <c r="Y269" s="308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8"/>
      <c r="AK269" s="308"/>
      <c r="AL269" s="308"/>
      <c r="AM269" s="308"/>
      <c r="AN269" s="308"/>
      <c r="AO269" s="308"/>
      <c r="AP269" s="308"/>
      <c r="AQ269" s="308"/>
      <c r="AR269" s="308"/>
      <c r="AS269" s="308"/>
      <c r="AT269" s="308">
        <v>1</v>
      </c>
    </row>
    <row r="270" spans="1:46" ht="24">
      <c r="A270" s="286"/>
      <c r="B270" s="286"/>
      <c r="C270" s="286" t="s">
        <v>219</v>
      </c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  <c r="R270" s="308"/>
      <c r="S270" s="308"/>
      <c r="T270" s="308"/>
      <c r="U270" s="308"/>
      <c r="V270" s="308"/>
      <c r="W270" s="308"/>
      <c r="X270" s="308"/>
      <c r="Y270" s="308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8"/>
      <c r="AK270" s="308"/>
      <c r="AL270" s="308">
        <v>1</v>
      </c>
      <c r="AM270" s="308"/>
      <c r="AN270" s="308">
        <v>1</v>
      </c>
      <c r="AO270" s="308"/>
      <c r="AP270" s="308"/>
      <c r="AQ270" s="308"/>
      <c r="AR270" s="308"/>
      <c r="AS270" s="308"/>
      <c r="AT270" s="308">
        <v>2</v>
      </c>
    </row>
    <row r="271" spans="1:46" ht="24">
      <c r="A271" s="286"/>
      <c r="B271" s="286"/>
      <c r="C271" s="286" t="s">
        <v>711</v>
      </c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  <c r="R271" s="308"/>
      <c r="S271" s="308"/>
      <c r="T271" s="308"/>
      <c r="U271" s="308"/>
      <c r="V271" s="308"/>
      <c r="W271" s="308"/>
      <c r="X271" s="308"/>
      <c r="Y271" s="308"/>
      <c r="Z271" s="308"/>
      <c r="AA271" s="308"/>
      <c r="AB271" s="308"/>
      <c r="AC271" s="308"/>
      <c r="AD271" s="308"/>
      <c r="AE271" s="308"/>
      <c r="AF271" s="308"/>
      <c r="AG271" s="308"/>
      <c r="AH271" s="308"/>
      <c r="AI271" s="308"/>
      <c r="AJ271" s="308"/>
      <c r="AK271" s="308"/>
      <c r="AL271" s="308">
        <v>1</v>
      </c>
      <c r="AM271" s="308"/>
      <c r="AN271" s="308"/>
      <c r="AO271" s="308"/>
      <c r="AP271" s="308"/>
      <c r="AQ271" s="308"/>
      <c r="AR271" s="308"/>
      <c r="AS271" s="308"/>
      <c r="AT271" s="308">
        <v>1</v>
      </c>
    </row>
    <row r="272" spans="1:46" ht="24">
      <c r="A272" s="286"/>
      <c r="B272" s="310" t="s">
        <v>1042</v>
      </c>
      <c r="C272" s="310"/>
      <c r="D272" s="311"/>
      <c r="E272" s="311"/>
      <c r="F272" s="311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/>
      <c r="T272" s="311">
        <v>1</v>
      </c>
      <c r="U272" s="311"/>
      <c r="V272" s="311"/>
      <c r="W272" s="311"/>
      <c r="X272" s="311"/>
      <c r="Y272" s="311"/>
      <c r="Z272" s="311"/>
      <c r="AA272" s="311"/>
      <c r="AB272" s="311"/>
      <c r="AC272" s="311"/>
      <c r="AD272" s="311"/>
      <c r="AE272" s="311"/>
      <c r="AF272" s="311">
        <v>1</v>
      </c>
      <c r="AG272" s="311"/>
      <c r="AH272" s="311"/>
      <c r="AI272" s="311"/>
      <c r="AJ272" s="311"/>
      <c r="AK272" s="311"/>
      <c r="AL272" s="311">
        <v>2</v>
      </c>
      <c r="AM272" s="311"/>
      <c r="AN272" s="311">
        <v>1</v>
      </c>
      <c r="AO272" s="311"/>
      <c r="AP272" s="311"/>
      <c r="AQ272" s="311"/>
      <c r="AR272" s="311"/>
      <c r="AS272" s="311"/>
      <c r="AT272" s="311">
        <v>5</v>
      </c>
    </row>
    <row r="273" spans="1:46" ht="24">
      <c r="A273" s="286"/>
      <c r="B273" s="286" t="s">
        <v>154</v>
      </c>
      <c r="C273" s="286" t="s">
        <v>690</v>
      </c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  <c r="AA273" s="308"/>
      <c r="AB273" s="308"/>
      <c r="AC273" s="308"/>
      <c r="AD273" s="308"/>
      <c r="AE273" s="308"/>
      <c r="AF273" s="308"/>
      <c r="AG273" s="308"/>
      <c r="AH273" s="308"/>
      <c r="AI273" s="308"/>
      <c r="AJ273" s="308">
        <v>1</v>
      </c>
      <c r="AK273" s="308"/>
      <c r="AL273" s="308"/>
      <c r="AM273" s="308"/>
      <c r="AN273" s="308"/>
      <c r="AO273" s="308"/>
      <c r="AP273" s="308"/>
      <c r="AQ273" s="308"/>
      <c r="AR273" s="308"/>
      <c r="AS273" s="308"/>
      <c r="AT273" s="308">
        <v>1</v>
      </c>
    </row>
    <row r="274" spans="1:46" ht="24">
      <c r="A274" s="286"/>
      <c r="B274" s="286"/>
      <c r="C274" s="286" t="s">
        <v>658</v>
      </c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  <c r="AE274" s="308"/>
      <c r="AF274" s="308"/>
      <c r="AG274" s="308"/>
      <c r="AH274" s="308">
        <v>1</v>
      </c>
      <c r="AI274" s="308"/>
      <c r="AJ274" s="308"/>
      <c r="AK274" s="308"/>
      <c r="AL274" s="308"/>
      <c r="AM274" s="308"/>
      <c r="AN274" s="308"/>
      <c r="AO274" s="308"/>
      <c r="AP274" s="308"/>
      <c r="AQ274" s="308"/>
      <c r="AR274" s="308"/>
      <c r="AS274" s="308"/>
      <c r="AT274" s="308">
        <v>1</v>
      </c>
    </row>
    <row r="275" spans="1:46" ht="24">
      <c r="A275" s="286"/>
      <c r="B275" s="286"/>
      <c r="C275" s="286" t="s">
        <v>683</v>
      </c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>
        <v>2</v>
      </c>
      <c r="AK275" s="308"/>
      <c r="AL275" s="308">
        <v>1</v>
      </c>
      <c r="AM275" s="308"/>
      <c r="AN275" s="308">
        <v>1</v>
      </c>
      <c r="AO275" s="308"/>
      <c r="AP275" s="308"/>
      <c r="AQ275" s="308"/>
      <c r="AR275" s="308"/>
      <c r="AS275" s="308"/>
      <c r="AT275" s="308">
        <v>4</v>
      </c>
    </row>
    <row r="276" spans="1:46" ht="24">
      <c r="A276" s="286"/>
      <c r="B276" s="286"/>
      <c r="C276" s="286" t="s">
        <v>520</v>
      </c>
      <c r="D276" s="308"/>
      <c r="E276" s="308"/>
      <c r="F276" s="308">
        <v>1</v>
      </c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8"/>
      <c r="AE276" s="308">
        <v>2</v>
      </c>
      <c r="AF276" s="308"/>
      <c r="AG276" s="308"/>
      <c r="AH276" s="308"/>
      <c r="AI276" s="308"/>
      <c r="AJ276" s="308"/>
      <c r="AK276" s="308"/>
      <c r="AL276" s="308"/>
      <c r="AM276" s="308"/>
      <c r="AN276" s="308"/>
      <c r="AO276" s="308"/>
      <c r="AP276" s="308"/>
      <c r="AQ276" s="308"/>
      <c r="AR276" s="308"/>
      <c r="AS276" s="308"/>
      <c r="AT276" s="308">
        <v>3</v>
      </c>
    </row>
    <row r="277" spans="1:46" ht="24">
      <c r="A277" s="286"/>
      <c r="B277" s="286"/>
      <c r="C277" s="286" t="s">
        <v>712</v>
      </c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  <c r="R277" s="308"/>
      <c r="S277" s="308"/>
      <c r="T277" s="308"/>
      <c r="U277" s="308"/>
      <c r="V277" s="308"/>
      <c r="W277" s="308"/>
      <c r="X277" s="308"/>
      <c r="Y277" s="308"/>
      <c r="Z277" s="308"/>
      <c r="AA277" s="308"/>
      <c r="AB277" s="308"/>
      <c r="AC277" s="308"/>
      <c r="AD277" s="308"/>
      <c r="AE277" s="308"/>
      <c r="AF277" s="308"/>
      <c r="AG277" s="308"/>
      <c r="AH277" s="308"/>
      <c r="AI277" s="308"/>
      <c r="AJ277" s="308"/>
      <c r="AK277" s="308">
        <v>1</v>
      </c>
      <c r="AL277" s="308"/>
      <c r="AM277" s="308"/>
      <c r="AN277" s="308"/>
      <c r="AO277" s="308"/>
      <c r="AP277" s="308"/>
      <c r="AQ277" s="308"/>
      <c r="AR277" s="308"/>
      <c r="AS277" s="308"/>
      <c r="AT277" s="308">
        <v>1</v>
      </c>
    </row>
    <row r="278" spans="1:46" ht="24">
      <c r="A278" s="286"/>
      <c r="B278" s="310" t="s">
        <v>1043</v>
      </c>
      <c r="C278" s="310"/>
      <c r="D278" s="311"/>
      <c r="E278" s="311"/>
      <c r="F278" s="311">
        <v>1</v>
      </c>
      <c r="G278" s="311"/>
      <c r="H278" s="311"/>
      <c r="I278" s="311"/>
      <c r="J278" s="311"/>
      <c r="K278" s="311"/>
      <c r="L278" s="311"/>
      <c r="M278" s="311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  <c r="AB278" s="311"/>
      <c r="AC278" s="311"/>
      <c r="AD278" s="311"/>
      <c r="AE278" s="311">
        <v>2</v>
      </c>
      <c r="AF278" s="311"/>
      <c r="AG278" s="311"/>
      <c r="AH278" s="311">
        <v>1</v>
      </c>
      <c r="AI278" s="311"/>
      <c r="AJ278" s="311">
        <v>3</v>
      </c>
      <c r="AK278" s="311">
        <v>1</v>
      </c>
      <c r="AL278" s="311">
        <v>1</v>
      </c>
      <c r="AM278" s="311"/>
      <c r="AN278" s="311">
        <v>1</v>
      </c>
      <c r="AO278" s="311"/>
      <c r="AP278" s="311"/>
      <c r="AQ278" s="311"/>
      <c r="AR278" s="311"/>
      <c r="AS278" s="311"/>
      <c r="AT278" s="311">
        <v>10</v>
      </c>
    </row>
    <row r="279" spans="1:46" ht="24">
      <c r="A279" s="286"/>
      <c r="B279" s="286" t="s">
        <v>185</v>
      </c>
      <c r="C279" s="286" t="s">
        <v>509</v>
      </c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  <c r="R279" s="308"/>
      <c r="S279" s="308"/>
      <c r="T279" s="308"/>
      <c r="U279" s="308"/>
      <c r="V279" s="308"/>
      <c r="W279" s="308"/>
      <c r="X279" s="308"/>
      <c r="Y279" s="308"/>
      <c r="Z279" s="308"/>
      <c r="AA279" s="308"/>
      <c r="AB279" s="308"/>
      <c r="AC279" s="308">
        <v>1</v>
      </c>
      <c r="AD279" s="308"/>
      <c r="AE279" s="308"/>
      <c r="AF279" s="308"/>
      <c r="AG279" s="308"/>
      <c r="AH279" s="308"/>
      <c r="AI279" s="308"/>
      <c r="AJ279" s="308"/>
      <c r="AK279" s="308"/>
      <c r="AL279" s="308"/>
      <c r="AM279" s="308"/>
      <c r="AN279" s="308"/>
      <c r="AO279" s="308"/>
      <c r="AP279" s="308"/>
      <c r="AQ279" s="308"/>
      <c r="AR279" s="308"/>
      <c r="AS279" s="308"/>
      <c r="AT279" s="308">
        <v>1</v>
      </c>
    </row>
    <row r="280" spans="1:46" ht="24">
      <c r="A280" s="286"/>
      <c r="B280" s="286"/>
      <c r="C280" s="286" t="s">
        <v>183</v>
      </c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  <c r="R280" s="308"/>
      <c r="S280" s="308"/>
      <c r="T280" s="308"/>
      <c r="U280" s="308"/>
      <c r="V280" s="308"/>
      <c r="W280" s="308"/>
      <c r="X280" s="308"/>
      <c r="Y280" s="308"/>
      <c r="Z280" s="308"/>
      <c r="AA280" s="308"/>
      <c r="AB280" s="308"/>
      <c r="AC280" s="308"/>
      <c r="AD280" s="308"/>
      <c r="AE280" s="308"/>
      <c r="AF280" s="308"/>
      <c r="AG280" s="308"/>
      <c r="AH280" s="308"/>
      <c r="AI280" s="308"/>
      <c r="AJ280" s="308"/>
      <c r="AK280" s="308">
        <v>1</v>
      </c>
      <c r="AL280" s="308"/>
      <c r="AM280" s="308"/>
      <c r="AN280" s="308"/>
      <c r="AO280" s="308"/>
      <c r="AP280" s="308"/>
      <c r="AQ280" s="308"/>
      <c r="AR280" s="308"/>
      <c r="AS280" s="308"/>
      <c r="AT280" s="308">
        <v>1</v>
      </c>
    </row>
    <row r="281" spans="1:46" ht="24">
      <c r="A281" s="286"/>
      <c r="B281" s="310" t="s">
        <v>1044</v>
      </c>
      <c r="C281" s="310"/>
      <c r="D281" s="311"/>
      <c r="E281" s="311"/>
      <c r="F281" s="311"/>
      <c r="G281" s="311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>
        <v>1</v>
      </c>
      <c r="AD281" s="311"/>
      <c r="AE281" s="311"/>
      <c r="AF281" s="311"/>
      <c r="AG281" s="311"/>
      <c r="AH281" s="311"/>
      <c r="AI281" s="311"/>
      <c r="AJ281" s="311"/>
      <c r="AK281" s="311">
        <v>1</v>
      </c>
      <c r="AL281" s="311"/>
      <c r="AM281" s="311"/>
      <c r="AN281" s="311"/>
      <c r="AO281" s="311"/>
      <c r="AP281" s="311"/>
      <c r="AQ281" s="311"/>
      <c r="AR281" s="311"/>
      <c r="AS281" s="311"/>
      <c r="AT281" s="311">
        <v>2</v>
      </c>
    </row>
    <row r="282" spans="1:46" ht="24">
      <c r="A282" s="286"/>
      <c r="B282" s="286" t="s">
        <v>169</v>
      </c>
      <c r="C282" s="286" t="s">
        <v>452</v>
      </c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  <c r="R282" s="308"/>
      <c r="S282" s="308"/>
      <c r="T282" s="308">
        <v>1</v>
      </c>
      <c r="U282" s="308"/>
      <c r="V282" s="308"/>
      <c r="W282" s="308">
        <v>1</v>
      </c>
      <c r="X282" s="308"/>
      <c r="Y282" s="308"/>
      <c r="Z282" s="308">
        <v>1</v>
      </c>
      <c r="AA282" s="308"/>
      <c r="AB282" s="308"/>
      <c r="AC282" s="308"/>
      <c r="AD282" s="308">
        <v>1</v>
      </c>
      <c r="AE282" s="308"/>
      <c r="AF282" s="308"/>
      <c r="AG282" s="308"/>
      <c r="AH282" s="308"/>
      <c r="AI282" s="308">
        <v>1</v>
      </c>
      <c r="AJ282" s="308"/>
      <c r="AK282" s="308"/>
      <c r="AL282" s="308"/>
      <c r="AM282" s="308"/>
      <c r="AN282" s="308"/>
      <c r="AO282" s="308"/>
      <c r="AP282" s="308"/>
      <c r="AQ282" s="308"/>
      <c r="AR282" s="308"/>
      <c r="AS282" s="308"/>
      <c r="AT282" s="308">
        <v>5</v>
      </c>
    </row>
    <row r="283" spans="1:46" ht="24">
      <c r="A283" s="286"/>
      <c r="B283" s="286"/>
      <c r="C283" s="286" t="s">
        <v>554</v>
      </c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  <c r="Y283" s="308"/>
      <c r="Z283" s="308"/>
      <c r="AA283" s="308"/>
      <c r="AB283" s="308"/>
      <c r="AC283" s="308"/>
      <c r="AD283" s="308"/>
      <c r="AE283" s="308"/>
      <c r="AF283" s="308"/>
      <c r="AG283" s="308">
        <v>1</v>
      </c>
      <c r="AH283" s="308"/>
      <c r="AI283" s="308"/>
      <c r="AJ283" s="308"/>
      <c r="AK283" s="308">
        <v>1</v>
      </c>
      <c r="AL283" s="308"/>
      <c r="AM283" s="308"/>
      <c r="AN283" s="308"/>
      <c r="AO283" s="308"/>
      <c r="AP283" s="308"/>
      <c r="AQ283" s="308"/>
      <c r="AR283" s="308"/>
      <c r="AS283" s="308"/>
      <c r="AT283" s="308">
        <v>2</v>
      </c>
    </row>
    <row r="284" spans="1:46" ht="24">
      <c r="A284" s="286"/>
      <c r="B284" s="286"/>
      <c r="C284" s="286" t="s">
        <v>720</v>
      </c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  <c r="Y284" s="308"/>
      <c r="Z284" s="308"/>
      <c r="AA284" s="308"/>
      <c r="AB284" s="308"/>
      <c r="AC284" s="308"/>
      <c r="AD284" s="308"/>
      <c r="AE284" s="308"/>
      <c r="AF284" s="308"/>
      <c r="AG284" s="308"/>
      <c r="AH284" s="308"/>
      <c r="AI284" s="308"/>
      <c r="AJ284" s="308"/>
      <c r="AK284" s="308"/>
      <c r="AL284" s="308"/>
      <c r="AM284" s="308">
        <v>1</v>
      </c>
      <c r="AN284" s="308"/>
      <c r="AO284" s="308"/>
      <c r="AP284" s="308"/>
      <c r="AQ284" s="308"/>
      <c r="AR284" s="308"/>
      <c r="AS284" s="308"/>
      <c r="AT284" s="308">
        <v>1</v>
      </c>
    </row>
    <row r="285" spans="1:46" ht="24">
      <c r="A285" s="286"/>
      <c r="B285" s="286"/>
      <c r="C285" s="286" t="s">
        <v>460</v>
      </c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  <c r="R285" s="308"/>
      <c r="S285" s="308"/>
      <c r="T285" s="308"/>
      <c r="U285" s="308">
        <v>1</v>
      </c>
      <c r="V285" s="308"/>
      <c r="W285" s="308"/>
      <c r="X285" s="308"/>
      <c r="Y285" s="308"/>
      <c r="Z285" s="308"/>
      <c r="AA285" s="308"/>
      <c r="AB285" s="308"/>
      <c r="AC285" s="308"/>
      <c r="AD285" s="308"/>
      <c r="AE285" s="308"/>
      <c r="AF285" s="308"/>
      <c r="AG285" s="308"/>
      <c r="AH285" s="308"/>
      <c r="AI285" s="308"/>
      <c r="AJ285" s="308">
        <v>1</v>
      </c>
      <c r="AK285" s="308">
        <v>1</v>
      </c>
      <c r="AL285" s="308"/>
      <c r="AM285" s="308">
        <v>2</v>
      </c>
      <c r="AN285" s="308"/>
      <c r="AO285" s="308"/>
      <c r="AP285" s="308"/>
      <c r="AQ285" s="308"/>
      <c r="AR285" s="308"/>
      <c r="AS285" s="308"/>
      <c r="AT285" s="308">
        <v>5</v>
      </c>
    </row>
    <row r="286" spans="1:46" ht="24">
      <c r="A286" s="286"/>
      <c r="B286" s="286"/>
      <c r="C286" s="286" t="s">
        <v>519</v>
      </c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8"/>
      <c r="W286" s="308"/>
      <c r="X286" s="308"/>
      <c r="Y286" s="308"/>
      <c r="Z286" s="308"/>
      <c r="AA286" s="308"/>
      <c r="AB286" s="308"/>
      <c r="AC286" s="308"/>
      <c r="AD286" s="308"/>
      <c r="AE286" s="308">
        <v>1</v>
      </c>
      <c r="AF286" s="308"/>
      <c r="AG286" s="308"/>
      <c r="AH286" s="308"/>
      <c r="AI286" s="308"/>
      <c r="AJ286" s="308"/>
      <c r="AK286" s="308"/>
      <c r="AL286" s="308">
        <v>1</v>
      </c>
      <c r="AM286" s="308"/>
      <c r="AN286" s="308"/>
      <c r="AO286" s="308"/>
      <c r="AP286" s="308"/>
      <c r="AQ286" s="308"/>
      <c r="AR286" s="308"/>
      <c r="AS286" s="308"/>
      <c r="AT286" s="308">
        <v>2</v>
      </c>
    </row>
    <row r="287" spans="1:46" ht="24">
      <c r="A287" s="286"/>
      <c r="B287" s="286"/>
      <c r="C287" s="286" t="s">
        <v>677</v>
      </c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  <c r="R287" s="308"/>
      <c r="S287" s="308"/>
      <c r="T287" s="308"/>
      <c r="U287" s="308"/>
      <c r="V287" s="308"/>
      <c r="W287" s="308"/>
      <c r="X287" s="308"/>
      <c r="Y287" s="308"/>
      <c r="Z287" s="308"/>
      <c r="AA287" s="308"/>
      <c r="AB287" s="308"/>
      <c r="AC287" s="308"/>
      <c r="AD287" s="308"/>
      <c r="AE287" s="308"/>
      <c r="AF287" s="308"/>
      <c r="AG287" s="308"/>
      <c r="AH287" s="308"/>
      <c r="AI287" s="308">
        <v>1</v>
      </c>
      <c r="AJ287" s="308"/>
      <c r="AK287" s="308"/>
      <c r="AL287" s="308">
        <v>1</v>
      </c>
      <c r="AM287" s="308">
        <v>1</v>
      </c>
      <c r="AN287" s="308"/>
      <c r="AO287" s="308">
        <v>1</v>
      </c>
      <c r="AP287" s="308"/>
      <c r="AQ287" s="308"/>
      <c r="AR287" s="308"/>
      <c r="AS287" s="308"/>
      <c r="AT287" s="308">
        <v>4</v>
      </c>
    </row>
    <row r="288" spans="1:46" ht="24">
      <c r="A288" s="286"/>
      <c r="B288" s="286"/>
      <c r="C288" s="286" t="s">
        <v>169</v>
      </c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  <c r="R288" s="308"/>
      <c r="S288" s="308"/>
      <c r="T288" s="308"/>
      <c r="U288" s="308"/>
      <c r="V288" s="308"/>
      <c r="W288" s="308"/>
      <c r="X288" s="308"/>
      <c r="Y288" s="308"/>
      <c r="Z288" s="308"/>
      <c r="AA288" s="308"/>
      <c r="AB288" s="308"/>
      <c r="AC288" s="308"/>
      <c r="AD288" s="308"/>
      <c r="AE288" s="308"/>
      <c r="AF288" s="308"/>
      <c r="AG288" s="308"/>
      <c r="AH288" s="308"/>
      <c r="AI288" s="308">
        <v>1</v>
      </c>
      <c r="AJ288" s="308"/>
      <c r="AK288" s="308"/>
      <c r="AL288" s="308"/>
      <c r="AM288" s="308"/>
      <c r="AN288" s="308"/>
      <c r="AO288" s="308"/>
      <c r="AP288" s="308"/>
      <c r="AQ288" s="308"/>
      <c r="AR288" s="308"/>
      <c r="AS288" s="308"/>
      <c r="AT288" s="308">
        <v>1</v>
      </c>
    </row>
    <row r="289" spans="1:46" ht="24">
      <c r="A289" s="286"/>
      <c r="B289" s="286"/>
      <c r="C289" s="286" t="s">
        <v>390</v>
      </c>
      <c r="D289" s="308">
        <v>1</v>
      </c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  <c r="R289" s="308"/>
      <c r="S289" s="308"/>
      <c r="T289" s="308"/>
      <c r="U289" s="308"/>
      <c r="V289" s="308"/>
      <c r="W289" s="308"/>
      <c r="X289" s="308"/>
      <c r="Y289" s="308"/>
      <c r="Z289" s="308"/>
      <c r="AA289" s="308"/>
      <c r="AB289" s="308">
        <v>1</v>
      </c>
      <c r="AC289" s="308"/>
      <c r="AD289" s="308"/>
      <c r="AE289" s="308"/>
      <c r="AF289" s="308"/>
      <c r="AG289" s="308"/>
      <c r="AH289" s="308"/>
      <c r="AI289" s="308">
        <v>1</v>
      </c>
      <c r="AJ289" s="308"/>
      <c r="AK289" s="308"/>
      <c r="AL289" s="308"/>
      <c r="AM289" s="308"/>
      <c r="AN289" s="308"/>
      <c r="AO289" s="308"/>
      <c r="AP289" s="308"/>
      <c r="AQ289" s="308"/>
      <c r="AR289" s="308"/>
      <c r="AS289" s="308"/>
      <c r="AT289" s="308">
        <v>3</v>
      </c>
    </row>
    <row r="290" spans="1:46" ht="24">
      <c r="A290" s="286"/>
      <c r="B290" s="286"/>
      <c r="C290" s="286" t="s">
        <v>369</v>
      </c>
      <c r="D290" s="308"/>
      <c r="E290" s="308"/>
      <c r="F290" s="308"/>
      <c r="G290" s="308"/>
      <c r="H290" s="308">
        <v>1</v>
      </c>
      <c r="I290" s="308"/>
      <c r="J290" s="308"/>
      <c r="K290" s="308"/>
      <c r="L290" s="308"/>
      <c r="M290" s="308"/>
      <c r="N290" s="308"/>
      <c r="O290" s="308"/>
      <c r="P290" s="308"/>
      <c r="Q290" s="308"/>
      <c r="R290" s="308"/>
      <c r="S290" s="308"/>
      <c r="T290" s="308"/>
      <c r="U290" s="308"/>
      <c r="V290" s="308"/>
      <c r="W290" s="308"/>
      <c r="X290" s="308"/>
      <c r="Y290" s="308"/>
      <c r="Z290" s="308"/>
      <c r="AA290" s="308"/>
      <c r="AB290" s="308"/>
      <c r="AC290" s="308"/>
      <c r="AD290" s="308"/>
      <c r="AE290" s="308"/>
      <c r="AF290" s="308"/>
      <c r="AG290" s="308"/>
      <c r="AH290" s="308"/>
      <c r="AI290" s="308"/>
      <c r="AJ290" s="308"/>
      <c r="AK290" s="308"/>
      <c r="AL290" s="308">
        <v>1</v>
      </c>
      <c r="AM290" s="308"/>
      <c r="AN290" s="308"/>
      <c r="AO290" s="308"/>
      <c r="AP290" s="308"/>
      <c r="AQ290" s="308"/>
      <c r="AR290" s="308"/>
      <c r="AS290" s="308"/>
      <c r="AT290" s="308">
        <v>2</v>
      </c>
    </row>
    <row r="291" spans="1:46" ht="24">
      <c r="A291" s="286"/>
      <c r="B291" s="286"/>
      <c r="C291" s="286" t="s">
        <v>653</v>
      </c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  <c r="R291" s="308"/>
      <c r="S291" s="308"/>
      <c r="T291" s="308"/>
      <c r="U291" s="308"/>
      <c r="V291" s="308"/>
      <c r="W291" s="308"/>
      <c r="X291" s="308"/>
      <c r="Y291" s="308"/>
      <c r="Z291" s="308"/>
      <c r="AA291" s="308"/>
      <c r="AB291" s="308"/>
      <c r="AC291" s="308"/>
      <c r="AD291" s="308"/>
      <c r="AE291" s="308"/>
      <c r="AF291" s="308"/>
      <c r="AG291" s="308"/>
      <c r="AH291" s="308">
        <v>1</v>
      </c>
      <c r="AI291" s="308"/>
      <c r="AJ291" s="308"/>
      <c r="AK291" s="308"/>
      <c r="AL291" s="308"/>
      <c r="AM291" s="308"/>
      <c r="AN291" s="308"/>
      <c r="AO291" s="308"/>
      <c r="AP291" s="308"/>
      <c r="AQ291" s="308"/>
      <c r="AR291" s="308"/>
      <c r="AS291" s="308"/>
      <c r="AT291" s="308">
        <v>1</v>
      </c>
    </row>
    <row r="292" spans="1:46" ht="24">
      <c r="A292" s="286"/>
      <c r="B292" s="310" t="s">
        <v>1045</v>
      </c>
      <c r="C292" s="310"/>
      <c r="D292" s="311">
        <v>1</v>
      </c>
      <c r="E292" s="311"/>
      <c r="F292" s="311"/>
      <c r="G292" s="311"/>
      <c r="H292" s="311">
        <v>1</v>
      </c>
      <c r="I292" s="311"/>
      <c r="J292" s="311"/>
      <c r="K292" s="311"/>
      <c r="L292" s="311"/>
      <c r="M292" s="311"/>
      <c r="N292" s="311"/>
      <c r="O292" s="311"/>
      <c r="P292" s="311"/>
      <c r="Q292" s="311"/>
      <c r="R292" s="311"/>
      <c r="S292" s="311"/>
      <c r="T292" s="311">
        <v>1</v>
      </c>
      <c r="U292" s="311">
        <v>1</v>
      </c>
      <c r="V292" s="311"/>
      <c r="W292" s="311">
        <v>1</v>
      </c>
      <c r="X292" s="311"/>
      <c r="Y292" s="311"/>
      <c r="Z292" s="311">
        <v>1</v>
      </c>
      <c r="AA292" s="311"/>
      <c r="AB292" s="311">
        <v>1</v>
      </c>
      <c r="AC292" s="311"/>
      <c r="AD292" s="311">
        <v>1</v>
      </c>
      <c r="AE292" s="311">
        <v>1</v>
      </c>
      <c r="AF292" s="311"/>
      <c r="AG292" s="311">
        <v>1</v>
      </c>
      <c r="AH292" s="311">
        <v>1</v>
      </c>
      <c r="AI292" s="311">
        <v>4</v>
      </c>
      <c r="AJ292" s="311">
        <v>1</v>
      </c>
      <c r="AK292" s="311">
        <v>2</v>
      </c>
      <c r="AL292" s="311">
        <v>3</v>
      </c>
      <c r="AM292" s="311">
        <v>4</v>
      </c>
      <c r="AN292" s="311"/>
      <c r="AO292" s="311">
        <v>1</v>
      </c>
      <c r="AP292" s="311"/>
      <c r="AQ292" s="311"/>
      <c r="AR292" s="311"/>
      <c r="AS292" s="311"/>
      <c r="AT292" s="311">
        <v>26</v>
      </c>
    </row>
    <row r="293" spans="1:46" ht="24">
      <c r="A293" s="286"/>
      <c r="B293" s="286" t="s">
        <v>201</v>
      </c>
      <c r="C293" s="286" t="s">
        <v>466</v>
      </c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  <c r="R293" s="308"/>
      <c r="S293" s="308"/>
      <c r="T293" s="308"/>
      <c r="U293" s="308"/>
      <c r="V293" s="308">
        <v>1</v>
      </c>
      <c r="W293" s="308"/>
      <c r="X293" s="308"/>
      <c r="Y293" s="308"/>
      <c r="Z293" s="308"/>
      <c r="AA293" s="308"/>
      <c r="AB293" s="308"/>
      <c r="AC293" s="308"/>
      <c r="AD293" s="308"/>
      <c r="AE293" s="308"/>
      <c r="AF293" s="308"/>
      <c r="AG293" s="308"/>
      <c r="AH293" s="308"/>
      <c r="AI293" s="308"/>
      <c r="AJ293" s="308"/>
      <c r="AK293" s="308"/>
      <c r="AL293" s="308"/>
      <c r="AM293" s="308"/>
      <c r="AN293" s="308"/>
      <c r="AO293" s="308"/>
      <c r="AP293" s="308"/>
      <c r="AQ293" s="308"/>
      <c r="AR293" s="308"/>
      <c r="AS293" s="308"/>
      <c r="AT293" s="308">
        <v>1</v>
      </c>
    </row>
    <row r="294" spans="1:46" ht="24">
      <c r="A294" s="286"/>
      <c r="B294" s="286"/>
      <c r="C294" s="286" t="s">
        <v>673</v>
      </c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  <c r="R294" s="308"/>
      <c r="S294" s="308"/>
      <c r="T294" s="308"/>
      <c r="U294" s="308"/>
      <c r="V294" s="308"/>
      <c r="W294" s="308"/>
      <c r="X294" s="308"/>
      <c r="Y294" s="308"/>
      <c r="Z294" s="308"/>
      <c r="AA294" s="308"/>
      <c r="AB294" s="308"/>
      <c r="AC294" s="308"/>
      <c r="AD294" s="308"/>
      <c r="AE294" s="308"/>
      <c r="AF294" s="308"/>
      <c r="AG294" s="308"/>
      <c r="AH294" s="308">
        <v>1</v>
      </c>
      <c r="AI294" s="308"/>
      <c r="AJ294" s="308"/>
      <c r="AK294" s="308"/>
      <c r="AL294" s="308"/>
      <c r="AM294" s="308"/>
      <c r="AN294" s="308"/>
      <c r="AO294" s="308"/>
      <c r="AP294" s="308"/>
      <c r="AQ294" s="308"/>
      <c r="AR294" s="308"/>
      <c r="AS294" s="308"/>
      <c r="AT294" s="308">
        <v>1</v>
      </c>
    </row>
    <row r="295" spans="1:46" ht="24">
      <c r="A295" s="286"/>
      <c r="B295" s="286"/>
      <c r="C295" s="286" t="s">
        <v>455</v>
      </c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  <c r="R295" s="308"/>
      <c r="S295" s="308"/>
      <c r="T295" s="308">
        <v>1</v>
      </c>
      <c r="U295" s="308"/>
      <c r="V295" s="308"/>
      <c r="W295" s="308"/>
      <c r="X295" s="308"/>
      <c r="Y295" s="308"/>
      <c r="Z295" s="308"/>
      <c r="AA295" s="308"/>
      <c r="AB295" s="308"/>
      <c r="AC295" s="308"/>
      <c r="AD295" s="308"/>
      <c r="AE295" s="308"/>
      <c r="AF295" s="308"/>
      <c r="AG295" s="308"/>
      <c r="AH295" s="308"/>
      <c r="AI295" s="308"/>
      <c r="AJ295" s="308"/>
      <c r="AK295" s="308"/>
      <c r="AL295" s="308"/>
      <c r="AM295" s="308"/>
      <c r="AN295" s="308"/>
      <c r="AO295" s="308"/>
      <c r="AP295" s="308"/>
      <c r="AQ295" s="308"/>
      <c r="AR295" s="308"/>
      <c r="AS295" s="308"/>
      <c r="AT295" s="308">
        <v>1</v>
      </c>
    </row>
    <row r="296" spans="1:46" ht="24">
      <c r="A296" s="286"/>
      <c r="B296" s="286"/>
      <c r="C296" s="286" t="s">
        <v>201</v>
      </c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  <c r="R296" s="308">
        <v>1</v>
      </c>
      <c r="S296" s="308"/>
      <c r="T296" s="308"/>
      <c r="U296" s="308"/>
      <c r="V296" s="308"/>
      <c r="W296" s="308"/>
      <c r="X296" s="308"/>
      <c r="Y296" s="308"/>
      <c r="Z296" s="308"/>
      <c r="AA296" s="308"/>
      <c r="AB296" s="308"/>
      <c r="AC296" s="308"/>
      <c r="AD296" s="308"/>
      <c r="AE296" s="308"/>
      <c r="AF296" s="308"/>
      <c r="AG296" s="308"/>
      <c r="AH296" s="308"/>
      <c r="AI296" s="308"/>
      <c r="AJ296" s="308"/>
      <c r="AK296" s="308"/>
      <c r="AL296" s="308"/>
      <c r="AM296" s="308"/>
      <c r="AN296" s="308"/>
      <c r="AO296" s="308"/>
      <c r="AP296" s="308"/>
      <c r="AQ296" s="308"/>
      <c r="AR296" s="308"/>
      <c r="AS296" s="308"/>
      <c r="AT296" s="308">
        <v>1</v>
      </c>
    </row>
    <row r="297" spans="1:46" ht="24">
      <c r="A297" s="286"/>
      <c r="B297" s="286"/>
      <c r="C297" s="286" t="s">
        <v>951</v>
      </c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8"/>
      <c r="W297" s="308"/>
      <c r="X297" s="308"/>
      <c r="Y297" s="308"/>
      <c r="Z297" s="308"/>
      <c r="AA297" s="308"/>
      <c r="AB297" s="308"/>
      <c r="AC297" s="308"/>
      <c r="AD297" s="308"/>
      <c r="AE297" s="308"/>
      <c r="AF297" s="308"/>
      <c r="AG297" s="308"/>
      <c r="AH297" s="308"/>
      <c r="AI297" s="308"/>
      <c r="AJ297" s="308"/>
      <c r="AK297" s="308"/>
      <c r="AL297" s="308"/>
      <c r="AM297" s="308"/>
      <c r="AN297" s="308"/>
      <c r="AO297" s="308"/>
      <c r="AP297" s="308"/>
      <c r="AQ297" s="308">
        <v>1</v>
      </c>
      <c r="AR297" s="308"/>
      <c r="AS297" s="308">
        <v>1</v>
      </c>
      <c r="AT297" s="308">
        <v>2</v>
      </c>
    </row>
    <row r="298" spans="1:46" ht="24">
      <c r="A298" s="286"/>
      <c r="B298" s="310" t="s">
        <v>1046</v>
      </c>
      <c r="C298" s="310"/>
      <c r="D298" s="311"/>
      <c r="E298" s="311"/>
      <c r="F298" s="311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>
        <v>1</v>
      </c>
      <c r="S298" s="311"/>
      <c r="T298" s="311">
        <v>1</v>
      </c>
      <c r="U298" s="311"/>
      <c r="V298" s="311">
        <v>1</v>
      </c>
      <c r="W298" s="311"/>
      <c r="X298" s="311"/>
      <c r="Y298" s="311"/>
      <c r="Z298" s="311"/>
      <c r="AA298" s="311"/>
      <c r="AB298" s="311"/>
      <c r="AC298" s="311"/>
      <c r="AD298" s="311"/>
      <c r="AE298" s="311"/>
      <c r="AF298" s="311"/>
      <c r="AG298" s="311"/>
      <c r="AH298" s="311">
        <v>1</v>
      </c>
      <c r="AI298" s="311"/>
      <c r="AJ298" s="311"/>
      <c r="AK298" s="311"/>
      <c r="AL298" s="311"/>
      <c r="AM298" s="311"/>
      <c r="AN298" s="311"/>
      <c r="AO298" s="311"/>
      <c r="AP298" s="311"/>
      <c r="AQ298" s="311">
        <v>1</v>
      </c>
      <c r="AR298" s="311"/>
      <c r="AS298" s="311">
        <v>1</v>
      </c>
      <c r="AT298" s="311">
        <v>6</v>
      </c>
    </row>
    <row r="299" spans="1:46" ht="24">
      <c r="A299" s="286"/>
      <c r="B299" s="286" t="s">
        <v>202</v>
      </c>
      <c r="C299" s="286" t="s">
        <v>202</v>
      </c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  <c r="R299" s="308"/>
      <c r="S299" s="308"/>
      <c r="T299" s="308"/>
      <c r="U299" s="308"/>
      <c r="V299" s="308"/>
      <c r="W299" s="308"/>
      <c r="X299" s="308"/>
      <c r="Y299" s="308"/>
      <c r="Z299" s="308"/>
      <c r="AA299" s="308"/>
      <c r="AB299" s="308"/>
      <c r="AC299" s="308">
        <v>1</v>
      </c>
      <c r="AD299" s="308"/>
      <c r="AE299" s="308"/>
      <c r="AF299" s="308"/>
      <c r="AG299" s="308"/>
      <c r="AH299" s="308"/>
      <c r="AI299" s="308"/>
      <c r="AJ299" s="308"/>
      <c r="AK299" s="308"/>
      <c r="AL299" s="308"/>
      <c r="AM299" s="308"/>
      <c r="AN299" s="308"/>
      <c r="AO299" s="308"/>
      <c r="AP299" s="308"/>
      <c r="AQ299" s="308"/>
      <c r="AR299" s="308"/>
      <c r="AS299" s="308"/>
      <c r="AT299" s="308">
        <v>1</v>
      </c>
    </row>
    <row r="300" spans="1:46" ht="24">
      <c r="A300" s="286"/>
      <c r="B300" s="286"/>
      <c r="C300" s="286" t="s">
        <v>1105</v>
      </c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  <c r="R300" s="308"/>
      <c r="S300" s="308"/>
      <c r="T300" s="308"/>
      <c r="U300" s="308"/>
      <c r="V300" s="308"/>
      <c r="W300" s="308"/>
      <c r="X300" s="308"/>
      <c r="Y300" s="308"/>
      <c r="Z300" s="308"/>
      <c r="AA300" s="308"/>
      <c r="AB300" s="308"/>
      <c r="AC300" s="308"/>
      <c r="AD300" s="308"/>
      <c r="AE300" s="308"/>
      <c r="AF300" s="308"/>
      <c r="AG300" s="308"/>
      <c r="AH300" s="308"/>
      <c r="AI300" s="308"/>
      <c r="AJ300" s="308"/>
      <c r="AK300" s="308"/>
      <c r="AL300" s="308"/>
      <c r="AM300" s="308"/>
      <c r="AN300" s="308"/>
      <c r="AO300" s="308"/>
      <c r="AP300" s="308"/>
      <c r="AQ300" s="308"/>
      <c r="AR300" s="308"/>
      <c r="AS300" s="308">
        <v>1</v>
      </c>
      <c r="AT300" s="308">
        <v>1</v>
      </c>
    </row>
    <row r="301" spans="1:46" ht="24">
      <c r="A301" s="286"/>
      <c r="B301" s="286"/>
      <c r="C301" s="286" t="s">
        <v>731</v>
      </c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  <c r="R301" s="308"/>
      <c r="S301" s="308"/>
      <c r="T301" s="308"/>
      <c r="U301" s="308"/>
      <c r="V301" s="308"/>
      <c r="W301" s="308"/>
      <c r="X301" s="308"/>
      <c r="Y301" s="308"/>
      <c r="Z301" s="308"/>
      <c r="AA301" s="308"/>
      <c r="AB301" s="308"/>
      <c r="AC301" s="308"/>
      <c r="AD301" s="308"/>
      <c r="AE301" s="308"/>
      <c r="AF301" s="308"/>
      <c r="AG301" s="308"/>
      <c r="AH301" s="308"/>
      <c r="AI301" s="308"/>
      <c r="AJ301" s="308"/>
      <c r="AK301" s="308"/>
      <c r="AL301" s="308"/>
      <c r="AM301" s="308"/>
      <c r="AN301" s="308"/>
      <c r="AO301" s="308">
        <v>1</v>
      </c>
      <c r="AP301" s="308"/>
      <c r="AQ301" s="308"/>
      <c r="AR301" s="308"/>
      <c r="AS301" s="308"/>
      <c r="AT301" s="308">
        <v>1</v>
      </c>
    </row>
    <row r="302" spans="1:46" ht="24">
      <c r="A302" s="286"/>
      <c r="B302" s="310" t="s">
        <v>1047</v>
      </c>
      <c r="C302" s="310"/>
      <c r="D302" s="311"/>
      <c r="E302" s="311"/>
      <c r="F302" s="311"/>
      <c r="G302" s="311"/>
      <c r="H302" s="311"/>
      <c r="I302" s="311"/>
      <c r="J302" s="311"/>
      <c r="K302" s="311"/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  <c r="AC302" s="311">
        <v>1</v>
      </c>
      <c r="AD302" s="311"/>
      <c r="AE302" s="311"/>
      <c r="AF302" s="311"/>
      <c r="AG302" s="311"/>
      <c r="AH302" s="311"/>
      <c r="AI302" s="311"/>
      <c r="AJ302" s="311"/>
      <c r="AK302" s="311"/>
      <c r="AL302" s="311"/>
      <c r="AM302" s="311"/>
      <c r="AN302" s="311"/>
      <c r="AO302" s="311">
        <v>1</v>
      </c>
      <c r="AP302" s="311"/>
      <c r="AQ302" s="311"/>
      <c r="AR302" s="311"/>
      <c r="AS302" s="311">
        <v>1</v>
      </c>
      <c r="AT302" s="311">
        <v>3</v>
      </c>
    </row>
    <row r="303" spans="1:46" ht="24">
      <c r="A303" s="286"/>
      <c r="B303" s="286" t="s">
        <v>204</v>
      </c>
      <c r="C303" s="286" t="s">
        <v>697</v>
      </c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  <c r="Y303" s="308"/>
      <c r="Z303" s="308"/>
      <c r="AA303" s="308"/>
      <c r="AB303" s="308"/>
      <c r="AC303" s="308"/>
      <c r="AD303" s="308"/>
      <c r="AE303" s="308"/>
      <c r="AF303" s="308"/>
      <c r="AG303" s="308"/>
      <c r="AH303" s="308"/>
      <c r="AI303" s="308"/>
      <c r="AJ303" s="308"/>
      <c r="AK303" s="308">
        <v>1</v>
      </c>
      <c r="AL303" s="308"/>
      <c r="AM303" s="308"/>
      <c r="AN303" s="308"/>
      <c r="AO303" s="308"/>
      <c r="AP303" s="308"/>
      <c r="AQ303" s="308"/>
      <c r="AR303" s="308"/>
      <c r="AS303" s="308"/>
      <c r="AT303" s="308">
        <v>1</v>
      </c>
    </row>
    <row r="304" spans="1:46" ht="24">
      <c r="A304" s="286"/>
      <c r="B304" s="286"/>
      <c r="C304" s="286" t="s">
        <v>678</v>
      </c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  <c r="R304" s="308"/>
      <c r="S304" s="308"/>
      <c r="T304" s="308"/>
      <c r="U304" s="308"/>
      <c r="V304" s="308"/>
      <c r="W304" s="308"/>
      <c r="X304" s="308"/>
      <c r="Y304" s="308"/>
      <c r="Z304" s="308"/>
      <c r="AA304" s="308"/>
      <c r="AB304" s="308"/>
      <c r="AC304" s="308"/>
      <c r="AD304" s="308"/>
      <c r="AE304" s="308"/>
      <c r="AF304" s="308"/>
      <c r="AG304" s="308"/>
      <c r="AH304" s="308">
        <v>1</v>
      </c>
      <c r="AI304" s="308">
        <v>1</v>
      </c>
      <c r="AJ304" s="308"/>
      <c r="AK304" s="308"/>
      <c r="AL304" s="308">
        <v>2</v>
      </c>
      <c r="AM304" s="308"/>
      <c r="AN304" s="308"/>
      <c r="AO304" s="308"/>
      <c r="AP304" s="308"/>
      <c r="AQ304" s="308"/>
      <c r="AR304" s="308"/>
      <c r="AS304" s="308"/>
      <c r="AT304" s="308">
        <v>4</v>
      </c>
    </row>
    <row r="305" spans="1:46" ht="24">
      <c r="A305" s="286"/>
      <c r="B305" s="286"/>
      <c r="C305" s="286" t="s">
        <v>675</v>
      </c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  <c r="R305" s="308"/>
      <c r="S305" s="308"/>
      <c r="T305" s="308"/>
      <c r="U305" s="308"/>
      <c r="V305" s="308"/>
      <c r="W305" s="308"/>
      <c r="X305" s="308"/>
      <c r="Y305" s="308"/>
      <c r="Z305" s="308"/>
      <c r="AA305" s="308"/>
      <c r="AB305" s="308"/>
      <c r="AC305" s="308"/>
      <c r="AD305" s="308"/>
      <c r="AE305" s="308"/>
      <c r="AF305" s="308"/>
      <c r="AG305" s="308"/>
      <c r="AH305" s="308">
        <v>1</v>
      </c>
      <c r="AI305" s="308"/>
      <c r="AJ305" s="308"/>
      <c r="AK305" s="308"/>
      <c r="AL305" s="308"/>
      <c r="AM305" s="308"/>
      <c r="AN305" s="308"/>
      <c r="AO305" s="308"/>
      <c r="AP305" s="308"/>
      <c r="AQ305" s="308"/>
      <c r="AR305" s="308"/>
      <c r="AS305" s="308"/>
      <c r="AT305" s="308">
        <v>1</v>
      </c>
    </row>
    <row r="306" spans="1:46" ht="24">
      <c r="A306" s="286"/>
      <c r="B306" s="310" t="s">
        <v>1048</v>
      </c>
      <c r="C306" s="310"/>
      <c r="D306" s="311"/>
      <c r="E306" s="311"/>
      <c r="F306" s="311"/>
      <c r="G306" s="311"/>
      <c r="H306" s="311"/>
      <c r="I306" s="311"/>
      <c r="J306" s="311"/>
      <c r="K306" s="311"/>
      <c r="L306" s="311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311"/>
      <c r="Z306" s="311"/>
      <c r="AA306" s="311"/>
      <c r="AB306" s="311"/>
      <c r="AC306" s="311"/>
      <c r="AD306" s="311"/>
      <c r="AE306" s="311"/>
      <c r="AF306" s="311"/>
      <c r="AG306" s="311"/>
      <c r="AH306" s="311">
        <v>2</v>
      </c>
      <c r="AI306" s="311">
        <v>1</v>
      </c>
      <c r="AJ306" s="311"/>
      <c r="AK306" s="311">
        <v>1</v>
      </c>
      <c r="AL306" s="311">
        <v>2</v>
      </c>
      <c r="AM306" s="311"/>
      <c r="AN306" s="311"/>
      <c r="AO306" s="311"/>
      <c r="AP306" s="311"/>
      <c r="AQ306" s="311"/>
      <c r="AR306" s="311"/>
      <c r="AS306" s="311"/>
      <c r="AT306" s="311">
        <v>6</v>
      </c>
    </row>
    <row r="307" spans="1:46" ht="24">
      <c r="A307" s="286"/>
      <c r="B307" s="286" t="s">
        <v>170</v>
      </c>
      <c r="C307" s="286" t="s">
        <v>456</v>
      </c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  <c r="R307" s="308"/>
      <c r="S307" s="308"/>
      <c r="T307" s="308"/>
      <c r="U307" s="308">
        <v>1</v>
      </c>
      <c r="V307" s="308"/>
      <c r="W307" s="308"/>
      <c r="X307" s="308"/>
      <c r="Y307" s="308"/>
      <c r="Z307" s="308"/>
      <c r="AA307" s="308"/>
      <c r="AB307" s="308"/>
      <c r="AC307" s="308"/>
      <c r="AD307" s="308"/>
      <c r="AE307" s="308"/>
      <c r="AF307" s="308"/>
      <c r="AG307" s="308"/>
      <c r="AH307" s="308"/>
      <c r="AI307" s="308"/>
      <c r="AJ307" s="308"/>
      <c r="AK307" s="308"/>
      <c r="AL307" s="308"/>
      <c r="AM307" s="308"/>
      <c r="AN307" s="308"/>
      <c r="AO307" s="308"/>
      <c r="AP307" s="308"/>
      <c r="AQ307" s="308"/>
      <c r="AR307" s="308"/>
      <c r="AS307" s="308"/>
      <c r="AT307" s="308">
        <v>1</v>
      </c>
    </row>
    <row r="308" spans="1:46" ht="24">
      <c r="A308" s="286"/>
      <c r="B308" s="286"/>
      <c r="C308" s="286" t="s">
        <v>492</v>
      </c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  <c r="R308" s="308"/>
      <c r="S308" s="308"/>
      <c r="T308" s="308"/>
      <c r="U308" s="308"/>
      <c r="V308" s="308"/>
      <c r="W308" s="308"/>
      <c r="X308" s="308"/>
      <c r="Y308" s="308"/>
      <c r="Z308" s="308"/>
      <c r="AA308" s="308"/>
      <c r="AB308" s="308"/>
      <c r="AC308" s="308">
        <v>1</v>
      </c>
      <c r="AD308" s="308"/>
      <c r="AE308" s="308"/>
      <c r="AF308" s="308"/>
      <c r="AG308" s="308"/>
      <c r="AH308" s="308"/>
      <c r="AI308" s="308"/>
      <c r="AJ308" s="308"/>
      <c r="AK308" s="308"/>
      <c r="AL308" s="308"/>
      <c r="AM308" s="308"/>
      <c r="AN308" s="308"/>
      <c r="AO308" s="308"/>
      <c r="AP308" s="308"/>
      <c r="AQ308" s="308"/>
      <c r="AR308" s="308"/>
      <c r="AS308" s="308"/>
      <c r="AT308" s="308">
        <v>1</v>
      </c>
    </row>
    <row r="309" spans="1:46" ht="24">
      <c r="A309" s="286"/>
      <c r="B309" s="286"/>
      <c r="C309" s="286" t="s">
        <v>421</v>
      </c>
      <c r="D309" s="308"/>
      <c r="E309" s="308"/>
      <c r="F309" s="308">
        <v>1</v>
      </c>
      <c r="G309" s="308"/>
      <c r="H309" s="308"/>
      <c r="I309" s="308"/>
      <c r="J309" s="308"/>
      <c r="K309" s="308"/>
      <c r="L309" s="308"/>
      <c r="M309" s="308">
        <v>1</v>
      </c>
      <c r="N309" s="308"/>
      <c r="O309" s="308"/>
      <c r="P309" s="308"/>
      <c r="Q309" s="308"/>
      <c r="R309" s="308"/>
      <c r="S309" s="308"/>
      <c r="T309" s="308"/>
      <c r="U309" s="308"/>
      <c r="V309" s="308"/>
      <c r="W309" s="308"/>
      <c r="X309" s="308"/>
      <c r="Y309" s="308"/>
      <c r="Z309" s="308"/>
      <c r="AA309" s="308"/>
      <c r="AB309" s="308"/>
      <c r="AC309" s="308"/>
      <c r="AD309" s="308"/>
      <c r="AE309" s="308"/>
      <c r="AF309" s="308"/>
      <c r="AG309" s="308"/>
      <c r="AH309" s="308"/>
      <c r="AI309" s="308"/>
      <c r="AJ309" s="308"/>
      <c r="AK309" s="308"/>
      <c r="AL309" s="308"/>
      <c r="AM309" s="308"/>
      <c r="AN309" s="308"/>
      <c r="AO309" s="308"/>
      <c r="AP309" s="308"/>
      <c r="AQ309" s="308"/>
      <c r="AR309" s="308"/>
      <c r="AS309" s="308"/>
      <c r="AT309" s="308">
        <v>2</v>
      </c>
    </row>
    <row r="310" spans="1:46" ht="24">
      <c r="A310" s="286"/>
      <c r="B310" s="310" t="s">
        <v>980</v>
      </c>
      <c r="C310" s="310"/>
      <c r="D310" s="311"/>
      <c r="E310" s="311"/>
      <c r="F310" s="311">
        <v>1</v>
      </c>
      <c r="G310" s="311"/>
      <c r="H310" s="311"/>
      <c r="I310" s="311"/>
      <c r="J310" s="311"/>
      <c r="K310" s="311"/>
      <c r="L310" s="311"/>
      <c r="M310" s="311">
        <v>1</v>
      </c>
      <c r="N310" s="311"/>
      <c r="O310" s="311"/>
      <c r="P310" s="311"/>
      <c r="Q310" s="311"/>
      <c r="R310" s="311"/>
      <c r="S310" s="311"/>
      <c r="T310" s="311"/>
      <c r="U310" s="311">
        <v>1</v>
      </c>
      <c r="V310" s="311"/>
      <c r="W310" s="311"/>
      <c r="X310" s="311"/>
      <c r="Y310" s="311"/>
      <c r="Z310" s="311"/>
      <c r="AA310" s="311"/>
      <c r="AB310" s="311"/>
      <c r="AC310" s="311">
        <v>1</v>
      </c>
      <c r="AD310" s="311"/>
      <c r="AE310" s="311"/>
      <c r="AF310" s="311"/>
      <c r="AG310" s="311"/>
      <c r="AH310" s="311"/>
      <c r="AI310" s="311"/>
      <c r="AJ310" s="311"/>
      <c r="AK310" s="311"/>
      <c r="AL310" s="311"/>
      <c r="AM310" s="311"/>
      <c r="AN310" s="311"/>
      <c r="AO310" s="311"/>
      <c r="AP310" s="311"/>
      <c r="AQ310" s="311"/>
      <c r="AR310" s="311"/>
      <c r="AS310" s="311"/>
      <c r="AT310" s="311">
        <v>4</v>
      </c>
    </row>
    <row r="311" spans="1:46" ht="24">
      <c r="A311" s="286"/>
      <c r="B311" s="286" t="s">
        <v>146</v>
      </c>
      <c r="C311" s="286" t="s">
        <v>553</v>
      </c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  <c r="R311" s="308"/>
      <c r="S311" s="308"/>
      <c r="T311" s="308"/>
      <c r="U311" s="308"/>
      <c r="V311" s="308"/>
      <c r="W311" s="308"/>
      <c r="X311" s="308"/>
      <c r="Y311" s="308"/>
      <c r="Z311" s="308"/>
      <c r="AA311" s="308"/>
      <c r="AB311" s="308"/>
      <c r="AC311" s="308"/>
      <c r="AD311" s="308"/>
      <c r="AE311" s="308"/>
      <c r="AF311" s="308"/>
      <c r="AG311" s="308">
        <v>2</v>
      </c>
      <c r="AH311" s="308"/>
      <c r="AI311" s="308">
        <v>2</v>
      </c>
      <c r="AJ311" s="308"/>
      <c r="AK311" s="308"/>
      <c r="AL311" s="308"/>
      <c r="AM311" s="308"/>
      <c r="AN311" s="308">
        <v>1</v>
      </c>
      <c r="AO311" s="308"/>
      <c r="AP311" s="308"/>
      <c r="AQ311" s="308"/>
      <c r="AR311" s="308"/>
      <c r="AS311" s="308"/>
      <c r="AT311" s="308">
        <v>5</v>
      </c>
    </row>
    <row r="312" spans="1:46" ht="24">
      <c r="A312" s="286"/>
      <c r="B312" s="286"/>
      <c r="C312" s="286" t="s">
        <v>688</v>
      </c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  <c r="R312" s="308"/>
      <c r="S312" s="308"/>
      <c r="T312" s="308"/>
      <c r="U312" s="308"/>
      <c r="V312" s="308"/>
      <c r="W312" s="308"/>
      <c r="X312" s="308"/>
      <c r="Y312" s="308"/>
      <c r="Z312" s="308"/>
      <c r="AA312" s="308"/>
      <c r="AB312" s="308"/>
      <c r="AC312" s="308"/>
      <c r="AD312" s="308"/>
      <c r="AE312" s="308"/>
      <c r="AF312" s="308"/>
      <c r="AG312" s="308"/>
      <c r="AH312" s="308"/>
      <c r="AI312" s="308"/>
      <c r="AJ312" s="308">
        <v>1</v>
      </c>
      <c r="AK312" s="308"/>
      <c r="AL312" s="308"/>
      <c r="AM312" s="308"/>
      <c r="AN312" s="308"/>
      <c r="AO312" s="308"/>
      <c r="AP312" s="308"/>
      <c r="AQ312" s="308"/>
      <c r="AR312" s="308">
        <v>1</v>
      </c>
      <c r="AS312" s="308"/>
      <c r="AT312" s="308">
        <v>2</v>
      </c>
    </row>
    <row r="313" spans="1:46" ht="24">
      <c r="A313" s="286"/>
      <c r="B313" s="286"/>
      <c r="C313" s="286" t="s">
        <v>661</v>
      </c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  <c r="R313" s="308"/>
      <c r="S313" s="308"/>
      <c r="T313" s="308"/>
      <c r="U313" s="308"/>
      <c r="V313" s="308"/>
      <c r="W313" s="308"/>
      <c r="X313" s="308"/>
      <c r="Y313" s="308"/>
      <c r="Z313" s="308"/>
      <c r="AA313" s="308"/>
      <c r="AB313" s="308"/>
      <c r="AC313" s="308"/>
      <c r="AD313" s="308">
        <v>1</v>
      </c>
      <c r="AE313" s="308">
        <v>1</v>
      </c>
      <c r="AF313" s="308"/>
      <c r="AG313" s="308"/>
      <c r="AH313" s="308">
        <v>1</v>
      </c>
      <c r="AI313" s="308"/>
      <c r="AJ313" s="308"/>
      <c r="AK313" s="308"/>
      <c r="AL313" s="308"/>
      <c r="AM313" s="308"/>
      <c r="AN313" s="308"/>
      <c r="AO313" s="308"/>
      <c r="AP313" s="308"/>
      <c r="AQ313" s="308"/>
      <c r="AR313" s="308"/>
      <c r="AS313" s="308"/>
      <c r="AT313" s="308">
        <v>3</v>
      </c>
    </row>
    <row r="314" spans="1:46" ht="24">
      <c r="A314" s="286"/>
      <c r="B314" s="286"/>
      <c r="C314" s="286" t="s">
        <v>439</v>
      </c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>
        <v>1</v>
      </c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>
        <v>1</v>
      </c>
    </row>
    <row r="315" spans="1:46" ht="24">
      <c r="A315" s="286"/>
      <c r="B315" s="286"/>
      <c r="C315" s="286" t="s">
        <v>157</v>
      </c>
      <c r="D315" s="308"/>
      <c r="E315" s="308"/>
      <c r="F315" s="308"/>
      <c r="G315" s="308"/>
      <c r="H315" s="308"/>
      <c r="I315" s="308"/>
      <c r="J315" s="308"/>
      <c r="K315" s="308">
        <v>1</v>
      </c>
      <c r="L315" s="308"/>
      <c r="M315" s="308"/>
      <c r="N315" s="308"/>
      <c r="O315" s="308"/>
      <c r="P315" s="308"/>
      <c r="Q315" s="308"/>
      <c r="R315" s="308"/>
      <c r="S315" s="308"/>
      <c r="T315" s="308"/>
      <c r="U315" s="308"/>
      <c r="V315" s="308"/>
      <c r="W315" s="308"/>
      <c r="X315" s="308"/>
      <c r="Y315" s="308"/>
      <c r="Z315" s="308"/>
      <c r="AA315" s="308"/>
      <c r="AB315" s="308"/>
      <c r="AC315" s="308"/>
      <c r="AD315" s="308"/>
      <c r="AE315" s="308"/>
      <c r="AF315" s="308"/>
      <c r="AG315" s="308"/>
      <c r="AH315" s="308"/>
      <c r="AI315" s="308"/>
      <c r="AJ315" s="308"/>
      <c r="AK315" s="308"/>
      <c r="AL315" s="308"/>
      <c r="AM315" s="308"/>
      <c r="AN315" s="308"/>
      <c r="AO315" s="308"/>
      <c r="AP315" s="308"/>
      <c r="AQ315" s="308"/>
      <c r="AR315" s="308"/>
      <c r="AS315" s="308"/>
      <c r="AT315" s="308">
        <v>1</v>
      </c>
    </row>
    <row r="316" spans="1:46" ht="24">
      <c r="A316" s="286"/>
      <c r="B316" s="286"/>
      <c r="C316" s="286" t="s">
        <v>521</v>
      </c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  <c r="R316" s="308"/>
      <c r="S316" s="308"/>
      <c r="T316" s="308"/>
      <c r="U316" s="308"/>
      <c r="V316" s="308"/>
      <c r="W316" s="308"/>
      <c r="X316" s="308"/>
      <c r="Y316" s="308"/>
      <c r="Z316" s="308"/>
      <c r="AA316" s="308"/>
      <c r="AB316" s="308"/>
      <c r="AC316" s="308"/>
      <c r="AD316" s="308"/>
      <c r="AE316" s="308"/>
      <c r="AF316" s="308"/>
      <c r="AG316" s="308"/>
      <c r="AH316" s="308"/>
      <c r="AI316" s="308"/>
      <c r="AJ316" s="308">
        <v>1</v>
      </c>
      <c r="AK316" s="308"/>
      <c r="AL316" s="308"/>
      <c r="AM316" s="308"/>
      <c r="AN316" s="308"/>
      <c r="AO316" s="308"/>
      <c r="AP316" s="308"/>
      <c r="AQ316" s="308"/>
      <c r="AR316" s="308"/>
      <c r="AS316" s="308"/>
      <c r="AT316" s="308">
        <v>1</v>
      </c>
    </row>
    <row r="317" spans="1:46" ht="24">
      <c r="A317" s="286"/>
      <c r="B317" s="310" t="s">
        <v>1049</v>
      </c>
      <c r="C317" s="310"/>
      <c r="D317" s="311"/>
      <c r="E317" s="311"/>
      <c r="F317" s="311"/>
      <c r="G317" s="311"/>
      <c r="H317" s="311"/>
      <c r="I317" s="311"/>
      <c r="J317" s="311"/>
      <c r="K317" s="311">
        <v>1</v>
      </c>
      <c r="L317" s="311"/>
      <c r="M317" s="311"/>
      <c r="N317" s="311"/>
      <c r="O317" s="311"/>
      <c r="P317" s="311">
        <v>1</v>
      </c>
      <c r="Q317" s="311"/>
      <c r="R317" s="311"/>
      <c r="S317" s="311"/>
      <c r="T317" s="311"/>
      <c r="U317" s="311"/>
      <c r="V317" s="311"/>
      <c r="W317" s="311"/>
      <c r="X317" s="311"/>
      <c r="Y317" s="311"/>
      <c r="Z317" s="311"/>
      <c r="AA317" s="311"/>
      <c r="AB317" s="311"/>
      <c r="AC317" s="311"/>
      <c r="AD317" s="311">
        <v>1</v>
      </c>
      <c r="AE317" s="311">
        <v>1</v>
      </c>
      <c r="AF317" s="311"/>
      <c r="AG317" s="311">
        <v>2</v>
      </c>
      <c r="AH317" s="311">
        <v>1</v>
      </c>
      <c r="AI317" s="311">
        <v>2</v>
      </c>
      <c r="AJ317" s="311">
        <v>2</v>
      </c>
      <c r="AK317" s="311"/>
      <c r="AL317" s="311"/>
      <c r="AM317" s="311"/>
      <c r="AN317" s="311">
        <v>1</v>
      </c>
      <c r="AO317" s="311"/>
      <c r="AP317" s="311"/>
      <c r="AQ317" s="311"/>
      <c r="AR317" s="311">
        <v>1</v>
      </c>
      <c r="AS317" s="311"/>
      <c r="AT317" s="311">
        <v>13</v>
      </c>
    </row>
    <row r="318" spans="1:46" ht="24">
      <c r="A318" s="312" t="s">
        <v>965</v>
      </c>
      <c r="B318" s="312"/>
      <c r="C318" s="312"/>
      <c r="D318" s="313">
        <v>1</v>
      </c>
      <c r="E318" s="313"/>
      <c r="F318" s="313">
        <v>2</v>
      </c>
      <c r="G318" s="313">
        <v>1</v>
      </c>
      <c r="H318" s="313">
        <v>1</v>
      </c>
      <c r="I318" s="313"/>
      <c r="J318" s="313"/>
      <c r="K318" s="313">
        <v>2</v>
      </c>
      <c r="L318" s="313"/>
      <c r="M318" s="313">
        <v>1</v>
      </c>
      <c r="N318" s="313"/>
      <c r="O318" s="313"/>
      <c r="P318" s="313">
        <v>1</v>
      </c>
      <c r="Q318" s="313"/>
      <c r="R318" s="313">
        <v>1</v>
      </c>
      <c r="S318" s="313"/>
      <c r="T318" s="313">
        <v>3</v>
      </c>
      <c r="U318" s="313">
        <v>2</v>
      </c>
      <c r="V318" s="313">
        <v>1</v>
      </c>
      <c r="W318" s="313">
        <v>1</v>
      </c>
      <c r="X318" s="313"/>
      <c r="Y318" s="313"/>
      <c r="Z318" s="313">
        <v>1</v>
      </c>
      <c r="AA318" s="313"/>
      <c r="AB318" s="313">
        <v>2</v>
      </c>
      <c r="AC318" s="313">
        <v>4</v>
      </c>
      <c r="AD318" s="313">
        <v>2</v>
      </c>
      <c r="AE318" s="313">
        <v>7</v>
      </c>
      <c r="AF318" s="313">
        <v>1</v>
      </c>
      <c r="AG318" s="313">
        <v>6</v>
      </c>
      <c r="AH318" s="313">
        <v>6</v>
      </c>
      <c r="AI318" s="313">
        <v>8</v>
      </c>
      <c r="AJ318" s="313">
        <v>7</v>
      </c>
      <c r="AK318" s="313">
        <v>6</v>
      </c>
      <c r="AL318" s="313">
        <v>9</v>
      </c>
      <c r="AM318" s="313">
        <v>4</v>
      </c>
      <c r="AN318" s="313">
        <v>3</v>
      </c>
      <c r="AO318" s="313">
        <v>4</v>
      </c>
      <c r="AP318" s="313">
        <v>1</v>
      </c>
      <c r="AQ318" s="313">
        <v>1</v>
      </c>
      <c r="AR318" s="313">
        <v>1</v>
      </c>
      <c r="AS318" s="313">
        <v>3</v>
      </c>
      <c r="AT318" s="313">
        <v>93</v>
      </c>
    </row>
    <row r="319" spans="1:46" ht="24">
      <c r="A319" s="286" t="s">
        <v>33</v>
      </c>
      <c r="B319" s="286" t="s">
        <v>292</v>
      </c>
      <c r="C319" s="286" t="s">
        <v>292</v>
      </c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  <c r="R319" s="308"/>
      <c r="S319" s="308"/>
      <c r="T319" s="308"/>
      <c r="U319" s="308"/>
      <c r="V319" s="308"/>
      <c r="W319" s="308"/>
      <c r="X319" s="308"/>
      <c r="Y319" s="308"/>
      <c r="Z319" s="308"/>
      <c r="AA319" s="308"/>
      <c r="AB319" s="308"/>
      <c r="AC319" s="308"/>
      <c r="AD319" s="308"/>
      <c r="AE319" s="308"/>
      <c r="AF319" s="308"/>
      <c r="AG319" s="308"/>
      <c r="AH319" s="308"/>
      <c r="AI319" s="308"/>
      <c r="AJ319" s="308"/>
      <c r="AK319" s="308">
        <v>1</v>
      </c>
      <c r="AL319" s="308"/>
      <c r="AM319" s="308"/>
      <c r="AN319" s="308"/>
      <c r="AO319" s="308"/>
      <c r="AP319" s="308"/>
      <c r="AQ319" s="308"/>
      <c r="AR319" s="308"/>
      <c r="AS319" s="308"/>
      <c r="AT319" s="308">
        <v>1</v>
      </c>
    </row>
    <row r="320" spans="1:46" ht="24">
      <c r="A320" s="286"/>
      <c r="B320" s="286"/>
      <c r="C320" s="286" t="s">
        <v>496</v>
      </c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  <c r="R320" s="308"/>
      <c r="S320" s="308"/>
      <c r="T320" s="308"/>
      <c r="U320" s="308"/>
      <c r="V320" s="308"/>
      <c r="W320" s="308"/>
      <c r="X320" s="308"/>
      <c r="Y320" s="308"/>
      <c r="Z320" s="308"/>
      <c r="AA320" s="308"/>
      <c r="AB320" s="308">
        <v>1</v>
      </c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8"/>
      <c r="AN320" s="308"/>
      <c r="AO320" s="308"/>
      <c r="AP320" s="308"/>
      <c r="AQ320" s="308"/>
      <c r="AR320" s="308"/>
      <c r="AS320" s="308"/>
      <c r="AT320" s="308">
        <v>1</v>
      </c>
    </row>
    <row r="321" spans="1:46" ht="24">
      <c r="A321" s="286"/>
      <c r="B321" s="310" t="s">
        <v>1050</v>
      </c>
      <c r="C321" s="310"/>
      <c r="D321" s="311"/>
      <c r="E321" s="311"/>
      <c r="F321" s="311"/>
      <c r="G321" s="311"/>
      <c r="H321" s="311"/>
      <c r="I321" s="311"/>
      <c r="J321" s="311"/>
      <c r="K321" s="311"/>
      <c r="L321" s="311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311"/>
      <c r="Z321" s="311"/>
      <c r="AA321" s="311"/>
      <c r="AB321" s="311">
        <v>1</v>
      </c>
      <c r="AC321" s="311"/>
      <c r="AD321" s="311"/>
      <c r="AE321" s="311"/>
      <c r="AF321" s="311"/>
      <c r="AG321" s="311"/>
      <c r="AH321" s="311"/>
      <c r="AI321" s="311"/>
      <c r="AJ321" s="311"/>
      <c r="AK321" s="311">
        <v>1</v>
      </c>
      <c r="AL321" s="311"/>
      <c r="AM321" s="311"/>
      <c r="AN321" s="311"/>
      <c r="AO321" s="311"/>
      <c r="AP321" s="311"/>
      <c r="AQ321" s="311"/>
      <c r="AR321" s="311"/>
      <c r="AS321" s="311"/>
      <c r="AT321" s="311">
        <v>2</v>
      </c>
    </row>
    <row r="322" spans="1:46" ht="24">
      <c r="A322" s="286"/>
      <c r="B322" s="286" t="s">
        <v>148</v>
      </c>
      <c r="C322" s="286" t="s">
        <v>405</v>
      </c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>
        <v>1</v>
      </c>
      <c r="P322" s="308"/>
      <c r="Q322" s="308"/>
      <c r="R322" s="308"/>
      <c r="S322" s="308">
        <v>1</v>
      </c>
      <c r="T322" s="308">
        <v>1</v>
      </c>
      <c r="U322" s="308"/>
      <c r="V322" s="308"/>
      <c r="W322" s="308"/>
      <c r="X322" s="308"/>
      <c r="Y322" s="308"/>
      <c r="Z322" s="308"/>
      <c r="AA322" s="308"/>
      <c r="AB322" s="308"/>
      <c r="AC322" s="308"/>
      <c r="AD322" s="308"/>
      <c r="AE322" s="308"/>
      <c r="AF322" s="308"/>
      <c r="AG322" s="308"/>
      <c r="AH322" s="308"/>
      <c r="AI322" s="308"/>
      <c r="AJ322" s="308"/>
      <c r="AK322" s="308"/>
      <c r="AL322" s="308"/>
      <c r="AM322" s="308"/>
      <c r="AN322" s="308"/>
      <c r="AO322" s="308"/>
      <c r="AP322" s="308"/>
      <c r="AQ322" s="308"/>
      <c r="AR322" s="308"/>
      <c r="AS322" s="308"/>
      <c r="AT322" s="308">
        <v>3</v>
      </c>
    </row>
    <row r="323" spans="1:46" ht="24">
      <c r="A323" s="286"/>
      <c r="B323" s="286"/>
      <c r="C323" s="286" t="s">
        <v>435</v>
      </c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>
        <v>2</v>
      </c>
      <c r="P323" s="308">
        <v>1</v>
      </c>
      <c r="Q323" s="308">
        <v>2</v>
      </c>
      <c r="R323" s="308"/>
      <c r="S323" s="308"/>
      <c r="T323" s="308"/>
      <c r="U323" s="308"/>
      <c r="V323" s="308"/>
      <c r="W323" s="308"/>
      <c r="X323" s="308"/>
      <c r="Y323" s="308"/>
      <c r="Z323" s="308"/>
      <c r="AA323" s="308"/>
      <c r="AB323" s="308"/>
      <c r="AC323" s="308"/>
      <c r="AD323" s="308"/>
      <c r="AE323" s="308"/>
      <c r="AF323" s="308"/>
      <c r="AG323" s="308"/>
      <c r="AH323" s="308"/>
      <c r="AI323" s="308"/>
      <c r="AJ323" s="308"/>
      <c r="AK323" s="308"/>
      <c r="AL323" s="308"/>
      <c r="AM323" s="308"/>
      <c r="AN323" s="308"/>
      <c r="AO323" s="308"/>
      <c r="AP323" s="308"/>
      <c r="AQ323" s="308"/>
      <c r="AR323" s="308"/>
      <c r="AS323" s="308"/>
      <c r="AT323" s="308">
        <v>5</v>
      </c>
    </row>
    <row r="324" spans="1:46" ht="24">
      <c r="A324" s="286"/>
      <c r="B324" s="286"/>
      <c r="C324" s="286" t="s">
        <v>657</v>
      </c>
      <c r="D324" s="308"/>
      <c r="E324" s="308"/>
      <c r="F324" s="308"/>
      <c r="G324" s="308"/>
      <c r="H324" s="308">
        <v>1</v>
      </c>
      <c r="I324" s="308"/>
      <c r="J324" s="308"/>
      <c r="K324" s="308"/>
      <c r="L324" s="308"/>
      <c r="M324" s="308"/>
      <c r="N324" s="308"/>
      <c r="O324" s="308"/>
      <c r="P324" s="308"/>
      <c r="Q324" s="308"/>
      <c r="R324" s="308"/>
      <c r="S324" s="308"/>
      <c r="T324" s="308"/>
      <c r="U324" s="308"/>
      <c r="V324" s="308"/>
      <c r="W324" s="308"/>
      <c r="X324" s="308"/>
      <c r="Y324" s="308"/>
      <c r="Z324" s="308"/>
      <c r="AA324" s="308"/>
      <c r="AB324" s="308"/>
      <c r="AC324" s="308"/>
      <c r="AD324" s="308"/>
      <c r="AE324" s="308"/>
      <c r="AF324" s="308"/>
      <c r="AG324" s="308"/>
      <c r="AH324" s="308"/>
      <c r="AI324" s="308"/>
      <c r="AJ324" s="308"/>
      <c r="AK324" s="308"/>
      <c r="AL324" s="308"/>
      <c r="AM324" s="308"/>
      <c r="AN324" s="308"/>
      <c r="AO324" s="308"/>
      <c r="AP324" s="308"/>
      <c r="AQ324" s="308"/>
      <c r="AR324" s="308"/>
      <c r="AS324" s="308"/>
      <c r="AT324" s="308">
        <v>1</v>
      </c>
    </row>
    <row r="325" spans="1:46" ht="24">
      <c r="A325" s="286"/>
      <c r="B325" s="286"/>
      <c r="C325" s="286" t="s">
        <v>495</v>
      </c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  <c r="R325" s="308"/>
      <c r="S325" s="308"/>
      <c r="T325" s="308"/>
      <c r="U325" s="308"/>
      <c r="V325" s="308"/>
      <c r="W325" s="308"/>
      <c r="X325" s="308"/>
      <c r="Y325" s="308"/>
      <c r="Z325" s="308"/>
      <c r="AA325" s="308"/>
      <c r="AB325" s="308">
        <v>1</v>
      </c>
      <c r="AC325" s="308"/>
      <c r="AD325" s="308"/>
      <c r="AE325" s="308"/>
      <c r="AF325" s="308"/>
      <c r="AG325" s="308"/>
      <c r="AH325" s="308"/>
      <c r="AI325" s="308"/>
      <c r="AJ325" s="308"/>
      <c r="AK325" s="308"/>
      <c r="AL325" s="308"/>
      <c r="AM325" s="308"/>
      <c r="AN325" s="308"/>
      <c r="AO325" s="308"/>
      <c r="AP325" s="308"/>
      <c r="AQ325" s="308"/>
      <c r="AR325" s="308"/>
      <c r="AS325" s="308"/>
      <c r="AT325" s="308">
        <v>1</v>
      </c>
    </row>
    <row r="326" spans="1:46" ht="24">
      <c r="A326" s="286"/>
      <c r="B326" s="310" t="s">
        <v>987</v>
      </c>
      <c r="C326" s="310"/>
      <c r="D326" s="311"/>
      <c r="E326" s="311"/>
      <c r="F326" s="311"/>
      <c r="G326" s="311"/>
      <c r="H326" s="311">
        <v>1</v>
      </c>
      <c r="I326" s="311"/>
      <c r="J326" s="311"/>
      <c r="K326" s="311"/>
      <c r="L326" s="311"/>
      <c r="M326" s="311"/>
      <c r="N326" s="311"/>
      <c r="O326" s="311">
        <v>3</v>
      </c>
      <c r="P326" s="311">
        <v>1</v>
      </c>
      <c r="Q326" s="311">
        <v>2</v>
      </c>
      <c r="R326" s="311"/>
      <c r="S326" s="311">
        <v>1</v>
      </c>
      <c r="T326" s="311">
        <v>1</v>
      </c>
      <c r="U326" s="311"/>
      <c r="V326" s="311"/>
      <c r="W326" s="311"/>
      <c r="X326" s="311"/>
      <c r="Y326" s="311"/>
      <c r="Z326" s="311"/>
      <c r="AA326" s="311"/>
      <c r="AB326" s="311">
        <v>1</v>
      </c>
      <c r="AC326" s="311"/>
      <c r="AD326" s="311"/>
      <c r="AE326" s="311"/>
      <c r="AF326" s="311"/>
      <c r="AG326" s="311"/>
      <c r="AH326" s="311"/>
      <c r="AI326" s="311"/>
      <c r="AJ326" s="311"/>
      <c r="AK326" s="311"/>
      <c r="AL326" s="311"/>
      <c r="AM326" s="311"/>
      <c r="AN326" s="311"/>
      <c r="AO326" s="311"/>
      <c r="AP326" s="311"/>
      <c r="AQ326" s="311"/>
      <c r="AR326" s="311"/>
      <c r="AS326" s="311"/>
      <c r="AT326" s="311">
        <v>10</v>
      </c>
    </row>
    <row r="327" spans="1:46" ht="24">
      <c r="A327" s="312" t="s">
        <v>966</v>
      </c>
      <c r="B327" s="312"/>
      <c r="C327" s="312"/>
      <c r="D327" s="313"/>
      <c r="E327" s="313"/>
      <c r="F327" s="313"/>
      <c r="G327" s="313"/>
      <c r="H327" s="313">
        <v>1</v>
      </c>
      <c r="I327" s="313"/>
      <c r="J327" s="313"/>
      <c r="K327" s="313"/>
      <c r="L327" s="313"/>
      <c r="M327" s="313"/>
      <c r="N327" s="313"/>
      <c r="O327" s="313">
        <v>3</v>
      </c>
      <c r="P327" s="313">
        <v>1</v>
      </c>
      <c r="Q327" s="313">
        <v>2</v>
      </c>
      <c r="R327" s="313"/>
      <c r="S327" s="313">
        <v>1</v>
      </c>
      <c r="T327" s="313">
        <v>1</v>
      </c>
      <c r="U327" s="313"/>
      <c r="V327" s="313"/>
      <c r="W327" s="313"/>
      <c r="X327" s="313"/>
      <c r="Y327" s="313"/>
      <c r="Z327" s="313"/>
      <c r="AA327" s="313"/>
      <c r="AB327" s="313">
        <v>2</v>
      </c>
      <c r="AC327" s="313"/>
      <c r="AD327" s="313"/>
      <c r="AE327" s="313"/>
      <c r="AF327" s="313"/>
      <c r="AG327" s="313"/>
      <c r="AH327" s="313"/>
      <c r="AI327" s="313"/>
      <c r="AJ327" s="313"/>
      <c r="AK327" s="313">
        <v>1</v>
      </c>
      <c r="AL327" s="313"/>
      <c r="AM327" s="313"/>
      <c r="AN327" s="313"/>
      <c r="AO327" s="313"/>
      <c r="AP327" s="313"/>
      <c r="AQ327" s="313"/>
      <c r="AR327" s="313"/>
      <c r="AS327" s="313"/>
      <c r="AT327" s="313">
        <v>12</v>
      </c>
    </row>
    <row r="328" spans="1:46" ht="24">
      <c r="A328" s="286" t="s">
        <v>59</v>
      </c>
      <c r="B328" s="286" t="s">
        <v>305</v>
      </c>
      <c r="C328" s="286" t="s">
        <v>727</v>
      </c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  <c r="R328" s="308"/>
      <c r="S328" s="308"/>
      <c r="T328" s="308"/>
      <c r="U328" s="308"/>
      <c r="V328" s="308"/>
      <c r="W328" s="308"/>
      <c r="X328" s="308"/>
      <c r="Y328" s="308"/>
      <c r="Z328" s="308"/>
      <c r="AA328" s="308"/>
      <c r="AB328" s="308"/>
      <c r="AC328" s="308"/>
      <c r="AD328" s="308"/>
      <c r="AE328" s="308"/>
      <c r="AF328" s="308"/>
      <c r="AG328" s="308"/>
      <c r="AH328" s="308"/>
      <c r="AI328" s="308"/>
      <c r="AJ328" s="308"/>
      <c r="AK328" s="308"/>
      <c r="AL328" s="308"/>
      <c r="AM328" s="308"/>
      <c r="AN328" s="308">
        <v>1</v>
      </c>
      <c r="AO328" s="308"/>
      <c r="AP328" s="308"/>
      <c r="AQ328" s="308"/>
      <c r="AR328" s="308"/>
      <c r="AS328" s="308"/>
      <c r="AT328" s="308">
        <v>1</v>
      </c>
    </row>
    <row r="329" spans="1:46" ht="24">
      <c r="A329" s="286"/>
      <c r="B329" s="310" t="s">
        <v>1051</v>
      </c>
      <c r="C329" s="310"/>
      <c r="D329" s="311"/>
      <c r="E329" s="311"/>
      <c r="F329" s="311"/>
      <c r="G329" s="311"/>
      <c r="H329" s="311"/>
      <c r="I329" s="311"/>
      <c r="J329" s="311"/>
      <c r="K329" s="311"/>
      <c r="L329" s="311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311"/>
      <c r="Z329" s="311"/>
      <c r="AA329" s="311"/>
      <c r="AB329" s="311"/>
      <c r="AC329" s="311"/>
      <c r="AD329" s="311"/>
      <c r="AE329" s="311"/>
      <c r="AF329" s="311"/>
      <c r="AG329" s="311"/>
      <c r="AH329" s="311"/>
      <c r="AI329" s="311"/>
      <c r="AJ329" s="311"/>
      <c r="AK329" s="311"/>
      <c r="AL329" s="311"/>
      <c r="AM329" s="311"/>
      <c r="AN329" s="311">
        <v>1</v>
      </c>
      <c r="AO329" s="311"/>
      <c r="AP329" s="311"/>
      <c r="AQ329" s="311"/>
      <c r="AR329" s="311"/>
      <c r="AS329" s="311"/>
      <c r="AT329" s="311">
        <v>1</v>
      </c>
    </row>
    <row r="330" spans="1:46" ht="24">
      <c r="A330" s="286"/>
      <c r="B330" s="286" t="s">
        <v>163</v>
      </c>
      <c r="C330" s="286" t="s">
        <v>709</v>
      </c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8"/>
      <c r="AA330" s="308"/>
      <c r="AB330" s="308"/>
      <c r="AC330" s="308"/>
      <c r="AD330" s="308"/>
      <c r="AE330" s="308"/>
      <c r="AF330" s="308"/>
      <c r="AG330" s="308"/>
      <c r="AH330" s="308"/>
      <c r="AI330" s="308"/>
      <c r="AJ330" s="308"/>
      <c r="AK330" s="308">
        <v>1</v>
      </c>
      <c r="AL330" s="308"/>
      <c r="AM330" s="308"/>
      <c r="AN330" s="308"/>
      <c r="AO330" s="308"/>
      <c r="AP330" s="308"/>
      <c r="AQ330" s="308"/>
      <c r="AR330" s="308"/>
      <c r="AS330" s="308"/>
      <c r="AT330" s="308">
        <v>1</v>
      </c>
    </row>
    <row r="331" spans="1:46" ht="24">
      <c r="A331" s="286"/>
      <c r="B331" s="286"/>
      <c r="C331" s="286" t="s">
        <v>655</v>
      </c>
      <c r="D331" s="308"/>
      <c r="E331" s="308"/>
      <c r="F331" s="308">
        <v>1</v>
      </c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  <c r="R331" s="308"/>
      <c r="S331" s="308"/>
      <c r="T331" s="308"/>
      <c r="U331" s="308"/>
      <c r="V331" s="308"/>
      <c r="W331" s="308"/>
      <c r="X331" s="308"/>
      <c r="Y331" s="308"/>
      <c r="Z331" s="308"/>
      <c r="AA331" s="308"/>
      <c r="AB331" s="308"/>
      <c r="AC331" s="308"/>
      <c r="AD331" s="308"/>
      <c r="AE331" s="308"/>
      <c r="AF331" s="308"/>
      <c r="AG331" s="308"/>
      <c r="AH331" s="308"/>
      <c r="AI331" s="308"/>
      <c r="AJ331" s="308"/>
      <c r="AK331" s="308"/>
      <c r="AL331" s="308"/>
      <c r="AM331" s="308"/>
      <c r="AN331" s="308"/>
      <c r="AO331" s="308"/>
      <c r="AP331" s="308"/>
      <c r="AQ331" s="308"/>
      <c r="AR331" s="308"/>
      <c r="AS331" s="308"/>
      <c r="AT331" s="308">
        <v>1</v>
      </c>
    </row>
    <row r="332" spans="1:46" ht="24">
      <c r="A332" s="286"/>
      <c r="B332" s="286"/>
      <c r="C332" s="286" t="s">
        <v>728</v>
      </c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  <c r="R332" s="308"/>
      <c r="S332" s="308"/>
      <c r="T332" s="308"/>
      <c r="U332" s="308"/>
      <c r="V332" s="308"/>
      <c r="W332" s="308"/>
      <c r="X332" s="308"/>
      <c r="Y332" s="308"/>
      <c r="Z332" s="308"/>
      <c r="AA332" s="308"/>
      <c r="AB332" s="308"/>
      <c r="AC332" s="308"/>
      <c r="AD332" s="308"/>
      <c r="AE332" s="308"/>
      <c r="AF332" s="308"/>
      <c r="AG332" s="308"/>
      <c r="AH332" s="308"/>
      <c r="AI332" s="308"/>
      <c r="AJ332" s="308"/>
      <c r="AK332" s="308"/>
      <c r="AL332" s="308"/>
      <c r="AM332" s="308"/>
      <c r="AN332" s="308">
        <v>1</v>
      </c>
      <c r="AO332" s="308"/>
      <c r="AP332" s="308"/>
      <c r="AQ332" s="308"/>
      <c r="AR332" s="308"/>
      <c r="AS332" s="308"/>
      <c r="AT332" s="308">
        <v>1</v>
      </c>
    </row>
    <row r="333" spans="1:46" ht="24">
      <c r="A333" s="286"/>
      <c r="B333" s="310" t="s">
        <v>1052</v>
      </c>
      <c r="C333" s="310"/>
      <c r="D333" s="311"/>
      <c r="E333" s="311"/>
      <c r="F333" s="311">
        <v>1</v>
      </c>
      <c r="G333" s="311"/>
      <c r="H333" s="311"/>
      <c r="I333" s="311"/>
      <c r="J333" s="311"/>
      <c r="K333" s="311"/>
      <c r="L333" s="311"/>
      <c r="M333" s="311"/>
      <c r="N333" s="311"/>
      <c r="O333" s="311"/>
      <c r="P333" s="311"/>
      <c r="Q333" s="311"/>
      <c r="R333" s="311"/>
      <c r="S333" s="311"/>
      <c r="T333" s="311"/>
      <c r="U333" s="311"/>
      <c r="V333" s="311"/>
      <c r="W333" s="311"/>
      <c r="X333" s="311"/>
      <c r="Y333" s="311"/>
      <c r="Z333" s="311"/>
      <c r="AA333" s="311"/>
      <c r="AB333" s="311"/>
      <c r="AC333" s="311"/>
      <c r="AD333" s="311"/>
      <c r="AE333" s="311"/>
      <c r="AF333" s="311"/>
      <c r="AG333" s="311"/>
      <c r="AH333" s="311"/>
      <c r="AI333" s="311"/>
      <c r="AJ333" s="311"/>
      <c r="AK333" s="311">
        <v>1</v>
      </c>
      <c r="AL333" s="311"/>
      <c r="AM333" s="311"/>
      <c r="AN333" s="311">
        <v>1</v>
      </c>
      <c r="AO333" s="311"/>
      <c r="AP333" s="311"/>
      <c r="AQ333" s="311"/>
      <c r="AR333" s="311"/>
      <c r="AS333" s="311"/>
      <c r="AT333" s="311">
        <v>3</v>
      </c>
    </row>
    <row r="334" spans="1:46" ht="24">
      <c r="A334" s="286"/>
      <c r="B334" s="286" t="s">
        <v>178</v>
      </c>
      <c r="C334" s="286" t="s">
        <v>178</v>
      </c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  <c r="Y334" s="308"/>
      <c r="Z334" s="308"/>
      <c r="AA334" s="308"/>
      <c r="AB334" s="308"/>
      <c r="AC334" s="308"/>
      <c r="AD334" s="308"/>
      <c r="AE334" s="308">
        <v>1</v>
      </c>
      <c r="AF334" s="308"/>
      <c r="AG334" s="308"/>
      <c r="AH334" s="308"/>
      <c r="AI334" s="308"/>
      <c r="AJ334" s="308"/>
      <c r="AK334" s="308"/>
      <c r="AL334" s="308"/>
      <c r="AM334" s="308"/>
      <c r="AN334" s="308"/>
      <c r="AO334" s="308"/>
      <c r="AP334" s="308"/>
      <c r="AQ334" s="308"/>
      <c r="AR334" s="308"/>
      <c r="AS334" s="308"/>
      <c r="AT334" s="308">
        <v>1</v>
      </c>
    </row>
    <row r="335" spans="1:46" ht="24">
      <c r="A335" s="286"/>
      <c r="B335" s="310" t="s">
        <v>1053</v>
      </c>
      <c r="C335" s="310"/>
      <c r="D335" s="311"/>
      <c r="E335" s="311"/>
      <c r="F335" s="311"/>
      <c r="G335" s="311"/>
      <c r="H335" s="311"/>
      <c r="I335" s="311"/>
      <c r="J335" s="311"/>
      <c r="K335" s="311"/>
      <c r="L335" s="311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311"/>
      <c r="Z335" s="311"/>
      <c r="AA335" s="311"/>
      <c r="AB335" s="311"/>
      <c r="AC335" s="311"/>
      <c r="AD335" s="311"/>
      <c r="AE335" s="311">
        <v>1</v>
      </c>
      <c r="AF335" s="311"/>
      <c r="AG335" s="311"/>
      <c r="AH335" s="311"/>
      <c r="AI335" s="311"/>
      <c r="AJ335" s="311"/>
      <c r="AK335" s="311"/>
      <c r="AL335" s="311"/>
      <c r="AM335" s="311"/>
      <c r="AN335" s="311"/>
      <c r="AO335" s="311"/>
      <c r="AP335" s="311"/>
      <c r="AQ335" s="311"/>
      <c r="AR335" s="311"/>
      <c r="AS335" s="311"/>
      <c r="AT335" s="311">
        <v>1</v>
      </c>
    </row>
    <row r="336" spans="1:46" ht="24">
      <c r="A336" s="286"/>
      <c r="B336" s="286" t="s">
        <v>179</v>
      </c>
      <c r="C336" s="286" t="s">
        <v>695</v>
      </c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  <c r="Y336" s="308"/>
      <c r="Z336" s="308"/>
      <c r="AA336" s="308"/>
      <c r="AB336" s="308"/>
      <c r="AC336" s="308"/>
      <c r="AD336" s="308"/>
      <c r="AE336" s="308"/>
      <c r="AF336" s="308"/>
      <c r="AG336" s="308"/>
      <c r="AH336" s="308"/>
      <c r="AI336" s="308">
        <v>2</v>
      </c>
      <c r="AJ336" s="308"/>
      <c r="AK336" s="308"/>
      <c r="AL336" s="308"/>
      <c r="AM336" s="308"/>
      <c r="AN336" s="308"/>
      <c r="AO336" s="308"/>
      <c r="AP336" s="308"/>
      <c r="AQ336" s="308"/>
      <c r="AR336" s="308"/>
      <c r="AS336" s="308"/>
      <c r="AT336" s="308">
        <v>2</v>
      </c>
    </row>
    <row r="337" spans="1:46" ht="24">
      <c r="A337" s="286"/>
      <c r="B337" s="286"/>
      <c r="C337" s="286" t="s">
        <v>422</v>
      </c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>
        <v>1</v>
      </c>
      <c r="O337" s="308"/>
      <c r="P337" s="308"/>
      <c r="Q337" s="308"/>
      <c r="R337" s="308"/>
      <c r="S337" s="308"/>
      <c r="T337" s="308"/>
      <c r="U337" s="308"/>
      <c r="V337" s="308"/>
      <c r="W337" s="308"/>
      <c r="X337" s="308"/>
      <c r="Y337" s="308"/>
      <c r="Z337" s="308"/>
      <c r="AA337" s="308"/>
      <c r="AB337" s="308"/>
      <c r="AC337" s="308"/>
      <c r="AD337" s="308"/>
      <c r="AE337" s="308"/>
      <c r="AF337" s="308"/>
      <c r="AG337" s="308"/>
      <c r="AH337" s="308"/>
      <c r="AI337" s="308"/>
      <c r="AJ337" s="308"/>
      <c r="AK337" s="308"/>
      <c r="AL337" s="308">
        <v>1</v>
      </c>
      <c r="AM337" s="308">
        <v>1</v>
      </c>
      <c r="AN337" s="308"/>
      <c r="AO337" s="308"/>
      <c r="AP337" s="308"/>
      <c r="AQ337" s="308"/>
      <c r="AR337" s="308"/>
      <c r="AS337" s="308"/>
      <c r="AT337" s="308">
        <v>3</v>
      </c>
    </row>
    <row r="338" spans="1:46" ht="24">
      <c r="A338" s="286"/>
      <c r="B338" s="310" t="s">
        <v>1054</v>
      </c>
      <c r="C338" s="310"/>
      <c r="D338" s="311"/>
      <c r="E338" s="311"/>
      <c r="F338" s="311"/>
      <c r="G338" s="311"/>
      <c r="H338" s="311"/>
      <c r="I338" s="311"/>
      <c r="J338" s="311"/>
      <c r="K338" s="311"/>
      <c r="L338" s="311"/>
      <c r="M338" s="311"/>
      <c r="N338" s="311">
        <v>1</v>
      </c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  <c r="Z338" s="311"/>
      <c r="AA338" s="311"/>
      <c r="AB338" s="311"/>
      <c r="AC338" s="311"/>
      <c r="AD338" s="311"/>
      <c r="AE338" s="311"/>
      <c r="AF338" s="311"/>
      <c r="AG338" s="311"/>
      <c r="AH338" s="311"/>
      <c r="AI338" s="311">
        <v>2</v>
      </c>
      <c r="AJ338" s="311"/>
      <c r="AK338" s="311"/>
      <c r="AL338" s="311">
        <v>1</v>
      </c>
      <c r="AM338" s="311">
        <v>1</v>
      </c>
      <c r="AN338" s="311"/>
      <c r="AO338" s="311"/>
      <c r="AP338" s="311"/>
      <c r="AQ338" s="311"/>
      <c r="AR338" s="311"/>
      <c r="AS338" s="311"/>
      <c r="AT338" s="311">
        <v>5</v>
      </c>
    </row>
    <row r="339" spans="1:46" ht="24">
      <c r="A339" s="312" t="s">
        <v>967</v>
      </c>
      <c r="B339" s="312"/>
      <c r="C339" s="312"/>
      <c r="D339" s="313"/>
      <c r="E339" s="313"/>
      <c r="F339" s="313">
        <v>1</v>
      </c>
      <c r="G339" s="313"/>
      <c r="H339" s="313"/>
      <c r="I339" s="313"/>
      <c r="J339" s="313"/>
      <c r="K339" s="313"/>
      <c r="L339" s="313"/>
      <c r="M339" s="313"/>
      <c r="N339" s="313">
        <v>1</v>
      </c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  <c r="AA339" s="313"/>
      <c r="AB339" s="313"/>
      <c r="AC339" s="313"/>
      <c r="AD339" s="313"/>
      <c r="AE339" s="313">
        <v>1</v>
      </c>
      <c r="AF339" s="313"/>
      <c r="AG339" s="313"/>
      <c r="AH339" s="313"/>
      <c r="AI339" s="313">
        <v>2</v>
      </c>
      <c r="AJ339" s="313"/>
      <c r="AK339" s="313">
        <v>1</v>
      </c>
      <c r="AL339" s="313">
        <v>1</v>
      </c>
      <c r="AM339" s="313">
        <v>1</v>
      </c>
      <c r="AN339" s="313">
        <v>2</v>
      </c>
      <c r="AO339" s="313"/>
      <c r="AP339" s="313"/>
      <c r="AQ339" s="313"/>
      <c r="AR339" s="313"/>
      <c r="AS339" s="313"/>
      <c r="AT339" s="313">
        <v>10</v>
      </c>
    </row>
    <row r="340" spans="1:46" ht="24">
      <c r="A340" s="286" t="s">
        <v>29</v>
      </c>
      <c r="B340" s="286" t="s">
        <v>291</v>
      </c>
      <c r="C340" s="286" t="s">
        <v>418</v>
      </c>
      <c r="D340" s="308"/>
      <c r="E340" s="308"/>
      <c r="F340" s="308"/>
      <c r="G340" s="308">
        <v>1</v>
      </c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  <c r="R340" s="308"/>
      <c r="S340" s="308"/>
      <c r="T340" s="308"/>
      <c r="U340" s="308"/>
      <c r="V340" s="308"/>
      <c r="W340" s="308"/>
      <c r="X340" s="308"/>
      <c r="Y340" s="308"/>
      <c r="Z340" s="308"/>
      <c r="AA340" s="308"/>
      <c r="AB340" s="308"/>
      <c r="AC340" s="308"/>
      <c r="AD340" s="308"/>
      <c r="AE340" s="308"/>
      <c r="AF340" s="308"/>
      <c r="AG340" s="308"/>
      <c r="AH340" s="308"/>
      <c r="AI340" s="308"/>
      <c r="AJ340" s="308"/>
      <c r="AK340" s="308"/>
      <c r="AL340" s="308"/>
      <c r="AM340" s="308"/>
      <c r="AN340" s="308"/>
      <c r="AO340" s="308"/>
      <c r="AP340" s="308"/>
      <c r="AQ340" s="308"/>
      <c r="AR340" s="308"/>
      <c r="AS340" s="308"/>
      <c r="AT340" s="308">
        <v>1</v>
      </c>
    </row>
    <row r="341" spans="1:46" ht="24">
      <c r="A341" s="286"/>
      <c r="B341" s="310" t="s">
        <v>1055</v>
      </c>
      <c r="C341" s="310"/>
      <c r="D341" s="311"/>
      <c r="E341" s="311"/>
      <c r="F341" s="311"/>
      <c r="G341" s="311">
        <v>1</v>
      </c>
      <c r="H341" s="311"/>
      <c r="I341" s="311"/>
      <c r="J341" s="311"/>
      <c r="K341" s="311"/>
      <c r="L341" s="311"/>
      <c r="M341" s="311"/>
      <c r="N341" s="311"/>
      <c r="O341" s="311"/>
      <c r="P341" s="311"/>
      <c r="Q341" s="311"/>
      <c r="R341" s="311"/>
      <c r="S341" s="311"/>
      <c r="T341" s="311"/>
      <c r="U341" s="311"/>
      <c r="V341" s="311"/>
      <c r="W341" s="311"/>
      <c r="X341" s="311"/>
      <c r="Y341" s="311"/>
      <c r="Z341" s="311"/>
      <c r="AA341" s="311"/>
      <c r="AB341" s="311"/>
      <c r="AC341" s="311"/>
      <c r="AD341" s="311"/>
      <c r="AE341" s="311"/>
      <c r="AF341" s="311"/>
      <c r="AG341" s="311"/>
      <c r="AH341" s="311"/>
      <c r="AI341" s="311"/>
      <c r="AJ341" s="311"/>
      <c r="AK341" s="311"/>
      <c r="AL341" s="311"/>
      <c r="AM341" s="311"/>
      <c r="AN341" s="311"/>
      <c r="AO341" s="311"/>
      <c r="AP341" s="311"/>
      <c r="AQ341" s="311"/>
      <c r="AR341" s="311"/>
      <c r="AS341" s="311"/>
      <c r="AT341" s="311">
        <v>1</v>
      </c>
    </row>
    <row r="342" spans="1:46" ht="24">
      <c r="A342" s="286"/>
      <c r="B342" s="286" t="s">
        <v>289</v>
      </c>
      <c r="C342" s="286" t="s">
        <v>441</v>
      </c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>
        <v>1</v>
      </c>
      <c r="Q342" s="308"/>
      <c r="R342" s="308"/>
      <c r="S342" s="308"/>
      <c r="T342" s="308"/>
      <c r="U342" s="308"/>
      <c r="V342" s="308"/>
      <c r="W342" s="308"/>
      <c r="X342" s="308"/>
      <c r="Y342" s="308"/>
      <c r="Z342" s="308"/>
      <c r="AA342" s="308"/>
      <c r="AB342" s="308"/>
      <c r="AC342" s="308"/>
      <c r="AD342" s="308"/>
      <c r="AE342" s="308"/>
      <c r="AF342" s="308"/>
      <c r="AG342" s="308"/>
      <c r="AH342" s="308"/>
      <c r="AI342" s="308"/>
      <c r="AJ342" s="308">
        <v>2</v>
      </c>
      <c r="AK342" s="308"/>
      <c r="AL342" s="308"/>
      <c r="AM342" s="308"/>
      <c r="AN342" s="308"/>
      <c r="AO342" s="308"/>
      <c r="AP342" s="308"/>
      <c r="AQ342" s="308"/>
      <c r="AR342" s="308"/>
      <c r="AS342" s="308"/>
      <c r="AT342" s="308">
        <v>3</v>
      </c>
    </row>
    <row r="343" spans="1:46" ht="24">
      <c r="A343" s="286"/>
      <c r="B343" s="286"/>
      <c r="C343" s="286" t="s">
        <v>190</v>
      </c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  <c r="R343" s="308"/>
      <c r="S343" s="308">
        <v>1</v>
      </c>
      <c r="T343" s="308"/>
      <c r="U343" s="308"/>
      <c r="V343" s="308"/>
      <c r="W343" s="308"/>
      <c r="X343" s="308"/>
      <c r="Y343" s="308"/>
      <c r="Z343" s="308"/>
      <c r="AA343" s="308"/>
      <c r="AB343" s="308"/>
      <c r="AC343" s="308"/>
      <c r="AD343" s="308"/>
      <c r="AE343" s="308"/>
      <c r="AF343" s="308"/>
      <c r="AG343" s="308"/>
      <c r="AH343" s="308"/>
      <c r="AI343" s="308"/>
      <c r="AJ343" s="308"/>
      <c r="AK343" s="308"/>
      <c r="AL343" s="308"/>
      <c r="AM343" s="308"/>
      <c r="AN343" s="308"/>
      <c r="AO343" s="308"/>
      <c r="AP343" s="308"/>
      <c r="AQ343" s="308"/>
      <c r="AR343" s="308"/>
      <c r="AS343" s="308"/>
      <c r="AT343" s="308">
        <v>1</v>
      </c>
    </row>
    <row r="344" spans="1:46" ht="24">
      <c r="A344" s="286"/>
      <c r="B344" s="310" t="s">
        <v>1056</v>
      </c>
      <c r="C344" s="310"/>
      <c r="D344" s="311"/>
      <c r="E344" s="311"/>
      <c r="F344" s="311"/>
      <c r="G344" s="311"/>
      <c r="H344" s="311"/>
      <c r="I344" s="311"/>
      <c r="J344" s="311"/>
      <c r="K344" s="311"/>
      <c r="L344" s="311"/>
      <c r="M344" s="311"/>
      <c r="N344" s="311"/>
      <c r="O344" s="311"/>
      <c r="P344" s="311">
        <v>1</v>
      </c>
      <c r="Q344" s="311"/>
      <c r="R344" s="311"/>
      <c r="S344" s="311">
        <v>1</v>
      </c>
      <c r="T344" s="311"/>
      <c r="U344" s="311"/>
      <c r="V344" s="311"/>
      <c r="W344" s="311"/>
      <c r="X344" s="311"/>
      <c r="Y344" s="311"/>
      <c r="Z344" s="311"/>
      <c r="AA344" s="311"/>
      <c r="AB344" s="311"/>
      <c r="AC344" s="311"/>
      <c r="AD344" s="311"/>
      <c r="AE344" s="311"/>
      <c r="AF344" s="311"/>
      <c r="AG344" s="311"/>
      <c r="AH344" s="311"/>
      <c r="AI344" s="311"/>
      <c r="AJ344" s="311">
        <v>2</v>
      </c>
      <c r="AK344" s="311"/>
      <c r="AL344" s="311"/>
      <c r="AM344" s="311"/>
      <c r="AN344" s="311"/>
      <c r="AO344" s="311"/>
      <c r="AP344" s="311"/>
      <c r="AQ344" s="311"/>
      <c r="AR344" s="311"/>
      <c r="AS344" s="311"/>
      <c r="AT344" s="311">
        <v>4</v>
      </c>
    </row>
    <row r="345" spans="1:46" ht="24">
      <c r="A345" s="286"/>
      <c r="B345" s="286" t="s">
        <v>282</v>
      </c>
      <c r="C345" s="286" t="s">
        <v>411</v>
      </c>
      <c r="D345" s="308"/>
      <c r="E345" s="308"/>
      <c r="F345" s="308"/>
      <c r="G345" s="308"/>
      <c r="H345" s="308"/>
      <c r="I345" s="308"/>
      <c r="J345" s="308">
        <v>1</v>
      </c>
      <c r="K345" s="308"/>
      <c r="L345" s="308"/>
      <c r="M345" s="308"/>
      <c r="N345" s="308"/>
      <c r="O345" s="308"/>
      <c r="P345" s="308">
        <v>1</v>
      </c>
      <c r="Q345" s="308"/>
      <c r="R345" s="308"/>
      <c r="S345" s="308"/>
      <c r="T345" s="308"/>
      <c r="U345" s="308"/>
      <c r="V345" s="308"/>
      <c r="W345" s="308"/>
      <c r="X345" s="308"/>
      <c r="Y345" s="308"/>
      <c r="Z345" s="308"/>
      <c r="AA345" s="308"/>
      <c r="AB345" s="308"/>
      <c r="AC345" s="308"/>
      <c r="AD345" s="308"/>
      <c r="AE345" s="308"/>
      <c r="AF345" s="308"/>
      <c r="AG345" s="308"/>
      <c r="AH345" s="308"/>
      <c r="AI345" s="308"/>
      <c r="AJ345" s="308"/>
      <c r="AK345" s="308"/>
      <c r="AL345" s="308"/>
      <c r="AM345" s="308"/>
      <c r="AN345" s="308"/>
      <c r="AO345" s="308"/>
      <c r="AP345" s="308"/>
      <c r="AQ345" s="308"/>
      <c r="AR345" s="308"/>
      <c r="AS345" s="308"/>
      <c r="AT345" s="308">
        <v>2</v>
      </c>
    </row>
    <row r="346" spans="1:46" ht="24">
      <c r="A346" s="286"/>
      <c r="B346" s="286"/>
      <c r="C346" s="286" t="s">
        <v>725</v>
      </c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  <c r="Y346" s="308"/>
      <c r="Z346" s="308"/>
      <c r="AA346" s="308"/>
      <c r="AB346" s="308"/>
      <c r="AC346" s="308"/>
      <c r="AD346" s="308"/>
      <c r="AE346" s="308"/>
      <c r="AF346" s="308"/>
      <c r="AG346" s="308"/>
      <c r="AH346" s="308"/>
      <c r="AI346" s="308"/>
      <c r="AJ346" s="308"/>
      <c r="AK346" s="308"/>
      <c r="AL346" s="308">
        <v>1</v>
      </c>
      <c r="AM346" s="308"/>
      <c r="AN346" s="308"/>
      <c r="AO346" s="308"/>
      <c r="AP346" s="308"/>
      <c r="AQ346" s="308"/>
      <c r="AR346" s="308"/>
      <c r="AS346" s="308"/>
      <c r="AT346" s="308">
        <v>1</v>
      </c>
    </row>
    <row r="347" spans="1:46" ht="24">
      <c r="A347" s="286"/>
      <c r="B347" s="310" t="s">
        <v>1057</v>
      </c>
      <c r="C347" s="310"/>
      <c r="D347" s="311"/>
      <c r="E347" s="311"/>
      <c r="F347" s="311"/>
      <c r="G347" s="311"/>
      <c r="H347" s="311"/>
      <c r="I347" s="311"/>
      <c r="J347" s="311">
        <v>1</v>
      </c>
      <c r="K347" s="311"/>
      <c r="L347" s="311"/>
      <c r="M347" s="311"/>
      <c r="N347" s="311"/>
      <c r="O347" s="311"/>
      <c r="P347" s="311">
        <v>1</v>
      </c>
      <c r="Q347" s="311"/>
      <c r="R347" s="311"/>
      <c r="S347" s="311"/>
      <c r="T347" s="311"/>
      <c r="U347" s="311"/>
      <c r="V347" s="311"/>
      <c r="W347" s="311"/>
      <c r="X347" s="311"/>
      <c r="Y347" s="311"/>
      <c r="Z347" s="311"/>
      <c r="AA347" s="311"/>
      <c r="AB347" s="311"/>
      <c r="AC347" s="311"/>
      <c r="AD347" s="311"/>
      <c r="AE347" s="311"/>
      <c r="AF347" s="311"/>
      <c r="AG347" s="311"/>
      <c r="AH347" s="311"/>
      <c r="AI347" s="311"/>
      <c r="AJ347" s="311"/>
      <c r="AK347" s="311"/>
      <c r="AL347" s="311">
        <v>1</v>
      </c>
      <c r="AM347" s="311"/>
      <c r="AN347" s="311"/>
      <c r="AO347" s="311"/>
      <c r="AP347" s="311"/>
      <c r="AQ347" s="311"/>
      <c r="AR347" s="311"/>
      <c r="AS347" s="311"/>
      <c r="AT347" s="311">
        <v>3</v>
      </c>
    </row>
    <row r="348" spans="1:46" ht="24">
      <c r="A348" s="286"/>
      <c r="B348" s="286" t="s">
        <v>290</v>
      </c>
      <c r="C348" s="286" t="s">
        <v>471</v>
      </c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  <c r="R348" s="308"/>
      <c r="S348" s="308"/>
      <c r="T348" s="308"/>
      <c r="U348" s="308"/>
      <c r="V348" s="308"/>
      <c r="W348" s="308"/>
      <c r="X348" s="308"/>
      <c r="Y348" s="308"/>
      <c r="Z348" s="308"/>
      <c r="AA348" s="308"/>
      <c r="AB348" s="308"/>
      <c r="AC348" s="308"/>
      <c r="AD348" s="308"/>
      <c r="AE348" s="308"/>
      <c r="AF348" s="308"/>
      <c r="AG348" s="308">
        <v>1</v>
      </c>
      <c r="AH348" s="308"/>
      <c r="AI348" s="308"/>
      <c r="AJ348" s="308"/>
      <c r="AK348" s="308"/>
      <c r="AL348" s="308"/>
      <c r="AM348" s="308"/>
      <c r="AN348" s="308"/>
      <c r="AO348" s="308"/>
      <c r="AP348" s="308"/>
      <c r="AQ348" s="308"/>
      <c r="AR348" s="308"/>
      <c r="AS348" s="308"/>
      <c r="AT348" s="308">
        <v>1</v>
      </c>
    </row>
    <row r="349" spans="1:46" ht="24">
      <c r="A349" s="286"/>
      <c r="B349" s="310" t="s">
        <v>1058</v>
      </c>
      <c r="C349" s="310"/>
      <c r="D349" s="311"/>
      <c r="E349" s="311"/>
      <c r="F349" s="311"/>
      <c r="G349" s="311"/>
      <c r="H349" s="311"/>
      <c r="I349" s="311"/>
      <c r="J349" s="311"/>
      <c r="K349" s="311"/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  <c r="Z349" s="311"/>
      <c r="AA349" s="311"/>
      <c r="AB349" s="311"/>
      <c r="AC349" s="311"/>
      <c r="AD349" s="311"/>
      <c r="AE349" s="311"/>
      <c r="AF349" s="311"/>
      <c r="AG349" s="311">
        <v>1</v>
      </c>
      <c r="AH349" s="311"/>
      <c r="AI349" s="311"/>
      <c r="AJ349" s="311"/>
      <c r="AK349" s="311"/>
      <c r="AL349" s="311"/>
      <c r="AM349" s="311"/>
      <c r="AN349" s="311"/>
      <c r="AO349" s="311"/>
      <c r="AP349" s="311"/>
      <c r="AQ349" s="311"/>
      <c r="AR349" s="311"/>
      <c r="AS349" s="311"/>
      <c r="AT349" s="311">
        <v>1</v>
      </c>
    </row>
    <row r="350" spans="1:46" ht="24">
      <c r="A350" s="286"/>
      <c r="B350" s="286" t="s">
        <v>287</v>
      </c>
      <c r="C350" s="286" t="s">
        <v>541</v>
      </c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  <c r="R350" s="308"/>
      <c r="S350" s="308"/>
      <c r="T350" s="308"/>
      <c r="U350" s="308"/>
      <c r="V350" s="308"/>
      <c r="W350" s="308"/>
      <c r="X350" s="308"/>
      <c r="Y350" s="308"/>
      <c r="Z350" s="308"/>
      <c r="AA350" s="308"/>
      <c r="AB350" s="308">
        <v>1</v>
      </c>
      <c r="AC350" s="308"/>
      <c r="AD350" s="308"/>
      <c r="AE350" s="308"/>
      <c r="AF350" s="308"/>
      <c r="AG350" s="308"/>
      <c r="AH350" s="308"/>
      <c r="AI350" s="308"/>
      <c r="AJ350" s="308"/>
      <c r="AK350" s="308"/>
      <c r="AL350" s="308"/>
      <c r="AM350" s="308"/>
      <c r="AN350" s="308"/>
      <c r="AO350" s="308"/>
      <c r="AP350" s="308"/>
      <c r="AQ350" s="308"/>
      <c r="AR350" s="308"/>
      <c r="AS350" s="308"/>
      <c r="AT350" s="308">
        <v>1</v>
      </c>
    </row>
    <row r="351" spans="1:46" ht="24">
      <c r="A351" s="286"/>
      <c r="B351" s="286"/>
      <c r="C351" s="286" t="s">
        <v>385</v>
      </c>
      <c r="D351" s="308"/>
      <c r="E351" s="308"/>
      <c r="F351" s="308">
        <v>2</v>
      </c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  <c r="R351" s="308"/>
      <c r="S351" s="308"/>
      <c r="T351" s="308"/>
      <c r="U351" s="308"/>
      <c r="V351" s="308"/>
      <c r="W351" s="308"/>
      <c r="X351" s="308"/>
      <c r="Y351" s="308"/>
      <c r="Z351" s="308"/>
      <c r="AA351" s="308"/>
      <c r="AB351" s="308"/>
      <c r="AC351" s="308"/>
      <c r="AD351" s="308"/>
      <c r="AE351" s="308"/>
      <c r="AF351" s="308"/>
      <c r="AG351" s="308"/>
      <c r="AH351" s="308"/>
      <c r="AI351" s="308"/>
      <c r="AJ351" s="308"/>
      <c r="AK351" s="308"/>
      <c r="AL351" s="308"/>
      <c r="AM351" s="308"/>
      <c r="AN351" s="308"/>
      <c r="AO351" s="308"/>
      <c r="AP351" s="308"/>
      <c r="AQ351" s="308"/>
      <c r="AR351" s="308"/>
      <c r="AS351" s="308"/>
      <c r="AT351" s="308">
        <v>2</v>
      </c>
    </row>
    <row r="352" spans="1:46" ht="24">
      <c r="A352" s="286"/>
      <c r="B352" s="286"/>
      <c r="C352" s="286" t="s">
        <v>548</v>
      </c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  <c r="R352" s="308"/>
      <c r="S352" s="308"/>
      <c r="T352" s="308"/>
      <c r="U352" s="308"/>
      <c r="V352" s="308"/>
      <c r="W352" s="308"/>
      <c r="X352" s="308"/>
      <c r="Y352" s="308"/>
      <c r="Z352" s="308"/>
      <c r="AA352" s="308"/>
      <c r="AB352" s="308"/>
      <c r="AC352" s="308"/>
      <c r="AD352" s="308"/>
      <c r="AE352" s="308"/>
      <c r="AF352" s="308"/>
      <c r="AG352" s="308">
        <v>1</v>
      </c>
      <c r="AH352" s="308">
        <v>3</v>
      </c>
      <c r="AI352" s="308">
        <v>1</v>
      </c>
      <c r="AJ352" s="308"/>
      <c r="AK352" s="308"/>
      <c r="AL352" s="308"/>
      <c r="AM352" s="308"/>
      <c r="AN352" s="308"/>
      <c r="AO352" s="308"/>
      <c r="AP352" s="308"/>
      <c r="AQ352" s="308"/>
      <c r="AR352" s="308"/>
      <c r="AS352" s="308"/>
      <c r="AT352" s="308">
        <v>5</v>
      </c>
    </row>
    <row r="353" spans="1:46" ht="24">
      <c r="A353" s="286"/>
      <c r="B353" s="310" t="s">
        <v>1059</v>
      </c>
      <c r="C353" s="310"/>
      <c r="D353" s="311"/>
      <c r="E353" s="311"/>
      <c r="F353" s="311">
        <v>2</v>
      </c>
      <c r="G353" s="311"/>
      <c r="H353" s="311"/>
      <c r="I353" s="311"/>
      <c r="J353" s="311"/>
      <c r="K353" s="311"/>
      <c r="L353" s="311"/>
      <c r="M353" s="311"/>
      <c r="N353" s="311"/>
      <c r="O353" s="311"/>
      <c r="P353" s="311"/>
      <c r="Q353" s="311"/>
      <c r="R353" s="311"/>
      <c r="S353" s="311"/>
      <c r="T353" s="311"/>
      <c r="U353" s="311"/>
      <c r="V353" s="311"/>
      <c r="W353" s="311"/>
      <c r="X353" s="311"/>
      <c r="Y353" s="311"/>
      <c r="Z353" s="311"/>
      <c r="AA353" s="311"/>
      <c r="AB353" s="311">
        <v>1</v>
      </c>
      <c r="AC353" s="311"/>
      <c r="AD353" s="311"/>
      <c r="AE353" s="311"/>
      <c r="AF353" s="311"/>
      <c r="AG353" s="311">
        <v>1</v>
      </c>
      <c r="AH353" s="311">
        <v>3</v>
      </c>
      <c r="AI353" s="311">
        <v>1</v>
      </c>
      <c r="AJ353" s="311"/>
      <c r="AK353" s="311"/>
      <c r="AL353" s="311"/>
      <c r="AM353" s="311"/>
      <c r="AN353" s="311"/>
      <c r="AO353" s="311"/>
      <c r="AP353" s="311"/>
      <c r="AQ353" s="311"/>
      <c r="AR353" s="311"/>
      <c r="AS353" s="311"/>
      <c r="AT353" s="311">
        <v>8</v>
      </c>
    </row>
    <row r="354" spans="1:46" ht="24">
      <c r="A354" s="286"/>
      <c r="B354" s="286" t="s">
        <v>283</v>
      </c>
      <c r="C354" s="286" t="s">
        <v>432</v>
      </c>
      <c r="D354" s="308"/>
      <c r="E354" s="308"/>
      <c r="F354" s="308"/>
      <c r="G354" s="308"/>
      <c r="H354" s="308"/>
      <c r="I354" s="308"/>
      <c r="J354" s="308"/>
      <c r="K354" s="308"/>
      <c r="L354" s="308">
        <v>1</v>
      </c>
      <c r="M354" s="308"/>
      <c r="N354" s="308"/>
      <c r="O354" s="308"/>
      <c r="P354" s="308"/>
      <c r="Q354" s="308"/>
      <c r="R354" s="308"/>
      <c r="S354" s="308"/>
      <c r="T354" s="308"/>
      <c r="U354" s="308"/>
      <c r="V354" s="308"/>
      <c r="W354" s="308"/>
      <c r="X354" s="308">
        <v>1</v>
      </c>
      <c r="Y354" s="308"/>
      <c r="Z354" s="308"/>
      <c r="AA354" s="308"/>
      <c r="AB354" s="308"/>
      <c r="AC354" s="308"/>
      <c r="AD354" s="308"/>
      <c r="AE354" s="308"/>
      <c r="AF354" s="308"/>
      <c r="AG354" s="308"/>
      <c r="AH354" s="308"/>
      <c r="AI354" s="308"/>
      <c r="AJ354" s="308"/>
      <c r="AK354" s="308"/>
      <c r="AL354" s="308"/>
      <c r="AM354" s="308"/>
      <c r="AN354" s="308"/>
      <c r="AO354" s="308"/>
      <c r="AP354" s="308"/>
      <c r="AQ354" s="308"/>
      <c r="AR354" s="308"/>
      <c r="AS354" s="308"/>
      <c r="AT354" s="308">
        <v>2</v>
      </c>
    </row>
    <row r="355" spans="1:46" ht="24">
      <c r="A355" s="286"/>
      <c r="B355" s="286"/>
      <c r="C355" s="286" t="s">
        <v>410</v>
      </c>
      <c r="D355" s="308"/>
      <c r="E355" s="308"/>
      <c r="F355" s="308"/>
      <c r="G355" s="308"/>
      <c r="H355" s="308">
        <v>1</v>
      </c>
      <c r="I355" s="308"/>
      <c r="J355" s="308"/>
      <c r="K355" s="308"/>
      <c r="L355" s="308"/>
      <c r="M355" s="308"/>
      <c r="N355" s="308"/>
      <c r="O355" s="308"/>
      <c r="P355" s="308"/>
      <c r="Q355" s="308"/>
      <c r="R355" s="308"/>
      <c r="S355" s="308"/>
      <c r="T355" s="308"/>
      <c r="U355" s="308"/>
      <c r="V355" s="308"/>
      <c r="W355" s="308"/>
      <c r="X355" s="308"/>
      <c r="Y355" s="308"/>
      <c r="Z355" s="308"/>
      <c r="AA355" s="308"/>
      <c r="AB355" s="308"/>
      <c r="AC355" s="308"/>
      <c r="AD355" s="308"/>
      <c r="AE355" s="308"/>
      <c r="AF355" s="308"/>
      <c r="AG355" s="308"/>
      <c r="AH355" s="308"/>
      <c r="AI355" s="308"/>
      <c r="AJ355" s="308"/>
      <c r="AK355" s="308"/>
      <c r="AL355" s="308"/>
      <c r="AM355" s="308"/>
      <c r="AN355" s="308"/>
      <c r="AO355" s="308"/>
      <c r="AP355" s="308"/>
      <c r="AQ355" s="308"/>
      <c r="AR355" s="308"/>
      <c r="AS355" s="308"/>
      <c r="AT355" s="308">
        <v>1</v>
      </c>
    </row>
    <row r="356" spans="1:46" ht="24">
      <c r="A356" s="286"/>
      <c r="B356" s="286"/>
      <c r="C356" s="286" t="s">
        <v>283</v>
      </c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  <c r="R356" s="308"/>
      <c r="S356" s="308"/>
      <c r="T356" s="308"/>
      <c r="U356" s="308"/>
      <c r="V356" s="308"/>
      <c r="W356" s="308"/>
      <c r="X356" s="308"/>
      <c r="Y356" s="308"/>
      <c r="Z356" s="308"/>
      <c r="AA356" s="308"/>
      <c r="AB356" s="308"/>
      <c r="AC356" s="308">
        <v>1</v>
      </c>
      <c r="AD356" s="308"/>
      <c r="AE356" s="308"/>
      <c r="AF356" s="308"/>
      <c r="AG356" s="308"/>
      <c r="AH356" s="308"/>
      <c r="AI356" s="308"/>
      <c r="AJ356" s="308"/>
      <c r="AK356" s="308"/>
      <c r="AL356" s="308"/>
      <c r="AM356" s="308"/>
      <c r="AN356" s="308"/>
      <c r="AO356" s="308"/>
      <c r="AP356" s="308"/>
      <c r="AQ356" s="308"/>
      <c r="AR356" s="308"/>
      <c r="AS356" s="308"/>
      <c r="AT356" s="308">
        <v>1</v>
      </c>
    </row>
    <row r="357" spans="1:46" ht="24">
      <c r="A357" s="286"/>
      <c r="B357" s="286"/>
      <c r="C357" s="286" t="s">
        <v>689</v>
      </c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  <c r="R357" s="308"/>
      <c r="S357" s="308"/>
      <c r="T357" s="308"/>
      <c r="U357" s="308"/>
      <c r="V357" s="308"/>
      <c r="W357" s="308"/>
      <c r="X357" s="308"/>
      <c r="Y357" s="308"/>
      <c r="Z357" s="308"/>
      <c r="AA357" s="308"/>
      <c r="AB357" s="308"/>
      <c r="AC357" s="308"/>
      <c r="AD357" s="308"/>
      <c r="AE357" s="308"/>
      <c r="AF357" s="308"/>
      <c r="AG357" s="308"/>
      <c r="AH357" s="308"/>
      <c r="AI357" s="308">
        <v>4</v>
      </c>
      <c r="AJ357" s="308"/>
      <c r="AK357" s="308"/>
      <c r="AL357" s="308"/>
      <c r="AM357" s="308"/>
      <c r="AN357" s="308"/>
      <c r="AO357" s="308"/>
      <c r="AP357" s="308"/>
      <c r="AQ357" s="308"/>
      <c r="AR357" s="308"/>
      <c r="AS357" s="308"/>
      <c r="AT357" s="308">
        <v>4</v>
      </c>
    </row>
    <row r="358" spans="1:46" ht="24">
      <c r="A358" s="286"/>
      <c r="B358" s="310" t="s">
        <v>1060</v>
      </c>
      <c r="C358" s="310"/>
      <c r="D358" s="311"/>
      <c r="E358" s="311"/>
      <c r="F358" s="311"/>
      <c r="G358" s="311"/>
      <c r="H358" s="311">
        <v>1</v>
      </c>
      <c r="I358" s="311"/>
      <c r="J358" s="311"/>
      <c r="K358" s="311"/>
      <c r="L358" s="311">
        <v>1</v>
      </c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>
        <v>1</v>
      </c>
      <c r="Y358" s="311"/>
      <c r="Z358" s="311"/>
      <c r="AA358" s="311"/>
      <c r="AB358" s="311"/>
      <c r="AC358" s="311">
        <v>1</v>
      </c>
      <c r="AD358" s="311"/>
      <c r="AE358" s="311"/>
      <c r="AF358" s="311"/>
      <c r="AG358" s="311"/>
      <c r="AH358" s="311"/>
      <c r="AI358" s="311">
        <v>4</v>
      </c>
      <c r="AJ358" s="311"/>
      <c r="AK358" s="311"/>
      <c r="AL358" s="311"/>
      <c r="AM358" s="311"/>
      <c r="AN358" s="311"/>
      <c r="AO358" s="311"/>
      <c r="AP358" s="311"/>
      <c r="AQ358" s="311"/>
      <c r="AR358" s="311"/>
      <c r="AS358" s="311"/>
      <c r="AT358" s="311">
        <v>8</v>
      </c>
    </row>
    <row r="359" spans="1:46" ht="24">
      <c r="A359" s="286"/>
      <c r="B359" s="286" t="s">
        <v>162</v>
      </c>
      <c r="C359" s="286" t="s">
        <v>662</v>
      </c>
      <c r="D359" s="308"/>
      <c r="E359" s="308"/>
      <c r="F359" s="308"/>
      <c r="G359" s="308">
        <v>1</v>
      </c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  <c r="X359" s="308"/>
      <c r="Y359" s="308"/>
      <c r="Z359" s="308"/>
      <c r="AA359" s="308"/>
      <c r="AB359" s="308"/>
      <c r="AC359" s="308"/>
      <c r="AD359" s="308"/>
      <c r="AE359" s="308"/>
      <c r="AF359" s="308"/>
      <c r="AG359" s="308"/>
      <c r="AH359" s="308"/>
      <c r="AI359" s="308"/>
      <c r="AJ359" s="308"/>
      <c r="AK359" s="308">
        <v>1</v>
      </c>
      <c r="AL359" s="308"/>
      <c r="AM359" s="308"/>
      <c r="AN359" s="308"/>
      <c r="AO359" s="308"/>
      <c r="AP359" s="308"/>
      <c r="AQ359" s="308"/>
      <c r="AR359" s="308"/>
      <c r="AS359" s="308"/>
      <c r="AT359" s="308">
        <v>2</v>
      </c>
    </row>
    <row r="360" spans="1:46" ht="24">
      <c r="A360" s="286"/>
      <c r="B360" s="286"/>
      <c r="C360" s="286" t="s">
        <v>162</v>
      </c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  <c r="R360" s="308"/>
      <c r="S360" s="308"/>
      <c r="T360" s="308"/>
      <c r="U360" s="308"/>
      <c r="V360" s="308"/>
      <c r="W360" s="308"/>
      <c r="X360" s="308"/>
      <c r="Y360" s="308"/>
      <c r="Z360" s="308"/>
      <c r="AA360" s="308"/>
      <c r="AB360" s="308"/>
      <c r="AC360" s="308"/>
      <c r="AD360" s="308"/>
      <c r="AE360" s="308"/>
      <c r="AF360" s="308"/>
      <c r="AG360" s="308"/>
      <c r="AH360" s="308"/>
      <c r="AI360" s="308"/>
      <c r="AJ360" s="308"/>
      <c r="AK360" s="308"/>
      <c r="AL360" s="308"/>
      <c r="AM360" s="308"/>
      <c r="AN360" s="308"/>
      <c r="AO360" s="308">
        <v>1</v>
      </c>
      <c r="AP360" s="308"/>
      <c r="AQ360" s="308"/>
      <c r="AR360" s="308"/>
      <c r="AS360" s="308"/>
      <c r="AT360" s="308">
        <v>1</v>
      </c>
    </row>
    <row r="361" spans="1:46" ht="24">
      <c r="A361" s="286"/>
      <c r="B361" s="310" t="s">
        <v>1061</v>
      </c>
      <c r="C361" s="310"/>
      <c r="D361" s="311"/>
      <c r="E361" s="311"/>
      <c r="F361" s="311"/>
      <c r="G361" s="311">
        <v>1</v>
      </c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  <c r="Z361" s="311"/>
      <c r="AA361" s="311"/>
      <c r="AB361" s="311"/>
      <c r="AC361" s="311"/>
      <c r="AD361" s="311"/>
      <c r="AE361" s="311"/>
      <c r="AF361" s="311"/>
      <c r="AG361" s="311"/>
      <c r="AH361" s="311"/>
      <c r="AI361" s="311"/>
      <c r="AJ361" s="311"/>
      <c r="AK361" s="311">
        <v>1</v>
      </c>
      <c r="AL361" s="311"/>
      <c r="AM361" s="311"/>
      <c r="AN361" s="311"/>
      <c r="AO361" s="311">
        <v>1</v>
      </c>
      <c r="AP361" s="311"/>
      <c r="AQ361" s="311"/>
      <c r="AR361" s="311"/>
      <c r="AS361" s="311"/>
      <c r="AT361" s="311">
        <v>3</v>
      </c>
    </row>
    <row r="362" spans="1:46" ht="24">
      <c r="A362" s="286"/>
      <c r="B362" s="286" t="s">
        <v>286</v>
      </c>
      <c r="C362" s="286" t="s">
        <v>457</v>
      </c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  <c r="R362" s="308"/>
      <c r="S362" s="308"/>
      <c r="T362" s="308">
        <v>1</v>
      </c>
      <c r="U362" s="308"/>
      <c r="V362" s="308"/>
      <c r="W362" s="308"/>
      <c r="X362" s="308"/>
      <c r="Y362" s="308"/>
      <c r="Z362" s="308"/>
      <c r="AA362" s="308"/>
      <c r="AB362" s="308"/>
      <c r="AC362" s="308"/>
      <c r="AD362" s="308"/>
      <c r="AE362" s="308"/>
      <c r="AF362" s="308">
        <v>1</v>
      </c>
      <c r="AG362" s="308">
        <v>1</v>
      </c>
      <c r="AH362" s="308"/>
      <c r="AI362" s="308"/>
      <c r="AJ362" s="308"/>
      <c r="AK362" s="308"/>
      <c r="AL362" s="308"/>
      <c r="AM362" s="308"/>
      <c r="AN362" s="308"/>
      <c r="AO362" s="308"/>
      <c r="AP362" s="308"/>
      <c r="AQ362" s="308"/>
      <c r="AR362" s="308"/>
      <c r="AS362" s="308"/>
      <c r="AT362" s="308">
        <v>3</v>
      </c>
    </row>
    <row r="363" spans="1:46" ht="24">
      <c r="A363" s="286"/>
      <c r="B363" s="286"/>
      <c r="C363" s="286" t="s">
        <v>708</v>
      </c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  <c r="R363" s="308"/>
      <c r="S363" s="308"/>
      <c r="T363" s="308"/>
      <c r="U363" s="308"/>
      <c r="V363" s="308"/>
      <c r="W363" s="308"/>
      <c r="X363" s="308"/>
      <c r="Y363" s="308"/>
      <c r="Z363" s="308"/>
      <c r="AA363" s="308"/>
      <c r="AB363" s="308"/>
      <c r="AC363" s="308"/>
      <c r="AD363" s="308"/>
      <c r="AE363" s="308"/>
      <c r="AF363" s="308"/>
      <c r="AG363" s="308"/>
      <c r="AH363" s="308"/>
      <c r="AI363" s="308">
        <v>1</v>
      </c>
      <c r="AJ363" s="308"/>
      <c r="AK363" s="308"/>
      <c r="AL363" s="308"/>
      <c r="AM363" s="308"/>
      <c r="AN363" s="308"/>
      <c r="AO363" s="308"/>
      <c r="AP363" s="308"/>
      <c r="AQ363" s="308"/>
      <c r="AR363" s="308"/>
      <c r="AS363" s="308"/>
      <c r="AT363" s="308">
        <v>1</v>
      </c>
    </row>
    <row r="364" spans="1:46" ht="24">
      <c r="A364" s="286"/>
      <c r="B364" s="310" t="s">
        <v>1062</v>
      </c>
      <c r="C364" s="310"/>
      <c r="D364" s="311"/>
      <c r="E364" s="311"/>
      <c r="F364" s="311"/>
      <c r="G364" s="311"/>
      <c r="H364" s="311"/>
      <c r="I364" s="311"/>
      <c r="J364" s="311"/>
      <c r="K364" s="311"/>
      <c r="L364" s="311"/>
      <c r="M364" s="311"/>
      <c r="N364" s="311"/>
      <c r="O364" s="311"/>
      <c r="P364" s="311"/>
      <c r="Q364" s="311"/>
      <c r="R364" s="311"/>
      <c r="S364" s="311"/>
      <c r="T364" s="311">
        <v>1</v>
      </c>
      <c r="U364" s="311"/>
      <c r="V364" s="311"/>
      <c r="W364" s="311"/>
      <c r="X364" s="311"/>
      <c r="Y364" s="311"/>
      <c r="Z364" s="311"/>
      <c r="AA364" s="311"/>
      <c r="AB364" s="311"/>
      <c r="AC364" s="311"/>
      <c r="AD364" s="311"/>
      <c r="AE364" s="311"/>
      <c r="AF364" s="311">
        <v>1</v>
      </c>
      <c r="AG364" s="311">
        <v>1</v>
      </c>
      <c r="AH364" s="311"/>
      <c r="AI364" s="311">
        <v>1</v>
      </c>
      <c r="AJ364" s="311"/>
      <c r="AK364" s="311"/>
      <c r="AL364" s="311"/>
      <c r="AM364" s="311"/>
      <c r="AN364" s="311"/>
      <c r="AO364" s="311"/>
      <c r="AP364" s="311"/>
      <c r="AQ364" s="311"/>
      <c r="AR364" s="311"/>
      <c r="AS364" s="311"/>
      <c r="AT364" s="311">
        <v>4</v>
      </c>
    </row>
    <row r="365" spans="1:46" ht="24">
      <c r="A365" s="286"/>
      <c r="B365" s="286" t="s">
        <v>284</v>
      </c>
      <c r="C365" s="286" t="s">
        <v>670</v>
      </c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8"/>
      <c r="W365" s="308"/>
      <c r="X365" s="308"/>
      <c r="Y365" s="308"/>
      <c r="Z365" s="308"/>
      <c r="AA365" s="308"/>
      <c r="AB365" s="308"/>
      <c r="AC365" s="308"/>
      <c r="AD365" s="308"/>
      <c r="AE365" s="308"/>
      <c r="AF365" s="308"/>
      <c r="AG365" s="308">
        <v>1</v>
      </c>
      <c r="AH365" s="308"/>
      <c r="AI365" s="308"/>
      <c r="AJ365" s="308"/>
      <c r="AK365" s="308"/>
      <c r="AL365" s="308"/>
      <c r="AM365" s="308"/>
      <c r="AN365" s="308"/>
      <c r="AO365" s="308"/>
      <c r="AP365" s="308"/>
      <c r="AQ365" s="308"/>
      <c r="AR365" s="308"/>
      <c r="AS365" s="308"/>
      <c r="AT365" s="308">
        <v>1</v>
      </c>
    </row>
    <row r="366" spans="1:46" ht="24">
      <c r="A366" s="286"/>
      <c r="B366" s="286"/>
      <c r="C366" s="286" t="s">
        <v>510</v>
      </c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  <c r="R366" s="308"/>
      <c r="S366" s="308"/>
      <c r="T366" s="308"/>
      <c r="U366" s="308"/>
      <c r="V366" s="308"/>
      <c r="W366" s="308"/>
      <c r="X366" s="308"/>
      <c r="Y366" s="308"/>
      <c r="Z366" s="308"/>
      <c r="AA366" s="308"/>
      <c r="AB366" s="308"/>
      <c r="AC366" s="308"/>
      <c r="AD366" s="308">
        <v>1</v>
      </c>
      <c r="AE366" s="308"/>
      <c r="AF366" s="308"/>
      <c r="AG366" s="308"/>
      <c r="AH366" s="308"/>
      <c r="AI366" s="308"/>
      <c r="AJ366" s="308"/>
      <c r="AK366" s="308"/>
      <c r="AL366" s="308"/>
      <c r="AM366" s="308"/>
      <c r="AN366" s="308"/>
      <c r="AO366" s="308"/>
      <c r="AP366" s="308"/>
      <c r="AQ366" s="308"/>
      <c r="AR366" s="308"/>
      <c r="AS366" s="308"/>
      <c r="AT366" s="308">
        <v>1</v>
      </c>
    </row>
    <row r="367" spans="1:46" ht="24">
      <c r="A367" s="286"/>
      <c r="B367" s="310" t="s">
        <v>1063</v>
      </c>
      <c r="C367" s="310"/>
      <c r="D367" s="311"/>
      <c r="E367" s="311"/>
      <c r="F367" s="311"/>
      <c r="G367" s="311"/>
      <c r="H367" s="311"/>
      <c r="I367" s="311"/>
      <c r="J367" s="311"/>
      <c r="K367" s="311"/>
      <c r="L367" s="311"/>
      <c r="M367" s="311"/>
      <c r="N367" s="311"/>
      <c r="O367" s="311"/>
      <c r="P367" s="311"/>
      <c r="Q367" s="311"/>
      <c r="R367" s="311"/>
      <c r="S367" s="311"/>
      <c r="T367" s="311"/>
      <c r="U367" s="311"/>
      <c r="V367" s="311"/>
      <c r="W367" s="311"/>
      <c r="X367" s="311"/>
      <c r="Y367" s="311"/>
      <c r="Z367" s="311"/>
      <c r="AA367" s="311"/>
      <c r="AB367" s="311"/>
      <c r="AC367" s="311"/>
      <c r="AD367" s="311">
        <v>1</v>
      </c>
      <c r="AE367" s="311"/>
      <c r="AF367" s="311"/>
      <c r="AG367" s="311">
        <v>1</v>
      </c>
      <c r="AH367" s="311"/>
      <c r="AI367" s="311"/>
      <c r="AJ367" s="311"/>
      <c r="AK367" s="311"/>
      <c r="AL367" s="311"/>
      <c r="AM367" s="311"/>
      <c r="AN367" s="311"/>
      <c r="AO367" s="311"/>
      <c r="AP367" s="311"/>
      <c r="AQ367" s="311"/>
      <c r="AR367" s="311"/>
      <c r="AS367" s="311"/>
      <c r="AT367" s="311">
        <v>2</v>
      </c>
    </row>
    <row r="368" spans="1:46" ht="24">
      <c r="A368" s="286"/>
      <c r="B368" s="286" t="s">
        <v>180</v>
      </c>
      <c r="C368" s="286" t="s">
        <v>663</v>
      </c>
      <c r="D368" s="308"/>
      <c r="E368" s="308"/>
      <c r="F368" s="308"/>
      <c r="G368" s="308"/>
      <c r="H368" s="308"/>
      <c r="I368" s="308"/>
      <c r="J368" s="308">
        <v>1</v>
      </c>
      <c r="K368" s="308"/>
      <c r="L368" s="308"/>
      <c r="M368" s="308"/>
      <c r="N368" s="308"/>
      <c r="O368" s="308"/>
      <c r="P368" s="308"/>
      <c r="Q368" s="308"/>
      <c r="R368" s="308"/>
      <c r="S368" s="308"/>
      <c r="T368" s="308"/>
      <c r="U368" s="308"/>
      <c r="V368" s="308"/>
      <c r="W368" s="308"/>
      <c r="X368" s="308"/>
      <c r="Y368" s="308"/>
      <c r="Z368" s="308"/>
      <c r="AA368" s="308"/>
      <c r="AB368" s="308"/>
      <c r="AC368" s="308"/>
      <c r="AD368" s="308"/>
      <c r="AE368" s="308"/>
      <c r="AF368" s="308">
        <v>1</v>
      </c>
      <c r="AG368" s="308"/>
      <c r="AH368" s="308"/>
      <c r="AI368" s="308">
        <v>1</v>
      </c>
      <c r="AJ368" s="308">
        <v>1</v>
      </c>
      <c r="AK368" s="308">
        <v>1</v>
      </c>
      <c r="AL368" s="308">
        <v>2</v>
      </c>
      <c r="AM368" s="308">
        <v>1</v>
      </c>
      <c r="AN368" s="308"/>
      <c r="AO368" s="308"/>
      <c r="AP368" s="308"/>
      <c r="AQ368" s="308"/>
      <c r="AR368" s="308"/>
      <c r="AS368" s="308"/>
      <c r="AT368" s="308">
        <v>8</v>
      </c>
    </row>
    <row r="369" spans="1:46" ht="24">
      <c r="A369" s="286"/>
      <c r="B369" s="286"/>
      <c r="C369" s="286" t="s">
        <v>499</v>
      </c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  <c r="Y369" s="308"/>
      <c r="Z369" s="308"/>
      <c r="AA369" s="308"/>
      <c r="AB369" s="308">
        <v>2</v>
      </c>
      <c r="AC369" s="308"/>
      <c r="AD369" s="308"/>
      <c r="AE369" s="308"/>
      <c r="AF369" s="308"/>
      <c r="AG369" s="308"/>
      <c r="AH369" s="308"/>
      <c r="AI369" s="308">
        <v>1</v>
      </c>
      <c r="AJ369" s="308">
        <v>1</v>
      </c>
      <c r="AK369" s="308">
        <v>1</v>
      </c>
      <c r="AL369" s="308"/>
      <c r="AM369" s="308"/>
      <c r="AN369" s="308"/>
      <c r="AO369" s="308"/>
      <c r="AP369" s="308"/>
      <c r="AQ369" s="308"/>
      <c r="AR369" s="308"/>
      <c r="AS369" s="308"/>
      <c r="AT369" s="308">
        <v>5</v>
      </c>
    </row>
    <row r="370" spans="1:46" ht="24">
      <c r="A370" s="286"/>
      <c r="B370" s="286"/>
      <c r="C370" s="286" t="s">
        <v>370</v>
      </c>
      <c r="D370" s="308"/>
      <c r="E370" s="308"/>
      <c r="F370" s="308"/>
      <c r="G370" s="308"/>
      <c r="H370" s="308"/>
      <c r="I370" s="308"/>
      <c r="J370" s="308">
        <v>1</v>
      </c>
      <c r="K370" s="308"/>
      <c r="L370" s="308">
        <v>1</v>
      </c>
      <c r="M370" s="308"/>
      <c r="N370" s="308"/>
      <c r="O370" s="308"/>
      <c r="P370" s="308"/>
      <c r="Q370" s="308"/>
      <c r="R370" s="308"/>
      <c r="S370" s="308"/>
      <c r="T370" s="308"/>
      <c r="U370" s="308"/>
      <c r="V370" s="308"/>
      <c r="W370" s="308"/>
      <c r="X370" s="308"/>
      <c r="Y370" s="308"/>
      <c r="Z370" s="308"/>
      <c r="AA370" s="308"/>
      <c r="AB370" s="308"/>
      <c r="AC370" s="308"/>
      <c r="AD370" s="308"/>
      <c r="AE370" s="308"/>
      <c r="AF370" s="308"/>
      <c r="AG370" s="308"/>
      <c r="AH370" s="308"/>
      <c r="AI370" s="308"/>
      <c r="AJ370" s="308"/>
      <c r="AK370" s="308"/>
      <c r="AL370" s="308"/>
      <c r="AM370" s="308"/>
      <c r="AN370" s="308">
        <v>1</v>
      </c>
      <c r="AO370" s="308"/>
      <c r="AP370" s="308">
        <v>1</v>
      </c>
      <c r="AQ370" s="308">
        <v>1</v>
      </c>
      <c r="AR370" s="308"/>
      <c r="AS370" s="308"/>
      <c r="AT370" s="308">
        <v>5</v>
      </c>
    </row>
    <row r="371" spans="1:46" ht="24">
      <c r="A371" s="286"/>
      <c r="B371" s="286"/>
      <c r="C371" s="286" t="s">
        <v>338</v>
      </c>
      <c r="D371" s="308"/>
      <c r="E371" s="308"/>
      <c r="F371" s="308"/>
      <c r="G371" s="308"/>
      <c r="H371" s="308"/>
      <c r="I371" s="308">
        <v>1</v>
      </c>
      <c r="J371" s="308"/>
      <c r="K371" s="308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8"/>
      <c r="W371" s="308"/>
      <c r="X371" s="308"/>
      <c r="Y371" s="308"/>
      <c r="Z371" s="308"/>
      <c r="AA371" s="308"/>
      <c r="AB371" s="308"/>
      <c r="AC371" s="308"/>
      <c r="AD371" s="308"/>
      <c r="AE371" s="308"/>
      <c r="AF371" s="308"/>
      <c r="AG371" s="308"/>
      <c r="AH371" s="308"/>
      <c r="AI371" s="308"/>
      <c r="AJ371" s="308"/>
      <c r="AK371" s="308">
        <v>1</v>
      </c>
      <c r="AL371" s="308"/>
      <c r="AM371" s="308"/>
      <c r="AN371" s="308"/>
      <c r="AO371" s="308"/>
      <c r="AP371" s="308"/>
      <c r="AQ371" s="308"/>
      <c r="AR371" s="308"/>
      <c r="AS371" s="308"/>
      <c r="AT371" s="308">
        <v>2</v>
      </c>
    </row>
    <row r="372" spans="1:46" ht="24">
      <c r="A372" s="286"/>
      <c r="B372" s="286"/>
      <c r="C372" s="286" t="s">
        <v>659</v>
      </c>
      <c r="D372" s="308"/>
      <c r="E372" s="308"/>
      <c r="F372" s="308"/>
      <c r="G372" s="308"/>
      <c r="H372" s="308">
        <v>1</v>
      </c>
      <c r="I372" s="308"/>
      <c r="J372" s="308"/>
      <c r="K372" s="308"/>
      <c r="L372" s="308"/>
      <c r="M372" s="308"/>
      <c r="N372" s="308"/>
      <c r="O372" s="308"/>
      <c r="P372" s="308"/>
      <c r="Q372" s="308"/>
      <c r="R372" s="308"/>
      <c r="S372" s="308"/>
      <c r="T372" s="308"/>
      <c r="U372" s="308"/>
      <c r="V372" s="308"/>
      <c r="W372" s="308"/>
      <c r="X372" s="308"/>
      <c r="Y372" s="308"/>
      <c r="Z372" s="308"/>
      <c r="AA372" s="308"/>
      <c r="AB372" s="308"/>
      <c r="AC372" s="308"/>
      <c r="AD372" s="308"/>
      <c r="AE372" s="308"/>
      <c r="AF372" s="308"/>
      <c r="AG372" s="308"/>
      <c r="AH372" s="308"/>
      <c r="AI372" s="308"/>
      <c r="AJ372" s="308"/>
      <c r="AK372" s="308"/>
      <c r="AL372" s="308">
        <v>2</v>
      </c>
      <c r="AM372" s="308"/>
      <c r="AN372" s="308"/>
      <c r="AO372" s="308"/>
      <c r="AP372" s="308"/>
      <c r="AQ372" s="308"/>
      <c r="AR372" s="308"/>
      <c r="AS372" s="308"/>
      <c r="AT372" s="308">
        <v>3</v>
      </c>
    </row>
    <row r="373" spans="1:46" ht="24">
      <c r="A373" s="286"/>
      <c r="B373" s="286"/>
      <c r="C373" s="286" t="s">
        <v>389</v>
      </c>
      <c r="D373" s="308"/>
      <c r="E373" s="308">
        <v>1</v>
      </c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  <c r="R373" s="308">
        <v>1</v>
      </c>
      <c r="S373" s="308">
        <v>2</v>
      </c>
      <c r="T373" s="308"/>
      <c r="U373" s="308"/>
      <c r="V373" s="308"/>
      <c r="W373" s="308"/>
      <c r="X373" s="308"/>
      <c r="Y373" s="308"/>
      <c r="Z373" s="308"/>
      <c r="AA373" s="308"/>
      <c r="AB373" s="308"/>
      <c r="AC373" s="308"/>
      <c r="AD373" s="308"/>
      <c r="AE373" s="308"/>
      <c r="AF373" s="308"/>
      <c r="AG373" s="308"/>
      <c r="AH373" s="308"/>
      <c r="AI373" s="308"/>
      <c r="AJ373" s="308"/>
      <c r="AK373" s="308"/>
      <c r="AL373" s="308"/>
      <c r="AM373" s="308"/>
      <c r="AN373" s="308">
        <v>1</v>
      </c>
      <c r="AO373" s="308"/>
      <c r="AP373" s="308"/>
      <c r="AQ373" s="308"/>
      <c r="AR373" s="308"/>
      <c r="AS373" s="308"/>
      <c r="AT373" s="308">
        <v>5</v>
      </c>
    </row>
    <row r="374" spans="1:46" ht="24">
      <c r="A374" s="286"/>
      <c r="B374" s="286"/>
      <c r="C374" s="286" t="s">
        <v>552</v>
      </c>
      <c r="D374" s="308"/>
      <c r="E374" s="308"/>
      <c r="F374" s="308"/>
      <c r="G374" s="308"/>
      <c r="H374" s="308">
        <v>1</v>
      </c>
      <c r="I374" s="308"/>
      <c r="J374" s="308"/>
      <c r="K374" s="308"/>
      <c r="L374" s="308"/>
      <c r="M374" s="308"/>
      <c r="N374" s="308"/>
      <c r="O374" s="308">
        <v>1</v>
      </c>
      <c r="P374" s="308"/>
      <c r="Q374" s="308"/>
      <c r="R374" s="308"/>
      <c r="S374" s="308"/>
      <c r="T374" s="308"/>
      <c r="U374" s="308"/>
      <c r="V374" s="308"/>
      <c r="W374" s="308"/>
      <c r="X374" s="308"/>
      <c r="Y374" s="308"/>
      <c r="Z374" s="308"/>
      <c r="AA374" s="308"/>
      <c r="AB374" s="308"/>
      <c r="AC374" s="308"/>
      <c r="AD374" s="308"/>
      <c r="AE374" s="308"/>
      <c r="AF374" s="308"/>
      <c r="AG374" s="308"/>
      <c r="AH374" s="308"/>
      <c r="AI374" s="308"/>
      <c r="AJ374" s="308"/>
      <c r="AK374" s="308"/>
      <c r="AL374" s="308"/>
      <c r="AM374" s="308"/>
      <c r="AN374" s="308">
        <v>1</v>
      </c>
      <c r="AO374" s="308"/>
      <c r="AP374" s="308"/>
      <c r="AQ374" s="308"/>
      <c r="AR374" s="308"/>
      <c r="AS374" s="308">
        <v>1</v>
      </c>
      <c r="AT374" s="308">
        <v>4</v>
      </c>
    </row>
    <row r="375" spans="1:46" ht="24">
      <c r="A375" s="286"/>
      <c r="B375" s="286"/>
      <c r="C375" s="286" t="s">
        <v>406</v>
      </c>
      <c r="D375" s="308"/>
      <c r="E375" s="308"/>
      <c r="F375" s="308"/>
      <c r="G375" s="308"/>
      <c r="H375" s="308"/>
      <c r="I375" s="308">
        <v>1</v>
      </c>
      <c r="J375" s="308"/>
      <c r="K375" s="308"/>
      <c r="L375" s="308"/>
      <c r="M375" s="308"/>
      <c r="N375" s="308"/>
      <c r="O375" s="308"/>
      <c r="P375" s="308"/>
      <c r="Q375" s="308"/>
      <c r="R375" s="308"/>
      <c r="S375" s="308"/>
      <c r="T375" s="308"/>
      <c r="U375" s="308"/>
      <c r="V375" s="308"/>
      <c r="W375" s="308"/>
      <c r="X375" s="308"/>
      <c r="Y375" s="308"/>
      <c r="Z375" s="308"/>
      <c r="AA375" s="308"/>
      <c r="AB375" s="308"/>
      <c r="AC375" s="308"/>
      <c r="AD375" s="308"/>
      <c r="AE375" s="308"/>
      <c r="AF375" s="308"/>
      <c r="AG375" s="308"/>
      <c r="AH375" s="308"/>
      <c r="AI375" s="308"/>
      <c r="AJ375" s="308"/>
      <c r="AK375" s="308"/>
      <c r="AL375" s="308"/>
      <c r="AM375" s="308"/>
      <c r="AN375" s="308"/>
      <c r="AO375" s="308"/>
      <c r="AP375" s="308"/>
      <c r="AQ375" s="308"/>
      <c r="AR375" s="308"/>
      <c r="AS375" s="308"/>
      <c r="AT375" s="308">
        <v>1</v>
      </c>
    </row>
    <row r="376" spans="1:46" ht="24">
      <c r="A376" s="286"/>
      <c r="B376" s="286"/>
      <c r="C376" s="286" t="s">
        <v>423</v>
      </c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>
        <v>1</v>
      </c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  <c r="Y376" s="308"/>
      <c r="Z376" s="308"/>
      <c r="AA376" s="308"/>
      <c r="AB376" s="308"/>
      <c r="AC376" s="308"/>
      <c r="AD376" s="308"/>
      <c r="AE376" s="308"/>
      <c r="AF376" s="308"/>
      <c r="AG376" s="308"/>
      <c r="AH376" s="308"/>
      <c r="AI376" s="308"/>
      <c r="AJ376" s="308"/>
      <c r="AK376" s="308"/>
      <c r="AL376" s="308"/>
      <c r="AM376" s="308"/>
      <c r="AN376" s="308"/>
      <c r="AO376" s="308"/>
      <c r="AP376" s="308"/>
      <c r="AQ376" s="308"/>
      <c r="AR376" s="308"/>
      <c r="AS376" s="308"/>
      <c r="AT376" s="308">
        <v>1</v>
      </c>
    </row>
    <row r="377" spans="1:46" ht="24">
      <c r="A377" s="286"/>
      <c r="B377" s="286"/>
      <c r="C377" s="286" t="s">
        <v>428</v>
      </c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>
        <v>1</v>
      </c>
      <c r="O377" s="308">
        <v>3</v>
      </c>
      <c r="P377" s="308"/>
      <c r="Q377" s="308"/>
      <c r="R377" s="308"/>
      <c r="S377" s="308"/>
      <c r="T377" s="308"/>
      <c r="U377" s="308"/>
      <c r="V377" s="308"/>
      <c r="W377" s="308"/>
      <c r="X377" s="308"/>
      <c r="Y377" s="308"/>
      <c r="Z377" s="308"/>
      <c r="AA377" s="308"/>
      <c r="AB377" s="308"/>
      <c r="AC377" s="308"/>
      <c r="AD377" s="308"/>
      <c r="AE377" s="308"/>
      <c r="AF377" s="308"/>
      <c r="AG377" s="308"/>
      <c r="AH377" s="308"/>
      <c r="AI377" s="308"/>
      <c r="AJ377" s="308"/>
      <c r="AK377" s="308"/>
      <c r="AL377" s="308"/>
      <c r="AM377" s="308"/>
      <c r="AN377" s="308"/>
      <c r="AO377" s="308"/>
      <c r="AP377" s="308"/>
      <c r="AQ377" s="308"/>
      <c r="AR377" s="308"/>
      <c r="AS377" s="308"/>
      <c r="AT377" s="308">
        <v>4</v>
      </c>
    </row>
    <row r="378" spans="1:46" ht="24">
      <c r="A378" s="286"/>
      <c r="B378" s="286"/>
      <c r="C378" s="286" t="s">
        <v>218</v>
      </c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  <c r="R378" s="308"/>
      <c r="S378" s="308"/>
      <c r="T378" s="308"/>
      <c r="U378" s="308"/>
      <c r="V378" s="308"/>
      <c r="W378" s="308"/>
      <c r="X378" s="308"/>
      <c r="Y378" s="308"/>
      <c r="Z378" s="308"/>
      <c r="AA378" s="308"/>
      <c r="AB378" s="308"/>
      <c r="AC378" s="308"/>
      <c r="AD378" s="308"/>
      <c r="AE378" s="308"/>
      <c r="AF378" s="308"/>
      <c r="AG378" s="308"/>
      <c r="AH378" s="308"/>
      <c r="AI378" s="308"/>
      <c r="AJ378" s="308"/>
      <c r="AK378" s="308"/>
      <c r="AL378" s="308">
        <v>1</v>
      </c>
      <c r="AM378" s="308"/>
      <c r="AN378" s="308"/>
      <c r="AO378" s="308"/>
      <c r="AP378" s="308"/>
      <c r="AQ378" s="308"/>
      <c r="AR378" s="308"/>
      <c r="AS378" s="308"/>
      <c r="AT378" s="308">
        <v>1</v>
      </c>
    </row>
    <row r="379" spans="1:46" ht="24">
      <c r="A379" s="286"/>
      <c r="B379" s="286"/>
      <c r="C379" s="286" t="s">
        <v>724</v>
      </c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  <c r="Y379" s="308"/>
      <c r="Z379" s="308"/>
      <c r="AA379" s="308"/>
      <c r="AB379" s="308"/>
      <c r="AC379" s="308"/>
      <c r="AD379" s="308"/>
      <c r="AE379" s="308"/>
      <c r="AF379" s="308"/>
      <c r="AG379" s="308"/>
      <c r="AH379" s="308"/>
      <c r="AI379" s="308"/>
      <c r="AJ379" s="308"/>
      <c r="AK379" s="308"/>
      <c r="AL379" s="308"/>
      <c r="AM379" s="308">
        <v>1</v>
      </c>
      <c r="AN379" s="308"/>
      <c r="AO379" s="308"/>
      <c r="AP379" s="308"/>
      <c r="AQ379" s="308"/>
      <c r="AR379" s="308"/>
      <c r="AS379" s="308"/>
      <c r="AT379" s="308">
        <v>1</v>
      </c>
    </row>
    <row r="380" spans="1:46" ht="24">
      <c r="A380" s="286"/>
      <c r="B380" s="286"/>
      <c r="C380" s="286" t="s">
        <v>407</v>
      </c>
      <c r="D380" s="308"/>
      <c r="E380" s="308"/>
      <c r="F380" s="308"/>
      <c r="G380" s="308"/>
      <c r="H380" s="308"/>
      <c r="I380" s="308"/>
      <c r="J380" s="308"/>
      <c r="K380" s="308">
        <v>1</v>
      </c>
      <c r="L380" s="308"/>
      <c r="M380" s="308"/>
      <c r="N380" s="308">
        <v>2</v>
      </c>
      <c r="O380" s="308"/>
      <c r="P380" s="308"/>
      <c r="Q380" s="308"/>
      <c r="R380" s="308">
        <v>1</v>
      </c>
      <c r="S380" s="308">
        <v>1</v>
      </c>
      <c r="T380" s="308">
        <v>3</v>
      </c>
      <c r="U380" s="308"/>
      <c r="V380" s="308"/>
      <c r="W380" s="308"/>
      <c r="X380" s="308">
        <v>1</v>
      </c>
      <c r="Y380" s="308"/>
      <c r="Z380" s="308"/>
      <c r="AA380" s="308"/>
      <c r="AB380" s="308"/>
      <c r="AC380" s="308"/>
      <c r="AD380" s="308"/>
      <c r="AE380" s="308"/>
      <c r="AF380" s="308"/>
      <c r="AG380" s="308"/>
      <c r="AH380" s="308"/>
      <c r="AI380" s="308"/>
      <c r="AJ380" s="308"/>
      <c r="AK380" s="308"/>
      <c r="AL380" s="308"/>
      <c r="AM380" s="308"/>
      <c r="AN380" s="308"/>
      <c r="AO380" s="308"/>
      <c r="AP380" s="308"/>
      <c r="AQ380" s="308"/>
      <c r="AR380" s="308"/>
      <c r="AS380" s="308"/>
      <c r="AT380" s="308">
        <v>9</v>
      </c>
    </row>
    <row r="381" spans="1:46" ht="24">
      <c r="A381" s="286"/>
      <c r="B381" s="286"/>
      <c r="C381" s="286" t="s">
        <v>669</v>
      </c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  <c r="Y381" s="308"/>
      <c r="Z381" s="308"/>
      <c r="AA381" s="308"/>
      <c r="AB381" s="308"/>
      <c r="AC381" s="308"/>
      <c r="AD381" s="308"/>
      <c r="AE381" s="308"/>
      <c r="AF381" s="308">
        <v>1</v>
      </c>
      <c r="AG381" s="308"/>
      <c r="AH381" s="308"/>
      <c r="AI381" s="308"/>
      <c r="AJ381" s="308"/>
      <c r="AK381" s="308"/>
      <c r="AL381" s="308"/>
      <c r="AM381" s="308"/>
      <c r="AN381" s="308"/>
      <c r="AO381" s="308"/>
      <c r="AP381" s="308"/>
      <c r="AQ381" s="308"/>
      <c r="AR381" s="308"/>
      <c r="AS381" s="308"/>
      <c r="AT381" s="308">
        <v>1</v>
      </c>
    </row>
    <row r="382" spans="1:46" ht="24">
      <c r="A382" s="286"/>
      <c r="B382" s="310" t="s">
        <v>1064</v>
      </c>
      <c r="C382" s="310"/>
      <c r="D382" s="311"/>
      <c r="E382" s="311">
        <v>1</v>
      </c>
      <c r="F382" s="311"/>
      <c r="G382" s="311"/>
      <c r="H382" s="311">
        <v>2</v>
      </c>
      <c r="I382" s="311">
        <v>2</v>
      </c>
      <c r="J382" s="311">
        <v>2</v>
      </c>
      <c r="K382" s="311">
        <v>1</v>
      </c>
      <c r="L382" s="311">
        <v>1</v>
      </c>
      <c r="M382" s="311"/>
      <c r="N382" s="311">
        <v>4</v>
      </c>
      <c r="O382" s="311">
        <v>4</v>
      </c>
      <c r="P382" s="311"/>
      <c r="Q382" s="311"/>
      <c r="R382" s="311">
        <v>2</v>
      </c>
      <c r="S382" s="311">
        <v>3</v>
      </c>
      <c r="T382" s="311">
        <v>3</v>
      </c>
      <c r="U382" s="311"/>
      <c r="V382" s="311"/>
      <c r="W382" s="311"/>
      <c r="X382" s="311">
        <v>1</v>
      </c>
      <c r="Y382" s="311"/>
      <c r="Z382" s="311"/>
      <c r="AA382" s="311"/>
      <c r="AB382" s="311">
        <v>2</v>
      </c>
      <c r="AC382" s="311"/>
      <c r="AD382" s="311"/>
      <c r="AE382" s="311"/>
      <c r="AF382" s="311">
        <v>2</v>
      </c>
      <c r="AG382" s="311"/>
      <c r="AH382" s="311"/>
      <c r="AI382" s="311">
        <v>2</v>
      </c>
      <c r="AJ382" s="311">
        <v>2</v>
      </c>
      <c r="AK382" s="311">
        <v>3</v>
      </c>
      <c r="AL382" s="311">
        <v>5</v>
      </c>
      <c r="AM382" s="311">
        <v>2</v>
      </c>
      <c r="AN382" s="311">
        <v>3</v>
      </c>
      <c r="AO382" s="311"/>
      <c r="AP382" s="311">
        <v>1</v>
      </c>
      <c r="AQ382" s="311">
        <v>1</v>
      </c>
      <c r="AR382" s="311"/>
      <c r="AS382" s="311">
        <v>1</v>
      </c>
      <c r="AT382" s="311">
        <v>50</v>
      </c>
    </row>
    <row r="383" spans="1:46" ht="24">
      <c r="A383" s="286"/>
      <c r="B383" s="286" t="s">
        <v>288</v>
      </c>
      <c r="C383" s="286" t="s">
        <v>440</v>
      </c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>
        <v>1</v>
      </c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>
        <v>1</v>
      </c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>
        <v>2</v>
      </c>
    </row>
    <row r="384" spans="1:46" ht="24">
      <c r="A384" s="286"/>
      <c r="B384" s="286"/>
      <c r="C384" s="286" t="s">
        <v>479</v>
      </c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  <c r="Y384" s="308"/>
      <c r="Z384" s="308"/>
      <c r="AA384" s="308"/>
      <c r="AB384" s="308"/>
      <c r="AC384" s="308"/>
      <c r="AD384" s="308"/>
      <c r="AE384" s="308"/>
      <c r="AF384" s="308">
        <v>1</v>
      </c>
      <c r="AG384" s="308"/>
      <c r="AH384" s="308"/>
      <c r="AI384" s="308"/>
      <c r="AJ384" s="308"/>
      <c r="AK384" s="308"/>
      <c r="AL384" s="308"/>
      <c r="AM384" s="308"/>
      <c r="AN384" s="308"/>
      <c r="AO384" s="308"/>
      <c r="AP384" s="308"/>
      <c r="AQ384" s="308"/>
      <c r="AR384" s="308"/>
      <c r="AS384" s="308"/>
      <c r="AT384" s="308">
        <v>1</v>
      </c>
    </row>
    <row r="385" spans="1:46" ht="24">
      <c r="A385" s="286"/>
      <c r="B385" s="286"/>
      <c r="C385" s="286" t="s">
        <v>504</v>
      </c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  <c r="R385" s="308"/>
      <c r="S385" s="308"/>
      <c r="T385" s="308"/>
      <c r="U385" s="308"/>
      <c r="V385" s="308"/>
      <c r="W385" s="308"/>
      <c r="X385" s="308"/>
      <c r="Y385" s="308"/>
      <c r="Z385" s="308"/>
      <c r="AA385" s="308">
        <v>1</v>
      </c>
      <c r="AB385" s="308"/>
      <c r="AC385" s="308"/>
      <c r="AD385" s="308"/>
      <c r="AE385" s="308"/>
      <c r="AF385" s="308"/>
      <c r="AG385" s="308"/>
      <c r="AH385" s="308"/>
      <c r="AI385" s="308"/>
      <c r="AJ385" s="308"/>
      <c r="AK385" s="308"/>
      <c r="AL385" s="308"/>
      <c r="AM385" s="308"/>
      <c r="AN385" s="308"/>
      <c r="AO385" s="308"/>
      <c r="AP385" s="308"/>
      <c r="AQ385" s="308"/>
      <c r="AR385" s="308"/>
      <c r="AS385" s="308"/>
      <c r="AT385" s="308">
        <v>1</v>
      </c>
    </row>
    <row r="386" spans="1:46" ht="24">
      <c r="A386" s="286"/>
      <c r="B386" s="286"/>
      <c r="C386" s="286" t="s">
        <v>703</v>
      </c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  <c r="R386" s="308"/>
      <c r="S386" s="308"/>
      <c r="T386" s="308"/>
      <c r="U386" s="308"/>
      <c r="V386" s="308"/>
      <c r="W386" s="308"/>
      <c r="X386" s="308"/>
      <c r="Y386" s="308"/>
      <c r="Z386" s="308"/>
      <c r="AA386" s="308"/>
      <c r="AB386" s="308"/>
      <c r="AC386" s="308"/>
      <c r="AD386" s="308"/>
      <c r="AE386" s="308"/>
      <c r="AF386" s="308"/>
      <c r="AG386" s="308"/>
      <c r="AH386" s="308"/>
      <c r="AI386" s="308"/>
      <c r="AJ386" s="308"/>
      <c r="AK386" s="308">
        <v>1</v>
      </c>
      <c r="AL386" s="308"/>
      <c r="AM386" s="308"/>
      <c r="AN386" s="308"/>
      <c r="AO386" s="308"/>
      <c r="AP386" s="308"/>
      <c r="AQ386" s="308"/>
      <c r="AR386" s="308"/>
      <c r="AS386" s="308"/>
      <c r="AT386" s="308">
        <v>1</v>
      </c>
    </row>
    <row r="387" spans="1:46" ht="24">
      <c r="A387" s="286"/>
      <c r="B387" s="286"/>
      <c r="C387" s="286" t="s">
        <v>170</v>
      </c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  <c r="R387" s="308"/>
      <c r="S387" s="308"/>
      <c r="T387" s="308"/>
      <c r="U387" s="308"/>
      <c r="V387" s="308"/>
      <c r="W387" s="308"/>
      <c r="X387" s="308"/>
      <c r="Y387" s="308"/>
      <c r="Z387" s="308">
        <v>1</v>
      </c>
      <c r="AA387" s="308"/>
      <c r="AB387" s="308">
        <v>7</v>
      </c>
      <c r="AC387" s="308">
        <v>2</v>
      </c>
      <c r="AD387" s="308"/>
      <c r="AE387" s="308"/>
      <c r="AF387" s="308"/>
      <c r="AG387" s="308"/>
      <c r="AH387" s="308"/>
      <c r="AI387" s="308"/>
      <c r="AJ387" s="308"/>
      <c r="AK387" s="308"/>
      <c r="AL387" s="308"/>
      <c r="AM387" s="308"/>
      <c r="AN387" s="308"/>
      <c r="AO387" s="308"/>
      <c r="AP387" s="308"/>
      <c r="AQ387" s="308"/>
      <c r="AR387" s="308"/>
      <c r="AS387" s="308"/>
      <c r="AT387" s="308">
        <v>10</v>
      </c>
    </row>
    <row r="388" spans="1:46" ht="24">
      <c r="A388" s="286"/>
      <c r="B388" s="310" t="s">
        <v>1065</v>
      </c>
      <c r="C388" s="310"/>
      <c r="D388" s="311"/>
      <c r="E388" s="311"/>
      <c r="F388" s="311"/>
      <c r="G388" s="311"/>
      <c r="H388" s="311"/>
      <c r="I388" s="311"/>
      <c r="J388" s="311"/>
      <c r="K388" s="311"/>
      <c r="L388" s="311"/>
      <c r="M388" s="311"/>
      <c r="N388" s="311"/>
      <c r="O388" s="311"/>
      <c r="P388" s="311">
        <v>1</v>
      </c>
      <c r="Q388" s="311"/>
      <c r="R388" s="311"/>
      <c r="S388" s="311"/>
      <c r="T388" s="311"/>
      <c r="U388" s="311"/>
      <c r="V388" s="311"/>
      <c r="W388" s="311"/>
      <c r="X388" s="311"/>
      <c r="Y388" s="311"/>
      <c r="Z388" s="311">
        <v>1</v>
      </c>
      <c r="AA388" s="311">
        <v>1</v>
      </c>
      <c r="AB388" s="311">
        <v>8</v>
      </c>
      <c r="AC388" s="311">
        <v>2</v>
      </c>
      <c r="AD388" s="311"/>
      <c r="AE388" s="311"/>
      <c r="AF388" s="311">
        <v>1</v>
      </c>
      <c r="AG388" s="311"/>
      <c r="AH388" s="311"/>
      <c r="AI388" s="311"/>
      <c r="AJ388" s="311"/>
      <c r="AK388" s="311">
        <v>1</v>
      </c>
      <c r="AL388" s="311"/>
      <c r="AM388" s="311"/>
      <c r="AN388" s="311"/>
      <c r="AO388" s="311"/>
      <c r="AP388" s="311"/>
      <c r="AQ388" s="311"/>
      <c r="AR388" s="311"/>
      <c r="AS388" s="311"/>
      <c r="AT388" s="311">
        <v>15</v>
      </c>
    </row>
    <row r="389" spans="1:46" ht="24">
      <c r="A389" s="286"/>
      <c r="B389" s="286" t="s">
        <v>222</v>
      </c>
      <c r="C389" s="286" t="s">
        <v>691</v>
      </c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  <c r="R389" s="308"/>
      <c r="S389" s="308"/>
      <c r="T389" s="308"/>
      <c r="U389" s="308"/>
      <c r="V389" s="308"/>
      <c r="W389" s="308"/>
      <c r="X389" s="308"/>
      <c r="Y389" s="308"/>
      <c r="Z389" s="308"/>
      <c r="AA389" s="308"/>
      <c r="AB389" s="308"/>
      <c r="AC389" s="308"/>
      <c r="AD389" s="308"/>
      <c r="AE389" s="308"/>
      <c r="AF389" s="308"/>
      <c r="AG389" s="308"/>
      <c r="AH389" s="308"/>
      <c r="AI389" s="308"/>
      <c r="AJ389" s="308">
        <v>1</v>
      </c>
      <c r="AK389" s="308"/>
      <c r="AL389" s="308"/>
      <c r="AM389" s="308"/>
      <c r="AN389" s="308"/>
      <c r="AO389" s="308"/>
      <c r="AP389" s="308"/>
      <c r="AQ389" s="308"/>
      <c r="AR389" s="308"/>
      <c r="AS389" s="308"/>
      <c r="AT389" s="308">
        <v>1</v>
      </c>
    </row>
    <row r="390" spans="1:46" ht="24">
      <c r="A390" s="286"/>
      <c r="B390" s="286"/>
      <c r="C390" s="286" t="s">
        <v>533</v>
      </c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  <c r="R390" s="308"/>
      <c r="S390" s="308"/>
      <c r="T390" s="308"/>
      <c r="U390" s="308"/>
      <c r="V390" s="308"/>
      <c r="W390" s="308"/>
      <c r="X390" s="308"/>
      <c r="Y390" s="308"/>
      <c r="Z390" s="308"/>
      <c r="AA390" s="308"/>
      <c r="AB390" s="308"/>
      <c r="AC390" s="308"/>
      <c r="AD390" s="308"/>
      <c r="AE390" s="308">
        <v>1</v>
      </c>
      <c r="AF390" s="308"/>
      <c r="AG390" s="308"/>
      <c r="AH390" s="308"/>
      <c r="AI390" s="308"/>
      <c r="AJ390" s="308"/>
      <c r="AK390" s="308"/>
      <c r="AL390" s="308"/>
      <c r="AM390" s="308"/>
      <c r="AN390" s="308"/>
      <c r="AO390" s="308"/>
      <c r="AP390" s="308"/>
      <c r="AQ390" s="308"/>
      <c r="AR390" s="308"/>
      <c r="AS390" s="308"/>
      <c r="AT390" s="308">
        <v>1</v>
      </c>
    </row>
    <row r="391" spans="1:46" ht="24">
      <c r="A391" s="286"/>
      <c r="B391" s="286"/>
      <c r="C391" s="286" t="s">
        <v>528</v>
      </c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8"/>
      <c r="W391" s="308"/>
      <c r="X391" s="308"/>
      <c r="Y391" s="308"/>
      <c r="Z391" s="308"/>
      <c r="AA391" s="308"/>
      <c r="AB391" s="308"/>
      <c r="AC391" s="308">
        <v>1</v>
      </c>
      <c r="AD391" s="308"/>
      <c r="AE391" s="308"/>
      <c r="AF391" s="308"/>
      <c r="AG391" s="308"/>
      <c r="AH391" s="308"/>
      <c r="AI391" s="308"/>
      <c r="AJ391" s="308"/>
      <c r="AK391" s="308"/>
      <c r="AL391" s="308"/>
      <c r="AM391" s="308"/>
      <c r="AN391" s="308"/>
      <c r="AO391" s="308"/>
      <c r="AP391" s="308"/>
      <c r="AQ391" s="308"/>
      <c r="AR391" s="308"/>
      <c r="AS391" s="308"/>
      <c r="AT391" s="308">
        <v>1</v>
      </c>
    </row>
    <row r="392" spans="1:46" ht="24">
      <c r="A392" s="286"/>
      <c r="B392" s="286"/>
      <c r="C392" s="286" t="s">
        <v>723</v>
      </c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  <c r="Y392" s="308"/>
      <c r="Z392" s="308"/>
      <c r="AA392" s="308"/>
      <c r="AB392" s="308"/>
      <c r="AC392" s="308"/>
      <c r="AD392" s="308"/>
      <c r="AE392" s="308"/>
      <c r="AF392" s="308"/>
      <c r="AG392" s="308"/>
      <c r="AH392" s="308"/>
      <c r="AI392" s="308"/>
      <c r="AJ392" s="308"/>
      <c r="AK392" s="308"/>
      <c r="AL392" s="308">
        <v>1</v>
      </c>
      <c r="AM392" s="308"/>
      <c r="AN392" s="308">
        <v>2</v>
      </c>
      <c r="AO392" s="308"/>
      <c r="AP392" s="308"/>
      <c r="AQ392" s="308"/>
      <c r="AR392" s="308"/>
      <c r="AS392" s="308"/>
      <c r="AT392" s="308">
        <v>3</v>
      </c>
    </row>
    <row r="393" spans="1:46" ht="24">
      <c r="A393" s="286"/>
      <c r="B393" s="286"/>
      <c r="C393" s="286" t="s">
        <v>477</v>
      </c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  <c r="R393" s="308"/>
      <c r="S393" s="308"/>
      <c r="T393" s="308">
        <v>1</v>
      </c>
      <c r="U393" s="308"/>
      <c r="V393" s="308"/>
      <c r="W393" s="308"/>
      <c r="X393" s="308"/>
      <c r="Y393" s="308"/>
      <c r="Z393" s="308"/>
      <c r="AA393" s="308"/>
      <c r="AB393" s="308"/>
      <c r="AC393" s="308"/>
      <c r="AD393" s="308"/>
      <c r="AE393" s="308"/>
      <c r="AF393" s="308"/>
      <c r="AG393" s="308"/>
      <c r="AH393" s="308"/>
      <c r="AI393" s="308"/>
      <c r="AJ393" s="308"/>
      <c r="AK393" s="308"/>
      <c r="AL393" s="308"/>
      <c r="AM393" s="308"/>
      <c r="AN393" s="308"/>
      <c r="AO393" s="308"/>
      <c r="AP393" s="308"/>
      <c r="AQ393" s="308"/>
      <c r="AR393" s="308"/>
      <c r="AS393" s="308"/>
      <c r="AT393" s="308">
        <v>1</v>
      </c>
    </row>
    <row r="394" spans="1:46" ht="24">
      <c r="A394" s="286"/>
      <c r="B394" s="286"/>
      <c r="C394" s="286" t="s">
        <v>948</v>
      </c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  <c r="R394" s="308"/>
      <c r="S394" s="308"/>
      <c r="T394" s="308"/>
      <c r="U394" s="308"/>
      <c r="V394" s="308"/>
      <c r="W394" s="308"/>
      <c r="X394" s="308"/>
      <c r="Y394" s="308"/>
      <c r="Z394" s="308"/>
      <c r="AA394" s="308"/>
      <c r="AB394" s="308"/>
      <c r="AC394" s="308"/>
      <c r="AD394" s="308"/>
      <c r="AE394" s="308"/>
      <c r="AF394" s="308"/>
      <c r="AG394" s="308"/>
      <c r="AH394" s="308"/>
      <c r="AI394" s="308"/>
      <c r="AJ394" s="308"/>
      <c r="AK394" s="308"/>
      <c r="AL394" s="308"/>
      <c r="AM394" s="308"/>
      <c r="AN394" s="308"/>
      <c r="AO394" s="308"/>
      <c r="AP394" s="308">
        <v>1</v>
      </c>
      <c r="AQ394" s="308"/>
      <c r="AR394" s="308"/>
      <c r="AS394" s="308"/>
      <c r="AT394" s="308">
        <v>1</v>
      </c>
    </row>
    <row r="395" spans="1:46" ht="24">
      <c r="A395" s="286"/>
      <c r="B395" s="310" t="s">
        <v>988</v>
      </c>
      <c r="C395" s="310"/>
      <c r="D395" s="311"/>
      <c r="E395" s="311"/>
      <c r="F395" s="311"/>
      <c r="G395" s="311"/>
      <c r="H395" s="311"/>
      <c r="I395" s="311"/>
      <c r="J395" s="311"/>
      <c r="K395" s="311"/>
      <c r="L395" s="311"/>
      <c r="M395" s="311"/>
      <c r="N395" s="311"/>
      <c r="O395" s="311"/>
      <c r="P395" s="311"/>
      <c r="Q395" s="311"/>
      <c r="R395" s="311"/>
      <c r="S395" s="311"/>
      <c r="T395" s="311">
        <v>1</v>
      </c>
      <c r="U395" s="311"/>
      <c r="V395" s="311"/>
      <c r="W395" s="311"/>
      <c r="X395" s="311"/>
      <c r="Y395" s="311"/>
      <c r="Z395" s="311"/>
      <c r="AA395" s="311"/>
      <c r="AB395" s="311"/>
      <c r="AC395" s="311">
        <v>1</v>
      </c>
      <c r="AD395" s="311"/>
      <c r="AE395" s="311">
        <v>1</v>
      </c>
      <c r="AF395" s="311"/>
      <c r="AG395" s="311"/>
      <c r="AH395" s="311"/>
      <c r="AI395" s="311"/>
      <c r="AJ395" s="311">
        <v>1</v>
      </c>
      <c r="AK395" s="311"/>
      <c r="AL395" s="311">
        <v>1</v>
      </c>
      <c r="AM395" s="311"/>
      <c r="AN395" s="311">
        <v>2</v>
      </c>
      <c r="AO395" s="311"/>
      <c r="AP395" s="311">
        <v>1</v>
      </c>
      <c r="AQ395" s="311"/>
      <c r="AR395" s="311"/>
      <c r="AS395" s="311"/>
      <c r="AT395" s="311">
        <v>8</v>
      </c>
    </row>
    <row r="396" spans="1:46" ht="24">
      <c r="A396" s="286"/>
      <c r="B396" s="286" t="s">
        <v>285</v>
      </c>
      <c r="C396" s="286" t="s">
        <v>408</v>
      </c>
      <c r="D396" s="308"/>
      <c r="E396" s="308"/>
      <c r="F396" s="308"/>
      <c r="G396" s="308"/>
      <c r="H396" s="308"/>
      <c r="I396" s="308"/>
      <c r="J396" s="308">
        <v>2</v>
      </c>
      <c r="K396" s="308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8"/>
      <c r="W396" s="308"/>
      <c r="X396" s="308"/>
      <c r="Y396" s="308"/>
      <c r="Z396" s="308"/>
      <c r="AA396" s="308"/>
      <c r="AB396" s="308"/>
      <c r="AC396" s="308"/>
      <c r="AD396" s="308"/>
      <c r="AE396" s="308"/>
      <c r="AF396" s="308"/>
      <c r="AG396" s="308"/>
      <c r="AH396" s="308"/>
      <c r="AI396" s="308"/>
      <c r="AJ396" s="308"/>
      <c r="AK396" s="308"/>
      <c r="AL396" s="308"/>
      <c r="AM396" s="308"/>
      <c r="AN396" s="308"/>
      <c r="AO396" s="308"/>
      <c r="AP396" s="308"/>
      <c r="AQ396" s="308"/>
      <c r="AR396" s="308"/>
      <c r="AS396" s="308"/>
      <c r="AT396" s="308">
        <v>2</v>
      </c>
    </row>
    <row r="397" spans="1:46" ht="24">
      <c r="A397" s="286"/>
      <c r="B397" s="286"/>
      <c r="C397" s="286" t="s">
        <v>409</v>
      </c>
      <c r="D397" s="308"/>
      <c r="E397" s="308"/>
      <c r="F397" s="308"/>
      <c r="G397" s="308"/>
      <c r="H397" s="308"/>
      <c r="I397" s="308"/>
      <c r="J397" s="308"/>
      <c r="K397" s="308"/>
      <c r="L397" s="308">
        <v>1</v>
      </c>
      <c r="M397" s="308"/>
      <c r="N397" s="308"/>
      <c r="O397" s="308">
        <v>2</v>
      </c>
      <c r="P397" s="308">
        <v>3</v>
      </c>
      <c r="Q397" s="308">
        <v>5</v>
      </c>
      <c r="R397" s="308">
        <v>1</v>
      </c>
      <c r="S397" s="308"/>
      <c r="T397" s="308">
        <v>1</v>
      </c>
      <c r="U397" s="308"/>
      <c r="V397" s="308"/>
      <c r="W397" s="308"/>
      <c r="X397" s="308"/>
      <c r="Y397" s="308"/>
      <c r="Z397" s="308"/>
      <c r="AA397" s="308"/>
      <c r="AB397" s="308"/>
      <c r="AC397" s="308"/>
      <c r="AD397" s="308"/>
      <c r="AE397" s="308"/>
      <c r="AF397" s="308"/>
      <c r="AG397" s="308"/>
      <c r="AH397" s="308"/>
      <c r="AI397" s="308"/>
      <c r="AJ397" s="308"/>
      <c r="AK397" s="308"/>
      <c r="AL397" s="308"/>
      <c r="AM397" s="308"/>
      <c r="AN397" s="308"/>
      <c r="AO397" s="308"/>
      <c r="AP397" s="308"/>
      <c r="AQ397" s="308"/>
      <c r="AR397" s="308"/>
      <c r="AS397" s="308"/>
      <c r="AT397" s="308">
        <v>13</v>
      </c>
    </row>
    <row r="398" spans="1:46" ht="24">
      <c r="A398" s="286"/>
      <c r="B398" s="286"/>
      <c r="C398" s="286" t="s">
        <v>536</v>
      </c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  <c r="R398" s="308"/>
      <c r="S398" s="308"/>
      <c r="T398" s="308"/>
      <c r="U398" s="308"/>
      <c r="V398" s="308"/>
      <c r="W398" s="308"/>
      <c r="X398" s="308"/>
      <c r="Y398" s="308"/>
      <c r="Z398" s="308"/>
      <c r="AA398" s="308"/>
      <c r="AB398" s="308"/>
      <c r="AC398" s="308"/>
      <c r="AD398" s="308"/>
      <c r="AE398" s="308">
        <v>1</v>
      </c>
      <c r="AF398" s="308"/>
      <c r="AG398" s="308"/>
      <c r="AH398" s="308"/>
      <c r="AI398" s="308"/>
      <c r="AJ398" s="308"/>
      <c r="AK398" s="308"/>
      <c r="AL398" s="308"/>
      <c r="AM398" s="308"/>
      <c r="AN398" s="308"/>
      <c r="AO398" s="308"/>
      <c r="AP398" s="308"/>
      <c r="AQ398" s="308"/>
      <c r="AR398" s="308"/>
      <c r="AS398" s="308"/>
      <c r="AT398" s="308">
        <v>1</v>
      </c>
    </row>
    <row r="399" spans="1:46" ht="24">
      <c r="A399" s="286"/>
      <c r="B399" s="286"/>
      <c r="C399" s="286" t="s">
        <v>344</v>
      </c>
      <c r="D399" s="308"/>
      <c r="E399" s="308"/>
      <c r="F399" s="308">
        <v>1</v>
      </c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  <c r="R399" s="308"/>
      <c r="S399" s="308"/>
      <c r="T399" s="308"/>
      <c r="U399" s="308"/>
      <c r="V399" s="308"/>
      <c r="W399" s="308"/>
      <c r="X399" s="308"/>
      <c r="Y399" s="308"/>
      <c r="Z399" s="308"/>
      <c r="AA399" s="308"/>
      <c r="AB399" s="308"/>
      <c r="AC399" s="308"/>
      <c r="AD399" s="308"/>
      <c r="AE399" s="308"/>
      <c r="AF399" s="308"/>
      <c r="AG399" s="308"/>
      <c r="AH399" s="308"/>
      <c r="AI399" s="308"/>
      <c r="AJ399" s="308"/>
      <c r="AK399" s="308"/>
      <c r="AL399" s="308"/>
      <c r="AM399" s="308"/>
      <c r="AN399" s="308"/>
      <c r="AO399" s="308"/>
      <c r="AP399" s="308"/>
      <c r="AQ399" s="308"/>
      <c r="AR399" s="308"/>
      <c r="AS399" s="308"/>
      <c r="AT399" s="308">
        <v>1</v>
      </c>
    </row>
    <row r="400" spans="1:46" ht="24">
      <c r="A400" s="286"/>
      <c r="B400" s="310" t="s">
        <v>1066</v>
      </c>
      <c r="C400" s="310"/>
      <c r="D400" s="311"/>
      <c r="E400" s="311"/>
      <c r="F400" s="311">
        <v>1</v>
      </c>
      <c r="G400" s="311"/>
      <c r="H400" s="311"/>
      <c r="I400" s="311"/>
      <c r="J400" s="311">
        <v>2</v>
      </c>
      <c r="K400" s="311"/>
      <c r="L400" s="311">
        <v>1</v>
      </c>
      <c r="M400" s="311"/>
      <c r="N400" s="311"/>
      <c r="O400" s="311">
        <v>2</v>
      </c>
      <c r="P400" s="311">
        <v>3</v>
      </c>
      <c r="Q400" s="311">
        <v>5</v>
      </c>
      <c r="R400" s="311">
        <v>1</v>
      </c>
      <c r="S400" s="311"/>
      <c r="T400" s="311">
        <v>1</v>
      </c>
      <c r="U400" s="311"/>
      <c r="V400" s="311"/>
      <c r="W400" s="311"/>
      <c r="X400" s="311"/>
      <c r="Y400" s="311"/>
      <c r="Z400" s="311"/>
      <c r="AA400" s="311"/>
      <c r="AB400" s="311"/>
      <c r="AC400" s="311"/>
      <c r="AD400" s="311"/>
      <c r="AE400" s="311">
        <v>1</v>
      </c>
      <c r="AF400" s="311"/>
      <c r="AG400" s="311"/>
      <c r="AH400" s="311"/>
      <c r="AI400" s="311"/>
      <c r="AJ400" s="311"/>
      <c r="AK400" s="311"/>
      <c r="AL400" s="311"/>
      <c r="AM400" s="311"/>
      <c r="AN400" s="311"/>
      <c r="AO400" s="311"/>
      <c r="AP400" s="311"/>
      <c r="AQ400" s="311"/>
      <c r="AR400" s="311"/>
      <c r="AS400" s="311"/>
      <c r="AT400" s="311">
        <v>17</v>
      </c>
    </row>
    <row r="401" spans="1:46" ht="24">
      <c r="A401" s="286"/>
      <c r="B401" s="286" t="s">
        <v>168</v>
      </c>
      <c r="C401" s="286" t="s">
        <v>427</v>
      </c>
      <c r="D401" s="308"/>
      <c r="E401" s="308"/>
      <c r="F401" s="308"/>
      <c r="G401" s="308"/>
      <c r="H401" s="308"/>
      <c r="I401" s="308"/>
      <c r="J401" s="308"/>
      <c r="K401" s="308"/>
      <c r="L401" s="308"/>
      <c r="M401" s="308">
        <v>1</v>
      </c>
      <c r="N401" s="308"/>
      <c r="O401" s="308"/>
      <c r="P401" s="308"/>
      <c r="Q401" s="308"/>
      <c r="R401" s="308"/>
      <c r="S401" s="308"/>
      <c r="T401" s="308"/>
      <c r="U401" s="308"/>
      <c r="V401" s="308"/>
      <c r="W401" s="308"/>
      <c r="X401" s="308"/>
      <c r="Y401" s="308"/>
      <c r="Z401" s="308"/>
      <c r="AA401" s="308"/>
      <c r="AB401" s="308"/>
      <c r="AC401" s="308"/>
      <c r="AD401" s="308"/>
      <c r="AE401" s="308"/>
      <c r="AF401" s="308"/>
      <c r="AG401" s="308"/>
      <c r="AH401" s="308"/>
      <c r="AI401" s="308"/>
      <c r="AJ401" s="308"/>
      <c r="AK401" s="308"/>
      <c r="AL401" s="308"/>
      <c r="AM401" s="308"/>
      <c r="AN401" s="308"/>
      <c r="AO401" s="308"/>
      <c r="AP401" s="308"/>
      <c r="AQ401" s="308"/>
      <c r="AR401" s="308"/>
      <c r="AS401" s="308"/>
      <c r="AT401" s="308">
        <v>1</v>
      </c>
    </row>
    <row r="402" spans="1:46" ht="24">
      <c r="A402" s="286"/>
      <c r="B402" s="286"/>
      <c r="C402" s="286" t="s">
        <v>467</v>
      </c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  <c r="R402" s="308"/>
      <c r="S402" s="308"/>
      <c r="T402" s="308"/>
      <c r="U402" s="308"/>
      <c r="V402" s="308"/>
      <c r="W402" s="308">
        <v>1</v>
      </c>
      <c r="X402" s="308"/>
      <c r="Y402" s="308"/>
      <c r="Z402" s="308"/>
      <c r="AA402" s="308"/>
      <c r="AB402" s="308"/>
      <c r="AC402" s="308"/>
      <c r="AD402" s="308"/>
      <c r="AE402" s="308"/>
      <c r="AF402" s="308"/>
      <c r="AG402" s="308"/>
      <c r="AH402" s="308"/>
      <c r="AI402" s="308"/>
      <c r="AJ402" s="308"/>
      <c r="AK402" s="308"/>
      <c r="AL402" s="308"/>
      <c r="AM402" s="308"/>
      <c r="AN402" s="308"/>
      <c r="AO402" s="308"/>
      <c r="AP402" s="308"/>
      <c r="AQ402" s="308"/>
      <c r="AR402" s="308"/>
      <c r="AS402" s="308"/>
      <c r="AT402" s="308">
        <v>1</v>
      </c>
    </row>
    <row r="403" spans="1:46" ht="24">
      <c r="A403" s="286"/>
      <c r="B403" s="286"/>
      <c r="C403" s="286" t="s">
        <v>707</v>
      </c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  <c r="R403" s="308"/>
      <c r="S403" s="308"/>
      <c r="T403" s="308"/>
      <c r="U403" s="308"/>
      <c r="V403" s="308"/>
      <c r="W403" s="308"/>
      <c r="X403" s="308"/>
      <c r="Y403" s="308"/>
      <c r="Z403" s="308"/>
      <c r="AA403" s="308"/>
      <c r="AB403" s="308"/>
      <c r="AC403" s="308"/>
      <c r="AD403" s="308"/>
      <c r="AE403" s="308"/>
      <c r="AF403" s="308"/>
      <c r="AG403" s="308"/>
      <c r="AH403" s="308"/>
      <c r="AI403" s="308"/>
      <c r="AJ403" s="308">
        <v>1</v>
      </c>
      <c r="AK403" s="308"/>
      <c r="AL403" s="308"/>
      <c r="AM403" s="308"/>
      <c r="AN403" s="308"/>
      <c r="AO403" s="308"/>
      <c r="AP403" s="308"/>
      <c r="AQ403" s="308"/>
      <c r="AR403" s="308"/>
      <c r="AS403" s="308"/>
      <c r="AT403" s="308">
        <v>1</v>
      </c>
    </row>
    <row r="404" spans="1:46" ht="24">
      <c r="A404" s="286"/>
      <c r="B404" s="286"/>
      <c r="C404" s="286" t="s">
        <v>545</v>
      </c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  <c r="R404" s="308"/>
      <c r="S404" s="308"/>
      <c r="T404" s="308"/>
      <c r="U404" s="308"/>
      <c r="V404" s="308"/>
      <c r="W404" s="308"/>
      <c r="X404" s="308"/>
      <c r="Y404" s="308"/>
      <c r="Z404" s="308"/>
      <c r="AA404" s="308"/>
      <c r="AB404" s="308"/>
      <c r="AC404" s="308"/>
      <c r="AD404" s="308"/>
      <c r="AE404" s="308"/>
      <c r="AF404" s="308">
        <v>3</v>
      </c>
      <c r="AG404" s="308"/>
      <c r="AH404" s="308">
        <v>1</v>
      </c>
      <c r="AI404" s="308">
        <v>9</v>
      </c>
      <c r="AJ404" s="308">
        <v>5</v>
      </c>
      <c r="AK404" s="308"/>
      <c r="AL404" s="308"/>
      <c r="AM404" s="308"/>
      <c r="AN404" s="308"/>
      <c r="AO404" s="308"/>
      <c r="AP404" s="308"/>
      <c r="AQ404" s="308"/>
      <c r="AR404" s="308"/>
      <c r="AS404" s="308"/>
      <c r="AT404" s="308">
        <v>18</v>
      </c>
    </row>
    <row r="405" spans="1:46" ht="24">
      <c r="A405" s="286"/>
      <c r="B405" s="286"/>
      <c r="C405" s="286" t="s">
        <v>424</v>
      </c>
      <c r="D405" s="308"/>
      <c r="E405" s="308">
        <v>1</v>
      </c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  <c r="R405" s="308"/>
      <c r="S405" s="308"/>
      <c r="T405" s="308"/>
      <c r="U405" s="308"/>
      <c r="V405" s="308"/>
      <c r="W405" s="308"/>
      <c r="X405" s="308"/>
      <c r="Y405" s="308"/>
      <c r="Z405" s="308"/>
      <c r="AA405" s="308"/>
      <c r="AB405" s="308"/>
      <c r="AC405" s="308"/>
      <c r="AD405" s="308"/>
      <c r="AE405" s="308"/>
      <c r="AF405" s="308"/>
      <c r="AG405" s="308"/>
      <c r="AH405" s="308"/>
      <c r="AI405" s="308"/>
      <c r="AJ405" s="308"/>
      <c r="AK405" s="308"/>
      <c r="AL405" s="308"/>
      <c r="AM405" s="308"/>
      <c r="AN405" s="308"/>
      <c r="AO405" s="308"/>
      <c r="AP405" s="308"/>
      <c r="AQ405" s="308"/>
      <c r="AR405" s="308"/>
      <c r="AS405" s="308"/>
      <c r="AT405" s="308">
        <v>1</v>
      </c>
    </row>
    <row r="406" spans="1:46" ht="24">
      <c r="A406" s="286"/>
      <c r="B406" s="310" t="s">
        <v>1067</v>
      </c>
      <c r="C406" s="310"/>
      <c r="D406" s="311"/>
      <c r="E406" s="311">
        <v>1</v>
      </c>
      <c r="F406" s="311"/>
      <c r="G406" s="311"/>
      <c r="H406" s="311"/>
      <c r="I406" s="311"/>
      <c r="J406" s="311"/>
      <c r="K406" s="311"/>
      <c r="L406" s="311"/>
      <c r="M406" s="311">
        <v>1</v>
      </c>
      <c r="N406" s="311"/>
      <c r="O406" s="311"/>
      <c r="P406" s="311"/>
      <c r="Q406" s="311"/>
      <c r="R406" s="311"/>
      <c r="S406" s="311"/>
      <c r="T406" s="311"/>
      <c r="U406" s="311"/>
      <c r="V406" s="311"/>
      <c r="W406" s="311">
        <v>1</v>
      </c>
      <c r="X406" s="311"/>
      <c r="Y406" s="311"/>
      <c r="Z406" s="311"/>
      <c r="AA406" s="311"/>
      <c r="AB406" s="311"/>
      <c r="AC406" s="311"/>
      <c r="AD406" s="311"/>
      <c r="AE406" s="311"/>
      <c r="AF406" s="311">
        <v>3</v>
      </c>
      <c r="AG406" s="311"/>
      <c r="AH406" s="311">
        <v>1</v>
      </c>
      <c r="AI406" s="311">
        <v>9</v>
      </c>
      <c r="AJ406" s="311">
        <v>6</v>
      </c>
      <c r="AK406" s="311"/>
      <c r="AL406" s="311"/>
      <c r="AM406" s="311"/>
      <c r="AN406" s="311"/>
      <c r="AO406" s="311"/>
      <c r="AP406" s="311"/>
      <c r="AQ406" s="311"/>
      <c r="AR406" s="311"/>
      <c r="AS406" s="311"/>
      <c r="AT406" s="311">
        <v>22</v>
      </c>
    </row>
    <row r="407" spans="1:46" ht="24">
      <c r="A407" s="312" t="s">
        <v>968</v>
      </c>
      <c r="B407" s="312"/>
      <c r="C407" s="312"/>
      <c r="D407" s="313"/>
      <c r="E407" s="313">
        <v>2</v>
      </c>
      <c r="F407" s="313">
        <v>3</v>
      </c>
      <c r="G407" s="313">
        <v>2</v>
      </c>
      <c r="H407" s="313">
        <v>3</v>
      </c>
      <c r="I407" s="313">
        <v>2</v>
      </c>
      <c r="J407" s="313">
        <v>5</v>
      </c>
      <c r="K407" s="313">
        <v>1</v>
      </c>
      <c r="L407" s="313">
        <v>3</v>
      </c>
      <c r="M407" s="313">
        <v>1</v>
      </c>
      <c r="N407" s="313">
        <v>4</v>
      </c>
      <c r="O407" s="313">
        <v>6</v>
      </c>
      <c r="P407" s="313">
        <v>6</v>
      </c>
      <c r="Q407" s="313">
        <v>5</v>
      </c>
      <c r="R407" s="313">
        <v>3</v>
      </c>
      <c r="S407" s="313">
        <v>4</v>
      </c>
      <c r="T407" s="313">
        <v>6</v>
      </c>
      <c r="U407" s="313"/>
      <c r="V407" s="313"/>
      <c r="W407" s="313">
        <v>1</v>
      </c>
      <c r="X407" s="313">
        <v>2</v>
      </c>
      <c r="Y407" s="313"/>
      <c r="Z407" s="313">
        <v>1</v>
      </c>
      <c r="AA407" s="313">
        <v>1</v>
      </c>
      <c r="AB407" s="313">
        <v>11</v>
      </c>
      <c r="AC407" s="313">
        <v>4</v>
      </c>
      <c r="AD407" s="313">
        <v>1</v>
      </c>
      <c r="AE407" s="313">
        <v>2</v>
      </c>
      <c r="AF407" s="313">
        <v>7</v>
      </c>
      <c r="AG407" s="313">
        <v>4</v>
      </c>
      <c r="AH407" s="313">
        <v>4</v>
      </c>
      <c r="AI407" s="313">
        <v>17</v>
      </c>
      <c r="AJ407" s="313">
        <v>11</v>
      </c>
      <c r="AK407" s="313">
        <v>5</v>
      </c>
      <c r="AL407" s="313">
        <v>7</v>
      </c>
      <c r="AM407" s="313">
        <v>2</v>
      </c>
      <c r="AN407" s="313">
        <v>5</v>
      </c>
      <c r="AO407" s="313">
        <v>1</v>
      </c>
      <c r="AP407" s="313">
        <v>2</v>
      </c>
      <c r="AQ407" s="313">
        <v>1</v>
      </c>
      <c r="AR407" s="313"/>
      <c r="AS407" s="313">
        <v>1</v>
      </c>
      <c r="AT407" s="313">
        <v>146</v>
      </c>
    </row>
    <row r="408" spans="1:46" ht="24">
      <c r="A408" s="286" t="s">
        <v>28</v>
      </c>
      <c r="B408" s="286" t="s">
        <v>271</v>
      </c>
      <c r="C408" s="286" t="s">
        <v>463</v>
      </c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  <c r="R408" s="308"/>
      <c r="S408" s="308"/>
      <c r="T408" s="308"/>
      <c r="U408" s="308"/>
      <c r="V408" s="308"/>
      <c r="W408" s="308">
        <v>1</v>
      </c>
      <c r="X408" s="308"/>
      <c r="Y408" s="308"/>
      <c r="Z408" s="308"/>
      <c r="AA408" s="308"/>
      <c r="AB408" s="308"/>
      <c r="AC408" s="308"/>
      <c r="AD408" s="308"/>
      <c r="AE408" s="308"/>
      <c r="AF408" s="308"/>
      <c r="AG408" s="308"/>
      <c r="AH408" s="308"/>
      <c r="AI408" s="308"/>
      <c r="AJ408" s="308"/>
      <c r="AK408" s="308"/>
      <c r="AL408" s="308"/>
      <c r="AM408" s="308"/>
      <c r="AN408" s="308"/>
      <c r="AO408" s="308"/>
      <c r="AP408" s="308"/>
      <c r="AQ408" s="308"/>
      <c r="AR408" s="308"/>
      <c r="AS408" s="308"/>
      <c r="AT408" s="308">
        <v>1</v>
      </c>
    </row>
    <row r="409" spans="1:46" ht="24">
      <c r="A409" s="286"/>
      <c r="B409" s="286"/>
      <c r="C409" s="286" t="s">
        <v>527</v>
      </c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  <c r="R409" s="308"/>
      <c r="S409" s="308"/>
      <c r="T409" s="308"/>
      <c r="U409" s="308"/>
      <c r="V409" s="308"/>
      <c r="W409" s="308"/>
      <c r="X409" s="308"/>
      <c r="Y409" s="308"/>
      <c r="Z409" s="308"/>
      <c r="AA409" s="308"/>
      <c r="AB409" s="308"/>
      <c r="AC409" s="308"/>
      <c r="AD409" s="308"/>
      <c r="AE409" s="308">
        <v>1</v>
      </c>
      <c r="AF409" s="308"/>
      <c r="AG409" s="308"/>
      <c r="AH409" s="308"/>
      <c r="AI409" s="308"/>
      <c r="AJ409" s="308"/>
      <c r="AK409" s="308"/>
      <c r="AL409" s="308"/>
      <c r="AM409" s="308"/>
      <c r="AN409" s="308"/>
      <c r="AO409" s="308"/>
      <c r="AP409" s="308"/>
      <c r="AQ409" s="308"/>
      <c r="AR409" s="308"/>
      <c r="AS409" s="308"/>
      <c r="AT409" s="308">
        <v>1</v>
      </c>
    </row>
    <row r="410" spans="1:46" ht="24">
      <c r="A410" s="286"/>
      <c r="B410" s="310" t="s">
        <v>1068</v>
      </c>
      <c r="C410" s="310"/>
      <c r="D410" s="311"/>
      <c r="E410" s="311"/>
      <c r="F410" s="311"/>
      <c r="G410" s="311"/>
      <c r="H410" s="311"/>
      <c r="I410" s="311"/>
      <c r="J410" s="311"/>
      <c r="K410" s="311"/>
      <c r="L410" s="311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11">
        <v>1</v>
      </c>
      <c r="X410" s="311"/>
      <c r="Y410" s="311"/>
      <c r="Z410" s="311"/>
      <c r="AA410" s="311"/>
      <c r="AB410" s="311"/>
      <c r="AC410" s="311"/>
      <c r="AD410" s="311"/>
      <c r="AE410" s="311">
        <v>1</v>
      </c>
      <c r="AF410" s="311"/>
      <c r="AG410" s="311"/>
      <c r="AH410" s="311"/>
      <c r="AI410" s="311"/>
      <c r="AJ410" s="311"/>
      <c r="AK410" s="311"/>
      <c r="AL410" s="311"/>
      <c r="AM410" s="311"/>
      <c r="AN410" s="311"/>
      <c r="AO410" s="311"/>
      <c r="AP410" s="311"/>
      <c r="AQ410" s="311"/>
      <c r="AR410" s="311"/>
      <c r="AS410" s="311"/>
      <c r="AT410" s="311">
        <v>2</v>
      </c>
    </row>
    <row r="411" spans="1:46" ht="24">
      <c r="A411" s="286"/>
      <c r="B411" s="286" t="s">
        <v>181</v>
      </c>
      <c r="C411" s="286" t="s">
        <v>512</v>
      </c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  <c r="R411" s="308"/>
      <c r="S411" s="308"/>
      <c r="T411" s="308"/>
      <c r="U411" s="308"/>
      <c r="V411" s="308"/>
      <c r="W411" s="308"/>
      <c r="X411" s="308"/>
      <c r="Y411" s="308"/>
      <c r="Z411" s="308"/>
      <c r="AA411" s="308"/>
      <c r="AB411" s="308"/>
      <c r="AC411" s="308">
        <v>1</v>
      </c>
      <c r="AD411" s="308"/>
      <c r="AE411" s="308"/>
      <c r="AF411" s="308"/>
      <c r="AG411" s="308"/>
      <c r="AH411" s="308"/>
      <c r="AI411" s="308"/>
      <c r="AJ411" s="308"/>
      <c r="AK411" s="308"/>
      <c r="AL411" s="308"/>
      <c r="AM411" s="308"/>
      <c r="AN411" s="308"/>
      <c r="AO411" s="308"/>
      <c r="AP411" s="308"/>
      <c r="AQ411" s="308"/>
      <c r="AR411" s="308"/>
      <c r="AS411" s="308"/>
      <c r="AT411" s="308">
        <v>1</v>
      </c>
    </row>
    <row r="412" spans="1:46" ht="24">
      <c r="A412" s="286"/>
      <c r="B412" s="310" t="s">
        <v>1069</v>
      </c>
      <c r="C412" s="310"/>
      <c r="D412" s="311"/>
      <c r="E412" s="311"/>
      <c r="F412" s="311"/>
      <c r="G412" s="311"/>
      <c r="H412" s="311"/>
      <c r="I412" s="311"/>
      <c r="J412" s="311"/>
      <c r="K412" s="311"/>
      <c r="L412" s="311"/>
      <c r="M412" s="311"/>
      <c r="N412" s="311"/>
      <c r="O412" s="311"/>
      <c r="P412" s="311"/>
      <c r="Q412" s="311"/>
      <c r="R412" s="311"/>
      <c r="S412" s="311"/>
      <c r="T412" s="311"/>
      <c r="U412" s="311"/>
      <c r="V412" s="311"/>
      <c r="W412" s="311"/>
      <c r="X412" s="311"/>
      <c r="Y412" s="311"/>
      <c r="Z412" s="311"/>
      <c r="AA412" s="311"/>
      <c r="AB412" s="311"/>
      <c r="AC412" s="311">
        <v>1</v>
      </c>
      <c r="AD412" s="311"/>
      <c r="AE412" s="311"/>
      <c r="AF412" s="311"/>
      <c r="AG412" s="311"/>
      <c r="AH412" s="311"/>
      <c r="AI412" s="311"/>
      <c r="AJ412" s="311"/>
      <c r="AK412" s="311"/>
      <c r="AL412" s="311"/>
      <c r="AM412" s="311"/>
      <c r="AN412" s="311"/>
      <c r="AO412" s="311"/>
      <c r="AP412" s="311"/>
      <c r="AQ412" s="311"/>
      <c r="AR412" s="311"/>
      <c r="AS412" s="311"/>
      <c r="AT412" s="311">
        <v>1</v>
      </c>
    </row>
    <row r="413" spans="1:46" ht="24">
      <c r="A413" s="286"/>
      <c r="B413" s="286" t="s">
        <v>151</v>
      </c>
      <c r="C413" s="286" t="s">
        <v>386</v>
      </c>
      <c r="D413" s="308"/>
      <c r="E413" s="308"/>
      <c r="F413" s="308"/>
      <c r="G413" s="308"/>
      <c r="H413" s="308"/>
      <c r="I413" s="308">
        <v>1</v>
      </c>
      <c r="J413" s="308"/>
      <c r="K413" s="308"/>
      <c r="L413" s="308">
        <v>1</v>
      </c>
      <c r="M413" s="308"/>
      <c r="N413" s="308">
        <v>2</v>
      </c>
      <c r="O413" s="308"/>
      <c r="P413" s="308"/>
      <c r="Q413" s="308"/>
      <c r="R413" s="308"/>
      <c r="S413" s="308"/>
      <c r="T413" s="308"/>
      <c r="U413" s="308"/>
      <c r="V413" s="308"/>
      <c r="W413" s="308"/>
      <c r="X413" s="308"/>
      <c r="Y413" s="308"/>
      <c r="Z413" s="308"/>
      <c r="AA413" s="308"/>
      <c r="AB413" s="308"/>
      <c r="AC413" s="308"/>
      <c r="AD413" s="308"/>
      <c r="AE413" s="308"/>
      <c r="AF413" s="308"/>
      <c r="AG413" s="308"/>
      <c r="AH413" s="308"/>
      <c r="AI413" s="308"/>
      <c r="AJ413" s="308"/>
      <c r="AK413" s="308"/>
      <c r="AL413" s="308"/>
      <c r="AM413" s="308"/>
      <c r="AN413" s="308"/>
      <c r="AO413" s="308"/>
      <c r="AP413" s="308"/>
      <c r="AQ413" s="308"/>
      <c r="AR413" s="308"/>
      <c r="AS413" s="308"/>
      <c r="AT413" s="308">
        <v>4</v>
      </c>
    </row>
    <row r="414" spans="1:46" ht="24">
      <c r="A414" s="286"/>
      <c r="B414" s="310" t="s">
        <v>1070</v>
      </c>
      <c r="C414" s="310"/>
      <c r="D414" s="311"/>
      <c r="E414" s="311"/>
      <c r="F414" s="311"/>
      <c r="G414" s="311"/>
      <c r="H414" s="311"/>
      <c r="I414" s="311">
        <v>1</v>
      </c>
      <c r="J414" s="311"/>
      <c r="K414" s="311"/>
      <c r="L414" s="311">
        <v>1</v>
      </c>
      <c r="M414" s="311"/>
      <c r="N414" s="311">
        <v>2</v>
      </c>
      <c r="O414" s="311"/>
      <c r="P414" s="311"/>
      <c r="Q414" s="311"/>
      <c r="R414" s="311"/>
      <c r="S414" s="311"/>
      <c r="T414" s="311"/>
      <c r="U414" s="311"/>
      <c r="V414" s="311"/>
      <c r="W414" s="311"/>
      <c r="X414" s="311"/>
      <c r="Y414" s="311"/>
      <c r="Z414" s="311"/>
      <c r="AA414" s="311"/>
      <c r="AB414" s="311"/>
      <c r="AC414" s="311"/>
      <c r="AD414" s="311"/>
      <c r="AE414" s="311"/>
      <c r="AF414" s="311"/>
      <c r="AG414" s="311"/>
      <c r="AH414" s="311"/>
      <c r="AI414" s="311"/>
      <c r="AJ414" s="311"/>
      <c r="AK414" s="311"/>
      <c r="AL414" s="311"/>
      <c r="AM414" s="311"/>
      <c r="AN414" s="311"/>
      <c r="AO414" s="311"/>
      <c r="AP414" s="311"/>
      <c r="AQ414" s="311"/>
      <c r="AR414" s="311"/>
      <c r="AS414" s="311"/>
      <c r="AT414" s="311">
        <v>4</v>
      </c>
    </row>
    <row r="415" spans="1:46" ht="24">
      <c r="A415" s="286"/>
      <c r="B415" s="286" t="s">
        <v>276</v>
      </c>
      <c r="C415" s="286" t="s">
        <v>480</v>
      </c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  <c r="Y415" s="308"/>
      <c r="Z415" s="308"/>
      <c r="AA415" s="308">
        <v>1</v>
      </c>
      <c r="AB415" s="308"/>
      <c r="AC415" s="308"/>
      <c r="AD415" s="308"/>
      <c r="AE415" s="308"/>
      <c r="AF415" s="308"/>
      <c r="AG415" s="308"/>
      <c r="AH415" s="308"/>
      <c r="AI415" s="308"/>
      <c r="AJ415" s="308"/>
      <c r="AK415" s="308"/>
      <c r="AL415" s="308"/>
      <c r="AM415" s="308"/>
      <c r="AN415" s="308"/>
      <c r="AO415" s="308"/>
      <c r="AP415" s="308"/>
      <c r="AQ415" s="308"/>
      <c r="AR415" s="308"/>
      <c r="AS415" s="308"/>
      <c r="AT415" s="308">
        <v>1</v>
      </c>
    </row>
    <row r="416" spans="1:46" ht="24">
      <c r="A416" s="286"/>
      <c r="B416" s="310" t="s">
        <v>1071</v>
      </c>
      <c r="C416" s="310"/>
      <c r="D416" s="311"/>
      <c r="E416" s="311"/>
      <c r="F416" s="311"/>
      <c r="G416" s="311"/>
      <c r="H416" s="311"/>
      <c r="I416" s="311"/>
      <c r="J416" s="311"/>
      <c r="K416" s="311"/>
      <c r="L416" s="311"/>
      <c r="M416" s="311"/>
      <c r="N416" s="311"/>
      <c r="O416" s="311"/>
      <c r="P416" s="311"/>
      <c r="Q416" s="311"/>
      <c r="R416" s="311"/>
      <c r="S416" s="311"/>
      <c r="T416" s="311"/>
      <c r="U416" s="311"/>
      <c r="V416" s="311"/>
      <c r="W416" s="311"/>
      <c r="X416" s="311"/>
      <c r="Y416" s="311"/>
      <c r="Z416" s="311"/>
      <c r="AA416" s="311">
        <v>1</v>
      </c>
      <c r="AB416" s="311"/>
      <c r="AC416" s="311"/>
      <c r="AD416" s="311"/>
      <c r="AE416" s="311"/>
      <c r="AF416" s="311"/>
      <c r="AG416" s="311"/>
      <c r="AH416" s="311"/>
      <c r="AI416" s="311"/>
      <c r="AJ416" s="311"/>
      <c r="AK416" s="311"/>
      <c r="AL416" s="311"/>
      <c r="AM416" s="311"/>
      <c r="AN416" s="311"/>
      <c r="AO416" s="311"/>
      <c r="AP416" s="311"/>
      <c r="AQ416" s="311"/>
      <c r="AR416" s="311"/>
      <c r="AS416" s="311"/>
      <c r="AT416" s="311">
        <v>1</v>
      </c>
    </row>
    <row r="417" spans="1:46" ht="24">
      <c r="A417" s="286"/>
      <c r="B417" s="286" t="s">
        <v>272</v>
      </c>
      <c r="C417" s="286" t="s">
        <v>479</v>
      </c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  <c r="R417" s="308"/>
      <c r="S417" s="308"/>
      <c r="T417" s="308"/>
      <c r="U417" s="308"/>
      <c r="V417" s="308"/>
      <c r="W417" s="308"/>
      <c r="X417" s="308"/>
      <c r="Y417" s="308"/>
      <c r="Z417" s="308"/>
      <c r="AA417" s="308">
        <v>1</v>
      </c>
      <c r="AB417" s="308"/>
      <c r="AC417" s="308"/>
      <c r="AD417" s="308"/>
      <c r="AE417" s="308"/>
      <c r="AF417" s="308"/>
      <c r="AG417" s="308"/>
      <c r="AH417" s="308"/>
      <c r="AI417" s="308"/>
      <c r="AJ417" s="308"/>
      <c r="AK417" s="308"/>
      <c r="AL417" s="308"/>
      <c r="AM417" s="308"/>
      <c r="AN417" s="308"/>
      <c r="AO417" s="308"/>
      <c r="AP417" s="308"/>
      <c r="AQ417" s="308"/>
      <c r="AR417" s="308"/>
      <c r="AS417" s="308"/>
      <c r="AT417" s="308">
        <v>1</v>
      </c>
    </row>
    <row r="418" spans="1:46" ht="24">
      <c r="A418" s="286"/>
      <c r="B418" s="310" t="s">
        <v>1072</v>
      </c>
      <c r="C418" s="310"/>
      <c r="D418" s="311"/>
      <c r="E418" s="311"/>
      <c r="F418" s="311"/>
      <c r="G418" s="311"/>
      <c r="H418" s="311"/>
      <c r="I418" s="311"/>
      <c r="J418" s="311"/>
      <c r="K418" s="311"/>
      <c r="L418" s="311"/>
      <c r="M418" s="311"/>
      <c r="N418" s="311"/>
      <c r="O418" s="311"/>
      <c r="P418" s="311"/>
      <c r="Q418" s="311"/>
      <c r="R418" s="311"/>
      <c r="S418" s="311"/>
      <c r="T418" s="311"/>
      <c r="U418" s="311"/>
      <c r="V418" s="311"/>
      <c r="W418" s="311"/>
      <c r="X418" s="311"/>
      <c r="Y418" s="311"/>
      <c r="Z418" s="311"/>
      <c r="AA418" s="311">
        <v>1</v>
      </c>
      <c r="AB418" s="311"/>
      <c r="AC418" s="311"/>
      <c r="AD418" s="311"/>
      <c r="AE418" s="311"/>
      <c r="AF418" s="311"/>
      <c r="AG418" s="311"/>
      <c r="AH418" s="311"/>
      <c r="AI418" s="311"/>
      <c r="AJ418" s="311"/>
      <c r="AK418" s="311"/>
      <c r="AL418" s="311"/>
      <c r="AM418" s="311"/>
      <c r="AN418" s="311"/>
      <c r="AO418" s="311"/>
      <c r="AP418" s="311"/>
      <c r="AQ418" s="311"/>
      <c r="AR418" s="311"/>
      <c r="AS418" s="311"/>
      <c r="AT418" s="311">
        <v>1</v>
      </c>
    </row>
    <row r="419" spans="1:46" ht="24">
      <c r="A419" s="286"/>
      <c r="B419" s="286" t="s">
        <v>273</v>
      </c>
      <c r="C419" s="286" t="s">
        <v>511</v>
      </c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  <c r="R419" s="308"/>
      <c r="S419" s="308"/>
      <c r="T419" s="308"/>
      <c r="U419" s="308"/>
      <c r="V419" s="308"/>
      <c r="W419" s="308"/>
      <c r="X419" s="308"/>
      <c r="Y419" s="308"/>
      <c r="Z419" s="308"/>
      <c r="AA419" s="308"/>
      <c r="AB419" s="308"/>
      <c r="AC419" s="308"/>
      <c r="AD419" s="308">
        <v>1</v>
      </c>
      <c r="AE419" s="308"/>
      <c r="AF419" s="308"/>
      <c r="AG419" s="308"/>
      <c r="AH419" s="308"/>
      <c r="AI419" s="308"/>
      <c r="AJ419" s="308"/>
      <c r="AK419" s="308"/>
      <c r="AL419" s="308"/>
      <c r="AM419" s="308"/>
      <c r="AN419" s="308"/>
      <c r="AO419" s="308"/>
      <c r="AP419" s="308"/>
      <c r="AQ419" s="308"/>
      <c r="AR419" s="308"/>
      <c r="AS419" s="308"/>
      <c r="AT419" s="308">
        <v>1</v>
      </c>
    </row>
    <row r="420" spans="1:46" ht="24">
      <c r="A420" s="286"/>
      <c r="B420" s="310" t="s">
        <v>1073</v>
      </c>
      <c r="C420" s="310"/>
      <c r="D420" s="311"/>
      <c r="E420" s="311"/>
      <c r="F420" s="311"/>
      <c r="G420" s="311"/>
      <c r="H420" s="311"/>
      <c r="I420" s="311"/>
      <c r="J420" s="311"/>
      <c r="K420" s="311"/>
      <c r="L420" s="311"/>
      <c r="M420" s="311"/>
      <c r="N420" s="311"/>
      <c r="O420" s="311"/>
      <c r="P420" s="311"/>
      <c r="Q420" s="311"/>
      <c r="R420" s="311"/>
      <c r="S420" s="311"/>
      <c r="T420" s="311"/>
      <c r="U420" s="311"/>
      <c r="V420" s="311"/>
      <c r="W420" s="311"/>
      <c r="X420" s="311"/>
      <c r="Y420" s="311"/>
      <c r="Z420" s="311"/>
      <c r="AA420" s="311"/>
      <c r="AB420" s="311"/>
      <c r="AC420" s="311"/>
      <c r="AD420" s="311">
        <v>1</v>
      </c>
      <c r="AE420" s="311"/>
      <c r="AF420" s="311"/>
      <c r="AG420" s="311"/>
      <c r="AH420" s="311"/>
      <c r="AI420" s="311"/>
      <c r="AJ420" s="311"/>
      <c r="AK420" s="311"/>
      <c r="AL420" s="311"/>
      <c r="AM420" s="311"/>
      <c r="AN420" s="311"/>
      <c r="AO420" s="311"/>
      <c r="AP420" s="311"/>
      <c r="AQ420" s="311"/>
      <c r="AR420" s="311"/>
      <c r="AS420" s="311"/>
      <c r="AT420" s="311">
        <v>1</v>
      </c>
    </row>
    <row r="421" spans="1:46" ht="24">
      <c r="A421" s="286"/>
      <c r="B421" s="286" t="s">
        <v>274</v>
      </c>
      <c r="C421" s="286" t="s">
        <v>478</v>
      </c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  <c r="R421" s="308"/>
      <c r="S421" s="308"/>
      <c r="T421" s="308"/>
      <c r="U421" s="308"/>
      <c r="V421" s="308"/>
      <c r="W421" s="308"/>
      <c r="X421" s="308"/>
      <c r="Y421" s="308"/>
      <c r="Z421" s="308"/>
      <c r="AA421" s="308">
        <v>1</v>
      </c>
      <c r="AB421" s="308"/>
      <c r="AC421" s="308"/>
      <c r="AD421" s="308"/>
      <c r="AE421" s="308"/>
      <c r="AF421" s="308"/>
      <c r="AG421" s="308"/>
      <c r="AH421" s="308"/>
      <c r="AI421" s="308"/>
      <c r="AJ421" s="308"/>
      <c r="AK421" s="308"/>
      <c r="AL421" s="308"/>
      <c r="AM421" s="308"/>
      <c r="AN421" s="308"/>
      <c r="AO421" s="308"/>
      <c r="AP421" s="308"/>
      <c r="AQ421" s="308"/>
      <c r="AR421" s="308"/>
      <c r="AS421" s="308"/>
      <c r="AT421" s="308">
        <v>1</v>
      </c>
    </row>
    <row r="422" spans="1:46" ht="24">
      <c r="A422" s="286"/>
      <c r="B422" s="310" t="s">
        <v>1074</v>
      </c>
      <c r="C422" s="310"/>
      <c r="D422" s="311"/>
      <c r="E422" s="311"/>
      <c r="F422" s="311"/>
      <c r="G422" s="311"/>
      <c r="H422" s="311"/>
      <c r="I422" s="311"/>
      <c r="J422" s="311"/>
      <c r="K422" s="311"/>
      <c r="L422" s="311"/>
      <c r="M422" s="311"/>
      <c r="N422" s="311"/>
      <c r="O422" s="311"/>
      <c r="P422" s="311"/>
      <c r="Q422" s="311"/>
      <c r="R422" s="311"/>
      <c r="S422" s="311"/>
      <c r="T422" s="311"/>
      <c r="U422" s="311"/>
      <c r="V422" s="311"/>
      <c r="W422" s="311"/>
      <c r="X422" s="311"/>
      <c r="Y422" s="311"/>
      <c r="Z422" s="311"/>
      <c r="AA422" s="311">
        <v>1</v>
      </c>
      <c r="AB422" s="311"/>
      <c r="AC422" s="311"/>
      <c r="AD422" s="311"/>
      <c r="AE422" s="311"/>
      <c r="AF422" s="311"/>
      <c r="AG422" s="311"/>
      <c r="AH422" s="311"/>
      <c r="AI422" s="311"/>
      <c r="AJ422" s="311"/>
      <c r="AK422" s="311"/>
      <c r="AL422" s="311"/>
      <c r="AM422" s="311"/>
      <c r="AN422" s="311"/>
      <c r="AO422" s="311"/>
      <c r="AP422" s="311"/>
      <c r="AQ422" s="311"/>
      <c r="AR422" s="311"/>
      <c r="AS422" s="311"/>
      <c r="AT422" s="311">
        <v>1</v>
      </c>
    </row>
    <row r="423" spans="1:46" ht="24">
      <c r="A423" s="286"/>
      <c r="B423" s="286" t="s">
        <v>174</v>
      </c>
      <c r="C423" s="286" t="s">
        <v>679</v>
      </c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  <c r="R423" s="308"/>
      <c r="S423" s="308"/>
      <c r="T423" s="308"/>
      <c r="U423" s="308"/>
      <c r="V423" s="308"/>
      <c r="W423" s="308"/>
      <c r="X423" s="308"/>
      <c r="Y423" s="308"/>
      <c r="Z423" s="308"/>
      <c r="AA423" s="308"/>
      <c r="AB423" s="308"/>
      <c r="AC423" s="308"/>
      <c r="AD423" s="308"/>
      <c r="AE423" s="308"/>
      <c r="AF423" s="308"/>
      <c r="AG423" s="308"/>
      <c r="AH423" s="308"/>
      <c r="AI423" s="308">
        <v>1</v>
      </c>
      <c r="AJ423" s="308"/>
      <c r="AK423" s="308"/>
      <c r="AL423" s="308"/>
      <c r="AM423" s="308"/>
      <c r="AN423" s="308"/>
      <c r="AO423" s="308"/>
      <c r="AP423" s="308"/>
      <c r="AQ423" s="308"/>
      <c r="AR423" s="308"/>
      <c r="AS423" s="308"/>
      <c r="AT423" s="308">
        <v>1</v>
      </c>
    </row>
    <row r="424" spans="1:46" ht="24">
      <c r="A424" s="286"/>
      <c r="B424" s="310" t="s">
        <v>1075</v>
      </c>
      <c r="C424" s="310"/>
      <c r="D424" s="311"/>
      <c r="E424" s="311"/>
      <c r="F424" s="311"/>
      <c r="G424" s="311"/>
      <c r="H424" s="311"/>
      <c r="I424" s="311"/>
      <c r="J424" s="311"/>
      <c r="K424" s="311"/>
      <c r="L424" s="311"/>
      <c r="M424" s="311"/>
      <c r="N424" s="311"/>
      <c r="O424" s="311"/>
      <c r="P424" s="311"/>
      <c r="Q424" s="311"/>
      <c r="R424" s="311"/>
      <c r="S424" s="311"/>
      <c r="T424" s="311"/>
      <c r="U424" s="311"/>
      <c r="V424" s="311"/>
      <c r="W424" s="311"/>
      <c r="X424" s="311"/>
      <c r="Y424" s="311"/>
      <c r="Z424" s="311"/>
      <c r="AA424" s="311"/>
      <c r="AB424" s="311"/>
      <c r="AC424" s="311"/>
      <c r="AD424" s="311"/>
      <c r="AE424" s="311"/>
      <c r="AF424" s="311"/>
      <c r="AG424" s="311"/>
      <c r="AH424" s="311"/>
      <c r="AI424" s="311">
        <v>1</v>
      </c>
      <c r="AJ424" s="311"/>
      <c r="AK424" s="311"/>
      <c r="AL424" s="311"/>
      <c r="AM424" s="311"/>
      <c r="AN424" s="311"/>
      <c r="AO424" s="311"/>
      <c r="AP424" s="311"/>
      <c r="AQ424" s="311"/>
      <c r="AR424" s="311"/>
      <c r="AS424" s="311"/>
      <c r="AT424" s="311">
        <v>1</v>
      </c>
    </row>
    <row r="425" spans="1:46" ht="24">
      <c r="A425" s="286"/>
      <c r="B425" s="286" t="s">
        <v>249</v>
      </c>
      <c r="C425" s="286" t="s">
        <v>199</v>
      </c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  <c r="R425" s="308"/>
      <c r="S425" s="308"/>
      <c r="T425" s="308"/>
      <c r="U425" s="308"/>
      <c r="V425" s="308"/>
      <c r="W425" s="308"/>
      <c r="X425" s="308"/>
      <c r="Y425" s="308"/>
      <c r="Z425" s="308"/>
      <c r="AA425" s="308"/>
      <c r="AB425" s="308"/>
      <c r="AC425" s="308"/>
      <c r="AD425" s="308"/>
      <c r="AE425" s="308">
        <v>1</v>
      </c>
      <c r="AF425" s="308"/>
      <c r="AG425" s="308"/>
      <c r="AH425" s="308"/>
      <c r="AI425" s="308"/>
      <c r="AJ425" s="308"/>
      <c r="AK425" s="308"/>
      <c r="AL425" s="308"/>
      <c r="AM425" s="308"/>
      <c r="AN425" s="308"/>
      <c r="AO425" s="308"/>
      <c r="AP425" s="308"/>
      <c r="AQ425" s="308"/>
      <c r="AR425" s="308"/>
      <c r="AS425" s="308"/>
      <c r="AT425" s="308">
        <v>1</v>
      </c>
    </row>
    <row r="426" spans="1:46" ht="24">
      <c r="A426" s="286"/>
      <c r="B426" s="286"/>
      <c r="C426" s="286" t="s">
        <v>524</v>
      </c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8"/>
      <c r="W426" s="308"/>
      <c r="X426" s="308"/>
      <c r="Y426" s="308"/>
      <c r="Z426" s="308"/>
      <c r="AA426" s="308"/>
      <c r="AB426" s="308"/>
      <c r="AC426" s="308"/>
      <c r="AD426" s="308"/>
      <c r="AE426" s="308">
        <v>1</v>
      </c>
      <c r="AF426" s="308"/>
      <c r="AG426" s="308"/>
      <c r="AH426" s="308"/>
      <c r="AI426" s="308"/>
      <c r="AJ426" s="308"/>
      <c r="AK426" s="308"/>
      <c r="AL426" s="308"/>
      <c r="AM426" s="308"/>
      <c r="AN426" s="308"/>
      <c r="AO426" s="308"/>
      <c r="AP426" s="308"/>
      <c r="AQ426" s="308"/>
      <c r="AR426" s="308"/>
      <c r="AS426" s="308"/>
      <c r="AT426" s="308">
        <v>1</v>
      </c>
    </row>
    <row r="427" spans="1:46" ht="24">
      <c r="A427" s="286"/>
      <c r="B427" s="310" t="s">
        <v>1030</v>
      </c>
      <c r="C427" s="310"/>
      <c r="D427" s="311"/>
      <c r="E427" s="311"/>
      <c r="F427" s="311"/>
      <c r="G427" s="311"/>
      <c r="H427" s="311"/>
      <c r="I427" s="311"/>
      <c r="J427" s="311"/>
      <c r="K427" s="311"/>
      <c r="L427" s="311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11"/>
      <c r="X427" s="311"/>
      <c r="Y427" s="311"/>
      <c r="Z427" s="311"/>
      <c r="AA427" s="311"/>
      <c r="AB427" s="311"/>
      <c r="AC427" s="311"/>
      <c r="AD427" s="311"/>
      <c r="AE427" s="311">
        <v>2</v>
      </c>
      <c r="AF427" s="311"/>
      <c r="AG427" s="311"/>
      <c r="AH427" s="311"/>
      <c r="AI427" s="311"/>
      <c r="AJ427" s="311"/>
      <c r="AK427" s="311"/>
      <c r="AL427" s="311"/>
      <c r="AM427" s="311"/>
      <c r="AN427" s="311"/>
      <c r="AO427" s="311"/>
      <c r="AP427" s="311"/>
      <c r="AQ427" s="311"/>
      <c r="AR427" s="311"/>
      <c r="AS427" s="311"/>
      <c r="AT427" s="311">
        <v>2</v>
      </c>
    </row>
    <row r="428" spans="1:46" ht="24">
      <c r="A428" s="286"/>
      <c r="B428" s="286" t="s">
        <v>277</v>
      </c>
      <c r="C428" s="286" t="s">
        <v>543</v>
      </c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>
        <v>1</v>
      </c>
      <c r="P428" s="308"/>
      <c r="Q428" s="308"/>
      <c r="R428" s="308"/>
      <c r="S428" s="308"/>
      <c r="T428" s="308"/>
      <c r="U428" s="308"/>
      <c r="V428" s="308"/>
      <c r="W428" s="308"/>
      <c r="X428" s="308"/>
      <c r="Y428" s="308"/>
      <c r="Z428" s="308"/>
      <c r="AA428" s="308"/>
      <c r="AB428" s="308"/>
      <c r="AC428" s="308"/>
      <c r="AD428" s="308"/>
      <c r="AE428" s="308"/>
      <c r="AF428" s="308"/>
      <c r="AG428" s="308"/>
      <c r="AH428" s="308"/>
      <c r="AI428" s="308"/>
      <c r="AJ428" s="308"/>
      <c r="AK428" s="308"/>
      <c r="AL428" s="308"/>
      <c r="AM428" s="308"/>
      <c r="AN428" s="308"/>
      <c r="AO428" s="308"/>
      <c r="AP428" s="308"/>
      <c r="AQ428" s="308"/>
      <c r="AR428" s="308"/>
      <c r="AS428" s="308"/>
      <c r="AT428" s="308">
        <v>1</v>
      </c>
    </row>
    <row r="429" spans="1:46" ht="24">
      <c r="A429" s="286"/>
      <c r="B429" s="310" t="s">
        <v>1076</v>
      </c>
      <c r="C429" s="310"/>
      <c r="D429" s="311"/>
      <c r="E429" s="311"/>
      <c r="F429" s="311"/>
      <c r="G429" s="311"/>
      <c r="H429" s="311"/>
      <c r="I429" s="311"/>
      <c r="J429" s="311"/>
      <c r="K429" s="311"/>
      <c r="L429" s="311"/>
      <c r="M429" s="311"/>
      <c r="N429" s="311"/>
      <c r="O429" s="311">
        <v>1</v>
      </c>
      <c r="P429" s="311"/>
      <c r="Q429" s="311"/>
      <c r="R429" s="311"/>
      <c r="S429" s="311"/>
      <c r="T429" s="311"/>
      <c r="U429" s="311"/>
      <c r="V429" s="311"/>
      <c r="W429" s="311"/>
      <c r="X429" s="311"/>
      <c r="Y429" s="311"/>
      <c r="Z429" s="311"/>
      <c r="AA429" s="311"/>
      <c r="AB429" s="311"/>
      <c r="AC429" s="311"/>
      <c r="AD429" s="311"/>
      <c r="AE429" s="311"/>
      <c r="AF429" s="311"/>
      <c r="AG429" s="311"/>
      <c r="AH429" s="311"/>
      <c r="AI429" s="311"/>
      <c r="AJ429" s="311"/>
      <c r="AK429" s="311"/>
      <c r="AL429" s="311"/>
      <c r="AM429" s="311"/>
      <c r="AN429" s="311"/>
      <c r="AO429" s="311"/>
      <c r="AP429" s="311"/>
      <c r="AQ429" s="311"/>
      <c r="AR429" s="311"/>
      <c r="AS429" s="311"/>
      <c r="AT429" s="311">
        <v>1</v>
      </c>
    </row>
    <row r="430" spans="1:46" ht="24">
      <c r="A430" s="286"/>
      <c r="B430" s="286" t="s">
        <v>279</v>
      </c>
      <c r="C430" s="286" t="s">
        <v>497</v>
      </c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  <c r="Y430" s="308"/>
      <c r="Z430" s="308"/>
      <c r="AA430" s="308"/>
      <c r="AB430" s="308"/>
      <c r="AC430" s="308">
        <v>1</v>
      </c>
      <c r="AD430" s="308"/>
      <c r="AE430" s="308"/>
      <c r="AF430" s="308"/>
      <c r="AG430" s="308"/>
      <c r="AH430" s="308"/>
      <c r="AI430" s="308"/>
      <c r="AJ430" s="308"/>
      <c r="AK430" s="308"/>
      <c r="AL430" s="308"/>
      <c r="AM430" s="308"/>
      <c r="AN430" s="308"/>
      <c r="AO430" s="308"/>
      <c r="AP430" s="308"/>
      <c r="AQ430" s="308"/>
      <c r="AR430" s="308"/>
      <c r="AS430" s="308"/>
      <c r="AT430" s="308">
        <v>1</v>
      </c>
    </row>
    <row r="431" spans="1:46" ht="24">
      <c r="A431" s="286"/>
      <c r="B431" s="310" t="s">
        <v>1077</v>
      </c>
      <c r="C431" s="310"/>
      <c r="D431" s="311"/>
      <c r="E431" s="311"/>
      <c r="F431" s="311"/>
      <c r="G431" s="311"/>
      <c r="H431" s="311"/>
      <c r="I431" s="311"/>
      <c r="J431" s="311"/>
      <c r="K431" s="311"/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  <c r="Z431" s="311"/>
      <c r="AA431" s="311"/>
      <c r="AB431" s="311"/>
      <c r="AC431" s="311">
        <v>1</v>
      </c>
      <c r="AD431" s="311"/>
      <c r="AE431" s="311"/>
      <c r="AF431" s="311"/>
      <c r="AG431" s="311"/>
      <c r="AH431" s="311"/>
      <c r="AI431" s="311"/>
      <c r="AJ431" s="311"/>
      <c r="AK431" s="311"/>
      <c r="AL431" s="311"/>
      <c r="AM431" s="311"/>
      <c r="AN431" s="311"/>
      <c r="AO431" s="311"/>
      <c r="AP431" s="311"/>
      <c r="AQ431" s="311"/>
      <c r="AR431" s="311"/>
      <c r="AS431" s="311"/>
      <c r="AT431" s="311">
        <v>1</v>
      </c>
    </row>
    <row r="432" spans="1:46" ht="24">
      <c r="A432" s="286"/>
      <c r="B432" s="286" t="s">
        <v>278</v>
      </c>
      <c r="C432" s="286" t="s">
        <v>1092</v>
      </c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  <c r="R432" s="308"/>
      <c r="S432" s="308"/>
      <c r="T432" s="308"/>
      <c r="U432" s="308"/>
      <c r="V432" s="308"/>
      <c r="W432" s="308"/>
      <c r="X432" s="308"/>
      <c r="Y432" s="308"/>
      <c r="Z432" s="308"/>
      <c r="AA432" s="308"/>
      <c r="AB432" s="308"/>
      <c r="AC432" s="308"/>
      <c r="AD432" s="308"/>
      <c r="AE432" s="308"/>
      <c r="AF432" s="308"/>
      <c r="AG432" s="308"/>
      <c r="AH432" s="308"/>
      <c r="AI432" s="308"/>
      <c r="AJ432" s="308"/>
      <c r="AK432" s="308"/>
      <c r="AL432" s="308"/>
      <c r="AM432" s="308"/>
      <c r="AN432" s="308"/>
      <c r="AO432" s="308"/>
      <c r="AP432" s="308"/>
      <c r="AQ432" s="308">
        <v>1</v>
      </c>
      <c r="AR432" s="308"/>
      <c r="AS432" s="308"/>
      <c r="AT432" s="308">
        <v>1</v>
      </c>
    </row>
    <row r="433" spans="1:46" ht="24">
      <c r="A433" s="286"/>
      <c r="B433" s="310" t="s">
        <v>1093</v>
      </c>
      <c r="C433" s="310"/>
      <c r="D433" s="311"/>
      <c r="E433" s="311"/>
      <c r="F433" s="311"/>
      <c r="G433" s="311"/>
      <c r="H433" s="311"/>
      <c r="I433" s="311"/>
      <c r="J433" s="311"/>
      <c r="K433" s="311"/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  <c r="Z433" s="311"/>
      <c r="AA433" s="311"/>
      <c r="AB433" s="311"/>
      <c r="AC433" s="311"/>
      <c r="AD433" s="311"/>
      <c r="AE433" s="311"/>
      <c r="AF433" s="311"/>
      <c r="AG433" s="311"/>
      <c r="AH433" s="311"/>
      <c r="AI433" s="311"/>
      <c r="AJ433" s="311"/>
      <c r="AK433" s="311"/>
      <c r="AL433" s="311"/>
      <c r="AM433" s="311"/>
      <c r="AN433" s="311"/>
      <c r="AO433" s="311"/>
      <c r="AP433" s="311"/>
      <c r="AQ433" s="311">
        <v>1</v>
      </c>
      <c r="AR433" s="311"/>
      <c r="AS433" s="311"/>
      <c r="AT433" s="311">
        <v>1</v>
      </c>
    </row>
    <row r="434" spans="1:46" ht="24">
      <c r="A434" s="312" t="s">
        <v>969</v>
      </c>
      <c r="B434" s="312"/>
      <c r="C434" s="312"/>
      <c r="D434" s="313"/>
      <c r="E434" s="313"/>
      <c r="F434" s="313"/>
      <c r="G434" s="313"/>
      <c r="H434" s="313"/>
      <c r="I434" s="313">
        <v>1</v>
      </c>
      <c r="J434" s="313"/>
      <c r="K434" s="313"/>
      <c r="L434" s="313">
        <v>1</v>
      </c>
      <c r="M434" s="313"/>
      <c r="N434" s="313">
        <v>2</v>
      </c>
      <c r="O434" s="313">
        <v>1</v>
      </c>
      <c r="P434" s="313"/>
      <c r="Q434" s="313"/>
      <c r="R434" s="313"/>
      <c r="S434" s="313"/>
      <c r="T434" s="313"/>
      <c r="U434" s="313"/>
      <c r="V434" s="313"/>
      <c r="W434" s="313">
        <v>1</v>
      </c>
      <c r="X434" s="313"/>
      <c r="Y434" s="313"/>
      <c r="Z434" s="313"/>
      <c r="AA434" s="313">
        <v>3</v>
      </c>
      <c r="AB434" s="313"/>
      <c r="AC434" s="313">
        <v>2</v>
      </c>
      <c r="AD434" s="313">
        <v>1</v>
      </c>
      <c r="AE434" s="313">
        <v>3</v>
      </c>
      <c r="AF434" s="313"/>
      <c r="AG434" s="313"/>
      <c r="AH434" s="313"/>
      <c r="AI434" s="313">
        <v>1</v>
      </c>
      <c r="AJ434" s="313"/>
      <c r="AK434" s="313"/>
      <c r="AL434" s="313"/>
      <c r="AM434" s="313"/>
      <c r="AN434" s="313"/>
      <c r="AO434" s="313"/>
      <c r="AP434" s="313"/>
      <c r="AQ434" s="313">
        <v>1</v>
      </c>
      <c r="AR434" s="313"/>
      <c r="AS434" s="313"/>
      <c r="AT434" s="313">
        <v>17</v>
      </c>
    </row>
    <row r="435" spans="1:46" ht="24">
      <c r="A435" s="286" t="s">
        <v>32</v>
      </c>
      <c r="B435" s="286" t="s">
        <v>267</v>
      </c>
      <c r="C435" s="286" t="s">
        <v>458</v>
      </c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  <c r="R435" s="308"/>
      <c r="S435" s="308"/>
      <c r="T435" s="308"/>
      <c r="U435" s="308">
        <v>1</v>
      </c>
      <c r="V435" s="308"/>
      <c r="W435" s="308"/>
      <c r="X435" s="308"/>
      <c r="Y435" s="308"/>
      <c r="Z435" s="308"/>
      <c r="AA435" s="308"/>
      <c r="AB435" s="308"/>
      <c r="AC435" s="308"/>
      <c r="AD435" s="308"/>
      <c r="AE435" s="308"/>
      <c r="AF435" s="308"/>
      <c r="AG435" s="308"/>
      <c r="AH435" s="308"/>
      <c r="AI435" s="308"/>
      <c r="AJ435" s="308"/>
      <c r="AK435" s="308"/>
      <c r="AL435" s="308"/>
      <c r="AM435" s="308"/>
      <c r="AN435" s="308"/>
      <c r="AO435" s="308"/>
      <c r="AP435" s="308"/>
      <c r="AQ435" s="308"/>
      <c r="AR435" s="308"/>
      <c r="AS435" s="308"/>
      <c r="AT435" s="308">
        <v>1</v>
      </c>
    </row>
    <row r="436" spans="1:46" ht="24">
      <c r="A436" s="286"/>
      <c r="B436" s="286"/>
      <c r="C436" s="286" t="s">
        <v>343</v>
      </c>
      <c r="D436" s="308"/>
      <c r="E436" s="308"/>
      <c r="F436" s="308"/>
      <c r="G436" s="308">
        <v>2</v>
      </c>
      <c r="H436" s="308">
        <v>1</v>
      </c>
      <c r="I436" s="308">
        <v>1</v>
      </c>
      <c r="J436" s="308"/>
      <c r="K436" s="308"/>
      <c r="L436" s="308"/>
      <c r="M436" s="308"/>
      <c r="N436" s="308"/>
      <c r="O436" s="308"/>
      <c r="P436" s="308"/>
      <c r="Q436" s="308"/>
      <c r="R436" s="308"/>
      <c r="S436" s="308"/>
      <c r="T436" s="308"/>
      <c r="U436" s="308"/>
      <c r="V436" s="308"/>
      <c r="W436" s="308"/>
      <c r="X436" s="308"/>
      <c r="Y436" s="308"/>
      <c r="Z436" s="308"/>
      <c r="AA436" s="308"/>
      <c r="AB436" s="308"/>
      <c r="AC436" s="308"/>
      <c r="AD436" s="308"/>
      <c r="AE436" s="308"/>
      <c r="AF436" s="308"/>
      <c r="AG436" s="308"/>
      <c r="AH436" s="308"/>
      <c r="AI436" s="308"/>
      <c r="AJ436" s="308"/>
      <c r="AK436" s="308"/>
      <c r="AL436" s="308"/>
      <c r="AM436" s="308"/>
      <c r="AN436" s="308"/>
      <c r="AO436" s="308"/>
      <c r="AP436" s="308"/>
      <c r="AQ436" s="308"/>
      <c r="AR436" s="308">
        <v>1</v>
      </c>
      <c r="AS436" s="308"/>
      <c r="AT436" s="308">
        <v>5</v>
      </c>
    </row>
    <row r="437" spans="1:46" ht="24">
      <c r="A437" s="286"/>
      <c r="B437" s="286"/>
      <c r="C437" s="286" t="s">
        <v>713</v>
      </c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  <c r="R437" s="308"/>
      <c r="S437" s="308"/>
      <c r="T437" s="308"/>
      <c r="U437" s="308"/>
      <c r="V437" s="308"/>
      <c r="W437" s="308"/>
      <c r="X437" s="308"/>
      <c r="Y437" s="308"/>
      <c r="Z437" s="308"/>
      <c r="AA437" s="308"/>
      <c r="AB437" s="308"/>
      <c r="AC437" s="308"/>
      <c r="AD437" s="308"/>
      <c r="AE437" s="308"/>
      <c r="AF437" s="308"/>
      <c r="AG437" s="308"/>
      <c r="AH437" s="308"/>
      <c r="AI437" s="308"/>
      <c r="AJ437" s="308"/>
      <c r="AK437" s="308">
        <v>1</v>
      </c>
      <c r="AL437" s="308"/>
      <c r="AM437" s="308"/>
      <c r="AN437" s="308"/>
      <c r="AO437" s="308"/>
      <c r="AP437" s="308"/>
      <c r="AQ437" s="308"/>
      <c r="AR437" s="308"/>
      <c r="AS437" s="308"/>
      <c r="AT437" s="308">
        <v>1</v>
      </c>
    </row>
    <row r="438" spans="1:46" ht="24">
      <c r="A438" s="286"/>
      <c r="B438" s="310" t="s">
        <v>1078</v>
      </c>
      <c r="C438" s="310"/>
      <c r="D438" s="311"/>
      <c r="E438" s="311"/>
      <c r="F438" s="311"/>
      <c r="G438" s="311">
        <v>2</v>
      </c>
      <c r="H438" s="311">
        <v>1</v>
      </c>
      <c r="I438" s="311">
        <v>1</v>
      </c>
      <c r="J438" s="311"/>
      <c r="K438" s="311"/>
      <c r="L438" s="311"/>
      <c r="M438" s="311"/>
      <c r="N438" s="311"/>
      <c r="O438" s="311"/>
      <c r="P438" s="311"/>
      <c r="Q438" s="311"/>
      <c r="R438" s="311"/>
      <c r="S438" s="311"/>
      <c r="T438" s="311"/>
      <c r="U438" s="311">
        <v>1</v>
      </c>
      <c r="V438" s="311"/>
      <c r="W438" s="311"/>
      <c r="X438" s="311"/>
      <c r="Y438" s="311"/>
      <c r="Z438" s="311"/>
      <c r="AA438" s="311"/>
      <c r="AB438" s="311"/>
      <c r="AC438" s="311"/>
      <c r="AD438" s="311"/>
      <c r="AE438" s="311"/>
      <c r="AF438" s="311"/>
      <c r="AG438" s="311"/>
      <c r="AH438" s="311"/>
      <c r="AI438" s="311"/>
      <c r="AJ438" s="311"/>
      <c r="AK438" s="311">
        <v>1</v>
      </c>
      <c r="AL438" s="311"/>
      <c r="AM438" s="311"/>
      <c r="AN438" s="311"/>
      <c r="AO438" s="311"/>
      <c r="AP438" s="311"/>
      <c r="AQ438" s="311"/>
      <c r="AR438" s="311">
        <v>1</v>
      </c>
      <c r="AS438" s="311"/>
      <c r="AT438" s="311">
        <v>7</v>
      </c>
    </row>
    <row r="439" spans="1:46" ht="24">
      <c r="A439" s="286"/>
      <c r="B439" s="286" t="s">
        <v>241</v>
      </c>
      <c r="C439" s="286" t="s">
        <v>241</v>
      </c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  <c r="R439" s="308"/>
      <c r="S439" s="308"/>
      <c r="T439" s="308"/>
      <c r="U439" s="308"/>
      <c r="V439" s="308"/>
      <c r="W439" s="308"/>
      <c r="X439" s="308"/>
      <c r="Y439" s="308"/>
      <c r="Z439" s="308"/>
      <c r="AA439" s="308"/>
      <c r="AB439" s="308"/>
      <c r="AC439" s="308"/>
      <c r="AD439" s="308"/>
      <c r="AE439" s="308">
        <v>1</v>
      </c>
      <c r="AF439" s="308"/>
      <c r="AG439" s="308"/>
      <c r="AH439" s="308"/>
      <c r="AI439" s="308"/>
      <c r="AJ439" s="308"/>
      <c r="AK439" s="308"/>
      <c r="AL439" s="308"/>
      <c r="AM439" s="308"/>
      <c r="AN439" s="308"/>
      <c r="AO439" s="308"/>
      <c r="AP439" s="308"/>
      <c r="AQ439" s="308"/>
      <c r="AR439" s="308"/>
      <c r="AS439" s="308"/>
      <c r="AT439" s="308">
        <v>1</v>
      </c>
    </row>
    <row r="440" spans="1:46" ht="24">
      <c r="A440" s="286"/>
      <c r="B440" s="310" t="s">
        <v>1079</v>
      </c>
      <c r="C440" s="310"/>
      <c r="D440" s="311"/>
      <c r="E440" s="311"/>
      <c r="F440" s="311"/>
      <c r="G440" s="311"/>
      <c r="H440" s="311"/>
      <c r="I440" s="311"/>
      <c r="J440" s="311"/>
      <c r="K440" s="311"/>
      <c r="L440" s="311"/>
      <c r="M440" s="311"/>
      <c r="N440" s="311"/>
      <c r="O440" s="311"/>
      <c r="P440" s="311"/>
      <c r="Q440" s="311"/>
      <c r="R440" s="311"/>
      <c r="S440" s="311"/>
      <c r="T440" s="311"/>
      <c r="U440" s="311"/>
      <c r="V440" s="311"/>
      <c r="W440" s="311"/>
      <c r="X440" s="311"/>
      <c r="Y440" s="311"/>
      <c r="Z440" s="311"/>
      <c r="AA440" s="311"/>
      <c r="AB440" s="311"/>
      <c r="AC440" s="311"/>
      <c r="AD440" s="311"/>
      <c r="AE440" s="311">
        <v>1</v>
      </c>
      <c r="AF440" s="311"/>
      <c r="AG440" s="311"/>
      <c r="AH440" s="311"/>
      <c r="AI440" s="311"/>
      <c r="AJ440" s="311"/>
      <c r="AK440" s="311"/>
      <c r="AL440" s="311"/>
      <c r="AM440" s="311"/>
      <c r="AN440" s="311"/>
      <c r="AO440" s="311"/>
      <c r="AP440" s="311"/>
      <c r="AQ440" s="311"/>
      <c r="AR440" s="311"/>
      <c r="AS440" s="311"/>
      <c r="AT440" s="311">
        <v>1</v>
      </c>
    </row>
    <row r="441" spans="1:46" ht="24">
      <c r="A441" s="286"/>
      <c r="B441" s="286" t="s">
        <v>270</v>
      </c>
      <c r="C441" s="286" t="s">
        <v>716</v>
      </c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  <c r="R441" s="308"/>
      <c r="S441" s="308"/>
      <c r="T441" s="308"/>
      <c r="U441" s="308"/>
      <c r="V441" s="308"/>
      <c r="W441" s="308"/>
      <c r="X441" s="308"/>
      <c r="Y441" s="308"/>
      <c r="Z441" s="308"/>
      <c r="AA441" s="308"/>
      <c r="AB441" s="308"/>
      <c r="AC441" s="308"/>
      <c r="AD441" s="308"/>
      <c r="AE441" s="308"/>
      <c r="AF441" s="308"/>
      <c r="AG441" s="308"/>
      <c r="AH441" s="308"/>
      <c r="AI441" s="308"/>
      <c r="AJ441" s="308"/>
      <c r="AK441" s="308"/>
      <c r="AL441" s="308"/>
      <c r="AM441" s="308">
        <v>1</v>
      </c>
      <c r="AN441" s="308"/>
      <c r="AO441" s="308"/>
      <c r="AP441" s="308"/>
      <c r="AQ441" s="308"/>
      <c r="AR441" s="308"/>
      <c r="AS441" s="308"/>
      <c r="AT441" s="308">
        <v>1</v>
      </c>
    </row>
    <row r="442" spans="1:46" ht="24">
      <c r="A442" s="286"/>
      <c r="B442" s="286"/>
      <c r="C442" s="286" t="s">
        <v>481</v>
      </c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  <c r="R442" s="308"/>
      <c r="S442" s="308"/>
      <c r="T442" s="308"/>
      <c r="U442" s="308"/>
      <c r="V442" s="308"/>
      <c r="W442" s="308"/>
      <c r="X442" s="308"/>
      <c r="Y442" s="308"/>
      <c r="Z442" s="308"/>
      <c r="AA442" s="308">
        <v>1</v>
      </c>
      <c r="AB442" s="308"/>
      <c r="AC442" s="308"/>
      <c r="AD442" s="308"/>
      <c r="AE442" s="308"/>
      <c r="AF442" s="308"/>
      <c r="AG442" s="308"/>
      <c r="AH442" s="308"/>
      <c r="AI442" s="308">
        <v>1</v>
      </c>
      <c r="AJ442" s="308"/>
      <c r="AK442" s="308"/>
      <c r="AL442" s="308"/>
      <c r="AM442" s="308"/>
      <c r="AN442" s="308"/>
      <c r="AO442" s="308"/>
      <c r="AP442" s="308"/>
      <c r="AQ442" s="308"/>
      <c r="AR442" s="308"/>
      <c r="AS442" s="308"/>
      <c r="AT442" s="308">
        <v>2</v>
      </c>
    </row>
    <row r="443" spans="1:46" ht="24">
      <c r="A443" s="286"/>
      <c r="B443" s="286"/>
      <c r="C443" s="286" t="s">
        <v>699</v>
      </c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  <c r="R443" s="308"/>
      <c r="S443" s="308"/>
      <c r="T443" s="308"/>
      <c r="U443" s="308"/>
      <c r="V443" s="308"/>
      <c r="W443" s="308"/>
      <c r="X443" s="308"/>
      <c r="Y443" s="308"/>
      <c r="Z443" s="308"/>
      <c r="AA443" s="308"/>
      <c r="AB443" s="308"/>
      <c r="AC443" s="308"/>
      <c r="AD443" s="308"/>
      <c r="AE443" s="308"/>
      <c r="AF443" s="308"/>
      <c r="AG443" s="308"/>
      <c r="AH443" s="308"/>
      <c r="AI443" s="308"/>
      <c r="AJ443" s="308"/>
      <c r="AK443" s="308">
        <v>1</v>
      </c>
      <c r="AL443" s="308"/>
      <c r="AM443" s="308"/>
      <c r="AN443" s="308"/>
      <c r="AO443" s="308"/>
      <c r="AP443" s="308"/>
      <c r="AQ443" s="308"/>
      <c r="AR443" s="308"/>
      <c r="AS443" s="308"/>
      <c r="AT443" s="308">
        <v>1</v>
      </c>
    </row>
    <row r="444" spans="1:46" ht="24">
      <c r="A444" s="286"/>
      <c r="B444" s="286"/>
      <c r="C444" s="286" t="s">
        <v>270</v>
      </c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  <c r="R444" s="308"/>
      <c r="S444" s="308"/>
      <c r="T444" s="308"/>
      <c r="U444" s="308"/>
      <c r="V444" s="308"/>
      <c r="W444" s="308"/>
      <c r="X444" s="308"/>
      <c r="Y444" s="308"/>
      <c r="Z444" s="308"/>
      <c r="AA444" s="308"/>
      <c r="AB444" s="308"/>
      <c r="AC444" s="308"/>
      <c r="AD444" s="308"/>
      <c r="AE444" s="308"/>
      <c r="AF444" s="308"/>
      <c r="AG444" s="308"/>
      <c r="AH444" s="308"/>
      <c r="AI444" s="308"/>
      <c r="AJ444" s="308"/>
      <c r="AK444" s="308"/>
      <c r="AL444" s="308"/>
      <c r="AM444" s="308">
        <v>1</v>
      </c>
      <c r="AN444" s="308"/>
      <c r="AO444" s="308"/>
      <c r="AP444" s="308"/>
      <c r="AQ444" s="308"/>
      <c r="AR444" s="308"/>
      <c r="AS444" s="308"/>
      <c r="AT444" s="308">
        <v>1</v>
      </c>
    </row>
    <row r="445" spans="1:46" ht="24">
      <c r="A445" s="286"/>
      <c r="B445" s="286"/>
      <c r="C445" s="286" t="s">
        <v>729</v>
      </c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  <c r="R445" s="308"/>
      <c r="S445" s="308"/>
      <c r="T445" s="308"/>
      <c r="U445" s="308"/>
      <c r="V445" s="308"/>
      <c r="W445" s="308"/>
      <c r="X445" s="308"/>
      <c r="Y445" s="308"/>
      <c r="Z445" s="308"/>
      <c r="AA445" s="308"/>
      <c r="AB445" s="308"/>
      <c r="AC445" s="308"/>
      <c r="AD445" s="308"/>
      <c r="AE445" s="308"/>
      <c r="AF445" s="308"/>
      <c r="AG445" s="308"/>
      <c r="AH445" s="308"/>
      <c r="AI445" s="308"/>
      <c r="AJ445" s="308"/>
      <c r="AK445" s="308"/>
      <c r="AL445" s="308"/>
      <c r="AM445" s="308"/>
      <c r="AN445" s="308">
        <v>1</v>
      </c>
      <c r="AO445" s="308">
        <v>1</v>
      </c>
      <c r="AP445" s="308"/>
      <c r="AQ445" s="308"/>
      <c r="AR445" s="308"/>
      <c r="AS445" s="308"/>
      <c r="AT445" s="308">
        <v>2</v>
      </c>
    </row>
    <row r="446" spans="1:46" ht="24">
      <c r="A446" s="286"/>
      <c r="B446" s="286"/>
      <c r="C446" s="286" t="s">
        <v>486</v>
      </c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  <c r="R446" s="308"/>
      <c r="S446" s="308"/>
      <c r="T446" s="308"/>
      <c r="U446" s="308"/>
      <c r="V446" s="308"/>
      <c r="W446" s="308"/>
      <c r="X446" s="308"/>
      <c r="Y446" s="308"/>
      <c r="Z446" s="308"/>
      <c r="AA446" s="308">
        <v>1</v>
      </c>
      <c r="AB446" s="308"/>
      <c r="AC446" s="308"/>
      <c r="AD446" s="308"/>
      <c r="AE446" s="308"/>
      <c r="AF446" s="308"/>
      <c r="AG446" s="308"/>
      <c r="AH446" s="308"/>
      <c r="AI446" s="308"/>
      <c r="AJ446" s="308"/>
      <c r="AK446" s="308"/>
      <c r="AL446" s="308"/>
      <c r="AM446" s="308"/>
      <c r="AN446" s="308"/>
      <c r="AO446" s="308"/>
      <c r="AP446" s="308"/>
      <c r="AQ446" s="308"/>
      <c r="AR446" s="308"/>
      <c r="AS446" s="308"/>
      <c r="AT446" s="308">
        <v>1</v>
      </c>
    </row>
    <row r="447" spans="1:46" ht="24">
      <c r="A447" s="286"/>
      <c r="B447" s="310" t="s">
        <v>1080</v>
      </c>
      <c r="C447" s="310"/>
      <c r="D447" s="311"/>
      <c r="E447" s="311"/>
      <c r="F447" s="311"/>
      <c r="G447" s="311"/>
      <c r="H447" s="311"/>
      <c r="I447" s="311"/>
      <c r="J447" s="311"/>
      <c r="K447" s="311"/>
      <c r="L447" s="311"/>
      <c r="M447" s="311"/>
      <c r="N447" s="311"/>
      <c r="O447" s="311"/>
      <c r="P447" s="311"/>
      <c r="Q447" s="311"/>
      <c r="R447" s="311"/>
      <c r="S447" s="311"/>
      <c r="T447" s="311"/>
      <c r="U447" s="311"/>
      <c r="V447" s="311"/>
      <c r="W447" s="311"/>
      <c r="X447" s="311"/>
      <c r="Y447" s="311"/>
      <c r="Z447" s="311"/>
      <c r="AA447" s="311">
        <v>2</v>
      </c>
      <c r="AB447" s="311"/>
      <c r="AC447" s="311"/>
      <c r="AD447" s="311"/>
      <c r="AE447" s="311"/>
      <c r="AF447" s="311"/>
      <c r="AG447" s="311"/>
      <c r="AH447" s="311"/>
      <c r="AI447" s="311">
        <v>1</v>
      </c>
      <c r="AJ447" s="311"/>
      <c r="AK447" s="311">
        <v>1</v>
      </c>
      <c r="AL447" s="311"/>
      <c r="AM447" s="311">
        <v>2</v>
      </c>
      <c r="AN447" s="311">
        <v>1</v>
      </c>
      <c r="AO447" s="311">
        <v>1</v>
      </c>
      <c r="AP447" s="311"/>
      <c r="AQ447" s="311"/>
      <c r="AR447" s="311"/>
      <c r="AS447" s="311"/>
      <c r="AT447" s="311">
        <v>8</v>
      </c>
    </row>
    <row r="448" spans="1:46" ht="24">
      <c r="A448" s="286"/>
      <c r="B448" s="286" t="s">
        <v>265</v>
      </c>
      <c r="C448" s="286" t="s">
        <v>415</v>
      </c>
      <c r="D448" s="308"/>
      <c r="E448" s="308"/>
      <c r="F448" s="308"/>
      <c r="G448" s="308"/>
      <c r="H448" s="308"/>
      <c r="I448" s="308"/>
      <c r="J448" s="308"/>
      <c r="K448" s="308">
        <v>1</v>
      </c>
      <c r="L448" s="308"/>
      <c r="M448" s="308">
        <v>1</v>
      </c>
      <c r="N448" s="308"/>
      <c r="O448" s="308"/>
      <c r="P448" s="308"/>
      <c r="Q448" s="308"/>
      <c r="R448" s="308"/>
      <c r="S448" s="308"/>
      <c r="T448" s="308"/>
      <c r="U448" s="308"/>
      <c r="V448" s="308"/>
      <c r="W448" s="308"/>
      <c r="X448" s="308"/>
      <c r="Y448" s="308"/>
      <c r="Z448" s="308"/>
      <c r="AA448" s="308"/>
      <c r="AB448" s="308"/>
      <c r="AC448" s="308"/>
      <c r="AD448" s="308"/>
      <c r="AE448" s="308"/>
      <c r="AF448" s="308"/>
      <c r="AG448" s="308"/>
      <c r="AH448" s="308"/>
      <c r="AI448" s="308"/>
      <c r="AJ448" s="308"/>
      <c r="AK448" s="308"/>
      <c r="AL448" s="308"/>
      <c r="AM448" s="308"/>
      <c r="AN448" s="308"/>
      <c r="AO448" s="308"/>
      <c r="AP448" s="308"/>
      <c r="AQ448" s="308"/>
      <c r="AR448" s="308"/>
      <c r="AS448" s="308"/>
      <c r="AT448" s="308">
        <v>2</v>
      </c>
    </row>
    <row r="449" spans="1:46" ht="24">
      <c r="A449" s="286"/>
      <c r="B449" s="286"/>
      <c r="C449" s="286" t="s">
        <v>412</v>
      </c>
      <c r="D449" s="308"/>
      <c r="E449" s="308"/>
      <c r="F449" s="308"/>
      <c r="G449" s="308">
        <v>1</v>
      </c>
      <c r="H449" s="308"/>
      <c r="I449" s="308"/>
      <c r="J449" s="308"/>
      <c r="K449" s="308">
        <v>1</v>
      </c>
      <c r="L449" s="308">
        <v>1</v>
      </c>
      <c r="M449" s="308">
        <v>3</v>
      </c>
      <c r="N449" s="308"/>
      <c r="O449" s="308"/>
      <c r="P449" s="308"/>
      <c r="Q449" s="308"/>
      <c r="R449" s="308"/>
      <c r="S449" s="308"/>
      <c r="T449" s="308"/>
      <c r="U449" s="308"/>
      <c r="V449" s="308"/>
      <c r="W449" s="308"/>
      <c r="X449" s="308"/>
      <c r="Y449" s="308"/>
      <c r="Z449" s="308"/>
      <c r="AA449" s="308"/>
      <c r="AB449" s="308"/>
      <c r="AC449" s="308"/>
      <c r="AD449" s="308"/>
      <c r="AE449" s="308"/>
      <c r="AF449" s="308"/>
      <c r="AG449" s="308"/>
      <c r="AH449" s="308"/>
      <c r="AI449" s="308"/>
      <c r="AJ449" s="308"/>
      <c r="AK449" s="308"/>
      <c r="AL449" s="308"/>
      <c r="AM449" s="308"/>
      <c r="AN449" s="308"/>
      <c r="AO449" s="308"/>
      <c r="AP449" s="308"/>
      <c r="AQ449" s="308"/>
      <c r="AR449" s="308"/>
      <c r="AS449" s="308"/>
      <c r="AT449" s="308">
        <v>6</v>
      </c>
    </row>
    <row r="450" spans="1:46" ht="24">
      <c r="A450" s="286"/>
      <c r="B450" s="286"/>
      <c r="C450" s="286" t="s">
        <v>513</v>
      </c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  <c r="R450" s="308"/>
      <c r="S450" s="308"/>
      <c r="T450" s="308"/>
      <c r="U450" s="308"/>
      <c r="V450" s="308"/>
      <c r="W450" s="308"/>
      <c r="X450" s="308"/>
      <c r="Y450" s="308"/>
      <c r="Z450" s="308"/>
      <c r="AA450" s="308"/>
      <c r="AB450" s="308"/>
      <c r="AC450" s="308">
        <v>1</v>
      </c>
      <c r="AD450" s="308"/>
      <c r="AE450" s="308"/>
      <c r="AF450" s="308"/>
      <c r="AG450" s="308"/>
      <c r="AH450" s="308"/>
      <c r="AI450" s="308"/>
      <c r="AJ450" s="308"/>
      <c r="AK450" s="308"/>
      <c r="AL450" s="308"/>
      <c r="AM450" s="308"/>
      <c r="AN450" s="308"/>
      <c r="AO450" s="308"/>
      <c r="AP450" s="308"/>
      <c r="AQ450" s="308"/>
      <c r="AR450" s="308"/>
      <c r="AS450" s="308"/>
      <c r="AT450" s="308">
        <v>1</v>
      </c>
    </row>
    <row r="451" spans="1:46" ht="24">
      <c r="A451" s="286"/>
      <c r="B451" s="310" t="s">
        <v>999</v>
      </c>
      <c r="C451" s="310"/>
      <c r="D451" s="311"/>
      <c r="E451" s="311"/>
      <c r="F451" s="311"/>
      <c r="G451" s="311">
        <v>1</v>
      </c>
      <c r="H451" s="311"/>
      <c r="I451" s="311"/>
      <c r="J451" s="311"/>
      <c r="K451" s="311">
        <v>2</v>
      </c>
      <c r="L451" s="311">
        <v>1</v>
      </c>
      <c r="M451" s="311">
        <v>4</v>
      </c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11"/>
      <c r="AA451" s="311"/>
      <c r="AB451" s="311"/>
      <c r="AC451" s="311">
        <v>1</v>
      </c>
      <c r="AD451" s="311"/>
      <c r="AE451" s="311"/>
      <c r="AF451" s="311"/>
      <c r="AG451" s="311"/>
      <c r="AH451" s="311"/>
      <c r="AI451" s="311"/>
      <c r="AJ451" s="311"/>
      <c r="AK451" s="311"/>
      <c r="AL451" s="311"/>
      <c r="AM451" s="311"/>
      <c r="AN451" s="311"/>
      <c r="AO451" s="311"/>
      <c r="AP451" s="311"/>
      <c r="AQ451" s="311"/>
      <c r="AR451" s="311"/>
      <c r="AS451" s="311"/>
      <c r="AT451" s="311">
        <v>9</v>
      </c>
    </row>
    <row r="452" spans="1:46" ht="24">
      <c r="A452" s="286"/>
      <c r="B452" s="286" t="s">
        <v>269</v>
      </c>
      <c r="C452" s="286" t="s">
        <v>709</v>
      </c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  <c r="R452" s="308"/>
      <c r="S452" s="308"/>
      <c r="T452" s="308"/>
      <c r="U452" s="308"/>
      <c r="V452" s="308"/>
      <c r="W452" s="308"/>
      <c r="X452" s="308"/>
      <c r="Y452" s="308"/>
      <c r="Z452" s="308"/>
      <c r="AA452" s="308"/>
      <c r="AB452" s="308"/>
      <c r="AC452" s="308"/>
      <c r="AD452" s="308"/>
      <c r="AE452" s="308"/>
      <c r="AF452" s="308"/>
      <c r="AG452" s="308"/>
      <c r="AH452" s="308"/>
      <c r="AI452" s="308"/>
      <c r="AJ452" s="308">
        <v>1</v>
      </c>
      <c r="AK452" s="308"/>
      <c r="AL452" s="308"/>
      <c r="AM452" s="308"/>
      <c r="AN452" s="308"/>
      <c r="AO452" s="308"/>
      <c r="AP452" s="308"/>
      <c r="AQ452" s="308"/>
      <c r="AR452" s="308"/>
      <c r="AS452" s="308"/>
      <c r="AT452" s="308">
        <v>1</v>
      </c>
    </row>
    <row r="453" spans="1:46" ht="24">
      <c r="A453" s="286"/>
      <c r="B453" s="286"/>
      <c r="C453" s="286" t="s">
        <v>493</v>
      </c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  <c r="Y453" s="308"/>
      <c r="Z453" s="308"/>
      <c r="AA453" s="308"/>
      <c r="AB453" s="308"/>
      <c r="AC453" s="308">
        <v>1</v>
      </c>
      <c r="AD453" s="308"/>
      <c r="AE453" s="308"/>
      <c r="AF453" s="308"/>
      <c r="AG453" s="308"/>
      <c r="AH453" s="308"/>
      <c r="AI453" s="308"/>
      <c r="AJ453" s="308"/>
      <c r="AK453" s="308"/>
      <c r="AL453" s="308"/>
      <c r="AM453" s="308"/>
      <c r="AN453" s="308"/>
      <c r="AO453" s="308"/>
      <c r="AP453" s="308"/>
      <c r="AQ453" s="308"/>
      <c r="AR453" s="308"/>
      <c r="AS453" s="308"/>
      <c r="AT453" s="308">
        <v>1</v>
      </c>
    </row>
    <row r="454" spans="1:46" ht="24">
      <c r="A454" s="286"/>
      <c r="B454" s="286"/>
      <c r="C454" s="286" t="s">
        <v>494</v>
      </c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  <c r="Y454" s="308"/>
      <c r="Z454" s="308"/>
      <c r="AA454" s="308"/>
      <c r="AB454" s="308"/>
      <c r="AC454" s="308">
        <v>1</v>
      </c>
      <c r="AD454" s="308"/>
      <c r="AE454" s="308"/>
      <c r="AF454" s="308"/>
      <c r="AG454" s="308"/>
      <c r="AH454" s="308"/>
      <c r="AI454" s="308"/>
      <c r="AJ454" s="308"/>
      <c r="AK454" s="308"/>
      <c r="AL454" s="308"/>
      <c r="AM454" s="308"/>
      <c r="AN454" s="308"/>
      <c r="AO454" s="308"/>
      <c r="AP454" s="308"/>
      <c r="AQ454" s="308"/>
      <c r="AR454" s="308"/>
      <c r="AS454" s="308"/>
      <c r="AT454" s="308">
        <v>1</v>
      </c>
    </row>
    <row r="455" spans="1:46" ht="24">
      <c r="A455" s="286"/>
      <c r="B455" s="286"/>
      <c r="C455" s="286" t="s">
        <v>485</v>
      </c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  <c r="Y455" s="308"/>
      <c r="Z455" s="308"/>
      <c r="AA455" s="308">
        <v>1</v>
      </c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8"/>
      <c r="AN455" s="308"/>
      <c r="AO455" s="308"/>
      <c r="AP455" s="308"/>
      <c r="AQ455" s="308"/>
      <c r="AR455" s="308"/>
      <c r="AS455" s="308"/>
      <c r="AT455" s="308">
        <v>1</v>
      </c>
    </row>
    <row r="456" spans="1:46" ht="24">
      <c r="A456" s="286"/>
      <c r="B456" s="286"/>
      <c r="C456" s="286" t="s">
        <v>718</v>
      </c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  <c r="Y456" s="308"/>
      <c r="Z456" s="308"/>
      <c r="AA456" s="308"/>
      <c r="AB456" s="308"/>
      <c r="AC456" s="308"/>
      <c r="AD456" s="308"/>
      <c r="AE456" s="308"/>
      <c r="AF456" s="308"/>
      <c r="AG456" s="308"/>
      <c r="AH456" s="308"/>
      <c r="AI456" s="308"/>
      <c r="AJ456" s="308"/>
      <c r="AK456" s="308"/>
      <c r="AL456" s="308"/>
      <c r="AM456" s="308">
        <v>1</v>
      </c>
      <c r="AN456" s="308"/>
      <c r="AO456" s="308"/>
      <c r="AP456" s="308"/>
      <c r="AQ456" s="308"/>
      <c r="AR456" s="308"/>
      <c r="AS456" s="308"/>
      <c r="AT456" s="308">
        <v>1</v>
      </c>
    </row>
    <row r="457" spans="1:46" ht="24">
      <c r="A457" s="286"/>
      <c r="B457" s="310" t="s">
        <v>1081</v>
      </c>
      <c r="C457" s="310"/>
      <c r="D457" s="311"/>
      <c r="E457" s="311"/>
      <c r="F457" s="311"/>
      <c r="G457" s="311"/>
      <c r="H457" s="311"/>
      <c r="I457" s="311"/>
      <c r="J457" s="311"/>
      <c r="K457" s="311"/>
      <c r="L457" s="311"/>
      <c r="M457" s="311"/>
      <c r="N457" s="311"/>
      <c r="O457" s="311"/>
      <c r="P457" s="311"/>
      <c r="Q457" s="311"/>
      <c r="R457" s="311"/>
      <c r="S457" s="311"/>
      <c r="T457" s="311"/>
      <c r="U457" s="311"/>
      <c r="V457" s="311"/>
      <c r="W457" s="311"/>
      <c r="X457" s="311"/>
      <c r="Y457" s="311"/>
      <c r="Z457" s="311"/>
      <c r="AA457" s="311">
        <v>1</v>
      </c>
      <c r="AB457" s="311"/>
      <c r="AC457" s="311">
        <v>2</v>
      </c>
      <c r="AD457" s="311"/>
      <c r="AE457" s="311"/>
      <c r="AF457" s="311"/>
      <c r="AG457" s="311"/>
      <c r="AH457" s="311"/>
      <c r="AI457" s="311"/>
      <c r="AJ457" s="311">
        <v>1</v>
      </c>
      <c r="AK457" s="311"/>
      <c r="AL457" s="311"/>
      <c r="AM457" s="311">
        <v>1</v>
      </c>
      <c r="AN457" s="311"/>
      <c r="AO457" s="311"/>
      <c r="AP457" s="311"/>
      <c r="AQ457" s="311"/>
      <c r="AR457" s="311"/>
      <c r="AS457" s="311"/>
      <c r="AT457" s="311">
        <v>5</v>
      </c>
    </row>
    <row r="458" spans="1:46" ht="24">
      <c r="A458" s="286"/>
      <c r="B458" s="286" t="s">
        <v>266</v>
      </c>
      <c r="C458" s="286" t="s">
        <v>449</v>
      </c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  <c r="R458" s="308"/>
      <c r="S458" s="308">
        <v>1</v>
      </c>
      <c r="T458" s="308"/>
      <c r="U458" s="308"/>
      <c r="V458" s="308"/>
      <c r="W458" s="308">
        <v>1</v>
      </c>
      <c r="X458" s="308"/>
      <c r="Y458" s="308"/>
      <c r="Z458" s="308"/>
      <c r="AA458" s="308"/>
      <c r="AB458" s="308"/>
      <c r="AC458" s="308"/>
      <c r="AD458" s="308"/>
      <c r="AE458" s="308"/>
      <c r="AF458" s="308"/>
      <c r="AG458" s="308"/>
      <c r="AH458" s="308"/>
      <c r="AI458" s="308"/>
      <c r="AJ458" s="308"/>
      <c r="AK458" s="308"/>
      <c r="AL458" s="308"/>
      <c r="AM458" s="308"/>
      <c r="AN458" s="308"/>
      <c r="AO458" s="308"/>
      <c r="AP458" s="308"/>
      <c r="AQ458" s="308"/>
      <c r="AR458" s="308"/>
      <c r="AS458" s="308"/>
      <c r="AT458" s="308">
        <v>2</v>
      </c>
    </row>
    <row r="459" spans="1:46" ht="24">
      <c r="A459" s="286"/>
      <c r="B459" s="286"/>
      <c r="C459" s="286" t="s">
        <v>443</v>
      </c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>
        <v>1</v>
      </c>
      <c r="Q459" s="308"/>
      <c r="R459" s="308"/>
      <c r="S459" s="308">
        <v>1</v>
      </c>
      <c r="T459" s="308">
        <v>2</v>
      </c>
      <c r="U459" s="308"/>
      <c r="V459" s="308"/>
      <c r="W459" s="308"/>
      <c r="X459" s="308"/>
      <c r="Y459" s="308"/>
      <c r="Z459" s="308"/>
      <c r="AA459" s="308"/>
      <c r="AB459" s="308"/>
      <c r="AC459" s="308"/>
      <c r="AD459" s="308"/>
      <c r="AE459" s="308"/>
      <c r="AF459" s="308"/>
      <c r="AG459" s="308"/>
      <c r="AH459" s="308"/>
      <c r="AI459" s="308"/>
      <c r="AJ459" s="308"/>
      <c r="AK459" s="308"/>
      <c r="AL459" s="308"/>
      <c r="AM459" s="308"/>
      <c r="AN459" s="308"/>
      <c r="AO459" s="308"/>
      <c r="AP459" s="308"/>
      <c r="AQ459" s="308"/>
      <c r="AR459" s="308"/>
      <c r="AS459" s="308"/>
      <c r="AT459" s="308">
        <v>4</v>
      </c>
    </row>
    <row r="460" spans="1:46" ht="24">
      <c r="A460" s="286"/>
      <c r="B460" s="286"/>
      <c r="C460" s="286" t="s">
        <v>730</v>
      </c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  <c r="R460" s="308"/>
      <c r="S460" s="308"/>
      <c r="T460" s="308"/>
      <c r="U460" s="308"/>
      <c r="V460" s="308"/>
      <c r="W460" s="308"/>
      <c r="X460" s="308"/>
      <c r="Y460" s="308"/>
      <c r="Z460" s="308"/>
      <c r="AA460" s="308"/>
      <c r="AB460" s="308"/>
      <c r="AC460" s="308"/>
      <c r="AD460" s="308"/>
      <c r="AE460" s="308"/>
      <c r="AF460" s="308"/>
      <c r="AG460" s="308"/>
      <c r="AH460" s="308"/>
      <c r="AI460" s="308"/>
      <c r="AJ460" s="308"/>
      <c r="AK460" s="308"/>
      <c r="AL460" s="308"/>
      <c r="AM460" s="308"/>
      <c r="AN460" s="308">
        <v>1</v>
      </c>
      <c r="AO460" s="308"/>
      <c r="AP460" s="308"/>
      <c r="AQ460" s="308"/>
      <c r="AR460" s="308"/>
      <c r="AS460" s="308"/>
      <c r="AT460" s="308">
        <v>1</v>
      </c>
    </row>
    <row r="461" spans="1:46" ht="24">
      <c r="A461" s="286"/>
      <c r="B461" s="286"/>
      <c r="C461" s="286" t="s">
        <v>671</v>
      </c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  <c r="R461" s="308"/>
      <c r="S461" s="308"/>
      <c r="T461" s="308"/>
      <c r="U461" s="308"/>
      <c r="V461" s="308"/>
      <c r="W461" s="308"/>
      <c r="X461" s="308"/>
      <c r="Y461" s="308"/>
      <c r="Z461" s="308"/>
      <c r="AA461" s="308"/>
      <c r="AB461" s="308"/>
      <c r="AC461" s="308"/>
      <c r="AD461" s="308"/>
      <c r="AE461" s="308"/>
      <c r="AF461" s="308"/>
      <c r="AG461" s="308"/>
      <c r="AH461" s="308">
        <v>1</v>
      </c>
      <c r="AI461" s="308"/>
      <c r="AJ461" s="308"/>
      <c r="AK461" s="308"/>
      <c r="AL461" s="308"/>
      <c r="AM461" s="308"/>
      <c r="AN461" s="308"/>
      <c r="AO461" s="308"/>
      <c r="AP461" s="308"/>
      <c r="AQ461" s="308"/>
      <c r="AR461" s="308"/>
      <c r="AS461" s="308"/>
      <c r="AT461" s="308">
        <v>1</v>
      </c>
    </row>
    <row r="462" spans="1:46" ht="24">
      <c r="A462" s="286"/>
      <c r="B462" s="286"/>
      <c r="C462" s="286" t="s">
        <v>448</v>
      </c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  <c r="R462" s="308">
        <v>1</v>
      </c>
      <c r="S462" s="308">
        <v>1</v>
      </c>
      <c r="T462" s="308">
        <v>1</v>
      </c>
      <c r="U462" s="308"/>
      <c r="V462" s="308"/>
      <c r="W462" s="308"/>
      <c r="X462" s="308"/>
      <c r="Y462" s="308"/>
      <c r="Z462" s="308"/>
      <c r="AA462" s="308"/>
      <c r="AB462" s="308"/>
      <c r="AC462" s="308"/>
      <c r="AD462" s="308"/>
      <c r="AE462" s="308"/>
      <c r="AF462" s="308"/>
      <c r="AG462" s="308"/>
      <c r="AH462" s="308"/>
      <c r="AI462" s="308"/>
      <c r="AJ462" s="308"/>
      <c r="AK462" s="308"/>
      <c r="AL462" s="308"/>
      <c r="AM462" s="308"/>
      <c r="AN462" s="308"/>
      <c r="AO462" s="308"/>
      <c r="AP462" s="308"/>
      <c r="AQ462" s="308"/>
      <c r="AR462" s="308"/>
      <c r="AS462" s="308"/>
      <c r="AT462" s="308">
        <v>3</v>
      </c>
    </row>
    <row r="463" spans="1:46" ht="24">
      <c r="A463" s="286"/>
      <c r="B463" s="286"/>
      <c r="C463" s="286" t="s">
        <v>488</v>
      </c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  <c r="Y463" s="308"/>
      <c r="Z463" s="308"/>
      <c r="AA463" s="308"/>
      <c r="AB463" s="308">
        <v>2</v>
      </c>
      <c r="AC463" s="308">
        <v>3</v>
      </c>
      <c r="AD463" s="308">
        <v>1</v>
      </c>
      <c r="AE463" s="308"/>
      <c r="AF463" s="308"/>
      <c r="AG463" s="308"/>
      <c r="AH463" s="308">
        <v>1</v>
      </c>
      <c r="AI463" s="308"/>
      <c r="AJ463" s="308"/>
      <c r="AK463" s="308"/>
      <c r="AL463" s="308"/>
      <c r="AM463" s="308"/>
      <c r="AN463" s="308"/>
      <c r="AO463" s="308"/>
      <c r="AP463" s="308"/>
      <c r="AQ463" s="308"/>
      <c r="AR463" s="308"/>
      <c r="AS463" s="308"/>
      <c r="AT463" s="308">
        <v>7</v>
      </c>
    </row>
    <row r="464" spans="1:46" ht="24">
      <c r="A464" s="286"/>
      <c r="B464" s="286"/>
      <c r="C464" s="286" t="s">
        <v>464</v>
      </c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  <c r="R464" s="308"/>
      <c r="S464" s="308"/>
      <c r="T464" s="308"/>
      <c r="U464" s="308"/>
      <c r="V464" s="308"/>
      <c r="W464" s="308">
        <v>1</v>
      </c>
      <c r="X464" s="308"/>
      <c r="Y464" s="308">
        <v>1</v>
      </c>
      <c r="Z464" s="308"/>
      <c r="AA464" s="308"/>
      <c r="AB464" s="308"/>
      <c r="AC464" s="308">
        <v>3</v>
      </c>
      <c r="AD464" s="308">
        <v>2</v>
      </c>
      <c r="AE464" s="308">
        <v>3</v>
      </c>
      <c r="AF464" s="308"/>
      <c r="AG464" s="308"/>
      <c r="AH464" s="308"/>
      <c r="AI464" s="308"/>
      <c r="AJ464" s="308"/>
      <c r="AK464" s="308"/>
      <c r="AL464" s="308"/>
      <c r="AM464" s="308"/>
      <c r="AN464" s="308"/>
      <c r="AO464" s="308"/>
      <c r="AP464" s="308"/>
      <c r="AQ464" s="308"/>
      <c r="AR464" s="308"/>
      <c r="AS464" s="308"/>
      <c r="AT464" s="308">
        <v>10</v>
      </c>
    </row>
    <row r="465" spans="1:46" ht="24">
      <c r="A465" s="286"/>
      <c r="B465" s="310" t="s">
        <v>1082</v>
      </c>
      <c r="C465" s="310"/>
      <c r="D465" s="311"/>
      <c r="E465" s="311"/>
      <c r="F465" s="311"/>
      <c r="G465" s="311"/>
      <c r="H465" s="311"/>
      <c r="I465" s="311"/>
      <c r="J465" s="311"/>
      <c r="K465" s="311"/>
      <c r="L465" s="311"/>
      <c r="M465" s="311"/>
      <c r="N465" s="311"/>
      <c r="O465" s="311"/>
      <c r="P465" s="311">
        <v>1</v>
      </c>
      <c r="Q465" s="311"/>
      <c r="R465" s="311">
        <v>1</v>
      </c>
      <c r="S465" s="311">
        <v>3</v>
      </c>
      <c r="T465" s="311">
        <v>3</v>
      </c>
      <c r="U465" s="311"/>
      <c r="V465" s="311"/>
      <c r="W465" s="311">
        <v>2</v>
      </c>
      <c r="X465" s="311"/>
      <c r="Y465" s="311">
        <v>1</v>
      </c>
      <c r="Z465" s="311"/>
      <c r="AA465" s="311"/>
      <c r="AB465" s="311">
        <v>2</v>
      </c>
      <c r="AC465" s="311">
        <v>6</v>
      </c>
      <c r="AD465" s="311">
        <v>3</v>
      </c>
      <c r="AE465" s="311">
        <v>3</v>
      </c>
      <c r="AF465" s="311"/>
      <c r="AG465" s="311"/>
      <c r="AH465" s="311">
        <v>2</v>
      </c>
      <c r="AI465" s="311"/>
      <c r="AJ465" s="311"/>
      <c r="AK465" s="311"/>
      <c r="AL465" s="311"/>
      <c r="AM465" s="311"/>
      <c r="AN465" s="311">
        <v>1</v>
      </c>
      <c r="AO465" s="311"/>
      <c r="AP465" s="311"/>
      <c r="AQ465" s="311"/>
      <c r="AR465" s="311"/>
      <c r="AS465" s="311"/>
      <c r="AT465" s="311">
        <v>28</v>
      </c>
    </row>
    <row r="466" spans="1:46" ht="24">
      <c r="A466" s="286"/>
      <c r="B466" s="286" t="s">
        <v>169</v>
      </c>
      <c r="C466" s="286" t="s">
        <v>503</v>
      </c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  <c r="R466" s="308"/>
      <c r="S466" s="308"/>
      <c r="T466" s="308"/>
      <c r="U466" s="308"/>
      <c r="V466" s="308"/>
      <c r="W466" s="308"/>
      <c r="X466" s="308"/>
      <c r="Y466" s="308"/>
      <c r="Z466" s="308"/>
      <c r="AA466" s="308"/>
      <c r="AB466" s="308"/>
      <c r="AC466" s="308">
        <v>1</v>
      </c>
      <c r="AD466" s="308"/>
      <c r="AE466" s="308"/>
      <c r="AF466" s="308"/>
      <c r="AG466" s="308"/>
      <c r="AH466" s="308"/>
      <c r="AI466" s="308"/>
      <c r="AJ466" s="308"/>
      <c r="AK466" s="308"/>
      <c r="AL466" s="308">
        <v>1</v>
      </c>
      <c r="AM466" s="308"/>
      <c r="AN466" s="308"/>
      <c r="AO466" s="308"/>
      <c r="AP466" s="308"/>
      <c r="AQ466" s="308"/>
      <c r="AR466" s="308"/>
      <c r="AS466" s="308"/>
      <c r="AT466" s="308">
        <v>2</v>
      </c>
    </row>
    <row r="467" spans="1:46" ht="24">
      <c r="A467" s="286"/>
      <c r="B467" s="286"/>
      <c r="C467" s="286" t="s">
        <v>349</v>
      </c>
      <c r="D467" s="308"/>
      <c r="E467" s="308"/>
      <c r="F467" s="308"/>
      <c r="G467" s="308"/>
      <c r="H467" s="308"/>
      <c r="I467" s="308">
        <v>1</v>
      </c>
      <c r="J467" s="308"/>
      <c r="K467" s="308"/>
      <c r="L467" s="308"/>
      <c r="M467" s="308"/>
      <c r="N467" s="308"/>
      <c r="O467" s="308"/>
      <c r="P467" s="308"/>
      <c r="Q467" s="308"/>
      <c r="R467" s="308"/>
      <c r="S467" s="308"/>
      <c r="T467" s="308">
        <v>1</v>
      </c>
      <c r="U467" s="308"/>
      <c r="V467" s="308"/>
      <c r="W467" s="308"/>
      <c r="X467" s="308"/>
      <c r="Y467" s="308"/>
      <c r="Z467" s="308"/>
      <c r="AA467" s="308"/>
      <c r="AB467" s="308"/>
      <c r="AC467" s="308"/>
      <c r="AD467" s="308"/>
      <c r="AE467" s="308"/>
      <c r="AF467" s="308"/>
      <c r="AG467" s="308"/>
      <c r="AH467" s="308"/>
      <c r="AI467" s="308"/>
      <c r="AJ467" s="308"/>
      <c r="AK467" s="308"/>
      <c r="AL467" s="308"/>
      <c r="AM467" s="308"/>
      <c r="AN467" s="308"/>
      <c r="AO467" s="308"/>
      <c r="AP467" s="308"/>
      <c r="AQ467" s="308"/>
      <c r="AR467" s="308"/>
      <c r="AS467" s="308"/>
      <c r="AT467" s="308">
        <v>2</v>
      </c>
    </row>
    <row r="468" spans="1:46" ht="24">
      <c r="A468" s="286"/>
      <c r="B468" s="286"/>
      <c r="C468" s="286" t="s">
        <v>32</v>
      </c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>
        <v>1</v>
      </c>
      <c r="O468" s="308"/>
      <c r="P468" s="308"/>
      <c r="Q468" s="308"/>
      <c r="R468" s="308"/>
      <c r="S468" s="308"/>
      <c r="T468" s="308"/>
      <c r="U468" s="308"/>
      <c r="V468" s="308"/>
      <c r="W468" s="308"/>
      <c r="X468" s="308"/>
      <c r="Y468" s="308"/>
      <c r="Z468" s="308"/>
      <c r="AA468" s="308"/>
      <c r="AB468" s="308"/>
      <c r="AC468" s="308"/>
      <c r="AD468" s="308"/>
      <c r="AE468" s="308"/>
      <c r="AF468" s="308"/>
      <c r="AG468" s="308"/>
      <c r="AH468" s="308"/>
      <c r="AI468" s="308"/>
      <c r="AJ468" s="308"/>
      <c r="AK468" s="308"/>
      <c r="AL468" s="308">
        <v>1</v>
      </c>
      <c r="AM468" s="308"/>
      <c r="AN468" s="308"/>
      <c r="AO468" s="308"/>
      <c r="AP468" s="308"/>
      <c r="AQ468" s="308"/>
      <c r="AR468" s="308"/>
      <c r="AS468" s="308"/>
      <c r="AT468" s="308">
        <v>2</v>
      </c>
    </row>
    <row r="469" spans="1:46" ht="24">
      <c r="A469" s="286"/>
      <c r="B469" s="286"/>
      <c r="C469" s="286" t="s">
        <v>547</v>
      </c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  <c r="R469" s="308"/>
      <c r="S469" s="308"/>
      <c r="T469" s="308"/>
      <c r="U469" s="308"/>
      <c r="V469" s="308"/>
      <c r="W469" s="308"/>
      <c r="X469" s="308"/>
      <c r="Y469" s="308"/>
      <c r="Z469" s="308"/>
      <c r="AA469" s="308"/>
      <c r="AB469" s="308"/>
      <c r="AC469" s="308"/>
      <c r="AD469" s="308"/>
      <c r="AE469" s="308"/>
      <c r="AF469" s="308"/>
      <c r="AG469" s="308">
        <v>1</v>
      </c>
      <c r="AH469" s="308"/>
      <c r="AI469" s="308"/>
      <c r="AJ469" s="308"/>
      <c r="AK469" s="308"/>
      <c r="AL469" s="308"/>
      <c r="AM469" s="308"/>
      <c r="AN469" s="308"/>
      <c r="AO469" s="308"/>
      <c r="AP469" s="308"/>
      <c r="AQ469" s="308"/>
      <c r="AR469" s="308"/>
      <c r="AS469" s="308"/>
      <c r="AT469" s="308">
        <v>1</v>
      </c>
    </row>
    <row r="470" spans="1:46" ht="24">
      <c r="A470" s="286"/>
      <c r="B470" s="286"/>
      <c r="C470" s="286" t="s">
        <v>701</v>
      </c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  <c r="R470" s="308"/>
      <c r="S470" s="308"/>
      <c r="T470" s="308"/>
      <c r="U470" s="308"/>
      <c r="V470" s="308"/>
      <c r="W470" s="308"/>
      <c r="X470" s="308"/>
      <c r="Y470" s="308"/>
      <c r="Z470" s="308"/>
      <c r="AA470" s="308"/>
      <c r="AB470" s="308"/>
      <c r="AC470" s="308"/>
      <c r="AD470" s="308"/>
      <c r="AE470" s="308"/>
      <c r="AF470" s="308"/>
      <c r="AG470" s="308"/>
      <c r="AH470" s="308"/>
      <c r="AI470" s="308"/>
      <c r="AJ470" s="308"/>
      <c r="AK470" s="308">
        <v>1</v>
      </c>
      <c r="AL470" s="308"/>
      <c r="AM470" s="308"/>
      <c r="AN470" s="308"/>
      <c r="AO470" s="308"/>
      <c r="AP470" s="308"/>
      <c r="AQ470" s="308"/>
      <c r="AR470" s="308"/>
      <c r="AS470" s="308"/>
      <c r="AT470" s="308">
        <v>1</v>
      </c>
    </row>
    <row r="471" spans="1:46" ht="24">
      <c r="A471" s="286"/>
      <c r="B471" s="310" t="s">
        <v>1045</v>
      </c>
      <c r="C471" s="310"/>
      <c r="D471" s="311"/>
      <c r="E471" s="311"/>
      <c r="F471" s="311"/>
      <c r="G471" s="311"/>
      <c r="H471" s="311"/>
      <c r="I471" s="311">
        <v>1</v>
      </c>
      <c r="J471" s="311"/>
      <c r="K471" s="311"/>
      <c r="L471" s="311"/>
      <c r="M471" s="311"/>
      <c r="N471" s="311">
        <v>1</v>
      </c>
      <c r="O471" s="311"/>
      <c r="P471" s="311"/>
      <c r="Q471" s="311"/>
      <c r="R471" s="311"/>
      <c r="S471" s="311"/>
      <c r="T471" s="311">
        <v>1</v>
      </c>
      <c r="U471" s="311"/>
      <c r="V471" s="311"/>
      <c r="W471" s="311"/>
      <c r="X471" s="311"/>
      <c r="Y471" s="311"/>
      <c r="Z471" s="311"/>
      <c r="AA471" s="311"/>
      <c r="AB471" s="311"/>
      <c r="AC471" s="311">
        <v>1</v>
      </c>
      <c r="AD471" s="311"/>
      <c r="AE471" s="311"/>
      <c r="AF471" s="311"/>
      <c r="AG471" s="311">
        <v>1</v>
      </c>
      <c r="AH471" s="311"/>
      <c r="AI471" s="311"/>
      <c r="AJ471" s="311"/>
      <c r="AK471" s="311">
        <v>1</v>
      </c>
      <c r="AL471" s="311">
        <v>2</v>
      </c>
      <c r="AM471" s="311"/>
      <c r="AN471" s="311"/>
      <c r="AO471" s="311"/>
      <c r="AP471" s="311"/>
      <c r="AQ471" s="311"/>
      <c r="AR471" s="311"/>
      <c r="AS471" s="311"/>
      <c r="AT471" s="311">
        <v>8</v>
      </c>
    </row>
    <row r="472" spans="1:46" ht="24">
      <c r="A472" s="286"/>
      <c r="B472" s="286" t="s">
        <v>268</v>
      </c>
      <c r="C472" s="286" t="s">
        <v>436</v>
      </c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>
        <v>2</v>
      </c>
      <c r="Q472" s="308"/>
      <c r="R472" s="308">
        <v>2</v>
      </c>
      <c r="S472" s="308">
        <v>1</v>
      </c>
      <c r="T472" s="308">
        <v>2</v>
      </c>
      <c r="U472" s="308">
        <v>1</v>
      </c>
      <c r="V472" s="308"/>
      <c r="W472" s="308">
        <v>1</v>
      </c>
      <c r="X472" s="308"/>
      <c r="Y472" s="308"/>
      <c r="Z472" s="308"/>
      <c r="AA472" s="308"/>
      <c r="AB472" s="308"/>
      <c r="AC472" s="308">
        <v>3</v>
      </c>
      <c r="AD472" s="308"/>
      <c r="AE472" s="308"/>
      <c r="AF472" s="308"/>
      <c r="AG472" s="308"/>
      <c r="AH472" s="308"/>
      <c r="AI472" s="308"/>
      <c r="AJ472" s="308"/>
      <c r="AK472" s="308"/>
      <c r="AL472" s="308"/>
      <c r="AM472" s="308"/>
      <c r="AN472" s="308"/>
      <c r="AO472" s="308"/>
      <c r="AP472" s="308"/>
      <c r="AQ472" s="308"/>
      <c r="AR472" s="308"/>
      <c r="AS472" s="308"/>
      <c r="AT472" s="308">
        <v>12</v>
      </c>
    </row>
    <row r="473" spans="1:46" ht="24">
      <c r="A473" s="286"/>
      <c r="B473" s="286"/>
      <c r="C473" s="286" t="s">
        <v>442</v>
      </c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>
        <v>1</v>
      </c>
      <c r="Q473" s="308"/>
      <c r="R473" s="308"/>
      <c r="S473" s="308"/>
      <c r="T473" s="308"/>
      <c r="U473" s="308"/>
      <c r="V473" s="308"/>
      <c r="W473" s="308"/>
      <c r="X473" s="308"/>
      <c r="Y473" s="308"/>
      <c r="Z473" s="308"/>
      <c r="AA473" s="308">
        <v>1</v>
      </c>
      <c r="AB473" s="308"/>
      <c r="AC473" s="308"/>
      <c r="AD473" s="308"/>
      <c r="AE473" s="308"/>
      <c r="AF473" s="308"/>
      <c r="AG473" s="308"/>
      <c r="AH473" s="308"/>
      <c r="AI473" s="308"/>
      <c r="AJ473" s="308"/>
      <c r="AK473" s="308"/>
      <c r="AL473" s="308"/>
      <c r="AM473" s="308"/>
      <c r="AN473" s="308"/>
      <c r="AO473" s="308"/>
      <c r="AP473" s="308"/>
      <c r="AQ473" s="308"/>
      <c r="AR473" s="308"/>
      <c r="AS473" s="308"/>
      <c r="AT473" s="308">
        <v>2</v>
      </c>
    </row>
    <row r="474" spans="1:46" ht="24">
      <c r="A474" s="286"/>
      <c r="B474" s="286"/>
      <c r="C474" s="286" t="s">
        <v>462</v>
      </c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  <c r="R474" s="308"/>
      <c r="S474" s="308"/>
      <c r="T474" s="308"/>
      <c r="U474" s="308"/>
      <c r="V474" s="308"/>
      <c r="W474" s="308">
        <v>1</v>
      </c>
      <c r="X474" s="308"/>
      <c r="Y474" s="308"/>
      <c r="Z474" s="308"/>
      <c r="AA474" s="308"/>
      <c r="AB474" s="308"/>
      <c r="AC474" s="308"/>
      <c r="AD474" s="308"/>
      <c r="AE474" s="308"/>
      <c r="AF474" s="308">
        <v>1</v>
      </c>
      <c r="AG474" s="308"/>
      <c r="AH474" s="308"/>
      <c r="AI474" s="308"/>
      <c r="AJ474" s="308"/>
      <c r="AK474" s="308"/>
      <c r="AL474" s="308"/>
      <c r="AM474" s="308"/>
      <c r="AN474" s="308"/>
      <c r="AO474" s="308"/>
      <c r="AP474" s="308"/>
      <c r="AQ474" s="308"/>
      <c r="AR474" s="308"/>
      <c r="AS474" s="308"/>
      <c r="AT474" s="308">
        <v>2</v>
      </c>
    </row>
    <row r="475" spans="1:46" ht="24">
      <c r="A475" s="286"/>
      <c r="B475" s="286"/>
      <c r="C475" s="286" t="s">
        <v>392</v>
      </c>
      <c r="D475" s="308"/>
      <c r="E475" s="308">
        <v>1</v>
      </c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  <c r="R475" s="308"/>
      <c r="S475" s="308"/>
      <c r="T475" s="308"/>
      <c r="U475" s="308"/>
      <c r="V475" s="308"/>
      <c r="W475" s="308"/>
      <c r="X475" s="308"/>
      <c r="Y475" s="308"/>
      <c r="Z475" s="308"/>
      <c r="AA475" s="308"/>
      <c r="AB475" s="308"/>
      <c r="AC475" s="308"/>
      <c r="AD475" s="308"/>
      <c r="AE475" s="308"/>
      <c r="AF475" s="308"/>
      <c r="AG475" s="308"/>
      <c r="AH475" s="308"/>
      <c r="AI475" s="308"/>
      <c r="AJ475" s="308"/>
      <c r="AK475" s="308"/>
      <c r="AL475" s="308"/>
      <c r="AM475" s="308"/>
      <c r="AN475" s="308"/>
      <c r="AO475" s="308"/>
      <c r="AP475" s="308"/>
      <c r="AQ475" s="308"/>
      <c r="AR475" s="308"/>
      <c r="AS475" s="308"/>
      <c r="AT475" s="308">
        <v>1</v>
      </c>
    </row>
    <row r="476" spans="1:46" ht="24">
      <c r="A476" s="286"/>
      <c r="B476" s="286"/>
      <c r="C476" s="286" t="s">
        <v>437</v>
      </c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>
        <v>1</v>
      </c>
      <c r="Q476" s="308"/>
      <c r="R476" s="308"/>
      <c r="S476" s="308"/>
      <c r="T476" s="308"/>
      <c r="U476" s="308"/>
      <c r="V476" s="308"/>
      <c r="W476" s="308"/>
      <c r="X476" s="308"/>
      <c r="Y476" s="308"/>
      <c r="Z476" s="308"/>
      <c r="AA476" s="308"/>
      <c r="AB476" s="308"/>
      <c r="AC476" s="308"/>
      <c r="AD476" s="308"/>
      <c r="AE476" s="308"/>
      <c r="AF476" s="308"/>
      <c r="AG476" s="308"/>
      <c r="AH476" s="308"/>
      <c r="AI476" s="308"/>
      <c r="AJ476" s="308"/>
      <c r="AK476" s="308"/>
      <c r="AL476" s="308"/>
      <c r="AM476" s="308"/>
      <c r="AN476" s="308"/>
      <c r="AO476" s="308"/>
      <c r="AP476" s="308"/>
      <c r="AQ476" s="308"/>
      <c r="AR476" s="308"/>
      <c r="AS476" s="308"/>
      <c r="AT476" s="308">
        <v>1</v>
      </c>
    </row>
    <row r="477" spans="1:46" ht="24">
      <c r="A477" s="286"/>
      <c r="B477" s="310" t="s">
        <v>1083</v>
      </c>
      <c r="C477" s="310"/>
      <c r="D477" s="311"/>
      <c r="E477" s="311">
        <v>1</v>
      </c>
      <c r="F477" s="311"/>
      <c r="G477" s="311"/>
      <c r="H477" s="311"/>
      <c r="I477" s="311"/>
      <c r="J477" s="311"/>
      <c r="K477" s="311"/>
      <c r="L477" s="311"/>
      <c r="M477" s="311"/>
      <c r="N477" s="311"/>
      <c r="O477" s="311"/>
      <c r="P477" s="311">
        <v>4</v>
      </c>
      <c r="Q477" s="311"/>
      <c r="R477" s="311">
        <v>2</v>
      </c>
      <c r="S477" s="311">
        <v>1</v>
      </c>
      <c r="T477" s="311">
        <v>2</v>
      </c>
      <c r="U477" s="311">
        <v>1</v>
      </c>
      <c r="V477" s="311"/>
      <c r="W477" s="311">
        <v>2</v>
      </c>
      <c r="X477" s="311"/>
      <c r="Y477" s="311"/>
      <c r="Z477" s="311"/>
      <c r="AA477" s="311">
        <v>1</v>
      </c>
      <c r="AB477" s="311"/>
      <c r="AC477" s="311">
        <v>3</v>
      </c>
      <c r="AD477" s="311"/>
      <c r="AE477" s="311"/>
      <c r="AF477" s="311">
        <v>1</v>
      </c>
      <c r="AG477" s="311"/>
      <c r="AH477" s="311"/>
      <c r="AI477" s="311"/>
      <c r="AJ477" s="311"/>
      <c r="AK477" s="311"/>
      <c r="AL477" s="311"/>
      <c r="AM477" s="311"/>
      <c r="AN477" s="311"/>
      <c r="AO477" s="311"/>
      <c r="AP477" s="311"/>
      <c r="AQ477" s="311"/>
      <c r="AR477" s="311"/>
      <c r="AS477" s="311"/>
      <c r="AT477" s="311">
        <v>18</v>
      </c>
    </row>
    <row r="478" spans="1:46" ht="24">
      <c r="A478" s="286"/>
      <c r="B478" s="286" t="s">
        <v>32</v>
      </c>
      <c r="C478" s="286" t="s">
        <v>514</v>
      </c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  <c r="R478" s="308"/>
      <c r="S478" s="308"/>
      <c r="T478" s="308"/>
      <c r="U478" s="308"/>
      <c r="V478" s="308"/>
      <c r="W478" s="308"/>
      <c r="X478" s="308"/>
      <c r="Y478" s="308"/>
      <c r="Z478" s="308"/>
      <c r="AA478" s="308"/>
      <c r="AB478" s="308"/>
      <c r="AC478" s="308">
        <v>1</v>
      </c>
      <c r="AD478" s="308"/>
      <c r="AE478" s="308"/>
      <c r="AF478" s="308"/>
      <c r="AG478" s="308"/>
      <c r="AH478" s="308"/>
      <c r="AI478" s="308"/>
      <c r="AJ478" s="308"/>
      <c r="AK478" s="308"/>
      <c r="AL478" s="308"/>
      <c r="AM478" s="308"/>
      <c r="AN478" s="308"/>
      <c r="AO478" s="308"/>
      <c r="AP478" s="308"/>
      <c r="AQ478" s="308"/>
      <c r="AR478" s="308"/>
      <c r="AS478" s="308"/>
      <c r="AT478" s="308">
        <v>1</v>
      </c>
    </row>
    <row r="479" spans="1:46" ht="24">
      <c r="A479" s="286"/>
      <c r="B479" s="286"/>
      <c r="C479" s="286" t="s">
        <v>551</v>
      </c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  <c r="R479" s="308"/>
      <c r="S479" s="308"/>
      <c r="T479" s="308"/>
      <c r="U479" s="308"/>
      <c r="V479" s="308"/>
      <c r="W479" s="308"/>
      <c r="X479" s="308"/>
      <c r="Y479" s="308"/>
      <c r="Z479" s="308"/>
      <c r="AA479" s="308"/>
      <c r="AB479" s="308"/>
      <c r="AC479" s="308"/>
      <c r="AD479" s="308"/>
      <c r="AE479" s="308"/>
      <c r="AF479" s="308">
        <v>1</v>
      </c>
      <c r="AG479" s="308"/>
      <c r="AH479" s="308">
        <v>1</v>
      </c>
      <c r="AI479" s="308">
        <v>1</v>
      </c>
      <c r="AJ479" s="308"/>
      <c r="AK479" s="308"/>
      <c r="AL479" s="308"/>
      <c r="AM479" s="308"/>
      <c r="AN479" s="308"/>
      <c r="AO479" s="308"/>
      <c r="AP479" s="308"/>
      <c r="AQ479" s="308"/>
      <c r="AR479" s="308"/>
      <c r="AS479" s="308"/>
      <c r="AT479" s="308">
        <v>3</v>
      </c>
    </row>
    <row r="480" spans="1:46" ht="24">
      <c r="A480" s="286"/>
      <c r="B480" s="286"/>
      <c r="C480" s="286" t="s">
        <v>387</v>
      </c>
      <c r="D480" s="308"/>
      <c r="E480" s="308">
        <v>1</v>
      </c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  <c r="R480" s="308"/>
      <c r="S480" s="308"/>
      <c r="T480" s="308">
        <v>1</v>
      </c>
      <c r="U480" s="308"/>
      <c r="V480" s="308"/>
      <c r="W480" s="308"/>
      <c r="X480" s="308"/>
      <c r="Y480" s="308"/>
      <c r="Z480" s="308"/>
      <c r="AA480" s="308"/>
      <c r="AB480" s="308"/>
      <c r="AC480" s="308"/>
      <c r="AD480" s="308"/>
      <c r="AE480" s="308"/>
      <c r="AF480" s="308"/>
      <c r="AG480" s="308"/>
      <c r="AH480" s="308"/>
      <c r="AI480" s="308"/>
      <c r="AJ480" s="308"/>
      <c r="AK480" s="308"/>
      <c r="AL480" s="308"/>
      <c r="AM480" s="308"/>
      <c r="AN480" s="308"/>
      <c r="AO480" s="308"/>
      <c r="AP480" s="308"/>
      <c r="AQ480" s="308"/>
      <c r="AR480" s="308"/>
      <c r="AS480" s="308"/>
      <c r="AT480" s="308">
        <v>2</v>
      </c>
    </row>
    <row r="481" spans="1:46" ht="24">
      <c r="A481" s="286"/>
      <c r="B481" s="286"/>
      <c r="C481" s="286" t="s">
        <v>32</v>
      </c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  <c r="R481" s="308"/>
      <c r="S481" s="308"/>
      <c r="T481" s="308"/>
      <c r="U481" s="308"/>
      <c r="V481" s="308"/>
      <c r="W481" s="308"/>
      <c r="X481" s="308"/>
      <c r="Y481" s="308"/>
      <c r="Z481" s="308"/>
      <c r="AA481" s="308"/>
      <c r="AB481" s="308"/>
      <c r="AC481" s="308">
        <v>1</v>
      </c>
      <c r="AD481" s="308"/>
      <c r="AE481" s="308"/>
      <c r="AF481" s="308"/>
      <c r="AG481" s="308">
        <v>1</v>
      </c>
      <c r="AH481" s="308">
        <v>1</v>
      </c>
      <c r="AI481" s="308">
        <v>1</v>
      </c>
      <c r="AJ481" s="308"/>
      <c r="AK481" s="308"/>
      <c r="AL481" s="308"/>
      <c r="AM481" s="308"/>
      <c r="AN481" s="308"/>
      <c r="AO481" s="308"/>
      <c r="AP481" s="308"/>
      <c r="AQ481" s="308"/>
      <c r="AR481" s="308"/>
      <c r="AS481" s="308"/>
      <c r="AT481" s="308">
        <v>4</v>
      </c>
    </row>
    <row r="482" spans="1:46" ht="24">
      <c r="A482" s="286"/>
      <c r="B482" s="310" t="s">
        <v>970</v>
      </c>
      <c r="C482" s="310"/>
      <c r="D482" s="311"/>
      <c r="E482" s="311">
        <v>1</v>
      </c>
      <c r="F482" s="311"/>
      <c r="G482" s="311"/>
      <c r="H482" s="311"/>
      <c r="I482" s="311"/>
      <c r="J482" s="311"/>
      <c r="K482" s="311"/>
      <c r="L482" s="311"/>
      <c r="M482" s="311"/>
      <c r="N482" s="311"/>
      <c r="O482" s="311"/>
      <c r="P482" s="311"/>
      <c r="Q482" s="311"/>
      <c r="R482" s="311"/>
      <c r="S482" s="311"/>
      <c r="T482" s="311">
        <v>1</v>
      </c>
      <c r="U482" s="311"/>
      <c r="V482" s="311"/>
      <c r="W482" s="311"/>
      <c r="X482" s="311"/>
      <c r="Y482" s="311"/>
      <c r="Z482" s="311"/>
      <c r="AA482" s="311"/>
      <c r="AB482" s="311"/>
      <c r="AC482" s="311">
        <v>2</v>
      </c>
      <c r="AD482" s="311"/>
      <c r="AE482" s="311"/>
      <c r="AF482" s="311">
        <v>1</v>
      </c>
      <c r="AG482" s="311">
        <v>1</v>
      </c>
      <c r="AH482" s="311">
        <v>2</v>
      </c>
      <c r="AI482" s="311">
        <v>2</v>
      </c>
      <c r="AJ482" s="311"/>
      <c r="AK482" s="311"/>
      <c r="AL482" s="311"/>
      <c r="AM482" s="311"/>
      <c r="AN482" s="311"/>
      <c r="AO482" s="311"/>
      <c r="AP482" s="311"/>
      <c r="AQ482" s="311"/>
      <c r="AR482" s="311"/>
      <c r="AS482" s="311"/>
      <c r="AT482" s="311">
        <v>10</v>
      </c>
    </row>
    <row r="483" spans="1:46" ht="24">
      <c r="A483" s="312" t="s">
        <v>970</v>
      </c>
      <c r="B483" s="312"/>
      <c r="C483" s="312"/>
      <c r="D483" s="313"/>
      <c r="E483" s="313">
        <v>2</v>
      </c>
      <c r="F483" s="313"/>
      <c r="G483" s="313">
        <v>3</v>
      </c>
      <c r="H483" s="313">
        <v>1</v>
      </c>
      <c r="I483" s="313">
        <v>2</v>
      </c>
      <c r="J483" s="313"/>
      <c r="K483" s="313">
        <v>2</v>
      </c>
      <c r="L483" s="313">
        <v>1</v>
      </c>
      <c r="M483" s="313">
        <v>4</v>
      </c>
      <c r="N483" s="313">
        <v>1</v>
      </c>
      <c r="O483" s="313"/>
      <c r="P483" s="313">
        <v>5</v>
      </c>
      <c r="Q483" s="313"/>
      <c r="R483" s="313">
        <v>3</v>
      </c>
      <c r="S483" s="313">
        <v>4</v>
      </c>
      <c r="T483" s="313">
        <v>7</v>
      </c>
      <c r="U483" s="313">
        <v>2</v>
      </c>
      <c r="V483" s="313"/>
      <c r="W483" s="313">
        <v>4</v>
      </c>
      <c r="X483" s="313"/>
      <c r="Y483" s="313">
        <v>1</v>
      </c>
      <c r="Z483" s="313"/>
      <c r="AA483" s="313">
        <v>4</v>
      </c>
      <c r="AB483" s="313">
        <v>2</v>
      </c>
      <c r="AC483" s="313">
        <v>15</v>
      </c>
      <c r="AD483" s="313">
        <v>3</v>
      </c>
      <c r="AE483" s="313">
        <v>4</v>
      </c>
      <c r="AF483" s="313">
        <v>2</v>
      </c>
      <c r="AG483" s="313">
        <v>2</v>
      </c>
      <c r="AH483" s="313">
        <v>4</v>
      </c>
      <c r="AI483" s="313">
        <v>3</v>
      </c>
      <c r="AJ483" s="313">
        <v>1</v>
      </c>
      <c r="AK483" s="313">
        <v>3</v>
      </c>
      <c r="AL483" s="313">
        <v>2</v>
      </c>
      <c r="AM483" s="313">
        <v>3</v>
      </c>
      <c r="AN483" s="313">
        <v>2</v>
      </c>
      <c r="AO483" s="313">
        <v>1</v>
      </c>
      <c r="AP483" s="313"/>
      <c r="AQ483" s="313"/>
      <c r="AR483" s="313">
        <v>1</v>
      </c>
      <c r="AS483" s="313"/>
      <c r="AT483" s="313">
        <v>94</v>
      </c>
    </row>
    <row r="484" spans="1:46" ht="24">
      <c r="A484" s="286" t="s">
        <v>62</v>
      </c>
      <c r="B484" s="286" t="s">
        <v>319</v>
      </c>
      <c r="C484" s="286" t="s">
        <v>319</v>
      </c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  <c r="R484" s="308"/>
      <c r="S484" s="308"/>
      <c r="T484" s="308"/>
      <c r="U484" s="308"/>
      <c r="V484" s="308"/>
      <c r="W484" s="308"/>
      <c r="X484" s="308"/>
      <c r="Y484" s="308"/>
      <c r="Z484" s="308"/>
      <c r="AA484" s="308"/>
      <c r="AB484" s="308"/>
      <c r="AC484" s="308"/>
      <c r="AD484" s="308"/>
      <c r="AE484" s="308"/>
      <c r="AF484" s="308"/>
      <c r="AG484" s="308"/>
      <c r="AH484" s="308"/>
      <c r="AI484" s="308"/>
      <c r="AJ484" s="308"/>
      <c r="AK484" s="308"/>
      <c r="AL484" s="308"/>
      <c r="AM484" s="308"/>
      <c r="AN484" s="308"/>
      <c r="AO484" s="308"/>
      <c r="AP484" s="308"/>
      <c r="AQ484" s="308"/>
      <c r="AR484" s="308"/>
      <c r="AS484" s="308">
        <v>1</v>
      </c>
      <c r="AT484" s="308">
        <v>1</v>
      </c>
    </row>
    <row r="485" spans="1:46" ht="24">
      <c r="A485" s="286"/>
      <c r="B485" s="286"/>
      <c r="C485" s="286" t="s">
        <v>396</v>
      </c>
      <c r="D485" s="308"/>
      <c r="E485" s="308"/>
      <c r="F485" s="308"/>
      <c r="G485" s="308"/>
      <c r="H485" s="308"/>
      <c r="I485" s="308"/>
      <c r="J485" s="308">
        <v>1</v>
      </c>
      <c r="K485" s="308"/>
      <c r="L485" s="308"/>
      <c r="M485" s="308"/>
      <c r="N485" s="308"/>
      <c r="O485" s="308"/>
      <c r="P485" s="308"/>
      <c r="Q485" s="308"/>
      <c r="R485" s="308"/>
      <c r="S485" s="308"/>
      <c r="T485" s="308"/>
      <c r="U485" s="308"/>
      <c r="V485" s="308"/>
      <c r="W485" s="308"/>
      <c r="X485" s="308"/>
      <c r="Y485" s="308"/>
      <c r="Z485" s="308"/>
      <c r="AA485" s="308"/>
      <c r="AB485" s="308">
        <v>1</v>
      </c>
      <c r="AC485" s="308"/>
      <c r="AD485" s="308"/>
      <c r="AE485" s="308">
        <v>1</v>
      </c>
      <c r="AF485" s="308"/>
      <c r="AG485" s="308"/>
      <c r="AH485" s="308"/>
      <c r="AI485" s="308"/>
      <c r="AJ485" s="308"/>
      <c r="AK485" s="308"/>
      <c r="AL485" s="308"/>
      <c r="AM485" s="308"/>
      <c r="AN485" s="308"/>
      <c r="AO485" s="308"/>
      <c r="AP485" s="308"/>
      <c r="AQ485" s="308"/>
      <c r="AR485" s="308"/>
      <c r="AS485" s="308"/>
      <c r="AT485" s="308">
        <v>3</v>
      </c>
    </row>
    <row r="486" spans="1:46" ht="24">
      <c r="A486" s="286"/>
      <c r="B486" s="310" t="s">
        <v>1084</v>
      </c>
      <c r="C486" s="310"/>
      <c r="D486" s="311"/>
      <c r="E486" s="311"/>
      <c r="F486" s="311"/>
      <c r="G486" s="311"/>
      <c r="H486" s="311"/>
      <c r="I486" s="311"/>
      <c r="J486" s="311">
        <v>1</v>
      </c>
      <c r="K486" s="311"/>
      <c r="L486" s="311"/>
      <c r="M486" s="311"/>
      <c r="N486" s="311"/>
      <c r="O486" s="311"/>
      <c r="P486" s="311"/>
      <c r="Q486" s="311"/>
      <c r="R486" s="311"/>
      <c r="S486" s="311"/>
      <c r="T486" s="311"/>
      <c r="U486" s="311"/>
      <c r="V486" s="311"/>
      <c r="W486" s="311"/>
      <c r="X486" s="311"/>
      <c r="Y486" s="311"/>
      <c r="Z486" s="311"/>
      <c r="AA486" s="311"/>
      <c r="AB486" s="311">
        <v>1</v>
      </c>
      <c r="AC486" s="311"/>
      <c r="AD486" s="311"/>
      <c r="AE486" s="311">
        <v>1</v>
      </c>
      <c r="AF486" s="311"/>
      <c r="AG486" s="311"/>
      <c r="AH486" s="311"/>
      <c r="AI486" s="311"/>
      <c r="AJ486" s="311"/>
      <c r="AK486" s="311"/>
      <c r="AL486" s="311"/>
      <c r="AM486" s="311"/>
      <c r="AN486" s="311"/>
      <c r="AO486" s="311"/>
      <c r="AP486" s="311"/>
      <c r="AQ486" s="311"/>
      <c r="AR486" s="311"/>
      <c r="AS486" s="311">
        <v>1</v>
      </c>
      <c r="AT486" s="311">
        <v>4</v>
      </c>
    </row>
    <row r="487" spans="1:46" ht="24">
      <c r="A487" s="286"/>
      <c r="B487" s="286" t="s">
        <v>317</v>
      </c>
      <c r="C487" s="286" t="s">
        <v>482</v>
      </c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  <c r="R487" s="308"/>
      <c r="S487" s="308"/>
      <c r="T487" s="308"/>
      <c r="U487" s="308"/>
      <c r="V487" s="308"/>
      <c r="W487" s="308"/>
      <c r="X487" s="308"/>
      <c r="Y487" s="308"/>
      <c r="Z487" s="308"/>
      <c r="AA487" s="308">
        <v>1</v>
      </c>
      <c r="AB487" s="308"/>
      <c r="AC487" s="308"/>
      <c r="AD487" s="308"/>
      <c r="AE487" s="308"/>
      <c r="AF487" s="308"/>
      <c r="AG487" s="308"/>
      <c r="AH487" s="308"/>
      <c r="AI487" s="308"/>
      <c r="AJ487" s="308"/>
      <c r="AK487" s="308"/>
      <c r="AL487" s="308"/>
      <c r="AM487" s="308"/>
      <c r="AN487" s="308"/>
      <c r="AO487" s="308"/>
      <c r="AP487" s="308"/>
      <c r="AQ487" s="308"/>
      <c r="AR487" s="308"/>
      <c r="AS487" s="308"/>
      <c r="AT487" s="308">
        <v>1</v>
      </c>
    </row>
    <row r="488" spans="1:46" ht="24">
      <c r="A488" s="286"/>
      <c r="B488" s="310" t="s">
        <v>1085</v>
      </c>
      <c r="C488" s="310"/>
      <c r="D488" s="311"/>
      <c r="E488" s="311"/>
      <c r="F488" s="311"/>
      <c r="G488" s="311"/>
      <c r="H488" s="311"/>
      <c r="I488" s="311"/>
      <c r="J488" s="311"/>
      <c r="K488" s="311"/>
      <c r="L488" s="311"/>
      <c r="M488" s="311"/>
      <c r="N488" s="311"/>
      <c r="O488" s="311"/>
      <c r="P488" s="311"/>
      <c r="Q488" s="311"/>
      <c r="R488" s="311"/>
      <c r="S488" s="311"/>
      <c r="T488" s="311"/>
      <c r="U488" s="311"/>
      <c r="V488" s="311"/>
      <c r="W488" s="311"/>
      <c r="X488" s="311"/>
      <c r="Y488" s="311"/>
      <c r="Z488" s="311"/>
      <c r="AA488" s="311">
        <v>1</v>
      </c>
      <c r="AB488" s="311"/>
      <c r="AC488" s="311"/>
      <c r="AD488" s="311"/>
      <c r="AE488" s="311"/>
      <c r="AF488" s="311"/>
      <c r="AG488" s="311"/>
      <c r="AH488" s="311"/>
      <c r="AI488" s="311"/>
      <c r="AJ488" s="311"/>
      <c r="AK488" s="311"/>
      <c r="AL488" s="311"/>
      <c r="AM488" s="311"/>
      <c r="AN488" s="311"/>
      <c r="AO488" s="311"/>
      <c r="AP488" s="311"/>
      <c r="AQ488" s="311"/>
      <c r="AR488" s="311"/>
      <c r="AS488" s="311"/>
      <c r="AT488" s="311">
        <v>1</v>
      </c>
    </row>
    <row r="489" spans="1:46" ht="24">
      <c r="A489" s="286"/>
      <c r="B489" s="286" t="s">
        <v>62</v>
      </c>
      <c r="C489" s="286" t="s">
        <v>489</v>
      </c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  <c r="R489" s="308"/>
      <c r="S489" s="308"/>
      <c r="T489" s="308"/>
      <c r="U489" s="308"/>
      <c r="V489" s="308"/>
      <c r="W489" s="308"/>
      <c r="X489" s="308"/>
      <c r="Y489" s="308"/>
      <c r="Z489" s="308"/>
      <c r="AA489" s="308"/>
      <c r="AB489" s="308">
        <v>1</v>
      </c>
      <c r="AC489" s="308"/>
      <c r="AD489" s="308"/>
      <c r="AE489" s="308"/>
      <c r="AF489" s="308"/>
      <c r="AG489" s="308"/>
      <c r="AH489" s="308"/>
      <c r="AI489" s="308"/>
      <c r="AJ489" s="308"/>
      <c r="AK489" s="308"/>
      <c r="AL489" s="308"/>
      <c r="AM489" s="308"/>
      <c r="AN489" s="308"/>
      <c r="AO489" s="308"/>
      <c r="AP489" s="308"/>
      <c r="AQ489" s="308"/>
      <c r="AR489" s="308"/>
      <c r="AS489" s="308"/>
      <c r="AT489" s="308">
        <v>1</v>
      </c>
    </row>
    <row r="490" spans="1:46" ht="24">
      <c r="A490" s="286"/>
      <c r="B490" s="286"/>
      <c r="C490" s="286" t="s">
        <v>413</v>
      </c>
      <c r="D490" s="308"/>
      <c r="E490" s="308"/>
      <c r="F490" s="308"/>
      <c r="G490" s="308"/>
      <c r="H490" s="308"/>
      <c r="I490" s="308"/>
      <c r="J490" s="308"/>
      <c r="K490" s="308">
        <v>1</v>
      </c>
      <c r="L490" s="308"/>
      <c r="M490" s="308"/>
      <c r="N490" s="308"/>
      <c r="O490" s="308"/>
      <c r="P490" s="308"/>
      <c r="Q490" s="308"/>
      <c r="R490" s="308"/>
      <c r="S490" s="308"/>
      <c r="T490" s="308"/>
      <c r="U490" s="308"/>
      <c r="V490" s="308"/>
      <c r="W490" s="308"/>
      <c r="X490" s="308"/>
      <c r="Y490" s="308"/>
      <c r="Z490" s="308"/>
      <c r="AA490" s="308"/>
      <c r="AB490" s="308"/>
      <c r="AC490" s="308"/>
      <c r="AD490" s="308"/>
      <c r="AE490" s="308"/>
      <c r="AF490" s="308"/>
      <c r="AG490" s="308"/>
      <c r="AH490" s="308"/>
      <c r="AI490" s="308"/>
      <c r="AJ490" s="308"/>
      <c r="AK490" s="308"/>
      <c r="AL490" s="308"/>
      <c r="AM490" s="308"/>
      <c r="AN490" s="308"/>
      <c r="AO490" s="308"/>
      <c r="AP490" s="308"/>
      <c r="AQ490" s="308"/>
      <c r="AR490" s="308"/>
      <c r="AS490" s="308"/>
      <c r="AT490" s="308">
        <v>1</v>
      </c>
    </row>
    <row r="491" spans="1:46" ht="24">
      <c r="A491" s="286"/>
      <c r="B491" s="286"/>
      <c r="C491" s="286" t="s">
        <v>62</v>
      </c>
      <c r="D491" s="308"/>
      <c r="E491" s="308"/>
      <c r="F491" s="308"/>
      <c r="G491" s="308"/>
      <c r="H491" s="308">
        <v>1</v>
      </c>
      <c r="I491" s="308"/>
      <c r="J491" s="308"/>
      <c r="K491" s="308">
        <v>1</v>
      </c>
      <c r="L491" s="308"/>
      <c r="M491" s="308"/>
      <c r="N491" s="308"/>
      <c r="O491" s="308"/>
      <c r="P491" s="308"/>
      <c r="Q491" s="308"/>
      <c r="R491" s="308"/>
      <c r="S491" s="308"/>
      <c r="T491" s="308"/>
      <c r="U491" s="308"/>
      <c r="V491" s="308"/>
      <c r="W491" s="308"/>
      <c r="X491" s="308"/>
      <c r="Y491" s="308"/>
      <c r="Z491" s="308"/>
      <c r="AA491" s="308"/>
      <c r="AB491" s="308"/>
      <c r="AC491" s="308"/>
      <c r="AD491" s="308"/>
      <c r="AE491" s="308"/>
      <c r="AF491" s="308"/>
      <c r="AG491" s="308"/>
      <c r="AH491" s="308"/>
      <c r="AI491" s="308"/>
      <c r="AJ491" s="308"/>
      <c r="AK491" s="308"/>
      <c r="AL491" s="308"/>
      <c r="AM491" s="308"/>
      <c r="AN491" s="308"/>
      <c r="AO491" s="308"/>
      <c r="AP491" s="308"/>
      <c r="AQ491" s="308"/>
      <c r="AR491" s="308"/>
      <c r="AS491" s="308"/>
      <c r="AT491" s="308">
        <v>2</v>
      </c>
    </row>
    <row r="492" spans="1:46" ht="24">
      <c r="A492" s="286"/>
      <c r="B492" s="310" t="s">
        <v>971</v>
      </c>
      <c r="C492" s="310"/>
      <c r="D492" s="311"/>
      <c r="E492" s="311"/>
      <c r="F492" s="311"/>
      <c r="G492" s="311"/>
      <c r="H492" s="311">
        <v>1</v>
      </c>
      <c r="I492" s="311"/>
      <c r="J492" s="311"/>
      <c r="K492" s="311">
        <v>2</v>
      </c>
      <c r="L492" s="311"/>
      <c r="M492" s="311"/>
      <c r="N492" s="311"/>
      <c r="O492" s="311"/>
      <c r="P492" s="311"/>
      <c r="Q492" s="311"/>
      <c r="R492" s="311"/>
      <c r="S492" s="311"/>
      <c r="T492" s="311"/>
      <c r="U492" s="311"/>
      <c r="V492" s="311"/>
      <c r="W492" s="311"/>
      <c r="X492" s="311"/>
      <c r="Y492" s="311"/>
      <c r="Z492" s="311"/>
      <c r="AA492" s="311"/>
      <c r="AB492" s="311">
        <v>1</v>
      </c>
      <c r="AC492" s="311"/>
      <c r="AD492" s="311"/>
      <c r="AE492" s="311"/>
      <c r="AF492" s="311"/>
      <c r="AG492" s="311"/>
      <c r="AH492" s="311"/>
      <c r="AI492" s="311"/>
      <c r="AJ492" s="311"/>
      <c r="AK492" s="311"/>
      <c r="AL492" s="311"/>
      <c r="AM492" s="311"/>
      <c r="AN492" s="311"/>
      <c r="AO492" s="311"/>
      <c r="AP492" s="311"/>
      <c r="AQ492" s="311"/>
      <c r="AR492" s="311"/>
      <c r="AS492" s="311"/>
      <c r="AT492" s="311">
        <v>4</v>
      </c>
    </row>
    <row r="493" spans="1:46" ht="24">
      <c r="A493" s="312" t="s">
        <v>971</v>
      </c>
      <c r="B493" s="312"/>
      <c r="C493" s="312"/>
      <c r="D493" s="313"/>
      <c r="E493" s="313"/>
      <c r="F493" s="313"/>
      <c r="G493" s="313"/>
      <c r="H493" s="313">
        <v>1</v>
      </c>
      <c r="I493" s="313"/>
      <c r="J493" s="313">
        <v>1</v>
      </c>
      <c r="K493" s="313">
        <v>2</v>
      </c>
      <c r="L493" s="313"/>
      <c r="M493" s="313"/>
      <c r="N493" s="313"/>
      <c r="O493" s="313"/>
      <c r="P493" s="313"/>
      <c r="Q493" s="313"/>
      <c r="R493" s="313"/>
      <c r="S493" s="313"/>
      <c r="T493" s="313"/>
      <c r="U493" s="313"/>
      <c r="V493" s="313"/>
      <c r="W493" s="313"/>
      <c r="X493" s="313"/>
      <c r="Y493" s="313"/>
      <c r="Z493" s="313"/>
      <c r="AA493" s="313">
        <v>1</v>
      </c>
      <c r="AB493" s="313">
        <v>2</v>
      </c>
      <c r="AC493" s="313"/>
      <c r="AD493" s="313"/>
      <c r="AE493" s="313">
        <v>1</v>
      </c>
      <c r="AF493" s="313"/>
      <c r="AG493" s="313"/>
      <c r="AH493" s="313"/>
      <c r="AI493" s="313"/>
      <c r="AJ493" s="313"/>
      <c r="AK493" s="313"/>
      <c r="AL493" s="313"/>
      <c r="AM493" s="313"/>
      <c r="AN493" s="313"/>
      <c r="AO493" s="313"/>
      <c r="AP493" s="313"/>
      <c r="AQ493" s="313"/>
      <c r="AR493" s="313"/>
      <c r="AS493" s="313">
        <v>1</v>
      </c>
      <c r="AT493" s="313">
        <v>9</v>
      </c>
    </row>
    <row r="494" spans="1:46" ht="24">
      <c r="A494" s="286" t="s">
        <v>30</v>
      </c>
      <c r="B494" s="286" t="s">
        <v>221</v>
      </c>
      <c r="C494" s="286" t="s">
        <v>522</v>
      </c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  <c r="R494" s="308"/>
      <c r="S494" s="308"/>
      <c r="T494" s="308"/>
      <c r="U494" s="308"/>
      <c r="V494" s="308"/>
      <c r="W494" s="308"/>
      <c r="X494" s="308"/>
      <c r="Y494" s="308"/>
      <c r="Z494" s="308"/>
      <c r="AA494" s="308"/>
      <c r="AB494" s="308"/>
      <c r="AC494" s="308"/>
      <c r="AD494" s="308">
        <v>1</v>
      </c>
      <c r="AE494" s="308"/>
      <c r="AF494" s="308"/>
      <c r="AG494" s="308"/>
      <c r="AH494" s="308"/>
      <c r="AI494" s="308"/>
      <c r="AJ494" s="308"/>
      <c r="AK494" s="308"/>
      <c r="AL494" s="308"/>
      <c r="AM494" s="308"/>
      <c r="AN494" s="308"/>
      <c r="AO494" s="308"/>
      <c r="AP494" s="308"/>
      <c r="AQ494" s="308"/>
      <c r="AR494" s="308"/>
      <c r="AS494" s="308"/>
      <c r="AT494" s="308">
        <v>1</v>
      </c>
    </row>
    <row r="495" spans="1:46" ht="24">
      <c r="A495" s="286"/>
      <c r="B495" s="310" t="s">
        <v>1086</v>
      </c>
      <c r="C495" s="310"/>
      <c r="D495" s="311"/>
      <c r="E495" s="311"/>
      <c r="F495" s="311"/>
      <c r="G495" s="311"/>
      <c r="H495" s="311"/>
      <c r="I495" s="311"/>
      <c r="J495" s="311"/>
      <c r="K495" s="311"/>
      <c r="L495" s="311"/>
      <c r="M495" s="311"/>
      <c r="N495" s="311"/>
      <c r="O495" s="311"/>
      <c r="P495" s="311"/>
      <c r="Q495" s="311"/>
      <c r="R495" s="311"/>
      <c r="S495" s="311"/>
      <c r="T495" s="311"/>
      <c r="U495" s="311"/>
      <c r="V495" s="311"/>
      <c r="W495" s="311"/>
      <c r="X495" s="311"/>
      <c r="Y495" s="311"/>
      <c r="Z495" s="311"/>
      <c r="AA495" s="311"/>
      <c r="AB495" s="311"/>
      <c r="AC495" s="311"/>
      <c r="AD495" s="311">
        <v>1</v>
      </c>
      <c r="AE495" s="311"/>
      <c r="AF495" s="311"/>
      <c r="AG495" s="311"/>
      <c r="AH495" s="311"/>
      <c r="AI495" s="311"/>
      <c r="AJ495" s="311"/>
      <c r="AK495" s="311"/>
      <c r="AL495" s="311"/>
      <c r="AM495" s="311"/>
      <c r="AN495" s="311"/>
      <c r="AO495" s="311"/>
      <c r="AP495" s="311"/>
      <c r="AQ495" s="311"/>
      <c r="AR495" s="311"/>
      <c r="AS495" s="311"/>
      <c r="AT495" s="311">
        <v>1</v>
      </c>
    </row>
    <row r="496" spans="1:46" ht="24">
      <c r="A496" s="286"/>
      <c r="B496" s="286" t="s">
        <v>301</v>
      </c>
      <c r="C496" s="286" t="s">
        <v>226</v>
      </c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  <c r="R496" s="308"/>
      <c r="S496" s="308"/>
      <c r="T496" s="308"/>
      <c r="U496" s="308"/>
      <c r="V496" s="308"/>
      <c r="W496" s="308"/>
      <c r="X496" s="308"/>
      <c r="Y496" s="308"/>
      <c r="Z496" s="308"/>
      <c r="AA496" s="308"/>
      <c r="AB496" s="308"/>
      <c r="AC496" s="308"/>
      <c r="AD496" s="308"/>
      <c r="AE496" s="308"/>
      <c r="AF496" s="308"/>
      <c r="AG496" s="308"/>
      <c r="AH496" s="308"/>
      <c r="AI496" s="308"/>
      <c r="AJ496" s="308"/>
      <c r="AK496" s="308"/>
      <c r="AL496" s="308"/>
      <c r="AM496" s="308"/>
      <c r="AN496" s="308"/>
      <c r="AO496" s="308"/>
      <c r="AP496" s="308"/>
      <c r="AQ496" s="308">
        <v>1</v>
      </c>
      <c r="AR496" s="308"/>
      <c r="AS496" s="308"/>
      <c r="AT496" s="308">
        <v>1</v>
      </c>
    </row>
    <row r="497" spans="1:46" ht="24">
      <c r="A497" s="286"/>
      <c r="B497" s="286"/>
      <c r="C497" s="286" t="s">
        <v>473</v>
      </c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  <c r="R497" s="308"/>
      <c r="S497" s="308"/>
      <c r="T497" s="308"/>
      <c r="U497" s="308"/>
      <c r="V497" s="308"/>
      <c r="W497" s="308"/>
      <c r="X497" s="308"/>
      <c r="Y497" s="308">
        <v>1</v>
      </c>
      <c r="Z497" s="308"/>
      <c r="AA497" s="308"/>
      <c r="AB497" s="308"/>
      <c r="AC497" s="308"/>
      <c r="AD497" s="308"/>
      <c r="AE497" s="308"/>
      <c r="AF497" s="308"/>
      <c r="AG497" s="308"/>
      <c r="AH497" s="308"/>
      <c r="AI497" s="308"/>
      <c r="AJ497" s="308"/>
      <c r="AK497" s="308"/>
      <c r="AL497" s="308"/>
      <c r="AM497" s="308"/>
      <c r="AN497" s="308"/>
      <c r="AO497" s="308"/>
      <c r="AP497" s="308"/>
      <c r="AQ497" s="308"/>
      <c r="AR497" s="308"/>
      <c r="AS497" s="308"/>
      <c r="AT497" s="308">
        <v>1</v>
      </c>
    </row>
    <row r="498" spans="1:46" ht="24">
      <c r="A498" s="286"/>
      <c r="B498" s="310" t="s">
        <v>1087</v>
      </c>
      <c r="C498" s="310"/>
      <c r="D498" s="311"/>
      <c r="E498" s="311"/>
      <c r="F498" s="311"/>
      <c r="G498" s="311"/>
      <c r="H498" s="311"/>
      <c r="I498" s="311"/>
      <c r="J498" s="311"/>
      <c r="K498" s="311"/>
      <c r="L498" s="311"/>
      <c r="M498" s="311"/>
      <c r="N498" s="311"/>
      <c r="O498" s="311"/>
      <c r="P498" s="311"/>
      <c r="Q498" s="311"/>
      <c r="R498" s="311"/>
      <c r="S498" s="311"/>
      <c r="T498" s="311"/>
      <c r="U498" s="311"/>
      <c r="V498" s="311"/>
      <c r="W498" s="311"/>
      <c r="X498" s="311"/>
      <c r="Y498" s="311">
        <v>1</v>
      </c>
      <c r="Z498" s="311"/>
      <c r="AA498" s="311"/>
      <c r="AB498" s="311"/>
      <c r="AC498" s="311"/>
      <c r="AD498" s="311"/>
      <c r="AE498" s="311"/>
      <c r="AF498" s="311"/>
      <c r="AG498" s="311"/>
      <c r="AH498" s="311"/>
      <c r="AI498" s="311"/>
      <c r="AJ498" s="311"/>
      <c r="AK498" s="311"/>
      <c r="AL498" s="311"/>
      <c r="AM498" s="311"/>
      <c r="AN498" s="311"/>
      <c r="AO498" s="311"/>
      <c r="AP498" s="311"/>
      <c r="AQ498" s="311">
        <v>1</v>
      </c>
      <c r="AR498" s="311"/>
      <c r="AS498" s="311"/>
      <c r="AT498" s="311">
        <v>2</v>
      </c>
    </row>
    <row r="499" spans="1:46" ht="24">
      <c r="A499" s="286"/>
      <c r="B499" s="286" t="s">
        <v>186</v>
      </c>
      <c r="C499" s="286" t="s">
        <v>515</v>
      </c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  <c r="R499" s="308"/>
      <c r="S499" s="308"/>
      <c r="T499" s="308"/>
      <c r="U499" s="308"/>
      <c r="V499" s="308"/>
      <c r="W499" s="308"/>
      <c r="X499" s="308"/>
      <c r="Y499" s="308"/>
      <c r="Z499" s="308"/>
      <c r="AA499" s="308">
        <v>1</v>
      </c>
      <c r="AB499" s="308"/>
      <c r="AC499" s="308"/>
      <c r="AD499" s="308"/>
      <c r="AE499" s="308"/>
      <c r="AF499" s="308"/>
      <c r="AG499" s="308"/>
      <c r="AH499" s="308"/>
      <c r="AI499" s="308"/>
      <c r="AJ499" s="308"/>
      <c r="AK499" s="308"/>
      <c r="AL499" s="308"/>
      <c r="AM499" s="308"/>
      <c r="AN499" s="308"/>
      <c r="AO499" s="308"/>
      <c r="AP499" s="308"/>
      <c r="AQ499" s="308"/>
      <c r="AR499" s="308"/>
      <c r="AS499" s="308"/>
      <c r="AT499" s="308">
        <v>1</v>
      </c>
    </row>
    <row r="500" spans="1:46" ht="24">
      <c r="A500" s="286"/>
      <c r="B500" s="310" t="s">
        <v>1088</v>
      </c>
      <c r="C500" s="310"/>
      <c r="D500" s="311"/>
      <c r="E500" s="311"/>
      <c r="F500" s="311"/>
      <c r="G500" s="311"/>
      <c r="H500" s="311"/>
      <c r="I500" s="311"/>
      <c r="J500" s="311"/>
      <c r="K500" s="311"/>
      <c r="L500" s="311"/>
      <c r="M500" s="311"/>
      <c r="N500" s="311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  <c r="Y500" s="311"/>
      <c r="Z500" s="311"/>
      <c r="AA500" s="311">
        <v>1</v>
      </c>
      <c r="AB500" s="311"/>
      <c r="AC500" s="311"/>
      <c r="AD500" s="311"/>
      <c r="AE500" s="311"/>
      <c r="AF500" s="311"/>
      <c r="AG500" s="311"/>
      <c r="AH500" s="311"/>
      <c r="AI500" s="311"/>
      <c r="AJ500" s="311"/>
      <c r="AK500" s="311"/>
      <c r="AL500" s="311"/>
      <c r="AM500" s="311"/>
      <c r="AN500" s="311"/>
      <c r="AO500" s="311"/>
      <c r="AP500" s="311"/>
      <c r="AQ500" s="311"/>
      <c r="AR500" s="311"/>
      <c r="AS500" s="311"/>
      <c r="AT500" s="311">
        <v>1</v>
      </c>
    </row>
    <row r="501" spans="1:46" ht="24">
      <c r="A501" s="286"/>
      <c r="B501" s="286" t="s">
        <v>298</v>
      </c>
      <c r="C501" s="286" t="s">
        <v>461</v>
      </c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  <c r="R501" s="308"/>
      <c r="S501" s="308"/>
      <c r="T501" s="308"/>
      <c r="U501" s="308">
        <v>1</v>
      </c>
      <c r="V501" s="308"/>
      <c r="W501" s="308"/>
      <c r="X501" s="308"/>
      <c r="Y501" s="308"/>
      <c r="Z501" s="308"/>
      <c r="AA501" s="308"/>
      <c r="AB501" s="308"/>
      <c r="AC501" s="308"/>
      <c r="AD501" s="308"/>
      <c r="AE501" s="308"/>
      <c r="AF501" s="308"/>
      <c r="AG501" s="308"/>
      <c r="AH501" s="308"/>
      <c r="AI501" s="308"/>
      <c r="AJ501" s="308"/>
      <c r="AK501" s="308"/>
      <c r="AL501" s="308"/>
      <c r="AM501" s="308"/>
      <c r="AN501" s="308"/>
      <c r="AO501" s="308"/>
      <c r="AP501" s="308"/>
      <c r="AQ501" s="308"/>
      <c r="AR501" s="308"/>
      <c r="AS501" s="308"/>
      <c r="AT501" s="308">
        <v>1</v>
      </c>
    </row>
    <row r="502" spans="1:46" ht="24">
      <c r="A502" s="286"/>
      <c r="B502" s="286"/>
      <c r="C502" s="286" t="s">
        <v>459</v>
      </c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  <c r="R502" s="308"/>
      <c r="S502" s="308"/>
      <c r="T502" s="308"/>
      <c r="U502" s="308"/>
      <c r="V502" s="308"/>
      <c r="W502" s="308"/>
      <c r="X502" s="308"/>
      <c r="Y502" s="308"/>
      <c r="Z502" s="308"/>
      <c r="AA502" s="308"/>
      <c r="AB502" s="308"/>
      <c r="AC502" s="308">
        <v>1</v>
      </c>
      <c r="AD502" s="308"/>
      <c r="AE502" s="308">
        <v>2</v>
      </c>
      <c r="AF502" s="308"/>
      <c r="AG502" s="308"/>
      <c r="AH502" s="308"/>
      <c r="AI502" s="308"/>
      <c r="AJ502" s="308"/>
      <c r="AK502" s="308"/>
      <c r="AL502" s="308"/>
      <c r="AM502" s="308"/>
      <c r="AN502" s="308"/>
      <c r="AO502" s="308"/>
      <c r="AP502" s="308"/>
      <c r="AQ502" s="308"/>
      <c r="AR502" s="308"/>
      <c r="AS502" s="308"/>
      <c r="AT502" s="308">
        <v>3</v>
      </c>
    </row>
    <row r="503" spans="1:46" ht="24">
      <c r="A503" s="286"/>
      <c r="B503" s="310" t="s">
        <v>1089</v>
      </c>
      <c r="C503" s="310"/>
      <c r="D503" s="311"/>
      <c r="E503" s="311"/>
      <c r="F503" s="311"/>
      <c r="G503" s="311"/>
      <c r="H503" s="311"/>
      <c r="I503" s="311"/>
      <c r="J503" s="311"/>
      <c r="K503" s="311"/>
      <c r="L503" s="311"/>
      <c r="M503" s="311"/>
      <c r="N503" s="311"/>
      <c r="O503" s="311"/>
      <c r="P503" s="311"/>
      <c r="Q503" s="311"/>
      <c r="R503" s="311"/>
      <c r="S503" s="311"/>
      <c r="T503" s="311"/>
      <c r="U503" s="311">
        <v>1</v>
      </c>
      <c r="V503" s="311"/>
      <c r="W503" s="311"/>
      <c r="X503" s="311"/>
      <c r="Y503" s="311"/>
      <c r="Z503" s="311"/>
      <c r="AA503" s="311"/>
      <c r="AB503" s="311"/>
      <c r="AC503" s="311">
        <v>1</v>
      </c>
      <c r="AD503" s="311"/>
      <c r="AE503" s="311">
        <v>2</v>
      </c>
      <c r="AF503" s="311"/>
      <c r="AG503" s="311"/>
      <c r="AH503" s="311"/>
      <c r="AI503" s="311"/>
      <c r="AJ503" s="311"/>
      <c r="AK503" s="311"/>
      <c r="AL503" s="311"/>
      <c r="AM503" s="311"/>
      <c r="AN503" s="311"/>
      <c r="AO503" s="311"/>
      <c r="AP503" s="311"/>
      <c r="AQ503" s="311"/>
      <c r="AR503" s="311"/>
      <c r="AS503" s="311"/>
      <c r="AT503" s="311">
        <v>4</v>
      </c>
    </row>
    <row r="504" spans="1:46" ht="24">
      <c r="A504" s="286"/>
      <c r="B504" s="286" t="s">
        <v>297</v>
      </c>
      <c r="C504" s="286" t="s">
        <v>549</v>
      </c>
      <c r="D504" s="308"/>
      <c r="E504" s="308"/>
      <c r="F504" s="308"/>
      <c r="G504" s="308"/>
      <c r="H504" s="308"/>
      <c r="I504" s="308"/>
      <c r="J504" s="308"/>
      <c r="K504" s="308">
        <v>1</v>
      </c>
      <c r="L504" s="308"/>
      <c r="M504" s="308"/>
      <c r="N504" s="308"/>
      <c r="O504" s="308"/>
      <c r="P504" s="308"/>
      <c r="Q504" s="308"/>
      <c r="R504" s="308"/>
      <c r="S504" s="308"/>
      <c r="T504" s="308"/>
      <c r="U504" s="308"/>
      <c r="V504" s="308"/>
      <c r="W504" s="308"/>
      <c r="X504" s="308"/>
      <c r="Y504" s="308"/>
      <c r="Z504" s="308"/>
      <c r="AA504" s="308"/>
      <c r="AB504" s="308"/>
      <c r="AC504" s="308"/>
      <c r="AD504" s="308"/>
      <c r="AE504" s="308"/>
      <c r="AF504" s="308"/>
      <c r="AG504" s="308"/>
      <c r="AH504" s="308"/>
      <c r="AI504" s="308"/>
      <c r="AJ504" s="308"/>
      <c r="AK504" s="308"/>
      <c r="AL504" s="308"/>
      <c r="AM504" s="308"/>
      <c r="AN504" s="308"/>
      <c r="AO504" s="308"/>
      <c r="AP504" s="308"/>
      <c r="AQ504" s="308"/>
      <c r="AR504" s="308"/>
      <c r="AS504" s="308"/>
      <c r="AT504" s="308">
        <v>1</v>
      </c>
    </row>
    <row r="505" spans="1:46" ht="24">
      <c r="A505" s="286"/>
      <c r="B505" s="310" t="s">
        <v>1090</v>
      </c>
      <c r="C505" s="310"/>
      <c r="D505" s="311"/>
      <c r="E505" s="311"/>
      <c r="F505" s="311"/>
      <c r="G505" s="311"/>
      <c r="H505" s="311"/>
      <c r="I505" s="311"/>
      <c r="J505" s="311"/>
      <c r="K505" s="311">
        <v>1</v>
      </c>
      <c r="L505" s="311"/>
      <c r="M505" s="311"/>
      <c r="N505" s="311"/>
      <c r="O505" s="311"/>
      <c r="P505" s="311"/>
      <c r="Q505" s="311"/>
      <c r="R505" s="311"/>
      <c r="S505" s="311"/>
      <c r="T505" s="311"/>
      <c r="U505" s="311"/>
      <c r="V505" s="311"/>
      <c r="W505" s="311"/>
      <c r="X505" s="311"/>
      <c r="Y505" s="311"/>
      <c r="Z505" s="311"/>
      <c r="AA505" s="311"/>
      <c r="AB505" s="311"/>
      <c r="AC505" s="311"/>
      <c r="AD505" s="311"/>
      <c r="AE505" s="311"/>
      <c r="AF505" s="311"/>
      <c r="AG505" s="311"/>
      <c r="AH505" s="311"/>
      <c r="AI505" s="311"/>
      <c r="AJ505" s="311"/>
      <c r="AK505" s="311"/>
      <c r="AL505" s="311"/>
      <c r="AM505" s="311"/>
      <c r="AN505" s="311"/>
      <c r="AO505" s="311"/>
      <c r="AP505" s="311"/>
      <c r="AQ505" s="311"/>
      <c r="AR505" s="311"/>
      <c r="AS505" s="311"/>
      <c r="AT505" s="311">
        <v>1</v>
      </c>
    </row>
    <row r="506" spans="1:46" ht="24">
      <c r="A506" s="286"/>
      <c r="B506" s="286" t="s">
        <v>300</v>
      </c>
      <c r="C506" s="286" t="s">
        <v>538</v>
      </c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  <c r="R506" s="308"/>
      <c r="S506" s="308"/>
      <c r="T506" s="308"/>
      <c r="U506" s="308"/>
      <c r="V506" s="308"/>
      <c r="W506" s="308"/>
      <c r="X506" s="308"/>
      <c r="Y506" s="308"/>
      <c r="Z506" s="308"/>
      <c r="AA506" s="308"/>
      <c r="AB506" s="308"/>
      <c r="AC506" s="308"/>
      <c r="AD506" s="308"/>
      <c r="AE506" s="308">
        <v>1</v>
      </c>
      <c r="AF506" s="308"/>
      <c r="AG506" s="308"/>
      <c r="AH506" s="308"/>
      <c r="AI506" s="308"/>
      <c r="AJ506" s="308"/>
      <c r="AK506" s="308"/>
      <c r="AL506" s="308"/>
      <c r="AM506" s="308"/>
      <c r="AN506" s="308"/>
      <c r="AO506" s="308"/>
      <c r="AP506" s="308"/>
      <c r="AQ506" s="308"/>
      <c r="AR506" s="308"/>
      <c r="AS506" s="308"/>
      <c r="AT506" s="308">
        <v>1</v>
      </c>
    </row>
    <row r="507" spans="1:46" ht="24">
      <c r="A507" s="286"/>
      <c r="B507" s="286"/>
      <c r="C507" s="286" t="s">
        <v>300</v>
      </c>
      <c r="D507" s="308"/>
      <c r="E507" s="308"/>
      <c r="F507" s="308"/>
      <c r="G507" s="308">
        <v>1</v>
      </c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  <c r="AE507" s="308"/>
      <c r="AF507" s="308"/>
      <c r="AG507" s="308"/>
      <c r="AH507" s="308"/>
      <c r="AI507" s="308"/>
      <c r="AJ507" s="308"/>
      <c r="AK507" s="308"/>
      <c r="AL507" s="308"/>
      <c r="AM507" s="308"/>
      <c r="AN507" s="308"/>
      <c r="AO507" s="308"/>
      <c r="AP507" s="308"/>
      <c r="AQ507" s="308"/>
      <c r="AR507" s="308"/>
      <c r="AS507" s="308"/>
      <c r="AT507" s="308">
        <v>1</v>
      </c>
    </row>
    <row r="508" spans="1:46" ht="24">
      <c r="A508" s="286"/>
      <c r="B508" s="310" t="s">
        <v>1091</v>
      </c>
      <c r="C508" s="310"/>
      <c r="D508" s="311"/>
      <c r="E508" s="311"/>
      <c r="F508" s="311"/>
      <c r="G508" s="311">
        <v>1</v>
      </c>
      <c r="H508" s="311"/>
      <c r="I508" s="311"/>
      <c r="J508" s="311"/>
      <c r="K508" s="311"/>
      <c r="L508" s="311"/>
      <c r="M508" s="311"/>
      <c r="N508" s="311"/>
      <c r="O508" s="311"/>
      <c r="P508" s="311"/>
      <c r="Q508" s="311"/>
      <c r="R508" s="311"/>
      <c r="S508" s="311"/>
      <c r="T508" s="311"/>
      <c r="U508" s="311"/>
      <c r="V508" s="311"/>
      <c r="W508" s="311"/>
      <c r="X508" s="311"/>
      <c r="Y508" s="311"/>
      <c r="Z508" s="311"/>
      <c r="AA508" s="311"/>
      <c r="AB508" s="311"/>
      <c r="AC508" s="311"/>
      <c r="AD508" s="311"/>
      <c r="AE508" s="311">
        <v>1</v>
      </c>
      <c r="AF508" s="311"/>
      <c r="AG508" s="311"/>
      <c r="AH508" s="311"/>
      <c r="AI508" s="311"/>
      <c r="AJ508" s="311"/>
      <c r="AK508" s="311"/>
      <c r="AL508" s="311"/>
      <c r="AM508" s="311"/>
      <c r="AN508" s="311"/>
      <c r="AO508" s="311"/>
      <c r="AP508" s="311"/>
      <c r="AQ508" s="311"/>
      <c r="AR508" s="311"/>
      <c r="AS508" s="311"/>
      <c r="AT508" s="311">
        <v>2</v>
      </c>
    </row>
    <row r="509" spans="1:46" ht="24">
      <c r="A509" s="286"/>
      <c r="B509" s="286" t="s">
        <v>30</v>
      </c>
      <c r="C509" s="286" t="s">
        <v>517</v>
      </c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  <c r="Y509" s="308"/>
      <c r="Z509" s="308"/>
      <c r="AA509" s="308"/>
      <c r="AB509" s="308"/>
      <c r="AC509" s="308"/>
      <c r="AD509" s="308"/>
      <c r="AE509" s="308">
        <v>1</v>
      </c>
      <c r="AF509" s="308"/>
      <c r="AG509" s="308"/>
      <c r="AH509" s="308"/>
      <c r="AI509" s="308"/>
      <c r="AJ509" s="308"/>
      <c r="AK509" s="308"/>
      <c r="AL509" s="308"/>
      <c r="AM509" s="308"/>
      <c r="AN509" s="308"/>
      <c r="AO509" s="308"/>
      <c r="AP509" s="308"/>
      <c r="AQ509" s="308"/>
      <c r="AR509" s="308"/>
      <c r="AS509" s="308"/>
      <c r="AT509" s="308">
        <v>1</v>
      </c>
    </row>
    <row r="510" spans="1:46" ht="24">
      <c r="A510" s="286"/>
      <c r="B510" s="286"/>
      <c r="C510" s="286" t="s">
        <v>681</v>
      </c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  <c r="Y510" s="308"/>
      <c r="Z510" s="308"/>
      <c r="AA510" s="308"/>
      <c r="AB510" s="308"/>
      <c r="AC510" s="308"/>
      <c r="AD510" s="308"/>
      <c r="AE510" s="308"/>
      <c r="AF510" s="308"/>
      <c r="AG510" s="308"/>
      <c r="AH510" s="308"/>
      <c r="AI510" s="308">
        <v>1</v>
      </c>
      <c r="AJ510" s="308"/>
      <c r="AK510" s="308"/>
      <c r="AL510" s="308"/>
      <c r="AM510" s="308"/>
      <c r="AN510" s="308"/>
      <c r="AO510" s="308"/>
      <c r="AP510" s="308"/>
      <c r="AQ510" s="308"/>
      <c r="AR510" s="308"/>
      <c r="AS510" s="308"/>
      <c r="AT510" s="308">
        <v>1</v>
      </c>
    </row>
    <row r="511" spans="1:46" ht="24">
      <c r="A511" s="286"/>
      <c r="B511" s="286"/>
      <c r="C511" s="286" t="s">
        <v>483</v>
      </c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  <c r="R511" s="308"/>
      <c r="S511" s="308"/>
      <c r="T511" s="308"/>
      <c r="U511" s="308"/>
      <c r="V511" s="308"/>
      <c r="W511" s="308"/>
      <c r="X511" s="308"/>
      <c r="Y511" s="308"/>
      <c r="Z511" s="308"/>
      <c r="AA511" s="308">
        <v>1</v>
      </c>
      <c r="AB511" s="308"/>
      <c r="AC511" s="308"/>
      <c r="AD511" s="308"/>
      <c r="AE511" s="308"/>
      <c r="AF511" s="308"/>
      <c r="AG511" s="308"/>
      <c r="AH511" s="308"/>
      <c r="AI511" s="308"/>
      <c r="AJ511" s="308"/>
      <c r="AK511" s="308"/>
      <c r="AL511" s="308"/>
      <c r="AM511" s="308"/>
      <c r="AN511" s="308"/>
      <c r="AO511" s="308"/>
      <c r="AP511" s="308"/>
      <c r="AQ511" s="308"/>
      <c r="AR511" s="308"/>
      <c r="AS511" s="308"/>
      <c r="AT511" s="308">
        <v>1</v>
      </c>
    </row>
    <row r="512" spans="1:46" ht="24">
      <c r="A512" s="286"/>
      <c r="B512" s="310" t="s">
        <v>972</v>
      </c>
      <c r="C512" s="310"/>
      <c r="D512" s="311"/>
      <c r="E512" s="311"/>
      <c r="F512" s="311"/>
      <c r="G512" s="311"/>
      <c r="H512" s="311"/>
      <c r="I512" s="311"/>
      <c r="J512" s="311"/>
      <c r="K512" s="311"/>
      <c r="L512" s="311"/>
      <c r="M512" s="311"/>
      <c r="N512" s="311"/>
      <c r="O512" s="311"/>
      <c r="P512" s="311"/>
      <c r="Q512" s="311"/>
      <c r="R512" s="311"/>
      <c r="S512" s="311"/>
      <c r="T512" s="311"/>
      <c r="U512" s="311"/>
      <c r="V512" s="311"/>
      <c r="W512" s="311"/>
      <c r="X512" s="311"/>
      <c r="Y512" s="311"/>
      <c r="Z512" s="311"/>
      <c r="AA512" s="311">
        <v>1</v>
      </c>
      <c r="AB512" s="311"/>
      <c r="AC512" s="311"/>
      <c r="AD512" s="311"/>
      <c r="AE512" s="311">
        <v>1</v>
      </c>
      <c r="AF512" s="311"/>
      <c r="AG512" s="311"/>
      <c r="AH512" s="311"/>
      <c r="AI512" s="311">
        <v>1</v>
      </c>
      <c r="AJ512" s="311"/>
      <c r="AK512" s="311"/>
      <c r="AL512" s="311"/>
      <c r="AM512" s="311"/>
      <c r="AN512" s="311"/>
      <c r="AO512" s="311"/>
      <c r="AP512" s="311"/>
      <c r="AQ512" s="311"/>
      <c r="AR512" s="311"/>
      <c r="AS512" s="311"/>
      <c r="AT512" s="311">
        <v>3</v>
      </c>
    </row>
    <row r="513" spans="1:46" ht="24">
      <c r="A513" s="312" t="s">
        <v>972</v>
      </c>
      <c r="B513" s="312"/>
      <c r="C513" s="312"/>
      <c r="D513" s="313"/>
      <c r="E513" s="313"/>
      <c r="F513" s="313"/>
      <c r="G513" s="313">
        <v>1</v>
      </c>
      <c r="H513" s="313"/>
      <c r="I513" s="313"/>
      <c r="J513" s="313"/>
      <c r="K513" s="313">
        <v>1</v>
      </c>
      <c r="L513" s="313"/>
      <c r="M513" s="313"/>
      <c r="N513" s="313"/>
      <c r="O513" s="313"/>
      <c r="P513" s="313"/>
      <c r="Q513" s="313"/>
      <c r="R513" s="313"/>
      <c r="S513" s="313"/>
      <c r="T513" s="313"/>
      <c r="U513" s="313">
        <v>1</v>
      </c>
      <c r="V513" s="313"/>
      <c r="W513" s="313"/>
      <c r="X513" s="313"/>
      <c r="Y513" s="313">
        <v>1</v>
      </c>
      <c r="Z513" s="313"/>
      <c r="AA513" s="313">
        <v>2</v>
      </c>
      <c r="AB513" s="313"/>
      <c r="AC513" s="313">
        <v>1</v>
      </c>
      <c r="AD513" s="313">
        <v>1</v>
      </c>
      <c r="AE513" s="313">
        <v>4</v>
      </c>
      <c r="AF513" s="313"/>
      <c r="AG513" s="313"/>
      <c r="AH513" s="313"/>
      <c r="AI513" s="313">
        <v>1</v>
      </c>
      <c r="AJ513" s="313"/>
      <c r="AK513" s="313"/>
      <c r="AL513" s="313"/>
      <c r="AM513" s="313"/>
      <c r="AN513" s="313"/>
      <c r="AO513" s="313"/>
      <c r="AP513" s="313"/>
      <c r="AQ513" s="313">
        <v>1</v>
      </c>
      <c r="AR513" s="313"/>
      <c r="AS513" s="313"/>
      <c r="AT513" s="313">
        <v>14</v>
      </c>
    </row>
    <row r="514" spans="1:46" ht="24">
      <c r="A514" s="286" t="s">
        <v>952</v>
      </c>
      <c r="B514" s="286"/>
      <c r="C514" s="286"/>
      <c r="D514" s="308">
        <v>3</v>
      </c>
      <c r="E514" s="308">
        <v>7</v>
      </c>
      <c r="F514" s="308">
        <v>14</v>
      </c>
      <c r="G514" s="308">
        <v>12</v>
      </c>
      <c r="H514" s="308">
        <v>12</v>
      </c>
      <c r="I514" s="308">
        <v>11</v>
      </c>
      <c r="J514" s="308">
        <v>11</v>
      </c>
      <c r="K514" s="308">
        <v>16</v>
      </c>
      <c r="L514" s="308">
        <v>10</v>
      </c>
      <c r="M514" s="308">
        <v>11</v>
      </c>
      <c r="N514" s="308">
        <v>14</v>
      </c>
      <c r="O514" s="308">
        <v>17</v>
      </c>
      <c r="P514" s="308">
        <v>14</v>
      </c>
      <c r="Q514" s="308">
        <v>11</v>
      </c>
      <c r="R514" s="308">
        <v>15</v>
      </c>
      <c r="S514" s="308">
        <v>16</v>
      </c>
      <c r="T514" s="308">
        <v>22</v>
      </c>
      <c r="U514" s="308">
        <v>12</v>
      </c>
      <c r="V514" s="308">
        <v>5</v>
      </c>
      <c r="W514" s="308">
        <v>10</v>
      </c>
      <c r="X514" s="308">
        <v>3</v>
      </c>
      <c r="Y514" s="308">
        <v>3</v>
      </c>
      <c r="Z514" s="308">
        <v>4</v>
      </c>
      <c r="AA514" s="308">
        <v>14</v>
      </c>
      <c r="AB514" s="308">
        <v>25</v>
      </c>
      <c r="AC514" s="308">
        <v>35</v>
      </c>
      <c r="AD514" s="308">
        <v>21</v>
      </c>
      <c r="AE514" s="308">
        <v>35</v>
      </c>
      <c r="AF514" s="308">
        <v>18</v>
      </c>
      <c r="AG514" s="308">
        <v>28</v>
      </c>
      <c r="AH514" s="308">
        <v>24</v>
      </c>
      <c r="AI514" s="308">
        <v>47</v>
      </c>
      <c r="AJ514" s="308">
        <v>33</v>
      </c>
      <c r="AK514" s="308">
        <v>28</v>
      </c>
      <c r="AL514" s="308">
        <v>30</v>
      </c>
      <c r="AM514" s="308">
        <v>18</v>
      </c>
      <c r="AN514" s="308">
        <v>28</v>
      </c>
      <c r="AO514" s="308">
        <v>13</v>
      </c>
      <c r="AP514" s="308">
        <v>5</v>
      </c>
      <c r="AQ514" s="308">
        <v>7</v>
      </c>
      <c r="AR514" s="308">
        <v>5</v>
      </c>
      <c r="AS514" s="308">
        <v>7</v>
      </c>
      <c r="AT514" s="308">
        <v>674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P223"/>
  <sheetViews>
    <sheetView workbookViewId="0">
      <selection activeCell="B3" sqref="B3"/>
    </sheetView>
  </sheetViews>
  <sheetFormatPr defaultColWidth="9.09765625" defaultRowHeight="24"/>
  <cols>
    <col min="1" max="1" width="10.59765625" style="194" customWidth="1"/>
    <col min="2" max="2" width="18.59765625" style="247" customWidth="1"/>
    <col min="3" max="3" width="5.09765625" style="18" customWidth="1"/>
    <col min="4" max="5" width="4.8984375" style="18" customWidth="1"/>
    <col min="6" max="6" width="5" style="18" customWidth="1"/>
    <col min="7" max="8" width="5.09765625" style="18" customWidth="1"/>
    <col min="9" max="9" width="4.69921875" style="18" customWidth="1"/>
    <col min="10" max="10" width="5" style="18" customWidth="1"/>
    <col min="11" max="13" width="5.19921875" style="18" customWidth="1"/>
    <col min="14" max="14" width="5" style="18" customWidth="1"/>
    <col min="15" max="15" width="5.09765625" style="58" bestFit="1" customWidth="1"/>
    <col min="16" max="16" width="21.59765625" style="149" bestFit="1" customWidth="1"/>
    <col min="17" max="18" width="9.09765625" style="18"/>
    <col min="19" max="19" width="9.19921875" style="18" bestFit="1" customWidth="1"/>
    <col min="20" max="16384" width="9.09765625" style="18"/>
  </cols>
  <sheetData>
    <row r="1" spans="1:16">
      <c r="B1" s="195" t="s">
        <v>381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6">
      <c r="A2" s="196"/>
      <c r="B2" s="197" t="s">
        <v>1097</v>
      </c>
      <c r="C2" s="196"/>
      <c r="D2" s="196"/>
      <c r="E2" s="196"/>
      <c r="F2" s="196"/>
      <c r="G2" s="196"/>
      <c r="H2" s="196"/>
    </row>
    <row r="3" spans="1:16">
      <c r="A3" s="198" t="s">
        <v>9</v>
      </c>
      <c r="B3" s="199" t="s">
        <v>72</v>
      </c>
      <c r="C3" s="198" t="s">
        <v>65</v>
      </c>
      <c r="D3" s="198" t="s">
        <v>66</v>
      </c>
      <c r="E3" s="198" t="s">
        <v>47</v>
      </c>
      <c r="F3" s="198" t="s">
        <v>48</v>
      </c>
      <c r="G3" s="198" t="s">
        <v>49</v>
      </c>
      <c r="H3" s="198" t="s">
        <v>50</v>
      </c>
      <c r="I3" s="198" t="s">
        <v>51</v>
      </c>
      <c r="J3" s="198" t="s">
        <v>52</v>
      </c>
      <c r="K3" s="198" t="s">
        <v>53</v>
      </c>
      <c r="L3" s="198" t="s">
        <v>54</v>
      </c>
      <c r="M3" s="198" t="s">
        <v>55</v>
      </c>
      <c r="N3" s="198" t="s">
        <v>56</v>
      </c>
      <c r="O3" s="198" t="s">
        <v>41</v>
      </c>
      <c r="P3" s="200" t="s">
        <v>330</v>
      </c>
    </row>
    <row r="4" spans="1:16">
      <c r="A4" s="201"/>
      <c r="B4" s="202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3" t="s">
        <v>1</v>
      </c>
    </row>
    <row r="5" spans="1:16">
      <c r="A5" s="204" t="s">
        <v>73</v>
      </c>
      <c r="B5" s="205" t="s">
        <v>152</v>
      </c>
      <c r="C5" s="206">
        <v>4</v>
      </c>
      <c r="D5" s="206">
        <v>14</v>
      </c>
      <c r="E5" s="206">
        <v>17</v>
      </c>
      <c r="F5" s="206">
        <v>21</v>
      </c>
      <c r="G5" s="206">
        <v>44</v>
      </c>
      <c r="H5" s="206">
        <v>213</v>
      </c>
      <c r="I5" s="206">
        <v>255</v>
      </c>
      <c r="J5" s="206">
        <v>158</v>
      </c>
      <c r="K5" s="206">
        <v>117</v>
      </c>
      <c r="L5" s="206">
        <v>70</v>
      </c>
      <c r="M5" s="206">
        <v>23</v>
      </c>
      <c r="N5" s="206">
        <v>12</v>
      </c>
      <c r="O5" s="207">
        <v>948</v>
      </c>
    </row>
    <row r="6" spans="1:16">
      <c r="A6" s="204"/>
      <c r="B6" s="205" t="s">
        <v>188</v>
      </c>
      <c r="C6" s="206">
        <v>13</v>
      </c>
      <c r="D6" s="206">
        <v>11</v>
      </c>
      <c r="E6" s="206">
        <v>15</v>
      </c>
      <c r="F6" s="206">
        <v>35</v>
      </c>
      <c r="G6" s="206">
        <v>32</v>
      </c>
      <c r="H6" s="206">
        <v>30</v>
      </c>
      <c r="I6" s="206">
        <v>60</v>
      </c>
      <c r="J6" s="206">
        <v>46</v>
      </c>
      <c r="K6" s="206">
        <v>23</v>
      </c>
      <c r="L6" s="206">
        <v>16</v>
      </c>
      <c r="M6" s="206">
        <v>5</v>
      </c>
      <c r="N6" s="206">
        <v>0</v>
      </c>
      <c r="O6" s="207">
        <v>286</v>
      </c>
    </row>
    <row r="7" spans="1:16">
      <c r="A7" s="204"/>
      <c r="B7" s="205" t="s">
        <v>325</v>
      </c>
      <c r="C7" s="206">
        <v>1</v>
      </c>
      <c r="D7" s="206">
        <v>2</v>
      </c>
      <c r="E7" s="206">
        <v>0</v>
      </c>
      <c r="F7" s="206">
        <v>1</v>
      </c>
      <c r="G7" s="206">
        <v>1</v>
      </c>
      <c r="H7" s="206">
        <v>7</v>
      </c>
      <c r="I7" s="206">
        <v>4</v>
      </c>
      <c r="J7" s="206">
        <v>2</v>
      </c>
      <c r="K7" s="206">
        <v>4</v>
      </c>
      <c r="L7" s="206">
        <v>3</v>
      </c>
      <c r="M7" s="206">
        <v>1</v>
      </c>
      <c r="N7" s="206">
        <v>4</v>
      </c>
      <c r="O7" s="207">
        <v>30</v>
      </c>
    </row>
    <row r="8" spans="1:16">
      <c r="A8" s="204"/>
      <c r="B8" s="205" t="s">
        <v>326</v>
      </c>
      <c r="C8" s="206">
        <v>1</v>
      </c>
      <c r="D8" s="206">
        <v>1</v>
      </c>
      <c r="E8" s="206">
        <v>0</v>
      </c>
      <c r="F8" s="206">
        <v>2</v>
      </c>
      <c r="G8" s="206">
        <v>4</v>
      </c>
      <c r="H8" s="206">
        <v>28</v>
      </c>
      <c r="I8" s="206">
        <v>16</v>
      </c>
      <c r="J8" s="206">
        <v>21</v>
      </c>
      <c r="K8" s="206">
        <v>9</v>
      </c>
      <c r="L8" s="206">
        <v>10</v>
      </c>
      <c r="M8" s="206">
        <v>5</v>
      </c>
      <c r="N8" s="206">
        <v>3</v>
      </c>
      <c r="O8" s="207">
        <v>100</v>
      </c>
    </row>
    <row r="9" spans="1:16">
      <c r="A9" s="204"/>
      <c r="B9" s="205" t="s">
        <v>329</v>
      </c>
      <c r="C9" s="206">
        <v>1</v>
      </c>
      <c r="D9" s="206">
        <v>0</v>
      </c>
      <c r="E9" s="206">
        <v>2</v>
      </c>
      <c r="F9" s="206">
        <v>6</v>
      </c>
      <c r="G9" s="206">
        <v>3</v>
      </c>
      <c r="H9" s="206">
        <v>18</v>
      </c>
      <c r="I9" s="206">
        <v>29</v>
      </c>
      <c r="J9" s="206">
        <v>35</v>
      </c>
      <c r="K9" s="206">
        <v>23</v>
      </c>
      <c r="L9" s="206">
        <v>15</v>
      </c>
      <c r="M9" s="206">
        <v>2</v>
      </c>
      <c r="N9" s="206">
        <v>2</v>
      </c>
      <c r="O9" s="207">
        <f t="shared" ref="O9:O12" si="0">SUM(C9:N9)</f>
        <v>136</v>
      </c>
    </row>
    <row r="10" spans="1:16">
      <c r="A10" s="208"/>
      <c r="B10" s="209" t="s">
        <v>382</v>
      </c>
      <c r="C10" s="210">
        <f>MEDIAN(C5:C9)</f>
        <v>1</v>
      </c>
      <c r="D10" s="210">
        <f t="shared" ref="D10:N10" si="1">MEDIAN(D5:D9)</f>
        <v>2</v>
      </c>
      <c r="E10" s="210">
        <f t="shared" si="1"/>
        <v>2</v>
      </c>
      <c r="F10" s="210">
        <f t="shared" si="1"/>
        <v>6</v>
      </c>
      <c r="G10" s="210">
        <f t="shared" si="1"/>
        <v>4</v>
      </c>
      <c r="H10" s="210">
        <f t="shared" si="1"/>
        <v>28</v>
      </c>
      <c r="I10" s="210">
        <f t="shared" si="1"/>
        <v>29</v>
      </c>
      <c r="J10" s="210">
        <f t="shared" si="1"/>
        <v>35</v>
      </c>
      <c r="K10" s="210">
        <f t="shared" si="1"/>
        <v>23</v>
      </c>
      <c r="L10" s="210">
        <f t="shared" si="1"/>
        <v>15</v>
      </c>
      <c r="M10" s="210">
        <f t="shared" si="1"/>
        <v>5</v>
      </c>
      <c r="N10" s="210">
        <f t="shared" si="1"/>
        <v>3</v>
      </c>
      <c r="O10" s="210">
        <f t="shared" si="0"/>
        <v>153</v>
      </c>
    </row>
    <row r="11" spans="1:16">
      <c r="A11" s="204"/>
      <c r="B11" s="211" t="s">
        <v>74</v>
      </c>
      <c r="C11" s="148">
        <f>C10*P11/O10</f>
        <v>0.8</v>
      </c>
      <c r="D11" s="148">
        <f>D10*P11/O10</f>
        <v>1.6</v>
      </c>
      <c r="E11" s="148">
        <f>E10*P11/O10</f>
        <v>1.6</v>
      </c>
      <c r="F11" s="148">
        <f>F10*P11/O10</f>
        <v>4.8000000000000007</v>
      </c>
      <c r="G11" s="148">
        <f>G10*P11/O10</f>
        <v>3.2</v>
      </c>
      <c r="H11" s="148">
        <f>H10*P11/O10</f>
        <v>22.400000000000002</v>
      </c>
      <c r="I11" s="148">
        <f>I10*P11/O10</f>
        <v>23.200000000000003</v>
      </c>
      <c r="J11" s="148">
        <f>J10*P11/O10</f>
        <v>28</v>
      </c>
      <c r="K11" s="148">
        <f>K10*P11/O10</f>
        <v>18.400000000000002</v>
      </c>
      <c r="L11" s="148">
        <f>L10*P11/O10</f>
        <v>12</v>
      </c>
      <c r="M11" s="148">
        <f>M10*P11/O10</f>
        <v>4</v>
      </c>
      <c r="N11" s="148">
        <f>N10*P11/O10</f>
        <v>2.4000000000000004</v>
      </c>
      <c r="O11" s="112">
        <f t="shared" si="0"/>
        <v>122.40000000000002</v>
      </c>
      <c r="P11" s="212">
        <f>O10*80/100</f>
        <v>122.4</v>
      </c>
    </row>
    <row r="12" spans="1:16">
      <c r="A12" s="204"/>
      <c r="B12" s="213" t="s">
        <v>378</v>
      </c>
      <c r="C12" s="214">
        <f>รายเดือน67!B5</f>
        <v>5</v>
      </c>
      <c r="D12" s="214">
        <f>รายเดือน67!C5</f>
        <v>3</v>
      </c>
      <c r="E12" s="214">
        <f>รายเดือน67!D5</f>
        <v>1</v>
      </c>
      <c r="F12" s="214">
        <f>รายเดือน67!E5</f>
        <v>6</v>
      </c>
      <c r="G12" s="214">
        <f>รายเดือน67!F5</f>
        <v>2</v>
      </c>
      <c r="H12" s="214">
        <f>รายเดือน67!G5</f>
        <v>7</v>
      </c>
      <c r="I12" s="214">
        <f>รายเดือน67!H5</f>
        <v>21</v>
      </c>
      <c r="J12" s="214">
        <f>รายเดือน67!I5</f>
        <v>32</v>
      </c>
      <c r="K12" s="214">
        <f>รายเดือน67!J5</f>
        <v>13</v>
      </c>
      <c r="L12" s="214">
        <f>รายเดือน67!K5</f>
        <v>3</v>
      </c>
      <c r="M12" s="214">
        <f>รายเดือน67!L5</f>
        <v>0</v>
      </c>
      <c r="N12" s="214">
        <f>รายเดือน67!M5</f>
        <v>0</v>
      </c>
      <c r="O12" s="215">
        <f t="shared" si="0"/>
        <v>93</v>
      </c>
      <c r="P12" s="216"/>
    </row>
    <row r="13" spans="1:16">
      <c r="A13" s="204"/>
      <c r="B13" s="217" t="s">
        <v>383</v>
      </c>
      <c r="C13" s="218">
        <f>C12</f>
        <v>5</v>
      </c>
      <c r="D13" s="218">
        <f>C12+D12</f>
        <v>8</v>
      </c>
      <c r="E13" s="218">
        <f>C12+D12+E12</f>
        <v>9</v>
      </c>
      <c r="F13" s="218">
        <f>C12+D12+E12+F12</f>
        <v>15</v>
      </c>
      <c r="G13" s="218">
        <f>C12+D12+E12+F12+G12</f>
        <v>17</v>
      </c>
      <c r="H13" s="218">
        <f>C12+D12+E12+F12+G12+H12</f>
        <v>24</v>
      </c>
      <c r="I13" s="218">
        <f>C12+D12+E12+F12+G12+H12+I12</f>
        <v>45</v>
      </c>
      <c r="J13" s="218">
        <f>C12+D12+E12+F12+G12+H12+I12+J12</f>
        <v>77</v>
      </c>
      <c r="K13" s="218">
        <f>C12+D12+E12+F12+G12+H12+I12+J12+K12</f>
        <v>90</v>
      </c>
      <c r="L13" s="218">
        <f>C12+D12+E12+F12+G12+H12+I12+J12+K12+L12</f>
        <v>93</v>
      </c>
      <c r="M13" s="218">
        <f>C12+D12+E12+F12+G12+H12+I12+J12+K12+L12+M12</f>
        <v>93</v>
      </c>
      <c r="N13" s="218">
        <f>C12+D12+E12+F12+G12+H12+I12+J12+K12+L12+M12+N12</f>
        <v>93</v>
      </c>
      <c r="O13" s="219"/>
      <c r="P13" s="216"/>
    </row>
    <row r="14" spans="1:16">
      <c r="A14" s="220"/>
      <c r="B14" s="221" t="s">
        <v>72</v>
      </c>
      <c r="C14" s="222" t="s">
        <v>65</v>
      </c>
      <c r="D14" s="222" t="s">
        <v>66</v>
      </c>
      <c r="E14" s="222" t="s">
        <v>47</v>
      </c>
      <c r="F14" s="222" t="s">
        <v>48</v>
      </c>
      <c r="G14" s="222" t="s">
        <v>49</v>
      </c>
      <c r="H14" s="222" t="s">
        <v>50</v>
      </c>
      <c r="I14" s="222" t="s">
        <v>51</v>
      </c>
      <c r="J14" s="222" t="s">
        <v>52</v>
      </c>
      <c r="K14" s="222" t="s">
        <v>53</v>
      </c>
      <c r="L14" s="222" t="s">
        <v>54</v>
      </c>
      <c r="M14" s="222" t="s">
        <v>55</v>
      </c>
      <c r="N14" s="222" t="s">
        <v>56</v>
      </c>
      <c r="O14" s="219" t="s">
        <v>41</v>
      </c>
      <c r="P14" s="216"/>
    </row>
    <row r="15" spans="1:16">
      <c r="A15" s="204" t="s">
        <v>75</v>
      </c>
      <c r="B15" s="205" t="s">
        <v>152</v>
      </c>
      <c r="C15" s="223">
        <v>2</v>
      </c>
      <c r="D15" s="223">
        <v>2</v>
      </c>
      <c r="E15" s="223">
        <v>1</v>
      </c>
      <c r="F15" s="223">
        <v>3</v>
      </c>
      <c r="G15" s="223">
        <v>5</v>
      </c>
      <c r="H15" s="223">
        <v>17</v>
      </c>
      <c r="I15" s="223">
        <v>39</v>
      </c>
      <c r="J15" s="223">
        <v>31</v>
      </c>
      <c r="K15" s="223">
        <v>19</v>
      </c>
      <c r="L15" s="223">
        <v>10</v>
      </c>
      <c r="M15" s="223">
        <v>3</v>
      </c>
      <c r="N15" s="223">
        <v>1</v>
      </c>
      <c r="O15" s="207">
        <v>133</v>
      </c>
    </row>
    <row r="16" spans="1:16" ht="21.75" customHeight="1">
      <c r="A16" s="204" t="s">
        <v>21</v>
      </c>
      <c r="B16" s="205" t="s">
        <v>188</v>
      </c>
      <c r="C16" s="223">
        <v>4</v>
      </c>
      <c r="D16" s="223">
        <v>2</v>
      </c>
      <c r="E16" s="223">
        <v>3</v>
      </c>
      <c r="F16" s="223">
        <v>3</v>
      </c>
      <c r="G16" s="223">
        <v>3</v>
      </c>
      <c r="H16" s="223">
        <v>4</v>
      </c>
      <c r="I16" s="223">
        <v>17</v>
      </c>
      <c r="J16" s="223">
        <v>11</v>
      </c>
      <c r="K16" s="223">
        <v>7</v>
      </c>
      <c r="L16" s="223">
        <v>2</v>
      </c>
      <c r="M16" s="223">
        <v>3</v>
      </c>
      <c r="N16" s="223">
        <v>0</v>
      </c>
      <c r="O16" s="207">
        <v>59</v>
      </c>
    </row>
    <row r="17" spans="1:16">
      <c r="A17" s="204"/>
      <c r="B17" s="205" t="s">
        <v>325</v>
      </c>
      <c r="C17" s="223">
        <v>1</v>
      </c>
      <c r="D17" s="223">
        <v>2</v>
      </c>
      <c r="E17" s="223">
        <v>0</v>
      </c>
      <c r="F17" s="223">
        <v>0</v>
      </c>
      <c r="G17" s="223">
        <v>1</v>
      </c>
      <c r="H17" s="223">
        <v>1</v>
      </c>
      <c r="I17" s="223">
        <v>0</v>
      </c>
      <c r="J17" s="223">
        <v>0</v>
      </c>
      <c r="K17" s="223">
        <v>1</v>
      </c>
      <c r="L17" s="223">
        <v>1</v>
      </c>
      <c r="M17" s="223">
        <v>1</v>
      </c>
      <c r="N17" s="223">
        <v>0</v>
      </c>
      <c r="O17" s="207">
        <v>8</v>
      </c>
    </row>
    <row r="18" spans="1:16">
      <c r="A18" s="204"/>
      <c r="B18" s="205" t="s">
        <v>326</v>
      </c>
      <c r="C18" s="223">
        <v>1</v>
      </c>
      <c r="D18" s="223">
        <v>0</v>
      </c>
      <c r="E18" s="223">
        <v>0</v>
      </c>
      <c r="F18" s="223">
        <v>1</v>
      </c>
      <c r="G18" s="223">
        <v>1</v>
      </c>
      <c r="H18" s="223">
        <v>9</v>
      </c>
      <c r="I18" s="223">
        <v>6</v>
      </c>
      <c r="J18" s="223">
        <v>5</v>
      </c>
      <c r="K18" s="223">
        <v>1</v>
      </c>
      <c r="L18" s="223">
        <v>1</v>
      </c>
      <c r="M18" s="223">
        <v>0</v>
      </c>
      <c r="N18" s="223">
        <v>0</v>
      </c>
      <c r="O18" s="207">
        <v>25</v>
      </c>
    </row>
    <row r="19" spans="1:16">
      <c r="A19" s="204"/>
      <c r="B19" s="205" t="s">
        <v>329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2</v>
      </c>
      <c r="I19" s="223">
        <v>13</v>
      </c>
      <c r="J19" s="223">
        <v>6</v>
      </c>
      <c r="K19" s="223">
        <v>3</v>
      </c>
      <c r="L19" s="223">
        <v>2</v>
      </c>
      <c r="M19" s="223">
        <v>0</v>
      </c>
      <c r="N19" s="223">
        <v>0</v>
      </c>
      <c r="O19" s="207">
        <f t="shared" ref="O19:O22" si="2">SUM(C19:N19)</f>
        <v>26</v>
      </c>
    </row>
    <row r="20" spans="1:16">
      <c r="A20" s="208"/>
      <c r="B20" s="209" t="s">
        <v>382</v>
      </c>
      <c r="C20" s="224">
        <f>MEDIAN(C15:C19)</f>
        <v>1</v>
      </c>
      <c r="D20" s="224">
        <f t="shared" ref="D20:N20" si="3">MEDIAN(D15:D19)</f>
        <v>2</v>
      </c>
      <c r="E20" s="224">
        <f t="shared" si="3"/>
        <v>0</v>
      </c>
      <c r="F20" s="224">
        <f t="shared" si="3"/>
        <v>1</v>
      </c>
      <c r="G20" s="224">
        <f t="shared" si="3"/>
        <v>1</v>
      </c>
      <c r="H20" s="224">
        <f t="shared" si="3"/>
        <v>4</v>
      </c>
      <c r="I20" s="224">
        <f t="shared" si="3"/>
        <v>13</v>
      </c>
      <c r="J20" s="224">
        <f t="shared" si="3"/>
        <v>6</v>
      </c>
      <c r="K20" s="224">
        <f t="shared" si="3"/>
        <v>3</v>
      </c>
      <c r="L20" s="224">
        <f t="shared" si="3"/>
        <v>2</v>
      </c>
      <c r="M20" s="224">
        <f t="shared" si="3"/>
        <v>1</v>
      </c>
      <c r="N20" s="224">
        <f t="shared" si="3"/>
        <v>0</v>
      </c>
      <c r="O20" s="210">
        <f t="shared" si="2"/>
        <v>34</v>
      </c>
    </row>
    <row r="21" spans="1:16">
      <c r="A21" s="204"/>
      <c r="B21" s="211" t="s">
        <v>74</v>
      </c>
      <c r="C21" s="148">
        <f>C20*P21/O20</f>
        <v>0.79999999999999993</v>
      </c>
      <c r="D21" s="148">
        <f>D20*P21/O20</f>
        <v>1.5999999999999999</v>
      </c>
      <c r="E21" s="148">
        <f>E20*P21/O20</f>
        <v>0</v>
      </c>
      <c r="F21" s="148">
        <f>F20*P21/O20</f>
        <v>0.79999999999999993</v>
      </c>
      <c r="G21" s="148">
        <f>G20*P21/O20</f>
        <v>0.79999999999999993</v>
      </c>
      <c r="H21" s="148">
        <f>H20*P21/O20</f>
        <v>3.1999999999999997</v>
      </c>
      <c r="I21" s="148">
        <f>I20*P21/O20</f>
        <v>10.399999999999999</v>
      </c>
      <c r="J21" s="148">
        <f>J20*P21/O20</f>
        <v>4.8</v>
      </c>
      <c r="K21" s="148">
        <f>K20*P21/O20</f>
        <v>2.4</v>
      </c>
      <c r="L21" s="148">
        <f>L20*P21/O20</f>
        <v>1.5999999999999999</v>
      </c>
      <c r="M21" s="148">
        <f>M20*P21/O20</f>
        <v>0.79999999999999993</v>
      </c>
      <c r="N21" s="148">
        <f>N20*P21/O20</f>
        <v>0</v>
      </c>
      <c r="O21" s="112">
        <f t="shared" si="2"/>
        <v>27.2</v>
      </c>
      <c r="P21" s="212">
        <f>O20*80/100</f>
        <v>27.2</v>
      </c>
    </row>
    <row r="22" spans="1:16">
      <c r="A22" s="204"/>
      <c r="B22" s="213" t="s">
        <v>378</v>
      </c>
      <c r="C22" s="214">
        <f>รายเดือน67!B6</f>
        <v>1</v>
      </c>
      <c r="D22" s="214">
        <f>รายเดือน67!C6</f>
        <v>0</v>
      </c>
      <c r="E22" s="214">
        <f>รายเดือน67!D6</f>
        <v>0</v>
      </c>
      <c r="F22" s="214">
        <f>รายเดือน67!E6</f>
        <v>0</v>
      </c>
      <c r="G22" s="214">
        <f>รายเดือน67!F6</f>
        <v>0</v>
      </c>
      <c r="H22" s="214">
        <f>รายเดือน67!G6</f>
        <v>0</v>
      </c>
      <c r="I22" s="214">
        <f>รายเดือน67!H6</f>
        <v>3</v>
      </c>
      <c r="J22" s="214">
        <f>รายเดือน67!I6</f>
        <v>5</v>
      </c>
      <c r="K22" s="214">
        <f>รายเดือน67!J6</f>
        <v>1</v>
      </c>
      <c r="L22" s="214">
        <f>รายเดือน67!K6</f>
        <v>0</v>
      </c>
      <c r="M22" s="214">
        <f>รายเดือน67!L6</f>
        <v>0</v>
      </c>
      <c r="N22" s="214">
        <f>รายเดือน67!M6</f>
        <v>0</v>
      </c>
      <c r="O22" s="215">
        <f t="shared" si="2"/>
        <v>10</v>
      </c>
    </row>
    <row r="23" spans="1:16">
      <c r="A23" s="225"/>
      <c r="B23" s="217" t="s">
        <v>383</v>
      </c>
      <c r="C23" s="218">
        <f>C22</f>
        <v>1</v>
      </c>
      <c r="D23" s="218">
        <f>C22+D22</f>
        <v>1</v>
      </c>
      <c r="E23" s="218">
        <f>C22+D22+E22</f>
        <v>1</v>
      </c>
      <c r="F23" s="218">
        <f>C22+D22+E22+F22</f>
        <v>1</v>
      </c>
      <c r="G23" s="218">
        <f>C22+D22+E22+F22+G22</f>
        <v>1</v>
      </c>
      <c r="H23" s="218">
        <f>C22+D22+E22+F22+G22+H22</f>
        <v>1</v>
      </c>
      <c r="I23" s="218">
        <f>C22+D22+E22+F22+G22+H22+I22</f>
        <v>4</v>
      </c>
      <c r="J23" s="218">
        <f>C22+D22+E22+F22+G22+H22+I22+J22</f>
        <v>9</v>
      </c>
      <c r="K23" s="218">
        <f>C22+D22+E22+F22+G22+H22+I22+J22+K22</f>
        <v>10</v>
      </c>
      <c r="L23" s="218">
        <f>C22+D22+E22+F22+G22+H22+I22+J22+K22+L22</f>
        <v>10</v>
      </c>
      <c r="M23" s="218">
        <f>C22+D22+E22+F22+G22+H22+I22+J22+K22+L22+M22</f>
        <v>10</v>
      </c>
      <c r="N23" s="218">
        <f>C22+D22+E22+F22+G22+H22+I22+J22+K22+L22+M22+N22</f>
        <v>10</v>
      </c>
      <c r="O23" s="219"/>
    </row>
    <row r="24" spans="1:16">
      <c r="A24" s="204" t="s">
        <v>76</v>
      </c>
      <c r="B24" s="59" t="s">
        <v>72</v>
      </c>
      <c r="C24" s="22" t="s">
        <v>65</v>
      </c>
      <c r="D24" s="22" t="s">
        <v>66</v>
      </c>
      <c r="E24" s="22" t="s">
        <v>47</v>
      </c>
      <c r="F24" s="22" t="s">
        <v>48</v>
      </c>
      <c r="G24" s="22" t="s">
        <v>49</v>
      </c>
      <c r="H24" s="22" t="s">
        <v>50</v>
      </c>
      <c r="I24" s="22" t="s">
        <v>51</v>
      </c>
      <c r="J24" s="22" t="s">
        <v>52</v>
      </c>
      <c r="K24" s="22" t="s">
        <v>53</v>
      </c>
      <c r="L24" s="22" t="s">
        <v>54</v>
      </c>
      <c r="M24" s="22" t="s">
        <v>55</v>
      </c>
      <c r="N24" s="22" t="s">
        <v>56</v>
      </c>
      <c r="O24" s="22" t="s">
        <v>41</v>
      </c>
    </row>
    <row r="25" spans="1:16">
      <c r="A25" s="204" t="s">
        <v>77</v>
      </c>
      <c r="B25" s="205" t="s">
        <v>152</v>
      </c>
      <c r="C25" s="226">
        <v>9</v>
      </c>
      <c r="D25" s="226">
        <v>9</v>
      </c>
      <c r="E25" s="226">
        <v>12</v>
      </c>
      <c r="F25" s="226">
        <v>32</v>
      </c>
      <c r="G25" s="226">
        <v>29</v>
      </c>
      <c r="H25" s="226">
        <v>26</v>
      </c>
      <c r="I25" s="226">
        <v>43</v>
      </c>
      <c r="J25" s="226">
        <v>35</v>
      </c>
      <c r="K25" s="226">
        <v>16</v>
      </c>
      <c r="L25" s="226">
        <v>14</v>
      </c>
      <c r="M25" s="226">
        <v>2</v>
      </c>
      <c r="N25" s="226">
        <v>0</v>
      </c>
      <c r="O25" s="207">
        <v>227</v>
      </c>
    </row>
    <row r="26" spans="1:16">
      <c r="A26" s="204"/>
      <c r="B26" s="205" t="s">
        <v>188</v>
      </c>
      <c r="C26" s="226">
        <v>0</v>
      </c>
      <c r="D26" s="226">
        <v>0</v>
      </c>
      <c r="E26" s="226">
        <v>0</v>
      </c>
      <c r="F26" s="226">
        <v>1</v>
      </c>
      <c r="G26" s="226">
        <v>0</v>
      </c>
      <c r="H26" s="226">
        <v>6</v>
      </c>
      <c r="I26" s="226">
        <v>4</v>
      </c>
      <c r="J26" s="226">
        <v>2</v>
      </c>
      <c r="K26" s="226">
        <v>3</v>
      </c>
      <c r="L26" s="226">
        <v>2</v>
      </c>
      <c r="M26" s="226">
        <v>0</v>
      </c>
      <c r="N26" s="226">
        <v>4</v>
      </c>
      <c r="O26" s="207">
        <v>22</v>
      </c>
    </row>
    <row r="27" spans="1:16">
      <c r="A27" s="204"/>
      <c r="B27" s="205" t="s">
        <v>325</v>
      </c>
      <c r="C27" s="226">
        <v>0</v>
      </c>
      <c r="D27" s="226">
        <v>0</v>
      </c>
      <c r="E27" s="226">
        <v>0</v>
      </c>
      <c r="F27" s="226">
        <v>1</v>
      </c>
      <c r="G27" s="226">
        <v>0</v>
      </c>
      <c r="H27" s="226">
        <v>6</v>
      </c>
      <c r="I27" s="226">
        <v>4</v>
      </c>
      <c r="J27" s="226">
        <v>2</v>
      </c>
      <c r="K27" s="226">
        <v>3</v>
      </c>
      <c r="L27" s="226">
        <v>2</v>
      </c>
      <c r="M27" s="226">
        <v>0</v>
      </c>
      <c r="N27" s="226">
        <v>4</v>
      </c>
      <c r="O27" s="207">
        <v>22</v>
      </c>
    </row>
    <row r="28" spans="1:16">
      <c r="A28" s="204"/>
      <c r="B28" s="205" t="s">
        <v>326</v>
      </c>
      <c r="C28" s="226">
        <v>0</v>
      </c>
      <c r="D28" s="226">
        <v>1</v>
      </c>
      <c r="E28" s="226">
        <v>0</v>
      </c>
      <c r="F28" s="226">
        <v>1</v>
      </c>
      <c r="G28" s="226">
        <v>3</v>
      </c>
      <c r="H28" s="226">
        <v>19</v>
      </c>
      <c r="I28" s="226">
        <v>10</v>
      </c>
      <c r="J28" s="226">
        <v>16</v>
      </c>
      <c r="K28" s="226">
        <v>8</v>
      </c>
      <c r="L28" s="226">
        <v>9</v>
      </c>
      <c r="M28" s="226">
        <v>5</v>
      </c>
      <c r="N28" s="226">
        <v>3</v>
      </c>
      <c r="O28" s="207">
        <v>75</v>
      </c>
    </row>
    <row r="29" spans="1:16">
      <c r="A29" s="204"/>
      <c r="B29" s="205" t="s">
        <v>329</v>
      </c>
      <c r="C29" s="226">
        <v>1</v>
      </c>
      <c r="D29" s="226">
        <v>0</v>
      </c>
      <c r="E29" s="226">
        <v>2</v>
      </c>
      <c r="F29" s="226">
        <v>6</v>
      </c>
      <c r="G29" s="226">
        <v>3</v>
      </c>
      <c r="H29" s="226">
        <v>16</v>
      </c>
      <c r="I29" s="226">
        <v>16</v>
      </c>
      <c r="J29" s="226">
        <v>29</v>
      </c>
      <c r="K29" s="226">
        <v>20</v>
      </c>
      <c r="L29" s="226">
        <v>13</v>
      </c>
      <c r="M29" s="226">
        <v>2</v>
      </c>
      <c r="N29" s="226">
        <v>2</v>
      </c>
      <c r="O29" s="207">
        <f t="shared" ref="O29:O32" si="4">SUM(C29:N29)</f>
        <v>110</v>
      </c>
    </row>
    <row r="30" spans="1:16">
      <c r="A30" s="208"/>
      <c r="B30" s="209" t="s">
        <v>382</v>
      </c>
      <c r="C30" s="224">
        <f>MEDIAN(C25:C29)</f>
        <v>0</v>
      </c>
      <c r="D30" s="224">
        <f t="shared" ref="D30:N30" si="5">MEDIAN(D25:D29)</f>
        <v>0</v>
      </c>
      <c r="E30" s="224">
        <f t="shared" si="5"/>
        <v>0</v>
      </c>
      <c r="F30" s="224">
        <f t="shared" si="5"/>
        <v>1</v>
      </c>
      <c r="G30" s="224">
        <f t="shared" si="5"/>
        <v>3</v>
      </c>
      <c r="H30" s="224">
        <f t="shared" si="5"/>
        <v>16</v>
      </c>
      <c r="I30" s="224">
        <f t="shared" si="5"/>
        <v>10</v>
      </c>
      <c r="J30" s="224">
        <f t="shared" si="5"/>
        <v>16</v>
      </c>
      <c r="K30" s="224">
        <f t="shared" si="5"/>
        <v>8</v>
      </c>
      <c r="L30" s="224">
        <f t="shared" si="5"/>
        <v>9</v>
      </c>
      <c r="M30" s="224">
        <f t="shared" si="5"/>
        <v>2</v>
      </c>
      <c r="N30" s="224">
        <f t="shared" si="5"/>
        <v>3</v>
      </c>
      <c r="O30" s="210">
        <f t="shared" si="4"/>
        <v>68</v>
      </c>
    </row>
    <row r="31" spans="1:16">
      <c r="A31" s="204"/>
      <c r="B31" s="211" t="s">
        <v>74</v>
      </c>
      <c r="C31" s="148">
        <f>C30*P31/O30</f>
        <v>0</v>
      </c>
      <c r="D31" s="148">
        <f>D30*P31/O30</f>
        <v>0</v>
      </c>
      <c r="E31" s="148">
        <f>E30*P31/O30</f>
        <v>0</v>
      </c>
      <c r="F31" s="148">
        <f>F30*P31/O30</f>
        <v>0.79999999999999993</v>
      </c>
      <c r="G31" s="148">
        <f>G30*P31/O30</f>
        <v>2.4</v>
      </c>
      <c r="H31" s="148">
        <f>H30*P31/O30</f>
        <v>12.799999999999999</v>
      </c>
      <c r="I31" s="148">
        <f>I30*P31/O30</f>
        <v>8</v>
      </c>
      <c r="J31" s="148">
        <f>J30*P31/O30</f>
        <v>12.799999999999999</v>
      </c>
      <c r="K31" s="148">
        <f>K30*P31/O30</f>
        <v>6.3999999999999995</v>
      </c>
      <c r="L31" s="148">
        <f>L30*P31/O30</f>
        <v>7.1999999999999993</v>
      </c>
      <c r="M31" s="148">
        <f>M30*P31/O30</f>
        <v>1.5999999999999999</v>
      </c>
      <c r="N31" s="148">
        <f>N30*P31/O30</f>
        <v>2.4</v>
      </c>
      <c r="O31" s="112">
        <f t="shared" si="4"/>
        <v>54.399999999999991</v>
      </c>
      <c r="P31" s="212">
        <f>O30*80/100</f>
        <v>54.4</v>
      </c>
    </row>
    <row r="32" spans="1:16">
      <c r="A32" s="204"/>
      <c r="B32" s="213" t="s">
        <v>378</v>
      </c>
      <c r="C32" s="214">
        <f>รายเดือน67!B7</f>
        <v>4</v>
      </c>
      <c r="D32" s="214">
        <f>รายเดือน67!C7</f>
        <v>3</v>
      </c>
      <c r="E32" s="214">
        <f>รายเดือน67!D7</f>
        <v>1</v>
      </c>
      <c r="F32" s="214">
        <f>รายเดือน67!E7</f>
        <v>6</v>
      </c>
      <c r="G32" s="214">
        <f>รายเดือน67!F7</f>
        <v>2</v>
      </c>
      <c r="H32" s="214">
        <f>รายเดือน67!G7</f>
        <v>7</v>
      </c>
      <c r="I32" s="214">
        <f>รายเดือน67!H7</f>
        <v>18</v>
      </c>
      <c r="J32" s="214">
        <f>รายเดือน67!I7</f>
        <v>27</v>
      </c>
      <c r="K32" s="214">
        <f>รายเดือน67!J7</f>
        <v>12</v>
      </c>
      <c r="L32" s="214">
        <f>รายเดือน67!K7</f>
        <v>3</v>
      </c>
      <c r="M32" s="214">
        <f>รายเดือน67!L7</f>
        <v>0</v>
      </c>
      <c r="N32" s="214">
        <f>รายเดือน67!M7</f>
        <v>0</v>
      </c>
      <c r="O32" s="215">
        <f t="shared" si="4"/>
        <v>83</v>
      </c>
    </row>
    <row r="33" spans="1:16">
      <c r="A33" s="225"/>
      <c r="B33" s="217" t="s">
        <v>383</v>
      </c>
      <c r="C33" s="218">
        <f>C32</f>
        <v>4</v>
      </c>
      <c r="D33" s="218">
        <f>C32+D32</f>
        <v>7</v>
      </c>
      <c r="E33" s="218">
        <f>C32+D32+E32</f>
        <v>8</v>
      </c>
      <c r="F33" s="218">
        <f>C32+D32+E32+F32</f>
        <v>14</v>
      </c>
      <c r="G33" s="218">
        <f>C32+D32+E32+F32+G32</f>
        <v>16</v>
      </c>
      <c r="H33" s="218">
        <f>C32+D32+E32+F32+G32+H32</f>
        <v>23</v>
      </c>
      <c r="I33" s="218">
        <f>C32+D32+E32+F32+G32+H32+I32</f>
        <v>41</v>
      </c>
      <c r="J33" s="218">
        <f>C32+D32+E32+F32+G32+H32+I32+J32</f>
        <v>68</v>
      </c>
      <c r="K33" s="218">
        <f>C32+D32+E32+F32+G32+H32+I32+J32+K32</f>
        <v>80</v>
      </c>
      <c r="L33" s="218">
        <f>C32+D32+E32+F32+G32+H32+I32+J32+K32+L32</f>
        <v>83</v>
      </c>
      <c r="M33" s="218">
        <f>C32+D32+E32+F32+G32+H32+I32+J32+K32+L32+M32</f>
        <v>83</v>
      </c>
      <c r="N33" s="218">
        <f>C32+D32+E32+F32+G32+H32+I32+J32+K32+L32+M32+N32</f>
        <v>83</v>
      </c>
      <c r="O33" s="219"/>
    </row>
    <row r="34" spans="1:16">
      <c r="A34" s="220"/>
      <c r="B34" s="59" t="s">
        <v>72</v>
      </c>
      <c r="C34" s="22" t="s">
        <v>65</v>
      </c>
      <c r="D34" s="22" t="s">
        <v>66</v>
      </c>
      <c r="E34" s="22" t="s">
        <v>47</v>
      </c>
      <c r="F34" s="22" t="s">
        <v>48</v>
      </c>
      <c r="G34" s="22" t="s">
        <v>49</v>
      </c>
      <c r="H34" s="22" t="s">
        <v>50</v>
      </c>
      <c r="I34" s="22" t="s">
        <v>51</v>
      </c>
      <c r="J34" s="22" t="s">
        <v>52</v>
      </c>
      <c r="K34" s="22" t="s">
        <v>53</v>
      </c>
      <c r="L34" s="22" t="s">
        <v>54</v>
      </c>
      <c r="M34" s="22" t="s">
        <v>55</v>
      </c>
      <c r="N34" s="22" t="s">
        <v>56</v>
      </c>
      <c r="O34" s="22" t="s">
        <v>41</v>
      </c>
    </row>
    <row r="35" spans="1:16">
      <c r="A35" s="204" t="s">
        <v>78</v>
      </c>
      <c r="B35" s="205" t="s">
        <v>152</v>
      </c>
      <c r="C35" s="227">
        <v>4</v>
      </c>
      <c r="D35" s="227">
        <v>2</v>
      </c>
      <c r="E35" s="227">
        <v>3</v>
      </c>
      <c r="F35" s="227">
        <v>3</v>
      </c>
      <c r="G35" s="227">
        <v>3</v>
      </c>
      <c r="H35" s="227">
        <v>27</v>
      </c>
      <c r="I35" s="227">
        <v>34</v>
      </c>
      <c r="J35" s="227">
        <v>38</v>
      </c>
      <c r="K35" s="227">
        <v>55</v>
      </c>
      <c r="L35" s="227">
        <v>25</v>
      </c>
      <c r="M35" s="227">
        <v>7</v>
      </c>
      <c r="N35" s="227">
        <v>2</v>
      </c>
      <c r="O35" s="207">
        <f t="shared" ref="O35:O42" si="6">SUM(C35:N35)</f>
        <v>203</v>
      </c>
    </row>
    <row r="36" spans="1:16">
      <c r="A36" s="204"/>
      <c r="B36" s="205" t="s">
        <v>188</v>
      </c>
      <c r="C36" s="227">
        <v>1</v>
      </c>
      <c r="D36" s="227">
        <v>1</v>
      </c>
      <c r="E36" s="227">
        <v>1</v>
      </c>
      <c r="F36" s="227">
        <v>0</v>
      </c>
      <c r="G36" s="227">
        <v>7</v>
      </c>
      <c r="H36" s="227">
        <v>6</v>
      </c>
      <c r="I36" s="227">
        <v>13</v>
      </c>
      <c r="J36" s="227">
        <v>17</v>
      </c>
      <c r="K36" s="227">
        <v>23</v>
      </c>
      <c r="L36" s="227">
        <v>8</v>
      </c>
      <c r="M36" s="227">
        <v>5</v>
      </c>
      <c r="N36" s="227">
        <v>3</v>
      </c>
      <c r="O36" s="207">
        <f t="shared" si="6"/>
        <v>85</v>
      </c>
    </row>
    <row r="37" spans="1:16">
      <c r="A37" s="204"/>
      <c r="B37" s="205" t="s">
        <v>325</v>
      </c>
      <c r="C37" s="227">
        <v>1</v>
      </c>
      <c r="D37" s="227">
        <v>0</v>
      </c>
      <c r="E37" s="227">
        <v>1</v>
      </c>
      <c r="F37" s="227">
        <v>0</v>
      </c>
      <c r="G37" s="227">
        <v>5</v>
      </c>
      <c r="H37" s="227">
        <v>4</v>
      </c>
      <c r="I37" s="227">
        <v>1</v>
      </c>
      <c r="J37" s="227">
        <v>9</v>
      </c>
      <c r="K37" s="227">
        <v>12</v>
      </c>
      <c r="L37" s="227">
        <v>6</v>
      </c>
      <c r="M37" s="227">
        <v>1</v>
      </c>
      <c r="N37" s="227">
        <v>0</v>
      </c>
      <c r="O37" s="207">
        <f t="shared" si="6"/>
        <v>40</v>
      </c>
    </row>
    <row r="38" spans="1:16">
      <c r="A38" s="204"/>
      <c r="B38" s="205" t="s">
        <v>326</v>
      </c>
      <c r="C38" s="227">
        <v>2</v>
      </c>
      <c r="D38" s="227">
        <v>3</v>
      </c>
      <c r="E38" s="227">
        <v>0</v>
      </c>
      <c r="F38" s="227">
        <v>0</v>
      </c>
      <c r="G38" s="227">
        <v>0</v>
      </c>
      <c r="H38" s="227">
        <v>4</v>
      </c>
      <c r="I38" s="227">
        <v>8</v>
      </c>
      <c r="J38" s="227">
        <v>2</v>
      </c>
      <c r="K38" s="227">
        <v>0</v>
      </c>
      <c r="L38" s="227">
        <v>0</v>
      </c>
      <c r="M38" s="227">
        <v>0</v>
      </c>
      <c r="N38" s="227">
        <v>0</v>
      </c>
      <c r="O38" s="207">
        <f t="shared" si="6"/>
        <v>19</v>
      </c>
    </row>
    <row r="39" spans="1:16">
      <c r="A39" s="204"/>
      <c r="B39" s="205" t="s">
        <v>329</v>
      </c>
      <c r="C39" s="227">
        <v>1</v>
      </c>
      <c r="D39" s="227">
        <v>0</v>
      </c>
      <c r="E39" s="227">
        <v>0</v>
      </c>
      <c r="F39" s="227">
        <v>2</v>
      </c>
      <c r="G39" s="227">
        <v>5</v>
      </c>
      <c r="H39" s="227">
        <v>26</v>
      </c>
      <c r="I39" s="227">
        <v>65</v>
      </c>
      <c r="J39" s="227">
        <v>63</v>
      </c>
      <c r="K39" s="227">
        <v>53</v>
      </c>
      <c r="L39" s="227">
        <v>5</v>
      </c>
      <c r="M39" s="227">
        <v>7</v>
      </c>
      <c r="N39" s="227">
        <v>1</v>
      </c>
      <c r="O39" s="207">
        <f t="shared" si="6"/>
        <v>228</v>
      </c>
    </row>
    <row r="40" spans="1:16">
      <c r="A40" s="208"/>
      <c r="B40" s="209" t="s">
        <v>382</v>
      </c>
      <c r="C40" s="224">
        <f>MEDIAN(C35:C39)</f>
        <v>1</v>
      </c>
      <c r="D40" s="224">
        <f t="shared" ref="D40:N40" si="7">MEDIAN(D35:D39)</f>
        <v>1</v>
      </c>
      <c r="E40" s="224">
        <f t="shared" si="7"/>
        <v>1</v>
      </c>
      <c r="F40" s="224">
        <f t="shared" si="7"/>
        <v>0</v>
      </c>
      <c r="G40" s="224">
        <f t="shared" si="7"/>
        <v>5</v>
      </c>
      <c r="H40" s="224">
        <f t="shared" si="7"/>
        <v>6</v>
      </c>
      <c r="I40" s="224">
        <f t="shared" si="7"/>
        <v>13</v>
      </c>
      <c r="J40" s="224">
        <f t="shared" si="7"/>
        <v>17</v>
      </c>
      <c r="K40" s="224">
        <f t="shared" si="7"/>
        <v>23</v>
      </c>
      <c r="L40" s="224">
        <f t="shared" si="7"/>
        <v>6</v>
      </c>
      <c r="M40" s="224">
        <f t="shared" si="7"/>
        <v>5</v>
      </c>
      <c r="N40" s="224">
        <f t="shared" si="7"/>
        <v>1</v>
      </c>
      <c r="O40" s="210">
        <f t="shared" si="6"/>
        <v>79</v>
      </c>
    </row>
    <row r="41" spans="1:16">
      <c r="A41" s="204"/>
      <c r="B41" s="211" t="s">
        <v>74</v>
      </c>
      <c r="C41" s="148">
        <f>C40*P41/O40</f>
        <v>0.8</v>
      </c>
      <c r="D41" s="148">
        <f>D40*P41/O40</f>
        <v>0.8</v>
      </c>
      <c r="E41" s="148">
        <f>E40*P41/O40</f>
        <v>0.8</v>
      </c>
      <c r="F41" s="148">
        <f>F40*P41/O40</f>
        <v>0</v>
      </c>
      <c r="G41" s="148">
        <f>G40*P41/O40</f>
        <v>4</v>
      </c>
      <c r="H41" s="148">
        <f>H40*P41/O40</f>
        <v>4.8000000000000007</v>
      </c>
      <c r="I41" s="148">
        <f>I40*P41/O40</f>
        <v>10.4</v>
      </c>
      <c r="J41" s="148">
        <f>J40*P41/O40</f>
        <v>13.600000000000001</v>
      </c>
      <c r="K41" s="148">
        <f>K40*P41/O40</f>
        <v>18.400000000000002</v>
      </c>
      <c r="L41" s="148">
        <f>L40*P41/O40</f>
        <v>4.8000000000000007</v>
      </c>
      <c r="M41" s="148">
        <f>M40*P41/O40</f>
        <v>4</v>
      </c>
      <c r="N41" s="148">
        <f>N40*P41/O40</f>
        <v>0.8</v>
      </c>
      <c r="O41" s="112">
        <f t="shared" si="6"/>
        <v>63.2</v>
      </c>
      <c r="P41" s="212">
        <f>O40*80/100</f>
        <v>63.2</v>
      </c>
    </row>
    <row r="42" spans="1:16">
      <c r="A42" s="204"/>
      <c r="B42" s="213" t="s">
        <v>378</v>
      </c>
      <c r="C42" s="214">
        <f>รายเดือน67!B8</f>
        <v>10</v>
      </c>
      <c r="D42" s="214">
        <f>รายเดือน67!C8</f>
        <v>3</v>
      </c>
      <c r="E42" s="214">
        <f>รายเดือน67!D8</f>
        <v>2</v>
      </c>
      <c r="F42" s="214">
        <f>รายเดือน67!E8</f>
        <v>1</v>
      </c>
      <c r="G42" s="214">
        <f>รายเดือน67!F8</f>
        <v>0</v>
      </c>
      <c r="H42" s="214">
        <f>รายเดือน67!G8</f>
        <v>1</v>
      </c>
      <c r="I42" s="214">
        <f>รายเดือน67!H8</f>
        <v>1</v>
      </c>
      <c r="J42" s="214">
        <f>รายเดือน67!I8</f>
        <v>3</v>
      </c>
      <c r="K42" s="214">
        <f>รายเดือน67!J8</f>
        <v>1</v>
      </c>
      <c r="L42" s="214">
        <f>รายเดือน67!K8</f>
        <v>1</v>
      </c>
      <c r="M42" s="214">
        <f>รายเดือน67!L8</f>
        <v>0</v>
      </c>
      <c r="N42" s="214">
        <f>รายเดือน67!M8</f>
        <v>0</v>
      </c>
      <c r="O42" s="215">
        <f t="shared" si="6"/>
        <v>23</v>
      </c>
    </row>
    <row r="43" spans="1:16">
      <c r="A43" s="225"/>
      <c r="B43" s="217" t="s">
        <v>383</v>
      </c>
      <c r="C43" s="218">
        <f>C42</f>
        <v>10</v>
      </c>
      <c r="D43" s="218">
        <f>C42+D42</f>
        <v>13</v>
      </c>
      <c r="E43" s="218">
        <f>C42+D42+E42</f>
        <v>15</v>
      </c>
      <c r="F43" s="218">
        <f>C42+D42+E42+F42</f>
        <v>16</v>
      </c>
      <c r="G43" s="218">
        <f>C42+D42+E42+F42+G42</f>
        <v>16</v>
      </c>
      <c r="H43" s="218">
        <f>C42+D42+E42+F42+G42+H42</f>
        <v>17</v>
      </c>
      <c r="I43" s="218">
        <f>C42+D42+E42+F42+G42+H42+I42</f>
        <v>18</v>
      </c>
      <c r="J43" s="218">
        <f>C42+D42+E42+F42+G42+H42+I42+J42</f>
        <v>21</v>
      </c>
      <c r="K43" s="218">
        <f>C42+D42+E42+F42+G42+H42+I42+J42+K42</f>
        <v>22</v>
      </c>
      <c r="L43" s="218">
        <f>C42+D42+E42+F42+G42+H42+I42+J42+K42+L42</f>
        <v>23</v>
      </c>
      <c r="M43" s="218">
        <f>C42+D42+E42+F42+G42+H42+I42+J42+K42+L42+M42</f>
        <v>23</v>
      </c>
      <c r="N43" s="218">
        <f>C42+D42+E42+F42+G42+H42+I42+J42+K42+L42+M42+N42</f>
        <v>23</v>
      </c>
      <c r="O43" s="219"/>
    </row>
    <row r="44" spans="1:16">
      <c r="A44" s="220"/>
      <c r="B44" s="59" t="s">
        <v>72</v>
      </c>
      <c r="C44" s="22" t="s">
        <v>65</v>
      </c>
      <c r="D44" s="22" t="s">
        <v>66</v>
      </c>
      <c r="E44" s="22" t="s">
        <v>47</v>
      </c>
      <c r="F44" s="22" t="s">
        <v>48</v>
      </c>
      <c r="G44" s="22" t="s">
        <v>49</v>
      </c>
      <c r="H44" s="22" t="s">
        <v>50</v>
      </c>
      <c r="I44" s="22" t="s">
        <v>51</v>
      </c>
      <c r="J44" s="22" t="s">
        <v>52</v>
      </c>
      <c r="K44" s="22" t="s">
        <v>53</v>
      </c>
      <c r="L44" s="22" t="s">
        <v>54</v>
      </c>
      <c r="M44" s="22" t="s">
        <v>55</v>
      </c>
      <c r="N44" s="22" t="s">
        <v>56</v>
      </c>
      <c r="O44" s="22" t="s">
        <v>41</v>
      </c>
    </row>
    <row r="45" spans="1:16">
      <c r="A45" s="204" t="s">
        <v>79</v>
      </c>
      <c r="B45" s="205" t="s">
        <v>152</v>
      </c>
      <c r="C45" s="228">
        <v>2</v>
      </c>
      <c r="D45" s="228">
        <v>2</v>
      </c>
      <c r="E45" s="228">
        <v>6</v>
      </c>
      <c r="F45" s="228">
        <v>5</v>
      </c>
      <c r="G45" s="228">
        <v>10</v>
      </c>
      <c r="H45" s="228">
        <v>58</v>
      </c>
      <c r="I45" s="228">
        <v>64</v>
      </c>
      <c r="J45" s="228">
        <v>37</v>
      </c>
      <c r="K45" s="228">
        <v>39</v>
      </c>
      <c r="L45" s="228">
        <v>24</v>
      </c>
      <c r="M45" s="228">
        <v>16</v>
      </c>
      <c r="N45" s="228">
        <v>10</v>
      </c>
      <c r="O45" s="207">
        <f>SUM(C45:N45)</f>
        <v>273</v>
      </c>
    </row>
    <row r="46" spans="1:16">
      <c r="A46" s="204"/>
      <c r="B46" s="205" t="s">
        <v>188</v>
      </c>
      <c r="C46" s="228">
        <v>6</v>
      </c>
      <c r="D46" s="228">
        <v>3</v>
      </c>
      <c r="E46" s="228">
        <v>12</v>
      </c>
      <c r="F46" s="228">
        <v>5</v>
      </c>
      <c r="G46" s="228">
        <v>10</v>
      </c>
      <c r="H46" s="228">
        <v>14</v>
      </c>
      <c r="I46" s="228">
        <v>16</v>
      </c>
      <c r="J46" s="228">
        <v>16</v>
      </c>
      <c r="K46" s="228">
        <v>10</v>
      </c>
      <c r="L46" s="228">
        <v>0</v>
      </c>
      <c r="M46" s="228">
        <v>1</v>
      </c>
      <c r="N46" s="228">
        <v>1</v>
      </c>
      <c r="O46" s="207">
        <f t="shared" ref="O46:O49" si="8">SUM(C46:N46)</f>
        <v>94</v>
      </c>
    </row>
    <row r="47" spans="1:16">
      <c r="A47" s="204"/>
      <c r="B47" s="205" t="s">
        <v>325</v>
      </c>
      <c r="C47" s="228">
        <v>2</v>
      </c>
      <c r="D47" s="228">
        <v>0</v>
      </c>
      <c r="E47" s="228">
        <v>1</v>
      </c>
      <c r="F47" s="228">
        <v>0</v>
      </c>
      <c r="G47" s="228">
        <v>6</v>
      </c>
      <c r="H47" s="228">
        <v>16</v>
      </c>
      <c r="I47" s="228">
        <v>4</v>
      </c>
      <c r="J47" s="228">
        <v>11</v>
      </c>
      <c r="K47" s="228">
        <v>10</v>
      </c>
      <c r="L47" s="228">
        <v>5</v>
      </c>
      <c r="M47" s="228">
        <v>0</v>
      </c>
      <c r="N47" s="228">
        <v>3</v>
      </c>
      <c r="O47" s="207">
        <f t="shared" si="8"/>
        <v>58</v>
      </c>
    </row>
    <row r="48" spans="1:16">
      <c r="A48" s="204"/>
      <c r="B48" s="205" t="s">
        <v>326</v>
      </c>
      <c r="C48" s="228">
        <v>1</v>
      </c>
      <c r="D48" s="228">
        <v>0</v>
      </c>
      <c r="E48" s="228">
        <v>1</v>
      </c>
      <c r="F48" s="228">
        <v>1</v>
      </c>
      <c r="G48" s="228">
        <v>2</v>
      </c>
      <c r="H48" s="228">
        <v>3</v>
      </c>
      <c r="I48" s="228">
        <v>9</v>
      </c>
      <c r="J48" s="228">
        <v>8</v>
      </c>
      <c r="K48" s="228">
        <v>2</v>
      </c>
      <c r="L48" s="228">
        <v>3</v>
      </c>
      <c r="M48" s="228">
        <v>1</v>
      </c>
      <c r="N48" s="228">
        <v>0</v>
      </c>
      <c r="O48" s="207">
        <f t="shared" si="8"/>
        <v>31</v>
      </c>
    </row>
    <row r="49" spans="1:16">
      <c r="A49" s="204"/>
      <c r="B49" s="205" t="s">
        <v>329</v>
      </c>
      <c r="C49" s="228">
        <v>0</v>
      </c>
      <c r="D49" s="228">
        <v>0</v>
      </c>
      <c r="E49" s="228">
        <v>1</v>
      </c>
      <c r="F49" s="228">
        <v>1</v>
      </c>
      <c r="G49" s="228">
        <v>10</v>
      </c>
      <c r="H49" s="228">
        <v>28</v>
      </c>
      <c r="I49" s="228">
        <v>33</v>
      </c>
      <c r="J49" s="228">
        <v>25</v>
      </c>
      <c r="K49" s="228">
        <v>22</v>
      </c>
      <c r="L49" s="228">
        <v>5</v>
      </c>
      <c r="M49" s="228">
        <v>1</v>
      </c>
      <c r="N49" s="228">
        <v>0</v>
      </c>
      <c r="O49" s="207">
        <f t="shared" si="8"/>
        <v>126</v>
      </c>
    </row>
    <row r="50" spans="1:16">
      <c r="A50" s="208"/>
      <c r="B50" s="209" t="s">
        <v>382</v>
      </c>
      <c r="C50" s="224">
        <f>MEDIAN(C45:C49)</f>
        <v>2</v>
      </c>
      <c r="D50" s="224">
        <f t="shared" ref="D50:N50" si="9">MEDIAN(D45:D49)</f>
        <v>0</v>
      </c>
      <c r="E50" s="224">
        <f t="shared" si="9"/>
        <v>1</v>
      </c>
      <c r="F50" s="224">
        <f t="shared" si="9"/>
        <v>1</v>
      </c>
      <c r="G50" s="224">
        <f t="shared" si="9"/>
        <v>10</v>
      </c>
      <c r="H50" s="224">
        <f t="shared" si="9"/>
        <v>16</v>
      </c>
      <c r="I50" s="224">
        <f t="shared" si="9"/>
        <v>16</v>
      </c>
      <c r="J50" s="224">
        <f t="shared" si="9"/>
        <v>16</v>
      </c>
      <c r="K50" s="224">
        <f t="shared" si="9"/>
        <v>10</v>
      </c>
      <c r="L50" s="224">
        <f t="shared" si="9"/>
        <v>5</v>
      </c>
      <c r="M50" s="224">
        <f t="shared" si="9"/>
        <v>1</v>
      </c>
      <c r="N50" s="224">
        <f t="shared" si="9"/>
        <v>1</v>
      </c>
      <c r="O50" s="210">
        <f t="shared" ref="O50:O52" si="10">SUM(C50:N50)</f>
        <v>79</v>
      </c>
    </row>
    <row r="51" spans="1:16">
      <c r="A51" s="204"/>
      <c r="B51" s="211" t="s">
        <v>74</v>
      </c>
      <c r="C51" s="148">
        <f>C50*P51/O50</f>
        <v>1.6</v>
      </c>
      <c r="D51" s="148">
        <f>D50*P51/O50</f>
        <v>0</v>
      </c>
      <c r="E51" s="148">
        <f>E50*P51/O50</f>
        <v>0.8</v>
      </c>
      <c r="F51" s="148">
        <f>F50*P51/O50</f>
        <v>0.8</v>
      </c>
      <c r="G51" s="148">
        <f>G50*P51/O50</f>
        <v>8</v>
      </c>
      <c r="H51" s="148">
        <f>H50*P51/O50</f>
        <v>12.8</v>
      </c>
      <c r="I51" s="148">
        <f>I50*P51/O50</f>
        <v>12.8</v>
      </c>
      <c r="J51" s="148">
        <f>J50*P51/O50</f>
        <v>12.8</v>
      </c>
      <c r="K51" s="148">
        <f>K50*P51/O50</f>
        <v>8</v>
      </c>
      <c r="L51" s="148">
        <f>L50*P51/O50</f>
        <v>4</v>
      </c>
      <c r="M51" s="148">
        <f>M50*P51/O50</f>
        <v>0.8</v>
      </c>
      <c r="N51" s="148">
        <f>N50*P51/O50</f>
        <v>0.8</v>
      </c>
      <c r="O51" s="112">
        <f t="shared" si="10"/>
        <v>63.199999999999989</v>
      </c>
      <c r="P51" s="212">
        <f>O50*80/100</f>
        <v>63.2</v>
      </c>
    </row>
    <row r="52" spans="1:16">
      <c r="A52" s="204"/>
      <c r="B52" s="213" t="s">
        <v>378</v>
      </c>
      <c r="C52" s="214">
        <f>รายเดือน67!B10</f>
        <v>4</v>
      </c>
      <c r="D52" s="214">
        <f>รายเดือน67!C10</f>
        <v>11</v>
      </c>
      <c r="E52" s="214">
        <f>รายเดือน67!D10</f>
        <v>1</v>
      </c>
      <c r="F52" s="214">
        <f>รายเดือน67!E10</f>
        <v>2</v>
      </c>
      <c r="G52" s="214">
        <f>รายเดือน67!F10</f>
        <v>2</v>
      </c>
      <c r="H52" s="214">
        <f>รายเดือน67!G10</f>
        <v>4</v>
      </c>
      <c r="I52" s="214">
        <f>รายเดือน67!H10</f>
        <v>4</v>
      </c>
      <c r="J52" s="214">
        <f>รายเดือน67!I10</f>
        <v>3</v>
      </c>
      <c r="K52" s="214">
        <f>รายเดือน67!J10</f>
        <v>1</v>
      </c>
      <c r="L52" s="214">
        <f>รายเดือน67!K10</f>
        <v>0</v>
      </c>
      <c r="M52" s="214">
        <f>รายเดือน67!L10</f>
        <v>0</v>
      </c>
      <c r="N52" s="214">
        <f>รายเดือน67!M10</f>
        <v>0</v>
      </c>
      <c r="O52" s="215">
        <f t="shared" si="10"/>
        <v>32</v>
      </c>
    </row>
    <row r="53" spans="1:16">
      <c r="A53" s="225"/>
      <c r="B53" s="217" t="s">
        <v>383</v>
      </c>
      <c r="C53" s="218">
        <f>C52</f>
        <v>4</v>
      </c>
      <c r="D53" s="218">
        <f>C52+D52</f>
        <v>15</v>
      </c>
      <c r="E53" s="218">
        <f>C52+D52+E52</f>
        <v>16</v>
      </c>
      <c r="F53" s="218">
        <f>C52+D52+E52+F52</f>
        <v>18</v>
      </c>
      <c r="G53" s="218">
        <f>C52+D52+E52+F52+G52</f>
        <v>20</v>
      </c>
      <c r="H53" s="218">
        <f>C52+D52+E52+F52+G52+H52</f>
        <v>24</v>
      </c>
      <c r="I53" s="218">
        <f>C52+D52+E52+F52+G52+H52+I52</f>
        <v>28</v>
      </c>
      <c r="J53" s="218">
        <f>C52+D52+E52+F52+G52+H52+I52+J52</f>
        <v>31</v>
      </c>
      <c r="K53" s="218">
        <f>C52+D52+E52+F52+G52+H52+I52+J52+K52</f>
        <v>32</v>
      </c>
      <c r="L53" s="218">
        <f>C52+D52+E52+F52+G52+H52+I52+J52+K52+L52</f>
        <v>32</v>
      </c>
      <c r="M53" s="218">
        <f>C52+D52+E52+F52+G52+H52+I52+J52+K52+L52+M52</f>
        <v>32</v>
      </c>
      <c r="N53" s="218">
        <f>C52+D52+E52+F52+G52+H52+I52+J52+K52+L52+M52+N52</f>
        <v>32</v>
      </c>
      <c r="O53" s="219"/>
    </row>
    <row r="54" spans="1:16">
      <c r="A54" s="220"/>
      <c r="B54" s="59" t="s">
        <v>72</v>
      </c>
      <c r="C54" s="22" t="s">
        <v>65</v>
      </c>
      <c r="D54" s="22" t="s">
        <v>66</v>
      </c>
      <c r="E54" s="22" t="s">
        <v>47</v>
      </c>
      <c r="F54" s="22" t="s">
        <v>48</v>
      </c>
      <c r="G54" s="22" t="s">
        <v>49</v>
      </c>
      <c r="H54" s="22" t="s">
        <v>50</v>
      </c>
      <c r="I54" s="22" t="s">
        <v>51</v>
      </c>
      <c r="J54" s="22" t="s">
        <v>52</v>
      </c>
      <c r="K54" s="22" t="s">
        <v>53</v>
      </c>
      <c r="L54" s="22" t="s">
        <v>54</v>
      </c>
      <c r="M54" s="22" t="s">
        <v>55</v>
      </c>
      <c r="N54" s="22" t="s">
        <v>56</v>
      </c>
      <c r="O54" s="22" t="s">
        <v>41</v>
      </c>
    </row>
    <row r="55" spans="1:16">
      <c r="A55" s="220" t="s">
        <v>80</v>
      </c>
      <c r="B55" s="205" t="s">
        <v>152</v>
      </c>
      <c r="C55" s="229">
        <v>2</v>
      </c>
      <c r="D55" s="229">
        <v>9</v>
      </c>
      <c r="E55" s="229">
        <v>6</v>
      </c>
      <c r="F55" s="229">
        <v>15</v>
      </c>
      <c r="G55" s="229">
        <v>32</v>
      </c>
      <c r="H55" s="229">
        <v>61</v>
      </c>
      <c r="I55" s="229">
        <v>59</v>
      </c>
      <c r="J55" s="229">
        <v>26</v>
      </c>
      <c r="K55" s="229">
        <v>29</v>
      </c>
      <c r="L55" s="229">
        <v>31</v>
      </c>
      <c r="M55" s="229">
        <v>19</v>
      </c>
      <c r="N55" s="229">
        <v>9</v>
      </c>
      <c r="O55" s="207">
        <f t="shared" ref="O55:O62" si="11">SUM(C55:N55)</f>
        <v>298</v>
      </c>
    </row>
    <row r="56" spans="1:16">
      <c r="A56" s="204"/>
      <c r="B56" s="205" t="s">
        <v>188</v>
      </c>
      <c r="C56" s="229">
        <v>5</v>
      </c>
      <c r="D56" s="229">
        <v>5</v>
      </c>
      <c r="E56" s="229">
        <v>3</v>
      </c>
      <c r="F56" s="229">
        <v>11</v>
      </c>
      <c r="G56" s="229">
        <v>26</v>
      </c>
      <c r="H56" s="229">
        <v>14</v>
      </c>
      <c r="I56" s="229">
        <v>18</v>
      </c>
      <c r="J56" s="229">
        <v>37</v>
      </c>
      <c r="K56" s="229">
        <v>15</v>
      </c>
      <c r="L56" s="229">
        <v>1</v>
      </c>
      <c r="M56" s="229">
        <v>0</v>
      </c>
      <c r="N56" s="229">
        <v>1</v>
      </c>
      <c r="O56" s="207">
        <f t="shared" si="11"/>
        <v>136</v>
      </c>
    </row>
    <row r="57" spans="1:16">
      <c r="A57" s="204"/>
      <c r="B57" s="205" t="s">
        <v>325</v>
      </c>
      <c r="C57" s="229">
        <v>0</v>
      </c>
      <c r="D57" s="229">
        <v>0</v>
      </c>
      <c r="E57" s="229">
        <v>0</v>
      </c>
      <c r="F57" s="229">
        <v>0</v>
      </c>
      <c r="G57" s="229">
        <v>3</v>
      </c>
      <c r="H57" s="229">
        <v>3</v>
      </c>
      <c r="I57" s="229">
        <v>0</v>
      </c>
      <c r="J57" s="229">
        <v>1</v>
      </c>
      <c r="K57" s="229">
        <v>4</v>
      </c>
      <c r="L57" s="229">
        <v>1</v>
      </c>
      <c r="M57" s="229">
        <v>0</v>
      </c>
      <c r="N57" s="229">
        <v>0</v>
      </c>
      <c r="O57" s="207">
        <f t="shared" si="11"/>
        <v>12</v>
      </c>
    </row>
    <row r="58" spans="1:16">
      <c r="A58" s="204"/>
      <c r="B58" s="205" t="s">
        <v>326</v>
      </c>
      <c r="C58" s="229">
        <v>0</v>
      </c>
      <c r="D58" s="229">
        <v>0</v>
      </c>
      <c r="E58" s="229">
        <v>0</v>
      </c>
      <c r="F58" s="229">
        <v>0</v>
      </c>
      <c r="G58" s="229">
        <v>0</v>
      </c>
      <c r="H58" s="229">
        <v>1</v>
      </c>
      <c r="I58" s="229">
        <v>1</v>
      </c>
      <c r="J58" s="229">
        <v>1</v>
      </c>
      <c r="K58" s="229">
        <v>4</v>
      </c>
      <c r="L58" s="229">
        <v>2</v>
      </c>
      <c r="M58" s="229">
        <v>1</v>
      </c>
      <c r="N58" s="229">
        <v>2</v>
      </c>
      <c r="O58" s="207">
        <f t="shared" si="11"/>
        <v>12</v>
      </c>
    </row>
    <row r="59" spans="1:16">
      <c r="A59" s="204"/>
      <c r="B59" s="205" t="s">
        <v>329</v>
      </c>
      <c r="C59" s="229">
        <v>1</v>
      </c>
      <c r="D59" s="229">
        <v>0</v>
      </c>
      <c r="E59" s="229">
        <v>0</v>
      </c>
      <c r="F59" s="229">
        <v>1</v>
      </c>
      <c r="G59" s="229">
        <v>0</v>
      </c>
      <c r="H59" s="229">
        <v>2</v>
      </c>
      <c r="I59" s="229">
        <v>25</v>
      </c>
      <c r="J59" s="229">
        <v>18</v>
      </c>
      <c r="K59" s="229">
        <v>16</v>
      </c>
      <c r="L59" s="229">
        <v>9</v>
      </c>
      <c r="M59" s="229">
        <v>0</v>
      </c>
      <c r="N59" s="229">
        <v>0</v>
      </c>
      <c r="O59" s="207">
        <f t="shared" si="11"/>
        <v>72</v>
      </c>
    </row>
    <row r="60" spans="1:16">
      <c r="A60" s="208"/>
      <c r="B60" s="209" t="s">
        <v>382</v>
      </c>
      <c r="C60" s="224">
        <f>MEDIAN(C55:C59)</f>
        <v>1</v>
      </c>
      <c r="D60" s="224">
        <f t="shared" ref="D60:N60" si="12">MEDIAN(D55:D59)</f>
        <v>0</v>
      </c>
      <c r="E60" s="224">
        <f t="shared" si="12"/>
        <v>0</v>
      </c>
      <c r="F60" s="224">
        <f t="shared" si="12"/>
        <v>1</v>
      </c>
      <c r="G60" s="224">
        <f t="shared" si="12"/>
        <v>3</v>
      </c>
      <c r="H60" s="224">
        <f t="shared" si="12"/>
        <v>3</v>
      </c>
      <c r="I60" s="224">
        <f t="shared" si="12"/>
        <v>18</v>
      </c>
      <c r="J60" s="224">
        <f t="shared" si="12"/>
        <v>18</v>
      </c>
      <c r="K60" s="224">
        <f t="shared" si="12"/>
        <v>15</v>
      </c>
      <c r="L60" s="224">
        <f t="shared" si="12"/>
        <v>2</v>
      </c>
      <c r="M60" s="224">
        <f t="shared" si="12"/>
        <v>0</v>
      </c>
      <c r="N60" s="224">
        <f t="shared" si="12"/>
        <v>1</v>
      </c>
      <c r="O60" s="210">
        <f t="shared" si="11"/>
        <v>62</v>
      </c>
    </row>
    <row r="61" spans="1:16">
      <c r="A61" s="204"/>
      <c r="B61" s="211" t="s">
        <v>74</v>
      </c>
      <c r="C61" s="148">
        <f>C60*P61/O60</f>
        <v>0.8</v>
      </c>
      <c r="D61" s="148">
        <f>D60*P61/O60</f>
        <v>0</v>
      </c>
      <c r="E61" s="148">
        <f>E60*P61/O60</f>
        <v>0</v>
      </c>
      <c r="F61" s="148">
        <f>F60*P61/O60</f>
        <v>0.8</v>
      </c>
      <c r="G61" s="148">
        <f>G60*P61/O60</f>
        <v>2.4000000000000004</v>
      </c>
      <c r="H61" s="148">
        <f>H60*P61/O60</f>
        <v>2.4000000000000004</v>
      </c>
      <c r="I61" s="148">
        <f>I60*P61/O60</f>
        <v>14.4</v>
      </c>
      <c r="J61" s="148">
        <f>J60*P61/O60</f>
        <v>14.4</v>
      </c>
      <c r="K61" s="148">
        <f>K60*P61/O60</f>
        <v>12</v>
      </c>
      <c r="L61" s="148">
        <f>L60*P61/O60</f>
        <v>1.6</v>
      </c>
      <c r="M61" s="148">
        <f>M60*P61/O60</f>
        <v>0</v>
      </c>
      <c r="N61" s="148">
        <f>N60*P61/O60</f>
        <v>0.8</v>
      </c>
      <c r="O61" s="112">
        <f t="shared" si="11"/>
        <v>49.6</v>
      </c>
      <c r="P61" s="212">
        <f>O60*80/100</f>
        <v>49.6</v>
      </c>
    </row>
    <row r="62" spans="1:16">
      <c r="A62" s="204"/>
      <c r="B62" s="213" t="s">
        <v>378</v>
      </c>
      <c r="C62" s="214">
        <f>รายเดือน67!B11</f>
        <v>1</v>
      </c>
      <c r="D62" s="214">
        <f>รายเดือน67!C11</f>
        <v>1</v>
      </c>
      <c r="E62" s="214">
        <f>รายเดือน67!D11</f>
        <v>1</v>
      </c>
      <c r="F62" s="214">
        <f>รายเดือน67!E11</f>
        <v>0</v>
      </c>
      <c r="G62" s="214">
        <f>รายเดือน67!F11</f>
        <v>0</v>
      </c>
      <c r="H62" s="214">
        <f>รายเดือน67!G11</f>
        <v>2</v>
      </c>
      <c r="I62" s="214">
        <f>รายเดือน67!H11</f>
        <v>1</v>
      </c>
      <c r="J62" s="214">
        <f>รายเดือน67!I11</f>
        <v>7</v>
      </c>
      <c r="K62" s="214">
        <f>รายเดือน67!J11</f>
        <v>10</v>
      </c>
      <c r="L62" s="214">
        <f>รายเดือน67!K11</f>
        <v>1</v>
      </c>
      <c r="M62" s="214">
        <f>รายเดือน67!L11</f>
        <v>0</v>
      </c>
      <c r="N62" s="214">
        <f>รายเดือน67!M11</f>
        <v>0</v>
      </c>
      <c r="O62" s="215">
        <f t="shared" si="11"/>
        <v>24</v>
      </c>
    </row>
    <row r="63" spans="1:16">
      <c r="A63" s="225"/>
      <c r="B63" s="217" t="s">
        <v>383</v>
      </c>
      <c r="C63" s="218">
        <f>C62</f>
        <v>1</v>
      </c>
      <c r="D63" s="218">
        <f>C62+D62</f>
        <v>2</v>
      </c>
      <c r="E63" s="218">
        <f>C62+D62+E62</f>
        <v>3</v>
      </c>
      <c r="F63" s="218">
        <f>C62+D62+E62+F62</f>
        <v>3</v>
      </c>
      <c r="G63" s="218">
        <f>C62+D62+E62+F62+G62</f>
        <v>3</v>
      </c>
      <c r="H63" s="218">
        <f>C62+D62+E62+F62+G62+H62</f>
        <v>5</v>
      </c>
      <c r="I63" s="218">
        <f>C62+D62+E62+F62+G62+H62+I62</f>
        <v>6</v>
      </c>
      <c r="J63" s="218">
        <f>C62+D62+E62+F62+G62+H62+I62+J62</f>
        <v>13</v>
      </c>
      <c r="K63" s="218">
        <f>C62+D62+E62+F62+G62+H62+I62+J62+K62</f>
        <v>23</v>
      </c>
      <c r="L63" s="218">
        <f>C62+D62+E62+F62+G62+H62+I62+J62+K62+L62</f>
        <v>24</v>
      </c>
      <c r="M63" s="218">
        <f>C62+D62+E62+F62+G62+H62+I62+J62+K62+L62+M62</f>
        <v>24</v>
      </c>
      <c r="N63" s="218">
        <f>C62+D62+E62+F62+G62+H62+I62+J62+K62+L62+M62+N62</f>
        <v>24</v>
      </c>
      <c r="O63" s="219"/>
    </row>
    <row r="64" spans="1:16">
      <c r="A64" s="220"/>
      <c r="B64" s="59" t="s">
        <v>72</v>
      </c>
      <c r="C64" s="22" t="s">
        <v>65</v>
      </c>
      <c r="D64" s="22" t="s">
        <v>66</v>
      </c>
      <c r="E64" s="22" t="s">
        <v>47</v>
      </c>
      <c r="F64" s="22" t="s">
        <v>48</v>
      </c>
      <c r="G64" s="22" t="s">
        <v>49</v>
      </c>
      <c r="H64" s="22" t="s">
        <v>50</v>
      </c>
      <c r="I64" s="22" t="s">
        <v>51</v>
      </c>
      <c r="J64" s="22" t="s">
        <v>52</v>
      </c>
      <c r="K64" s="22" t="s">
        <v>53</v>
      </c>
      <c r="L64" s="22" t="s">
        <v>54</v>
      </c>
      <c r="M64" s="22" t="s">
        <v>55</v>
      </c>
      <c r="N64" s="22" t="s">
        <v>56</v>
      </c>
      <c r="O64" s="22" t="s">
        <v>41</v>
      </c>
    </row>
    <row r="65" spans="1:16">
      <c r="A65" s="220" t="s">
        <v>81</v>
      </c>
      <c r="B65" s="205" t="s">
        <v>152</v>
      </c>
      <c r="C65" s="230">
        <v>3</v>
      </c>
      <c r="D65" s="230">
        <v>13</v>
      </c>
      <c r="E65" s="230">
        <v>7</v>
      </c>
      <c r="F65" s="230">
        <v>5</v>
      </c>
      <c r="G65" s="230">
        <v>5</v>
      </c>
      <c r="H65" s="230">
        <v>18</v>
      </c>
      <c r="I65" s="230">
        <v>17</v>
      </c>
      <c r="J65" s="230">
        <v>32</v>
      </c>
      <c r="K65" s="230">
        <v>8</v>
      </c>
      <c r="L65" s="230">
        <v>8</v>
      </c>
      <c r="M65" s="230">
        <v>3</v>
      </c>
      <c r="N65" s="230">
        <v>0</v>
      </c>
      <c r="O65" s="207">
        <f t="shared" ref="O65:O72" si="13">SUM(C65:N65)</f>
        <v>119</v>
      </c>
    </row>
    <row r="66" spans="1:16">
      <c r="A66" s="204"/>
      <c r="B66" s="205" t="s">
        <v>188</v>
      </c>
      <c r="C66" s="230">
        <v>0</v>
      </c>
      <c r="D66" s="230">
        <v>0</v>
      </c>
      <c r="E66" s="230">
        <v>0</v>
      </c>
      <c r="F66" s="230">
        <v>10</v>
      </c>
      <c r="G66" s="230">
        <v>28</v>
      </c>
      <c r="H66" s="230">
        <v>28</v>
      </c>
      <c r="I66" s="230">
        <v>11</v>
      </c>
      <c r="J66" s="230">
        <v>2</v>
      </c>
      <c r="K66" s="230">
        <v>6</v>
      </c>
      <c r="L66" s="230">
        <v>2</v>
      </c>
      <c r="M66" s="230">
        <v>1</v>
      </c>
      <c r="N66" s="230">
        <v>0</v>
      </c>
      <c r="O66" s="207">
        <f t="shared" si="13"/>
        <v>88</v>
      </c>
    </row>
    <row r="67" spans="1:16">
      <c r="A67" s="204"/>
      <c r="B67" s="205" t="s">
        <v>325</v>
      </c>
      <c r="C67" s="230">
        <v>0</v>
      </c>
      <c r="D67" s="230">
        <v>0</v>
      </c>
      <c r="E67" s="230">
        <v>0</v>
      </c>
      <c r="F67" s="230">
        <v>1</v>
      </c>
      <c r="G67" s="230">
        <v>0</v>
      </c>
      <c r="H67" s="230">
        <v>0</v>
      </c>
      <c r="I67" s="230">
        <v>0</v>
      </c>
      <c r="J67" s="230">
        <v>4</v>
      </c>
      <c r="K67" s="230">
        <v>1</v>
      </c>
      <c r="L67" s="230">
        <v>3</v>
      </c>
      <c r="M67" s="230">
        <v>1</v>
      </c>
      <c r="N67" s="230">
        <v>1</v>
      </c>
      <c r="O67" s="207">
        <f t="shared" si="13"/>
        <v>11</v>
      </c>
    </row>
    <row r="68" spans="1:16">
      <c r="A68" s="204"/>
      <c r="B68" s="205" t="s">
        <v>326</v>
      </c>
      <c r="C68" s="230">
        <v>4</v>
      </c>
      <c r="D68" s="230">
        <v>0</v>
      </c>
      <c r="E68" s="230">
        <v>0</v>
      </c>
      <c r="F68" s="230">
        <v>1</v>
      </c>
      <c r="G68" s="230">
        <v>1</v>
      </c>
      <c r="H68" s="230">
        <v>4</v>
      </c>
      <c r="I68" s="230">
        <v>3</v>
      </c>
      <c r="J68" s="230">
        <v>20</v>
      </c>
      <c r="K68" s="230">
        <v>21</v>
      </c>
      <c r="L68" s="230">
        <v>13</v>
      </c>
      <c r="M68" s="230">
        <v>2</v>
      </c>
      <c r="N68" s="230">
        <v>1</v>
      </c>
      <c r="O68" s="207">
        <f t="shared" si="13"/>
        <v>70</v>
      </c>
    </row>
    <row r="69" spans="1:16">
      <c r="A69" s="204"/>
      <c r="B69" s="205" t="s">
        <v>329</v>
      </c>
      <c r="C69" s="230">
        <v>0</v>
      </c>
      <c r="D69" s="230">
        <v>1</v>
      </c>
      <c r="E69" s="230">
        <v>6</v>
      </c>
      <c r="F69" s="230">
        <v>4</v>
      </c>
      <c r="G69" s="230">
        <v>0</v>
      </c>
      <c r="H69" s="230">
        <v>8</v>
      </c>
      <c r="I69" s="230">
        <v>23</v>
      </c>
      <c r="J69" s="230">
        <v>31</v>
      </c>
      <c r="K69" s="230">
        <v>31</v>
      </c>
      <c r="L69" s="230">
        <v>7</v>
      </c>
      <c r="M69" s="230">
        <v>7</v>
      </c>
      <c r="N69" s="230">
        <v>2</v>
      </c>
      <c r="O69" s="207">
        <f t="shared" si="13"/>
        <v>120</v>
      </c>
    </row>
    <row r="70" spans="1:16">
      <c r="A70" s="208"/>
      <c r="B70" s="209" t="s">
        <v>382</v>
      </c>
      <c r="C70" s="224">
        <f>MEDIAN(C65:C69)</f>
        <v>0</v>
      </c>
      <c r="D70" s="224">
        <f t="shared" ref="D70:N70" si="14">MEDIAN(D65:D69)</f>
        <v>0</v>
      </c>
      <c r="E70" s="224">
        <f t="shared" si="14"/>
        <v>0</v>
      </c>
      <c r="F70" s="224">
        <f t="shared" si="14"/>
        <v>4</v>
      </c>
      <c r="G70" s="224">
        <f t="shared" si="14"/>
        <v>1</v>
      </c>
      <c r="H70" s="224">
        <f t="shared" si="14"/>
        <v>8</v>
      </c>
      <c r="I70" s="224">
        <f t="shared" si="14"/>
        <v>11</v>
      </c>
      <c r="J70" s="224">
        <f t="shared" si="14"/>
        <v>20</v>
      </c>
      <c r="K70" s="224">
        <f t="shared" si="14"/>
        <v>8</v>
      </c>
      <c r="L70" s="224">
        <f t="shared" si="14"/>
        <v>7</v>
      </c>
      <c r="M70" s="224">
        <f t="shared" si="14"/>
        <v>2</v>
      </c>
      <c r="N70" s="224">
        <f t="shared" si="14"/>
        <v>1</v>
      </c>
      <c r="O70" s="210">
        <f t="shared" si="13"/>
        <v>62</v>
      </c>
    </row>
    <row r="71" spans="1:16">
      <c r="A71" s="204"/>
      <c r="B71" s="211" t="s">
        <v>74</v>
      </c>
      <c r="C71" s="148">
        <f>C70*P71/O70</f>
        <v>0</v>
      </c>
      <c r="D71" s="148">
        <f>D70*P71/O70</f>
        <v>0</v>
      </c>
      <c r="E71" s="148">
        <f>E70*P71/O70</f>
        <v>0</v>
      </c>
      <c r="F71" s="148">
        <f>F70*P71/O70</f>
        <v>3.2</v>
      </c>
      <c r="G71" s="148">
        <f>G70*P71/O70</f>
        <v>0.8</v>
      </c>
      <c r="H71" s="148">
        <f>H70*P71/O70</f>
        <v>6.4</v>
      </c>
      <c r="I71" s="148">
        <f>I70*P71/O70</f>
        <v>8.8000000000000007</v>
      </c>
      <c r="J71" s="148">
        <f>J70*P71/O70</f>
        <v>16</v>
      </c>
      <c r="K71" s="148">
        <f>K70*P71/O70</f>
        <v>6.4</v>
      </c>
      <c r="L71" s="148">
        <f>L70*P71/O70</f>
        <v>5.6</v>
      </c>
      <c r="M71" s="148">
        <f>M70*P71/O70</f>
        <v>1.6</v>
      </c>
      <c r="N71" s="148">
        <f>N70*P71/O70</f>
        <v>0.8</v>
      </c>
      <c r="O71" s="112">
        <f t="shared" si="13"/>
        <v>49.6</v>
      </c>
      <c r="P71" s="212">
        <f>O70*80/100</f>
        <v>49.6</v>
      </c>
    </row>
    <row r="72" spans="1:16">
      <c r="A72" s="204"/>
      <c r="B72" s="213" t="s">
        <v>378</v>
      </c>
      <c r="C72" s="214">
        <f>รายเดือน67!B12</f>
        <v>0</v>
      </c>
      <c r="D72" s="214">
        <f>รายเดือน67!C12</f>
        <v>1</v>
      </c>
      <c r="E72" s="214">
        <f>รายเดือน67!D12</f>
        <v>0</v>
      </c>
      <c r="F72" s="214">
        <f>รายเดือน67!E12</f>
        <v>1</v>
      </c>
      <c r="G72" s="214">
        <f>รายเดือน67!F12</f>
        <v>2</v>
      </c>
      <c r="H72" s="214">
        <f>รายเดือน67!G12</f>
        <v>5</v>
      </c>
      <c r="I72" s="214">
        <f>รายเดือน67!H12</f>
        <v>6</v>
      </c>
      <c r="J72" s="214">
        <f>รายเดือน67!I12</f>
        <v>3</v>
      </c>
      <c r="K72" s="214">
        <f>รายเดือน67!J12</f>
        <v>2</v>
      </c>
      <c r="L72" s="214">
        <f>รายเดือน67!K12</f>
        <v>0</v>
      </c>
      <c r="M72" s="214">
        <f>รายเดือน67!L12</f>
        <v>0</v>
      </c>
      <c r="N72" s="214">
        <f>รายเดือน67!M12</f>
        <v>0</v>
      </c>
      <c r="O72" s="215">
        <f t="shared" si="13"/>
        <v>20</v>
      </c>
    </row>
    <row r="73" spans="1:16">
      <c r="A73" s="225"/>
      <c r="B73" s="217" t="s">
        <v>383</v>
      </c>
      <c r="C73" s="218">
        <f>C72</f>
        <v>0</v>
      </c>
      <c r="D73" s="218">
        <f>C72+D72</f>
        <v>1</v>
      </c>
      <c r="E73" s="218">
        <f>C72+D72+E72</f>
        <v>1</v>
      </c>
      <c r="F73" s="218">
        <f>C72+D72+E72+F72</f>
        <v>2</v>
      </c>
      <c r="G73" s="218">
        <f>C72+D72+E72+F72+G72</f>
        <v>4</v>
      </c>
      <c r="H73" s="218">
        <f>C72+D72+E72+F72+G72+H72</f>
        <v>9</v>
      </c>
      <c r="I73" s="218">
        <f>C72+D72+E72+F72+G72+H72+I72</f>
        <v>15</v>
      </c>
      <c r="J73" s="218">
        <f>C72+D72+E72+F72+G72+H72+I72+J72</f>
        <v>18</v>
      </c>
      <c r="K73" s="218">
        <f>C72+D72+E72+F72+G72+H72+I72+J72+K72</f>
        <v>20</v>
      </c>
      <c r="L73" s="218">
        <f>C72+D72+E72+F72+G72+H72+I72+J72+K72+L72</f>
        <v>20</v>
      </c>
      <c r="M73" s="218">
        <f>C72+D72+E72+F72+G72+H72+I72+J72+K72+L72+M72</f>
        <v>20</v>
      </c>
      <c r="N73" s="218">
        <f>C72+D72+E72+F72+G72+H72+I72+J72+K72+L72+M72+N72</f>
        <v>20</v>
      </c>
      <c r="O73" s="219"/>
    </row>
    <row r="74" spans="1:16">
      <c r="A74" s="220"/>
      <c r="B74" s="59" t="s">
        <v>72</v>
      </c>
      <c r="C74" s="22" t="s">
        <v>65</v>
      </c>
      <c r="D74" s="22" t="s">
        <v>66</v>
      </c>
      <c r="E74" s="22" t="s">
        <v>47</v>
      </c>
      <c r="F74" s="22" t="s">
        <v>48</v>
      </c>
      <c r="G74" s="22" t="s">
        <v>49</v>
      </c>
      <c r="H74" s="22" t="s">
        <v>50</v>
      </c>
      <c r="I74" s="22" t="s">
        <v>51</v>
      </c>
      <c r="J74" s="22" t="s">
        <v>52</v>
      </c>
      <c r="K74" s="22" t="s">
        <v>53</v>
      </c>
      <c r="L74" s="22" t="s">
        <v>54</v>
      </c>
      <c r="M74" s="22" t="s">
        <v>55</v>
      </c>
      <c r="N74" s="22" t="s">
        <v>56</v>
      </c>
      <c r="O74" s="22" t="s">
        <v>41</v>
      </c>
    </row>
    <row r="75" spans="1:16">
      <c r="A75" s="220" t="s">
        <v>82</v>
      </c>
      <c r="B75" s="205" t="s">
        <v>152</v>
      </c>
      <c r="C75" s="231">
        <v>8</v>
      </c>
      <c r="D75" s="231">
        <v>5</v>
      </c>
      <c r="E75" s="231">
        <v>13</v>
      </c>
      <c r="F75" s="231">
        <v>6</v>
      </c>
      <c r="G75" s="231">
        <v>29</v>
      </c>
      <c r="H75" s="231">
        <v>86</v>
      </c>
      <c r="I75" s="231">
        <v>85</v>
      </c>
      <c r="J75" s="231">
        <v>38</v>
      </c>
      <c r="K75" s="231">
        <v>20</v>
      </c>
      <c r="L75" s="231">
        <v>21</v>
      </c>
      <c r="M75" s="231">
        <v>21</v>
      </c>
      <c r="N75" s="231">
        <v>2</v>
      </c>
      <c r="O75" s="207">
        <f t="shared" ref="O75:O82" si="15">SUM(C75:N75)</f>
        <v>334</v>
      </c>
    </row>
    <row r="76" spans="1:16">
      <c r="A76" s="204"/>
      <c r="B76" s="205" t="s">
        <v>188</v>
      </c>
      <c r="C76" s="231">
        <v>6</v>
      </c>
      <c r="D76" s="231">
        <v>9</v>
      </c>
      <c r="E76" s="231">
        <v>10</v>
      </c>
      <c r="F76" s="231">
        <v>10</v>
      </c>
      <c r="G76" s="231">
        <v>25</v>
      </c>
      <c r="H76" s="231">
        <v>14</v>
      </c>
      <c r="I76" s="231">
        <v>27</v>
      </c>
      <c r="J76" s="231">
        <v>16</v>
      </c>
      <c r="K76" s="231">
        <v>7</v>
      </c>
      <c r="L76" s="231">
        <v>1</v>
      </c>
      <c r="M76" s="231">
        <v>1</v>
      </c>
      <c r="N76" s="231">
        <v>1</v>
      </c>
      <c r="O76" s="207">
        <f t="shared" si="15"/>
        <v>127</v>
      </c>
    </row>
    <row r="77" spans="1:16">
      <c r="A77" s="204"/>
      <c r="B77" s="205" t="s">
        <v>325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1</v>
      </c>
      <c r="K77" s="231">
        <v>2</v>
      </c>
      <c r="L77" s="231">
        <v>3</v>
      </c>
      <c r="M77" s="231">
        <v>0</v>
      </c>
      <c r="N77" s="231">
        <v>0</v>
      </c>
      <c r="O77" s="207">
        <f t="shared" si="15"/>
        <v>6</v>
      </c>
    </row>
    <row r="78" spans="1:16">
      <c r="A78" s="204"/>
      <c r="B78" s="205" t="s">
        <v>326</v>
      </c>
      <c r="C78" s="231">
        <v>0</v>
      </c>
      <c r="D78" s="231">
        <v>0</v>
      </c>
      <c r="E78" s="231">
        <v>0</v>
      </c>
      <c r="F78" s="231">
        <v>0</v>
      </c>
      <c r="G78" s="231">
        <v>1</v>
      </c>
      <c r="H78" s="231">
        <v>2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07">
        <f t="shared" si="15"/>
        <v>3</v>
      </c>
    </row>
    <row r="79" spans="1:16">
      <c r="A79" s="204"/>
      <c r="B79" s="205" t="s">
        <v>329</v>
      </c>
      <c r="C79" s="231">
        <v>0</v>
      </c>
      <c r="D79" s="231">
        <v>1</v>
      </c>
      <c r="E79" s="231">
        <v>3</v>
      </c>
      <c r="F79" s="231">
        <v>5</v>
      </c>
      <c r="G79" s="231">
        <v>6</v>
      </c>
      <c r="H79" s="231">
        <v>55</v>
      </c>
      <c r="I79" s="231">
        <v>78</v>
      </c>
      <c r="J79" s="231">
        <v>46</v>
      </c>
      <c r="K79" s="231">
        <v>9</v>
      </c>
      <c r="L79" s="231">
        <v>9</v>
      </c>
      <c r="M79" s="231">
        <v>1</v>
      </c>
      <c r="N79" s="231">
        <v>0</v>
      </c>
      <c r="O79" s="207">
        <f t="shared" si="15"/>
        <v>213</v>
      </c>
    </row>
    <row r="80" spans="1:16">
      <c r="A80" s="208"/>
      <c r="B80" s="209" t="s">
        <v>382</v>
      </c>
      <c r="C80" s="224">
        <f>MEDIAN(C75:C79)</f>
        <v>0</v>
      </c>
      <c r="D80" s="224">
        <f t="shared" ref="D80:N80" si="16">MEDIAN(D75:D79)</f>
        <v>1</v>
      </c>
      <c r="E80" s="224">
        <f t="shared" si="16"/>
        <v>3</v>
      </c>
      <c r="F80" s="224">
        <f t="shared" si="16"/>
        <v>5</v>
      </c>
      <c r="G80" s="224">
        <f t="shared" si="16"/>
        <v>6</v>
      </c>
      <c r="H80" s="224">
        <f t="shared" si="16"/>
        <v>14</v>
      </c>
      <c r="I80" s="224">
        <f t="shared" si="16"/>
        <v>27</v>
      </c>
      <c r="J80" s="224">
        <f t="shared" si="16"/>
        <v>16</v>
      </c>
      <c r="K80" s="224">
        <f t="shared" si="16"/>
        <v>7</v>
      </c>
      <c r="L80" s="224">
        <f t="shared" si="16"/>
        <v>3</v>
      </c>
      <c r="M80" s="224">
        <f t="shared" si="16"/>
        <v>1</v>
      </c>
      <c r="N80" s="224">
        <f t="shared" si="16"/>
        <v>0</v>
      </c>
      <c r="O80" s="210">
        <f t="shared" si="15"/>
        <v>83</v>
      </c>
    </row>
    <row r="81" spans="1:16">
      <c r="A81" s="204"/>
      <c r="B81" s="211" t="s">
        <v>74</v>
      </c>
      <c r="C81" s="148">
        <f>C80*P81/O80</f>
        <v>0</v>
      </c>
      <c r="D81" s="148">
        <f>D80*P81/O80</f>
        <v>0.8</v>
      </c>
      <c r="E81" s="148">
        <f>E80*P81/O80</f>
        <v>2.4000000000000004</v>
      </c>
      <c r="F81" s="148">
        <f>F80*P81/O80</f>
        <v>4</v>
      </c>
      <c r="G81" s="148">
        <f>G80*P81/O80</f>
        <v>4.8000000000000007</v>
      </c>
      <c r="H81" s="148">
        <f>H80*P81/O80</f>
        <v>11.200000000000001</v>
      </c>
      <c r="I81" s="148">
        <f>I80*P81/O80</f>
        <v>21.6</v>
      </c>
      <c r="J81" s="148">
        <f>J80*P81/O80</f>
        <v>12.8</v>
      </c>
      <c r="K81" s="148">
        <f>K80*P81/O80</f>
        <v>5.6000000000000005</v>
      </c>
      <c r="L81" s="148">
        <f>L80*P81/O80</f>
        <v>2.4000000000000004</v>
      </c>
      <c r="M81" s="148">
        <f>M80*P81/O80</f>
        <v>0.8</v>
      </c>
      <c r="N81" s="148">
        <f>N80*P81/O80</f>
        <v>0</v>
      </c>
      <c r="O81" s="112">
        <f t="shared" si="15"/>
        <v>66.400000000000006</v>
      </c>
      <c r="P81" s="212">
        <f>O80*80/100</f>
        <v>66.400000000000006</v>
      </c>
    </row>
    <row r="82" spans="1:16">
      <c r="A82" s="204"/>
      <c r="B82" s="213" t="s">
        <v>378</v>
      </c>
      <c r="C82" s="214">
        <f>รายเดือน67!B13</f>
        <v>1</v>
      </c>
      <c r="D82" s="214">
        <f>รายเดือน67!C13</f>
        <v>2</v>
      </c>
      <c r="E82" s="214">
        <f>รายเดือน67!D13</f>
        <v>4</v>
      </c>
      <c r="F82" s="214">
        <f>รายเดือน67!E13</f>
        <v>15</v>
      </c>
      <c r="G82" s="214">
        <f>รายเดือน67!F13</f>
        <v>3</v>
      </c>
      <c r="H82" s="214">
        <f>รายเดือน67!G13</f>
        <v>0</v>
      </c>
      <c r="I82" s="214">
        <f>รายเดือน67!H13</f>
        <v>1</v>
      </c>
      <c r="J82" s="214">
        <f>รายเดือน67!I13</f>
        <v>1</v>
      </c>
      <c r="K82" s="214">
        <f>รายเดือน67!J13</f>
        <v>1</v>
      </c>
      <c r="L82" s="214">
        <f>รายเดือน67!K13</f>
        <v>0</v>
      </c>
      <c r="M82" s="214">
        <f>รายเดือน67!L13</f>
        <v>0</v>
      </c>
      <c r="N82" s="214">
        <f>รายเดือน67!M13</f>
        <v>0</v>
      </c>
      <c r="O82" s="215">
        <f t="shared" si="15"/>
        <v>28</v>
      </c>
    </row>
    <row r="83" spans="1:16">
      <c r="A83" s="225"/>
      <c r="B83" s="217" t="s">
        <v>383</v>
      </c>
      <c r="C83" s="218">
        <f>C82</f>
        <v>1</v>
      </c>
      <c r="D83" s="218">
        <f>C82+D82</f>
        <v>3</v>
      </c>
      <c r="E83" s="218">
        <f>C82+D82+E82</f>
        <v>7</v>
      </c>
      <c r="F83" s="218">
        <f>C82+D82+E82+F82</f>
        <v>22</v>
      </c>
      <c r="G83" s="218">
        <f>C82+D82+E82+F82+G82</f>
        <v>25</v>
      </c>
      <c r="H83" s="218">
        <f>C82+D82+E82+F82+G82+H82</f>
        <v>25</v>
      </c>
      <c r="I83" s="218">
        <f>C82+D82+E82+F82+G82+H82+I82</f>
        <v>26</v>
      </c>
      <c r="J83" s="218">
        <f>C82+D82+E82+F82+G82+H82+I82+J82</f>
        <v>27</v>
      </c>
      <c r="K83" s="218">
        <f>C82+D82+E82+F82+G82+H82+I82+J82+K82</f>
        <v>28</v>
      </c>
      <c r="L83" s="218">
        <f>C82+D82+E82+F82+G82+H82+I82+J82+K82+L82</f>
        <v>28</v>
      </c>
      <c r="M83" s="218">
        <f>C82+D82+E82+F82+G82+H82+I82+J82+K82+L82+M82</f>
        <v>28</v>
      </c>
      <c r="N83" s="218">
        <f>C82+D82+E82+F82+G82+H82+I82+J82+K82+L82+M82+N82</f>
        <v>28</v>
      </c>
      <c r="O83" s="219"/>
    </row>
    <row r="84" spans="1:16">
      <c r="A84" s="220" t="s">
        <v>83</v>
      </c>
      <c r="B84" s="59" t="s">
        <v>72</v>
      </c>
      <c r="C84" s="22" t="s">
        <v>65</v>
      </c>
      <c r="D84" s="22" t="s">
        <v>66</v>
      </c>
      <c r="E84" s="22" t="s">
        <v>47</v>
      </c>
      <c r="F84" s="22" t="s">
        <v>48</v>
      </c>
      <c r="G84" s="22" t="s">
        <v>49</v>
      </c>
      <c r="H84" s="22" t="s">
        <v>50</v>
      </c>
      <c r="I84" s="22" t="s">
        <v>51</v>
      </c>
      <c r="J84" s="22" t="s">
        <v>52</v>
      </c>
      <c r="K84" s="22" t="s">
        <v>53</v>
      </c>
      <c r="L84" s="22" t="s">
        <v>54</v>
      </c>
      <c r="M84" s="22" t="s">
        <v>55</v>
      </c>
      <c r="N84" s="22" t="s">
        <v>56</v>
      </c>
      <c r="O84" s="22" t="s">
        <v>41</v>
      </c>
    </row>
    <row r="85" spans="1:16">
      <c r="A85" s="204"/>
      <c r="B85" s="205" t="s">
        <v>152</v>
      </c>
      <c r="C85" s="232">
        <v>13</v>
      </c>
      <c r="D85" s="232">
        <v>9</v>
      </c>
      <c r="E85" s="232">
        <v>7</v>
      </c>
      <c r="F85" s="232">
        <v>12</v>
      </c>
      <c r="G85" s="232">
        <v>28</v>
      </c>
      <c r="H85" s="232">
        <v>41</v>
      </c>
      <c r="I85" s="232">
        <v>48</v>
      </c>
      <c r="J85" s="232">
        <v>36</v>
      </c>
      <c r="K85" s="232">
        <v>21</v>
      </c>
      <c r="L85" s="232">
        <v>23</v>
      </c>
      <c r="M85" s="232">
        <v>9</v>
      </c>
      <c r="N85" s="232">
        <v>1</v>
      </c>
      <c r="O85" s="207">
        <f t="shared" ref="O85:O92" si="17">SUM(C85:N85)</f>
        <v>248</v>
      </c>
    </row>
    <row r="86" spans="1:16">
      <c r="A86" s="204"/>
      <c r="B86" s="205" t="s">
        <v>188</v>
      </c>
      <c r="C86" s="232">
        <v>5</v>
      </c>
      <c r="D86" s="232">
        <v>5</v>
      </c>
      <c r="E86" s="232">
        <v>2</v>
      </c>
      <c r="F86" s="232">
        <v>14</v>
      </c>
      <c r="G86" s="232">
        <v>5</v>
      </c>
      <c r="H86" s="232">
        <v>18</v>
      </c>
      <c r="I86" s="232">
        <v>30</v>
      </c>
      <c r="J86" s="232">
        <v>33</v>
      </c>
      <c r="K86" s="232">
        <v>13</v>
      </c>
      <c r="L86" s="232">
        <v>0</v>
      </c>
      <c r="M86" s="232">
        <v>0</v>
      </c>
      <c r="N86" s="232">
        <v>0</v>
      </c>
      <c r="O86" s="207">
        <f t="shared" si="17"/>
        <v>125</v>
      </c>
    </row>
    <row r="87" spans="1:16">
      <c r="A87" s="204"/>
      <c r="B87" s="205" t="s">
        <v>325</v>
      </c>
      <c r="C87" s="232">
        <v>0</v>
      </c>
      <c r="D87" s="232">
        <v>0</v>
      </c>
      <c r="E87" s="232">
        <v>0</v>
      </c>
      <c r="F87" s="232">
        <v>2</v>
      </c>
      <c r="G87" s="232">
        <v>1</v>
      </c>
      <c r="H87" s="232">
        <v>0</v>
      </c>
      <c r="I87" s="232">
        <v>0</v>
      </c>
      <c r="J87" s="232">
        <v>1</v>
      </c>
      <c r="K87" s="232">
        <v>2</v>
      </c>
      <c r="L87" s="232">
        <v>0</v>
      </c>
      <c r="M87" s="232">
        <v>0</v>
      </c>
      <c r="N87" s="232">
        <v>0</v>
      </c>
      <c r="O87" s="207">
        <f t="shared" si="17"/>
        <v>6</v>
      </c>
    </row>
    <row r="88" spans="1:16">
      <c r="A88" s="204"/>
      <c r="B88" s="205" t="s">
        <v>326</v>
      </c>
      <c r="C88" s="232">
        <v>1</v>
      </c>
      <c r="D88" s="232">
        <v>0</v>
      </c>
      <c r="E88" s="232">
        <v>0</v>
      </c>
      <c r="F88" s="232">
        <v>0</v>
      </c>
      <c r="G88" s="232">
        <v>2</v>
      </c>
      <c r="H88" s="232">
        <v>7</v>
      </c>
      <c r="I88" s="232">
        <v>6</v>
      </c>
      <c r="J88" s="232">
        <v>3</v>
      </c>
      <c r="K88" s="232">
        <v>5</v>
      </c>
      <c r="L88" s="232">
        <v>7</v>
      </c>
      <c r="M88" s="232">
        <v>6</v>
      </c>
      <c r="N88" s="232">
        <v>1</v>
      </c>
      <c r="O88" s="207">
        <f t="shared" si="17"/>
        <v>38</v>
      </c>
    </row>
    <row r="89" spans="1:16">
      <c r="A89" s="204"/>
      <c r="B89" s="205" t="s">
        <v>329</v>
      </c>
      <c r="C89" s="232">
        <v>2</v>
      </c>
      <c r="D89" s="232">
        <v>5</v>
      </c>
      <c r="E89" s="232">
        <v>6</v>
      </c>
      <c r="F89" s="232">
        <v>4</v>
      </c>
      <c r="G89" s="232">
        <v>3</v>
      </c>
      <c r="H89" s="232">
        <v>1</v>
      </c>
      <c r="I89" s="232">
        <v>18</v>
      </c>
      <c r="J89" s="232">
        <v>18</v>
      </c>
      <c r="K89" s="232">
        <v>6</v>
      </c>
      <c r="L89" s="232">
        <v>6</v>
      </c>
      <c r="M89" s="232">
        <v>3</v>
      </c>
      <c r="N89" s="232">
        <v>2</v>
      </c>
      <c r="O89" s="207">
        <f t="shared" si="17"/>
        <v>74</v>
      </c>
    </row>
    <row r="90" spans="1:16">
      <c r="A90" s="208"/>
      <c r="B90" s="209" t="s">
        <v>382</v>
      </c>
      <c r="C90" s="224">
        <f>MEDIAN(C85:C89)</f>
        <v>2</v>
      </c>
      <c r="D90" s="224">
        <f t="shared" ref="D90:N90" si="18">MEDIAN(D85:D89)</f>
        <v>5</v>
      </c>
      <c r="E90" s="224">
        <f t="shared" si="18"/>
        <v>2</v>
      </c>
      <c r="F90" s="224">
        <f t="shared" si="18"/>
        <v>4</v>
      </c>
      <c r="G90" s="224">
        <f t="shared" si="18"/>
        <v>3</v>
      </c>
      <c r="H90" s="224">
        <f t="shared" si="18"/>
        <v>7</v>
      </c>
      <c r="I90" s="224">
        <f t="shared" si="18"/>
        <v>18</v>
      </c>
      <c r="J90" s="224">
        <f t="shared" si="18"/>
        <v>18</v>
      </c>
      <c r="K90" s="224">
        <f t="shared" si="18"/>
        <v>6</v>
      </c>
      <c r="L90" s="224">
        <f t="shared" si="18"/>
        <v>6</v>
      </c>
      <c r="M90" s="224">
        <f t="shared" si="18"/>
        <v>3</v>
      </c>
      <c r="N90" s="224">
        <f t="shared" si="18"/>
        <v>1</v>
      </c>
      <c r="O90" s="210">
        <f t="shared" si="17"/>
        <v>75</v>
      </c>
    </row>
    <row r="91" spans="1:16">
      <c r="A91" s="204"/>
      <c r="B91" s="211" t="s">
        <v>74</v>
      </c>
      <c r="C91" s="148">
        <f>C90*P91/O90</f>
        <v>1.6</v>
      </c>
      <c r="D91" s="148">
        <f>D90*P91/O90</f>
        <v>4</v>
      </c>
      <c r="E91" s="148">
        <f>E90*P91/O90</f>
        <v>1.6</v>
      </c>
      <c r="F91" s="148">
        <f>F90*P91/O90</f>
        <v>3.2</v>
      </c>
      <c r="G91" s="148">
        <f>G90*P91/O90</f>
        <v>2.4</v>
      </c>
      <c r="H91" s="148">
        <f>H90*P91/O90</f>
        <v>5.6</v>
      </c>
      <c r="I91" s="148">
        <f>I90*P91/O90</f>
        <v>14.4</v>
      </c>
      <c r="J91" s="148">
        <f>J90*P91/O90</f>
        <v>14.4</v>
      </c>
      <c r="K91" s="148">
        <f>K90*P91/O90</f>
        <v>4.8</v>
      </c>
      <c r="L91" s="148">
        <f>L90*P91/O90</f>
        <v>4.8</v>
      </c>
      <c r="M91" s="148">
        <f>M90*P91/O90</f>
        <v>2.4</v>
      </c>
      <c r="N91" s="148">
        <f>N90*P91/O90</f>
        <v>0.8</v>
      </c>
      <c r="O91" s="112">
        <f t="shared" si="17"/>
        <v>59.999999999999986</v>
      </c>
      <c r="P91" s="212">
        <f>O90*80/100</f>
        <v>60</v>
      </c>
    </row>
    <row r="92" spans="1:16">
      <c r="A92" s="204"/>
      <c r="B92" s="213" t="s">
        <v>378</v>
      </c>
      <c r="C92" s="214">
        <f>รายเดือน67!B16</f>
        <v>0</v>
      </c>
      <c r="D92" s="214">
        <f>รายเดือน67!C16</f>
        <v>2</v>
      </c>
      <c r="E92" s="214">
        <f>รายเดือน67!D16</f>
        <v>3</v>
      </c>
      <c r="F92" s="214">
        <f>รายเดือน67!E16</f>
        <v>0</v>
      </c>
      <c r="G92" s="214">
        <f>รายเดือน67!F16</f>
        <v>1</v>
      </c>
      <c r="H92" s="214">
        <f>รายเดือน67!G16</f>
        <v>6</v>
      </c>
      <c r="I92" s="214">
        <f>รายเดือน67!H16</f>
        <v>3</v>
      </c>
      <c r="J92" s="214">
        <f>รายเดือน67!I16</f>
        <v>1</v>
      </c>
      <c r="K92" s="214">
        <f>รายเดือน67!J16</f>
        <v>1</v>
      </c>
      <c r="L92" s="214">
        <f>รายเดือน67!K16</f>
        <v>0</v>
      </c>
      <c r="M92" s="214">
        <f>รายเดือน67!L16</f>
        <v>0</v>
      </c>
      <c r="N92" s="214">
        <f>รายเดือน67!M16</f>
        <v>0</v>
      </c>
      <c r="O92" s="215">
        <f t="shared" si="17"/>
        <v>17</v>
      </c>
    </row>
    <row r="93" spans="1:16">
      <c r="A93" s="225"/>
      <c r="B93" s="217" t="s">
        <v>383</v>
      </c>
      <c r="C93" s="218">
        <f>C92</f>
        <v>0</v>
      </c>
      <c r="D93" s="218">
        <f>C92+D92</f>
        <v>2</v>
      </c>
      <c r="E93" s="218">
        <f>C92+D92+E92</f>
        <v>5</v>
      </c>
      <c r="F93" s="218">
        <f>C92+D92+E92+F92</f>
        <v>5</v>
      </c>
      <c r="G93" s="218">
        <f>C92+D92+E92+F92+G92</f>
        <v>6</v>
      </c>
      <c r="H93" s="218">
        <f>C92+D92+E92+F92+G92+H92</f>
        <v>12</v>
      </c>
      <c r="I93" s="218">
        <f>C92+D92+E92+F92+G92+H92+I92</f>
        <v>15</v>
      </c>
      <c r="J93" s="218">
        <f>C92+D92+E92+F92+G92+H92+I92+J92</f>
        <v>16</v>
      </c>
      <c r="K93" s="218">
        <f>C92+D92+E92+F92+G92+H92+I92+J92+K92</f>
        <v>17</v>
      </c>
      <c r="L93" s="218">
        <f>C92+D92+E92+F92+G92+H92+I92+J92+K92+L92</f>
        <v>17</v>
      </c>
      <c r="M93" s="218">
        <f>C92+D92+E92+F92+G92+H92+I92+J92+K92+L92+M92</f>
        <v>17</v>
      </c>
      <c r="N93" s="218">
        <f>C92+D92+E92+F92+G92+H92+I92+J92+K92+L92+M92+N92</f>
        <v>17</v>
      </c>
      <c r="O93" s="219"/>
    </row>
    <row r="94" spans="1:16">
      <c r="A94" s="220" t="s">
        <v>84</v>
      </c>
      <c r="B94" s="59" t="s">
        <v>72</v>
      </c>
      <c r="C94" s="22" t="s">
        <v>65</v>
      </c>
      <c r="D94" s="22" t="s">
        <v>66</v>
      </c>
      <c r="E94" s="22" t="s">
        <v>47</v>
      </c>
      <c r="F94" s="22" t="s">
        <v>48</v>
      </c>
      <c r="G94" s="22" t="s">
        <v>49</v>
      </c>
      <c r="H94" s="22" t="s">
        <v>50</v>
      </c>
      <c r="I94" s="22" t="s">
        <v>51</v>
      </c>
      <c r="J94" s="22" t="s">
        <v>52</v>
      </c>
      <c r="K94" s="22" t="s">
        <v>53</v>
      </c>
      <c r="L94" s="22" t="s">
        <v>54</v>
      </c>
      <c r="M94" s="22" t="s">
        <v>55</v>
      </c>
      <c r="N94" s="22" t="s">
        <v>56</v>
      </c>
      <c r="O94" s="22" t="s">
        <v>41</v>
      </c>
    </row>
    <row r="95" spans="1:16">
      <c r="A95" s="204"/>
      <c r="B95" s="205" t="s">
        <v>152</v>
      </c>
      <c r="C95" s="233">
        <v>4</v>
      </c>
      <c r="D95" s="233">
        <v>10</v>
      </c>
      <c r="E95" s="233">
        <v>9</v>
      </c>
      <c r="F95" s="233">
        <v>8</v>
      </c>
      <c r="G95" s="233">
        <v>36</v>
      </c>
      <c r="H95" s="233">
        <v>77</v>
      </c>
      <c r="I95" s="233">
        <v>50</v>
      </c>
      <c r="J95" s="233">
        <v>32</v>
      </c>
      <c r="K95" s="233">
        <v>65</v>
      </c>
      <c r="L95" s="233">
        <v>35</v>
      </c>
      <c r="M95" s="233">
        <v>17</v>
      </c>
      <c r="N95" s="233">
        <v>12</v>
      </c>
      <c r="O95" s="207">
        <f t="shared" ref="O95:O102" si="19">SUM(C95:N95)</f>
        <v>355</v>
      </c>
    </row>
    <row r="96" spans="1:16">
      <c r="A96" s="204"/>
      <c r="B96" s="205" t="s">
        <v>188</v>
      </c>
      <c r="C96" s="233">
        <v>6</v>
      </c>
      <c r="D96" s="233">
        <v>3</v>
      </c>
      <c r="E96" s="233">
        <v>3</v>
      </c>
      <c r="F96" s="233">
        <v>7</v>
      </c>
      <c r="G96" s="233">
        <v>18</v>
      </c>
      <c r="H96" s="233">
        <v>28</v>
      </c>
      <c r="I96" s="233">
        <v>15</v>
      </c>
      <c r="J96" s="233">
        <v>14</v>
      </c>
      <c r="K96" s="233">
        <v>16</v>
      </c>
      <c r="L96" s="233">
        <v>9</v>
      </c>
      <c r="M96" s="233">
        <v>3</v>
      </c>
      <c r="N96" s="233">
        <v>0</v>
      </c>
      <c r="O96" s="207">
        <f t="shared" si="19"/>
        <v>122</v>
      </c>
    </row>
    <row r="97" spans="1:16">
      <c r="A97" s="204"/>
      <c r="B97" s="205" t="s">
        <v>325</v>
      </c>
      <c r="C97" s="233">
        <v>0</v>
      </c>
      <c r="D97" s="233">
        <v>0</v>
      </c>
      <c r="E97" s="233">
        <v>2</v>
      </c>
      <c r="F97" s="233">
        <v>0</v>
      </c>
      <c r="G97" s="233">
        <v>1</v>
      </c>
      <c r="H97" s="233">
        <v>6</v>
      </c>
      <c r="I97" s="233">
        <v>8</v>
      </c>
      <c r="J97" s="233">
        <v>12</v>
      </c>
      <c r="K97" s="233">
        <v>0</v>
      </c>
      <c r="L97" s="233">
        <v>8</v>
      </c>
      <c r="M97" s="233">
        <v>1</v>
      </c>
      <c r="N97" s="233">
        <v>1</v>
      </c>
      <c r="O97" s="207">
        <f t="shared" si="19"/>
        <v>39</v>
      </c>
    </row>
    <row r="98" spans="1:16">
      <c r="A98" s="204"/>
      <c r="B98" s="205" t="s">
        <v>326</v>
      </c>
      <c r="C98" s="233">
        <v>4</v>
      </c>
      <c r="D98" s="233">
        <v>4</v>
      </c>
      <c r="E98" s="233">
        <v>0</v>
      </c>
      <c r="F98" s="233">
        <v>0</v>
      </c>
      <c r="G98" s="233">
        <v>0</v>
      </c>
      <c r="H98" s="233">
        <v>3</v>
      </c>
      <c r="I98" s="233">
        <v>10</v>
      </c>
      <c r="J98" s="233">
        <v>17</v>
      </c>
      <c r="K98" s="233">
        <v>11</v>
      </c>
      <c r="L98" s="233">
        <v>1</v>
      </c>
      <c r="M98" s="233">
        <v>2</v>
      </c>
      <c r="N98" s="233">
        <v>1</v>
      </c>
      <c r="O98" s="207">
        <f t="shared" si="19"/>
        <v>53</v>
      </c>
    </row>
    <row r="99" spans="1:16">
      <c r="A99" s="204"/>
      <c r="B99" s="205" t="s">
        <v>329</v>
      </c>
      <c r="C99" s="233">
        <v>1</v>
      </c>
      <c r="D99" s="233">
        <v>0</v>
      </c>
      <c r="E99" s="233">
        <v>1</v>
      </c>
      <c r="F99" s="233">
        <v>2</v>
      </c>
      <c r="G99" s="233">
        <v>2</v>
      </c>
      <c r="H99" s="233">
        <v>12</v>
      </c>
      <c r="I99" s="233">
        <v>66</v>
      </c>
      <c r="J99" s="233">
        <v>57</v>
      </c>
      <c r="K99" s="233">
        <v>32</v>
      </c>
      <c r="L99" s="233">
        <v>15</v>
      </c>
      <c r="M99" s="233">
        <v>10</v>
      </c>
      <c r="N99" s="233">
        <v>1</v>
      </c>
      <c r="O99" s="207">
        <f t="shared" si="19"/>
        <v>199</v>
      </c>
    </row>
    <row r="100" spans="1:16">
      <c r="A100" s="208"/>
      <c r="B100" s="209" t="s">
        <v>382</v>
      </c>
      <c r="C100" s="224">
        <f>MEDIAN(C95:C99)</f>
        <v>4</v>
      </c>
      <c r="D100" s="224">
        <f t="shared" ref="D100:N100" si="20">MEDIAN(D95:D99)</f>
        <v>3</v>
      </c>
      <c r="E100" s="224">
        <f t="shared" si="20"/>
        <v>2</v>
      </c>
      <c r="F100" s="224">
        <f t="shared" si="20"/>
        <v>2</v>
      </c>
      <c r="G100" s="224">
        <f t="shared" si="20"/>
        <v>2</v>
      </c>
      <c r="H100" s="224">
        <f t="shared" si="20"/>
        <v>12</v>
      </c>
      <c r="I100" s="224">
        <f t="shared" si="20"/>
        <v>15</v>
      </c>
      <c r="J100" s="224">
        <f t="shared" si="20"/>
        <v>17</v>
      </c>
      <c r="K100" s="224">
        <f t="shared" si="20"/>
        <v>16</v>
      </c>
      <c r="L100" s="224">
        <f t="shared" si="20"/>
        <v>9</v>
      </c>
      <c r="M100" s="224">
        <f t="shared" si="20"/>
        <v>3</v>
      </c>
      <c r="N100" s="224">
        <f t="shared" si="20"/>
        <v>1</v>
      </c>
      <c r="O100" s="210">
        <f t="shared" si="19"/>
        <v>86</v>
      </c>
    </row>
    <row r="101" spans="1:16">
      <c r="A101" s="204"/>
      <c r="B101" s="211" t="s">
        <v>74</v>
      </c>
      <c r="C101" s="148">
        <f>C100*P101/O100</f>
        <v>3.1999999999999997</v>
      </c>
      <c r="D101" s="148">
        <f>D100*P101/O100</f>
        <v>2.4</v>
      </c>
      <c r="E101" s="148">
        <f>E100*P101/O100</f>
        <v>1.5999999999999999</v>
      </c>
      <c r="F101" s="148">
        <f>F100*P101/O100</f>
        <v>1.5999999999999999</v>
      </c>
      <c r="G101" s="148">
        <f>G100*P101/O100</f>
        <v>1.5999999999999999</v>
      </c>
      <c r="H101" s="148">
        <f>H100*P101/O100</f>
        <v>9.6</v>
      </c>
      <c r="I101" s="148">
        <f>I100*P101/O100</f>
        <v>12</v>
      </c>
      <c r="J101" s="148">
        <f>J100*P101/O100</f>
        <v>13.6</v>
      </c>
      <c r="K101" s="148">
        <f>K100*P101/O100</f>
        <v>12.799999999999999</v>
      </c>
      <c r="L101" s="148">
        <f>L100*P101/O100</f>
        <v>7.1999999999999993</v>
      </c>
      <c r="M101" s="148">
        <f>M100*P101/O100</f>
        <v>2.4</v>
      </c>
      <c r="N101" s="148">
        <f>N100*P101/O100</f>
        <v>0.79999999999999993</v>
      </c>
      <c r="O101" s="112">
        <f t="shared" si="19"/>
        <v>68.8</v>
      </c>
      <c r="P101" s="212">
        <f>O100*80/100</f>
        <v>68.8</v>
      </c>
    </row>
    <row r="102" spans="1:16">
      <c r="A102" s="204"/>
      <c r="B102" s="213" t="s">
        <v>378</v>
      </c>
      <c r="C102" s="214">
        <f>รายเดือน67!B17</f>
        <v>10</v>
      </c>
      <c r="D102" s="214">
        <f>รายเดือน67!C17</f>
        <v>11</v>
      </c>
      <c r="E102" s="214">
        <f>รายเดือน67!D17</f>
        <v>21</v>
      </c>
      <c r="F102" s="214">
        <f>รายเดือน67!E17</f>
        <v>14</v>
      </c>
      <c r="G102" s="214">
        <f>รายเดือน67!F17</f>
        <v>4</v>
      </c>
      <c r="H102" s="214">
        <f>รายเดือน67!G17</f>
        <v>17</v>
      </c>
      <c r="I102" s="214">
        <f>รายเดือน67!H17</f>
        <v>20</v>
      </c>
      <c r="J102" s="214">
        <f>รายเดือน67!I17</f>
        <v>40</v>
      </c>
      <c r="K102" s="214">
        <f>รายเดือน67!J17</f>
        <v>8</v>
      </c>
      <c r="L102" s="214">
        <f>รายเดือน67!K17</f>
        <v>1</v>
      </c>
      <c r="M102" s="214">
        <f>รายเดือน67!L17</f>
        <v>0</v>
      </c>
      <c r="N102" s="214">
        <f>รายเดือน67!M17</f>
        <v>0</v>
      </c>
      <c r="O102" s="215">
        <f t="shared" si="19"/>
        <v>146</v>
      </c>
    </row>
    <row r="103" spans="1:16">
      <c r="A103" s="225"/>
      <c r="B103" s="217" t="s">
        <v>383</v>
      </c>
      <c r="C103" s="218">
        <f>C102</f>
        <v>10</v>
      </c>
      <c r="D103" s="218">
        <f>C102+D102</f>
        <v>21</v>
      </c>
      <c r="E103" s="218">
        <f>C102+D102+E102</f>
        <v>42</v>
      </c>
      <c r="F103" s="218">
        <f>C102+D102+E102+F102</f>
        <v>56</v>
      </c>
      <c r="G103" s="218">
        <f>C102+D102+E102+F102+G102</f>
        <v>60</v>
      </c>
      <c r="H103" s="218">
        <f>C102+D102+E102+F102+G102+H102</f>
        <v>77</v>
      </c>
      <c r="I103" s="218">
        <f>C102+D102+E102+F102+G102+H102+I102</f>
        <v>97</v>
      </c>
      <c r="J103" s="218">
        <f>C102+D102+E102+F102+G102+H102+I102+J102</f>
        <v>137</v>
      </c>
      <c r="K103" s="218">
        <f>C102+D102+E102+F102+G102+H102+I102+J102+K102</f>
        <v>145</v>
      </c>
      <c r="L103" s="218">
        <f>C102+D102+E102+F102+G102+H102+I102+J102+K102+L102</f>
        <v>146</v>
      </c>
      <c r="M103" s="218">
        <f>C102+D102+E102+F102+G102+H102+I102+J102+K102+L102+M102</f>
        <v>146</v>
      </c>
      <c r="N103" s="218">
        <f>C102+D102+E102+F102+G102+H102+I102+J102+K102+L102+M102+N102</f>
        <v>146</v>
      </c>
      <c r="O103" s="219"/>
    </row>
    <row r="104" spans="1:16">
      <c r="A104" s="220" t="s">
        <v>85</v>
      </c>
      <c r="B104" s="59" t="s">
        <v>72</v>
      </c>
      <c r="C104" s="22" t="s">
        <v>65</v>
      </c>
      <c r="D104" s="22" t="s">
        <v>66</v>
      </c>
      <c r="E104" s="22" t="s">
        <v>47</v>
      </c>
      <c r="F104" s="22" t="s">
        <v>48</v>
      </c>
      <c r="G104" s="22" t="s">
        <v>49</v>
      </c>
      <c r="H104" s="22" t="s">
        <v>50</v>
      </c>
      <c r="I104" s="22" t="s">
        <v>51</v>
      </c>
      <c r="J104" s="22" t="s">
        <v>52</v>
      </c>
      <c r="K104" s="22" t="s">
        <v>53</v>
      </c>
      <c r="L104" s="22" t="s">
        <v>54</v>
      </c>
      <c r="M104" s="22" t="s">
        <v>55</v>
      </c>
      <c r="N104" s="22" t="s">
        <v>56</v>
      </c>
      <c r="O104" s="22" t="s">
        <v>41</v>
      </c>
    </row>
    <row r="105" spans="1:16">
      <c r="A105" s="204"/>
      <c r="B105" s="205" t="s">
        <v>152</v>
      </c>
      <c r="C105" s="234">
        <v>0</v>
      </c>
      <c r="D105" s="234">
        <v>2</v>
      </c>
      <c r="E105" s="234">
        <v>1</v>
      </c>
      <c r="F105" s="234">
        <v>0</v>
      </c>
      <c r="G105" s="234">
        <v>11</v>
      </c>
      <c r="H105" s="234">
        <v>46</v>
      </c>
      <c r="I105" s="234">
        <v>70</v>
      </c>
      <c r="J105" s="234">
        <v>32</v>
      </c>
      <c r="K105" s="234">
        <v>13</v>
      </c>
      <c r="L105" s="234">
        <v>12</v>
      </c>
      <c r="M105" s="234">
        <v>2</v>
      </c>
      <c r="N105" s="234">
        <v>1</v>
      </c>
      <c r="O105" s="207">
        <f t="shared" ref="O105:O112" si="21">SUM(C105:N105)</f>
        <v>190</v>
      </c>
    </row>
    <row r="106" spans="1:16">
      <c r="A106" s="204"/>
      <c r="B106" s="205" t="s">
        <v>188</v>
      </c>
      <c r="C106" s="234">
        <v>1</v>
      </c>
      <c r="D106" s="234">
        <v>7</v>
      </c>
      <c r="E106" s="234">
        <v>2</v>
      </c>
      <c r="F106" s="234">
        <v>1</v>
      </c>
      <c r="G106" s="234">
        <v>1</v>
      </c>
      <c r="H106" s="234">
        <v>8</v>
      </c>
      <c r="I106" s="234">
        <v>17</v>
      </c>
      <c r="J106" s="234">
        <v>28</v>
      </c>
      <c r="K106" s="234">
        <v>13</v>
      </c>
      <c r="L106" s="234">
        <v>1</v>
      </c>
      <c r="M106" s="234">
        <v>2</v>
      </c>
      <c r="N106" s="234">
        <v>1</v>
      </c>
      <c r="O106" s="207">
        <f t="shared" si="21"/>
        <v>82</v>
      </c>
    </row>
    <row r="107" spans="1:16">
      <c r="A107" s="204"/>
      <c r="B107" s="205" t="s">
        <v>325</v>
      </c>
      <c r="C107" s="234">
        <v>0</v>
      </c>
      <c r="D107" s="234">
        <v>0</v>
      </c>
      <c r="E107" s="234">
        <v>0</v>
      </c>
      <c r="F107" s="234">
        <v>0</v>
      </c>
      <c r="G107" s="234">
        <v>0</v>
      </c>
      <c r="H107" s="234">
        <v>0</v>
      </c>
      <c r="I107" s="234">
        <v>0</v>
      </c>
      <c r="J107" s="234">
        <v>0</v>
      </c>
      <c r="K107" s="234">
        <v>1</v>
      </c>
      <c r="L107" s="234">
        <v>1</v>
      </c>
      <c r="M107" s="234">
        <v>1</v>
      </c>
      <c r="N107" s="234">
        <v>0</v>
      </c>
      <c r="O107" s="207">
        <f t="shared" si="21"/>
        <v>3</v>
      </c>
    </row>
    <row r="108" spans="1:16">
      <c r="A108" s="204"/>
      <c r="B108" s="205" t="s">
        <v>326</v>
      </c>
      <c r="C108" s="234">
        <v>0</v>
      </c>
      <c r="D108" s="234">
        <v>2</v>
      </c>
      <c r="E108" s="234">
        <v>0</v>
      </c>
      <c r="F108" s="234">
        <v>1</v>
      </c>
      <c r="G108" s="234">
        <v>0</v>
      </c>
      <c r="H108" s="234">
        <v>3</v>
      </c>
      <c r="I108" s="234">
        <v>2</v>
      </c>
      <c r="J108" s="234">
        <v>4</v>
      </c>
      <c r="K108" s="234">
        <v>6</v>
      </c>
      <c r="L108" s="234">
        <v>0</v>
      </c>
      <c r="M108" s="234">
        <v>1</v>
      </c>
      <c r="N108" s="234">
        <v>0</v>
      </c>
      <c r="O108" s="207">
        <f t="shared" si="21"/>
        <v>19</v>
      </c>
    </row>
    <row r="109" spans="1:16">
      <c r="A109" s="204"/>
      <c r="B109" s="205" t="s">
        <v>329</v>
      </c>
      <c r="C109" s="234">
        <v>0</v>
      </c>
      <c r="D109" s="234">
        <v>8</v>
      </c>
      <c r="E109" s="234">
        <v>1</v>
      </c>
      <c r="F109" s="234">
        <v>0</v>
      </c>
      <c r="G109" s="234">
        <v>1</v>
      </c>
      <c r="H109" s="234">
        <v>1</v>
      </c>
      <c r="I109" s="234">
        <v>10</v>
      </c>
      <c r="J109" s="234">
        <v>7</v>
      </c>
      <c r="K109" s="234">
        <v>2</v>
      </c>
      <c r="L109" s="234">
        <v>2</v>
      </c>
      <c r="M109" s="234">
        <v>0</v>
      </c>
      <c r="N109" s="234">
        <v>0</v>
      </c>
      <c r="O109" s="207">
        <f t="shared" si="21"/>
        <v>32</v>
      </c>
    </row>
    <row r="110" spans="1:16">
      <c r="A110" s="208"/>
      <c r="B110" s="209" t="s">
        <v>382</v>
      </c>
      <c r="C110" s="224">
        <f>MEDIAN(C105:C109)</f>
        <v>0</v>
      </c>
      <c r="D110" s="224">
        <f t="shared" ref="D110:N110" si="22">MEDIAN(D105:D109)</f>
        <v>2</v>
      </c>
      <c r="E110" s="224">
        <f t="shared" si="22"/>
        <v>1</v>
      </c>
      <c r="F110" s="224">
        <f t="shared" si="22"/>
        <v>0</v>
      </c>
      <c r="G110" s="224">
        <f t="shared" si="22"/>
        <v>1</v>
      </c>
      <c r="H110" s="224">
        <f t="shared" si="22"/>
        <v>3</v>
      </c>
      <c r="I110" s="224">
        <f t="shared" si="22"/>
        <v>10</v>
      </c>
      <c r="J110" s="224">
        <f t="shared" si="22"/>
        <v>7</v>
      </c>
      <c r="K110" s="224">
        <f t="shared" si="22"/>
        <v>6</v>
      </c>
      <c r="L110" s="224">
        <f t="shared" si="22"/>
        <v>1</v>
      </c>
      <c r="M110" s="224">
        <f t="shared" si="22"/>
        <v>1</v>
      </c>
      <c r="N110" s="224">
        <f t="shared" si="22"/>
        <v>0</v>
      </c>
      <c r="O110" s="210">
        <f t="shared" si="21"/>
        <v>32</v>
      </c>
    </row>
    <row r="111" spans="1:16">
      <c r="A111" s="204"/>
      <c r="B111" s="211" t="s">
        <v>74</v>
      </c>
      <c r="C111" s="148">
        <f>C110*P111/O110</f>
        <v>0</v>
      </c>
      <c r="D111" s="148">
        <f>D110*P111/O110</f>
        <v>1.6</v>
      </c>
      <c r="E111" s="148">
        <f>E110*P111/O110</f>
        <v>0.8</v>
      </c>
      <c r="F111" s="148">
        <f>F110*P111/O110</f>
        <v>0</v>
      </c>
      <c r="G111" s="148">
        <f>G110*P111/O110</f>
        <v>0.8</v>
      </c>
      <c r="H111" s="148">
        <f>H110*P111/O110</f>
        <v>2.4000000000000004</v>
      </c>
      <c r="I111" s="148">
        <f>I110*P111/O110</f>
        <v>8</v>
      </c>
      <c r="J111" s="148">
        <f>J110*P111/O110</f>
        <v>5.6000000000000005</v>
      </c>
      <c r="K111" s="148">
        <f>K110*P111/O110</f>
        <v>4.8000000000000007</v>
      </c>
      <c r="L111" s="148">
        <f>L110*P111/O110</f>
        <v>0.8</v>
      </c>
      <c r="M111" s="148">
        <f>M110*P111/O110</f>
        <v>0.8</v>
      </c>
      <c r="N111" s="148">
        <f>N110*P111/O110</f>
        <v>0</v>
      </c>
      <c r="O111" s="112">
        <f t="shared" si="21"/>
        <v>25.600000000000005</v>
      </c>
      <c r="P111" s="212">
        <f>O110*80/100</f>
        <v>25.6</v>
      </c>
    </row>
    <row r="112" spans="1:16">
      <c r="A112" s="204"/>
      <c r="B112" s="213" t="s">
        <v>378</v>
      </c>
      <c r="C112" s="214">
        <f>รายเดือน67!B20</f>
        <v>1</v>
      </c>
      <c r="D112" s="214">
        <f>รายเดือน67!C20</f>
        <v>1</v>
      </c>
      <c r="E112" s="214">
        <f>รายเดือน67!D20</f>
        <v>0</v>
      </c>
      <c r="F112" s="214">
        <f>รายเดือน67!E20</f>
        <v>0</v>
      </c>
      <c r="G112" s="214">
        <f>รายเดือน67!F20</f>
        <v>3</v>
      </c>
      <c r="H112" s="214">
        <f>รายเดือน67!G20</f>
        <v>4</v>
      </c>
      <c r="I112" s="214">
        <f>รายเดือน67!H20</f>
        <v>4</v>
      </c>
      <c r="J112" s="214">
        <f>รายเดือน67!I20</f>
        <v>1</v>
      </c>
      <c r="K112" s="214">
        <f>รายเดือน67!J20</f>
        <v>0</v>
      </c>
      <c r="L112" s="214">
        <f>รายเดือน67!K20</f>
        <v>1</v>
      </c>
      <c r="M112" s="214">
        <f>รายเดือน67!L20</f>
        <v>0</v>
      </c>
      <c r="N112" s="214">
        <f>รายเดือน67!M20</f>
        <v>0</v>
      </c>
      <c r="O112" s="215">
        <f t="shared" si="21"/>
        <v>15</v>
      </c>
    </row>
    <row r="113" spans="1:16">
      <c r="A113" s="204"/>
      <c r="B113" s="217" t="s">
        <v>383</v>
      </c>
      <c r="C113" s="218">
        <v>0</v>
      </c>
      <c r="D113" s="218">
        <f>C112+D112</f>
        <v>2</v>
      </c>
      <c r="E113" s="218">
        <f>C112+D112+E112</f>
        <v>2</v>
      </c>
      <c r="F113" s="218">
        <f>C112+D112+E112+F112</f>
        <v>2</v>
      </c>
      <c r="G113" s="218">
        <f>C112+D112+E112+F112+G112</f>
        <v>5</v>
      </c>
      <c r="H113" s="218">
        <f>C112+D112+E112+F112+G112+H112</f>
        <v>9</v>
      </c>
      <c r="I113" s="218">
        <f>C112+D112+E112+F112+G112+H112+I112</f>
        <v>13</v>
      </c>
      <c r="J113" s="218">
        <f>C112+D112+E112+F112+G112+H112+I112+J112</f>
        <v>14</v>
      </c>
      <c r="K113" s="218">
        <f>C112+D112+E112+F112+G112+H112+I112+J112+K112</f>
        <v>14</v>
      </c>
      <c r="L113" s="218">
        <f>C112+D112+E112+F112+G112+H112+I112+J112+K112+L112</f>
        <v>15</v>
      </c>
      <c r="M113" s="218">
        <f>C112+D112+E112+F112+G112+H112+I112+J112+K112+L112+M112</f>
        <v>15</v>
      </c>
      <c r="N113" s="218">
        <f>C112+D112+E112+F112+G112+H112+I112+J112+K112+L112+M112+N112</f>
        <v>15</v>
      </c>
      <c r="O113" s="219"/>
    </row>
    <row r="114" spans="1:16">
      <c r="A114" s="220" t="s">
        <v>86</v>
      </c>
      <c r="B114" s="59" t="s">
        <v>72</v>
      </c>
      <c r="C114" s="22" t="s">
        <v>65</v>
      </c>
      <c r="D114" s="22" t="s">
        <v>66</v>
      </c>
      <c r="E114" s="22" t="s">
        <v>47</v>
      </c>
      <c r="F114" s="22" t="s">
        <v>48</v>
      </c>
      <c r="G114" s="22" t="s">
        <v>49</v>
      </c>
      <c r="H114" s="22" t="s">
        <v>50</v>
      </c>
      <c r="I114" s="22" t="s">
        <v>51</v>
      </c>
      <c r="J114" s="22" t="s">
        <v>52</v>
      </c>
      <c r="K114" s="22" t="s">
        <v>53</v>
      </c>
      <c r="L114" s="22" t="s">
        <v>54</v>
      </c>
      <c r="M114" s="22" t="s">
        <v>55</v>
      </c>
      <c r="N114" s="22" t="s">
        <v>56</v>
      </c>
      <c r="O114" s="22" t="s">
        <v>41</v>
      </c>
    </row>
    <row r="115" spans="1:16">
      <c r="A115" s="204"/>
      <c r="B115" s="205" t="s">
        <v>152</v>
      </c>
      <c r="C115" s="235">
        <v>1</v>
      </c>
      <c r="D115" s="235">
        <v>3</v>
      </c>
      <c r="E115" s="235">
        <v>1</v>
      </c>
      <c r="F115" s="235">
        <v>2</v>
      </c>
      <c r="G115" s="235">
        <v>4</v>
      </c>
      <c r="H115" s="235">
        <v>19</v>
      </c>
      <c r="I115" s="235">
        <v>19</v>
      </c>
      <c r="J115" s="235">
        <v>24</v>
      </c>
      <c r="K115" s="235">
        <v>16</v>
      </c>
      <c r="L115" s="235">
        <v>2</v>
      </c>
      <c r="M115" s="235">
        <v>7</v>
      </c>
      <c r="N115" s="235">
        <v>2</v>
      </c>
      <c r="O115" s="207">
        <v>32</v>
      </c>
    </row>
    <row r="116" spans="1:16">
      <c r="A116" s="204"/>
      <c r="B116" s="205" t="s">
        <v>188</v>
      </c>
      <c r="C116" s="235">
        <v>0</v>
      </c>
      <c r="D116" s="235">
        <v>0</v>
      </c>
      <c r="E116" s="235">
        <v>4</v>
      </c>
      <c r="F116" s="235">
        <v>9</v>
      </c>
      <c r="G116" s="235">
        <v>13</v>
      </c>
      <c r="H116" s="235">
        <v>9</v>
      </c>
      <c r="I116" s="235">
        <v>30</v>
      </c>
      <c r="J116" s="235">
        <v>24</v>
      </c>
      <c r="K116" s="235">
        <v>18</v>
      </c>
      <c r="L116" s="235">
        <v>4</v>
      </c>
      <c r="M116" s="235">
        <v>2</v>
      </c>
      <c r="N116" s="235">
        <v>1</v>
      </c>
      <c r="O116" s="207">
        <v>100</v>
      </c>
    </row>
    <row r="117" spans="1:16">
      <c r="A117" s="204"/>
      <c r="B117" s="205" t="s">
        <v>325</v>
      </c>
      <c r="C117" s="235">
        <v>1</v>
      </c>
      <c r="D117" s="235">
        <v>0</v>
      </c>
      <c r="E117" s="235">
        <v>2</v>
      </c>
      <c r="F117" s="235">
        <v>0</v>
      </c>
      <c r="G117" s="235">
        <v>1</v>
      </c>
      <c r="H117" s="235">
        <v>13</v>
      </c>
      <c r="I117" s="235">
        <v>10</v>
      </c>
      <c r="J117" s="235">
        <v>6</v>
      </c>
      <c r="K117" s="235">
        <v>13</v>
      </c>
      <c r="L117" s="235">
        <v>8</v>
      </c>
      <c r="M117" s="235">
        <v>1</v>
      </c>
      <c r="N117" s="235">
        <v>1</v>
      </c>
      <c r="O117" s="207">
        <v>114</v>
      </c>
    </row>
    <row r="118" spans="1:16">
      <c r="A118" s="204"/>
      <c r="B118" s="205" t="s">
        <v>326</v>
      </c>
      <c r="C118" s="235">
        <v>3</v>
      </c>
      <c r="D118" s="235">
        <v>0</v>
      </c>
      <c r="E118" s="235">
        <v>0</v>
      </c>
      <c r="F118" s="235">
        <v>2</v>
      </c>
      <c r="G118" s="235">
        <v>4</v>
      </c>
      <c r="H118" s="235">
        <v>3</v>
      </c>
      <c r="I118" s="235">
        <v>2</v>
      </c>
      <c r="J118" s="235">
        <v>1</v>
      </c>
      <c r="K118" s="235">
        <v>1</v>
      </c>
      <c r="L118" s="235">
        <v>2</v>
      </c>
      <c r="M118" s="235">
        <v>3</v>
      </c>
      <c r="N118" s="235">
        <v>1</v>
      </c>
      <c r="O118" s="207">
        <v>56</v>
      </c>
    </row>
    <row r="119" spans="1:16">
      <c r="A119" s="204"/>
      <c r="B119" s="205" t="s">
        <v>329</v>
      </c>
      <c r="C119" s="235">
        <v>1</v>
      </c>
      <c r="D119" s="235">
        <v>2</v>
      </c>
      <c r="E119" s="235">
        <v>2</v>
      </c>
      <c r="F119" s="235">
        <v>1</v>
      </c>
      <c r="G119" s="235">
        <v>5</v>
      </c>
      <c r="H119" s="235">
        <v>22</v>
      </c>
      <c r="I119" s="235">
        <v>41</v>
      </c>
      <c r="J119" s="235">
        <v>27</v>
      </c>
      <c r="K119" s="235">
        <v>26</v>
      </c>
      <c r="L119" s="235">
        <v>11</v>
      </c>
      <c r="M119" s="235">
        <v>1</v>
      </c>
      <c r="N119" s="235">
        <v>0</v>
      </c>
      <c r="O119" s="207">
        <v>56</v>
      </c>
    </row>
    <row r="120" spans="1:16">
      <c r="A120" s="208"/>
      <c r="B120" s="209" t="s">
        <v>382</v>
      </c>
      <c r="C120" s="224">
        <f>MEDIAN(C115:C119)</f>
        <v>1</v>
      </c>
      <c r="D120" s="224">
        <f t="shared" ref="D120:N120" si="23">MEDIAN(D115:D119)</f>
        <v>0</v>
      </c>
      <c r="E120" s="224">
        <f t="shared" si="23"/>
        <v>2</v>
      </c>
      <c r="F120" s="224">
        <f t="shared" si="23"/>
        <v>2</v>
      </c>
      <c r="G120" s="224">
        <f t="shared" si="23"/>
        <v>4</v>
      </c>
      <c r="H120" s="224">
        <f t="shared" si="23"/>
        <v>13</v>
      </c>
      <c r="I120" s="224">
        <f t="shared" si="23"/>
        <v>19</v>
      </c>
      <c r="J120" s="224">
        <f t="shared" si="23"/>
        <v>24</v>
      </c>
      <c r="K120" s="224">
        <f t="shared" si="23"/>
        <v>16</v>
      </c>
      <c r="L120" s="224">
        <f t="shared" si="23"/>
        <v>4</v>
      </c>
      <c r="M120" s="224">
        <f t="shared" si="23"/>
        <v>2</v>
      </c>
      <c r="N120" s="224">
        <f t="shared" si="23"/>
        <v>1</v>
      </c>
      <c r="O120" s="210">
        <f>SUM(C120:N120)</f>
        <v>88</v>
      </c>
    </row>
    <row r="121" spans="1:16">
      <c r="A121" s="204"/>
      <c r="B121" s="211" t="s">
        <v>74</v>
      </c>
      <c r="C121" s="148">
        <f>C120*P121/O120</f>
        <v>0.8</v>
      </c>
      <c r="D121" s="148">
        <f>D120*P121/O120</f>
        <v>0</v>
      </c>
      <c r="E121" s="148">
        <f>E120*P121/O120</f>
        <v>1.6</v>
      </c>
      <c r="F121" s="148">
        <f>F120*P121/O120</f>
        <v>1.6</v>
      </c>
      <c r="G121" s="148">
        <f>G120*P121/O120</f>
        <v>3.2</v>
      </c>
      <c r="H121" s="148">
        <f>H120*P121/O120</f>
        <v>10.4</v>
      </c>
      <c r="I121" s="148">
        <f>I120*P121/O120</f>
        <v>15.200000000000001</v>
      </c>
      <c r="J121" s="148">
        <f>J120*P121/O120</f>
        <v>19.200000000000003</v>
      </c>
      <c r="K121" s="148">
        <f>K120*P121/O120</f>
        <v>12.8</v>
      </c>
      <c r="L121" s="148">
        <f>L120*P121/O120</f>
        <v>3.2</v>
      </c>
      <c r="M121" s="148">
        <f>M120*P121/O120</f>
        <v>1.6</v>
      </c>
      <c r="N121" s="148">
        <f>N120*P121/O120</f>
        <v>0.8</v>
      </c>
      <c r="O121" s="112">
        <f>SUM(C121:N121)</f>
        <v>70.400000000000006</v>
      </c>
      <c r="P121" s="212">
        <f>O120*80/100</f>
        <v>70.400000000000006</v>
      </c>
    </row>
    <row r="122" spans="1:16">
      <c r="A122" s="204"/>
      <c r="B122" s="213" t="s">
        <v>378</v>
      </c>
      <c r="C122" s="214">
        <f>รายเดือน67!B9</f>
        <v>0</v>
      </c>
      <c r="D122" s="214">
        <f>รายเดือน67!C9</f>
        <v>1</v>
      </c>
      <c r="E122" s="214">
        <f>รายเดือน67!D9</f>
        <v>1</v>
      </c>
      <c r="F122" s="214">
        <f>รายเดือน67!E9</f>
        <v>0</v>
      </c>
      <c r="G122" s="214">
        <f>รายเดือน67!F9</f>
        <v>0</v>
      </c>
      <c r="H122" s="214">
        <f>รายเดือน67!G9</f>
        <v>0</v>
      </c>
      <c r="I122" s="214">
        <f>รายเดือน67!H9</f>
        <v>5</v>
      </c>
      <c r="J122" s="214">
        <f>รายเดือน67!I9</f>
        <v>2</v>
      </c>
      <c r="K122" s="214">
        <f>รายเดือน67!J9</f>
        <v>0</v>
      </c>
      <c r="L122" s="214">
        <f>รายเดือน67!K9</f>
        <v>0</v>
      </c>
      <c r="M122" s="214">
        <f>รายเดือน67!L9</f>
        <v>0</v>
      </c>
      <c r="N122" s="214">
        <f>รายเดือน67!M9</f>
        <v>0</v>
      </c>
      <c r="O122" s="215">
        <f>SUM(C122:N122)</f>
        <v>9</v>
      </c>
    </row>
    <row r="123" spans="1:16">
      <c r="A123" s="225"/>
      <c r="B123" s="217" t="s">
        <v>383</v>
      </c>
      <c r="C123" s="218">
        <f>C122</f>
        <v>0</v>
      </c>
      <c r="D123" s="218">
        <f>C122+D122</f>
        <v>1</v>
      </c>
      <c r="E123" s="218">
        <f>C122+D122+E122</f>
        <v>2</v>
      </c>
      <c r="F123" s="218">
        <f>C122+D122+E122+F122</f>
        <v>2</v>
      </c>
      <c r="G123" s="218">
        <f>C122+D122+E122+F122+G122</f>
        <v>2</v>
      </c>
      <c r="H123" s="218">
        <f>C122+D122+E122+F122+G122+H122</f>
        <v>2</v>
      </c>
      <c r="I123" s="218">
        <f>C122+D122+E122+F122+G122+H122+I122</f>
        <v>7</v>
      </c>
      <c r="J123" s="218">
        <f>C122+D122+E122+F122+G122+H122+I122+J122</f>
        <v>9</v>
      </c>
      <c r="K123" s="218">
        <f>C122+D122+E122+F122+G122+H122+I122+J122+K122</f>
        <v>9</v>
      </c>
      <c r="L123" s="218">
        <f>C122+D122+E122+F122+G122+H122+I122+J122+K122+L122</f>
        <v>9</v>
      </c>
      <c r="M123" s="218">
        <f>C122+D122+E122+F122+G122+H122+I122+J122+K122+L122+M122</f>
        <v>9</v>
      </c>
      <c r="N123" s="218">
        <f>C122+D122+E122+F122+G122+H122+I122+J122+K122+L122+M122+N122</f>
        <v>9</v>
      </c>
      <c r="O123" s="219"/>
    </row>
    <row r="124" spans="1:16">
      <c r="A124" s="220" t="s">
        <v>87</v>
      </c>
      <c r="B124" s="59" t="s">
        <v>72</v>
      </c>
      <c r="C124" s="22" t="s">
        <v>65</v>
      </c>
      <c r="D124" s="22" t="s">
        <v>66</v>
      </c>
      <c r="E124" s="22" t="s">
        <v>47</v>
      </c>
      <c r="F124" s="22" t="s">
        <v>48</v>
      </c>
      <c r="G124" s="22" t="s">
        <v>49</v>
      </c>
      <c r="H124" s="22" t="s">
        <v>50</v>
      </c>
      <c r="I124" s="22" t="s">
        <v>51</v>
      </c>
      <c r="J124" s="22" t="s">
        <v>52</v>
      </c>
      <c r="K124" s="22" t="s">
        <v>53</v>
      </c>
      <c r="L124" s="22" t="s">
        <v>54</v>
      </c>
      <c r="M124" s="22" t="s">
        <v>55</v>
      </c>
      <c r="N124" s="22" t="s">
        <v>56</v>
      </c>
      <c r="O124" s="22" t="s">
        <v>41</v>
      </c>
    </row>
    <row r="125" spans="1:16">
      <c r="A125" s="204"/>
      <c r="B125" s="205" t="s">
        <v>152</v>
      </c>
      <c r="C125" s="236">
        <v>3</v>
      </c>
      <c r="D125" s="236">
        <v>2</v>
      </c>
      <c r="E125" s="236">
        <v>2</v>
      </c>
      <c r="F125" s="236">
        <v>7</v>
      </c>
      <c r="G125" s="236">
        <v>31</v>
      </c>
      <c r="H125" s="236">
        <v>87</v>
      </c>
      <c r="I125" s="236">
        <v>84</v>
      </c>
      <c r="J125" s="236">
        <v>41</v>
      </c>
      <c r="K125" s="236">
        <v>11</v>
      </c>
      <c r="L125" s="236">
        <v>18</v>
      </c>
      <c r="M125" s="236">
        <v>2</v>
      </c>
      <c r="N125" s="236">
        <v>0</v>
      </c>
      <c r="O125" s="250">
        <f t="shared" ref="O125:O132" si="24">SUM(C125:N125)</f>
        <v>288</v>
      </c>
    </row>
    <row r="126" spans="1:16">
      <c r="A126" s="204"/>
      <c r="B126" s="205" t="s">
        <v>188</v>
      </c>
      <c r="C126" s="236">
        <v>1</v>
      </c>
      <c r="D126" s="236">
        <v>1</v>
      </c>
      <c r="E126" s="236">
        <v>4</v>
      </c>
      <c r="F126" s="236">
        <v>3</v>
      </c>
      <c r="G126" s="236">
        <v>6</v>
      </c>
      <c r="H126" s="236">
        <v>7</v>
      </c>
      <c r="I126" s="236">
        <v>16</v>
      </c>
      <c r="J126" s="236">
        <v>9</v>
      </c>
      <c r="K126" s="236">
        <v>3</v>
      </c>
      <c r="L126" s="236">
        <v>3</v>
      </c>
      <c r="M126" s="236">
        <v>0</v>
      </c>
      <c r="N126" s="236">
        <v>0</v>
      </c>
      <c r="O126" s="250">
        <f t="shared" si="24"/>
        <v>53</v>
      </c>
    </row>
    <row r="127" spans="1:16">
      <c r="A127" s="204"/>
      <c r="B127" s="205" t="s">
        <v>325</v>
      </c>
      <c r="C127" s="236">
        <v>0</v>
      </c>
      <c r="D127" s="236">
        <v>0</v>
      </c>
      <c r="E127" s="236">
        <v>0</v>
      </c>
      <c r="F127" s="236">
        <v>0</v>
      </c>
      <c r="G127" s="236">
        <v>0</v>
      </c>
      <c r="H127" s="236">
        <v>0</v>
      </c>
      <c r="I127" s="236">
        <v>0</v>
      </c>
      <c r="J127" s="236">
        <v>0</v>
      </c>
      <c r="K127" s="236">
        <v>0</v>
      </c>
      <c r="L127" s="236">
        <v>0</v>
      </c>
      <c r="M127" s="236">
        <v>0</v>
      </c>
      <c r="N127" s="236">
        <v>0</v>
      </c>
      <c r="O127" s="250">
        <f t="shared" si="24"/>
        <v>0</v>
      </c>
    </row>
    <row r="128" spans="1:16">
      <c r="A128" s="204"/>
      <c r="B128" s="205" t="s">
        <v>326</v>
      </c>
      <c r="C128" s="236">
        <v>0</v>
      </c>
      <c r="D128" s="236">
        <v>0</v>
      </c>
      <c r="E128" s="236">
        <v>0</v>
      </c>
      <c r="F128" s="236">
        <v>0</v>
      </c>
      <c r="G128" s="236">
        <v>0</v>
      </c>
      <c r="H128" s="236">
        <v>0</v>
      </c>
      <c r="I128" s="236">
        <v>4</v>
      </c>
      <c r="J128" s="236">
        <v>2</v>
      </c>
      <c r="K128" s="236">
        <v>1</v>
      </c>
      <c r="L128" s="236">
        <v>0</v>
      </c>
      <c r="M128" s="236">
        <v>0</v>
      </c>
      <c r="N128" s="236">
        <v>0</v>
      </c>
      <c r="O128" s="250">
        <f t="shared" si="24"/>
        <v>7</v>
      </c>
    </row>
    <row r="129" spans="1:16">
      <c r="A129" s="204"/>
      <c r="B129" s="205" t="s">
        <v>329</v>
      </c>
      <c r="C129" s="236">
        <v>0</v>
      </c>
      <c r="D129" s="236">
        <v>0</v>
      </c>
      <c r="E129" s="236">
        <v>0</v>
      </c>
      <c r="F129" s="236">
        <v>0</v>
      </c>
      <c r="G129" s="236">
        <v>2</v>
      </c>
      <c r="H129" s="236">
        <v>4</v>
      </c>
      <c r="I129" s="236">
        <v>9</v>
      </c>
      <c r="J129" s="236">
        <v>26</v>
      </c>
      <c r="K129" s="236">
        <v>31</v>
      </c>
      <c r="L129" s="236">
        <v>16</v>
      </c>
      <c r="M129" s="236">
        <v>10</v>
      </c>
      <c r="N129" s="236">
        <v>0</v>
      </c>
      <c r="O129" s="250">
        <f t="shared" si="24"/>
        <v>98</v>
      </c>
    </row>
    <row r="130" spans="1:16">
      <c r="A130" s="208"/>
      <c r="B130" s="209" t="s">
        <v>382</v>
      </c>
      <c r="C130" s="224">
        <f>MEDIAN(C125:C129)</f>
        <v>0</v>
      </c>
      <c r="D130" s="224">
        <f t="shared" ref="D130:N130" si="25">MEDIAN(D125:D129)</f>
        <v>0</v>
      </c>
      <c r="E130" s="224">
        <f t="shared" si="25"/>
        <v>0</v>
      </c>
      <c r="F130" s="224">
        <f t="shared" si="25"/>
        <v>0</v>
      </c>
      <c r="G130" s="224">
        <f t="shared" si="25"/>
        <v>2</v>
      </c>
      <c r="H130" s="224">
        <f t="shared" si="25"/>
        <v>4</v>
      </c>
      <c r="I130" s="224">
        <f t="shared" si="25"/>
        <v>9</v>
      </c>
      <c r="J130" s="224">
        <f t="shared" si="25"/>
        <v>9</v>
      </c>
      <c r="K130" s="224">
        <f t="shared" si="25"/>
        <v>3</v>
      </c>
      <c r="L130" s="224">
        <f t="shared" si="25"/>
        <v>3</v>
      </c>
      <c r="M130" s="224">
        <f t="shared" si="25"/>
        <v>0</v>
      </c>
      <c r="N130" s="224">
        <f t="shared" si="25"/>
        <v>0</v>
      </c>
      <c r="O130" s="210">
        <f t="shared" si="24"/>
        <v>30</v>
      </c>
    </row>
    <row r="131" spans="1:16">
      <c r="A131" s="204"/>
      <c r="B131" s="211" t="s">
        <v>74</v>
      </c>
      <c r="C131" s="148">
        <f>C130*P131/O130</f>
        <v>0</v>
      </c>
      <c r="D131" s="148">
        <f>D130*P131/O130</f>
        <v>0</v>
      </c>
      <c r="E131" s="148">
        <f>E130*P131/O130</f>
        <v>0</v>
      </c>
      <c r="F131" s="148">
        <f>F130*P131/O130</f>
        <v>0</v>
      </c>
      <c r="G131" s="148">
        <f>G130*P131/O130</f>
        <v>1.6</v>
      </c>
      <c r="H131" s="148">
        <f>H130*P131/O130</f>
        <v>3.2</v>
      </c>
      <c r="I131" s="148">
        <f>I130*P131/O130</f>
        <v>7.2</v>
      </c>
      <c r="J131" s="148">
        <f>J130*P131/O130</f>
        <v>7.2</v>
      </c>
      <c r="K131" s="148">
        <f>K130*P131/O130</f>
        <v>2.4</v>
      </c>
      <c r="L131" s="148">
        <f>L130*P131/O130</f>
        <v>2.4</v>
      </c>
      <c r="M131" s="148">
        <f>M130*P131/O130</f>
        <v>0</v>
      </c>
      <c r="N131" s="148">
        <f>N130*P131/O130</f>
        <v>0</v>
      </c>
      <c r="O131" s="112">
        <f t="shared" si="24"/>
        <v>23.999999999999996</v>
      </c>
      <c r="P131" s="212">
        <f>O130*80/100</f>
        <v>24</v>
      </c>
    </row>
    <row r="132" spans="1:16">
      <c r="A132" s="204"/>
      <c r="B132" s="213" t="s">
        <v>378</v>
      </c>
      <c r="C132" s="214">
        <f>รายเดือน67!B15</f>
        <v>6</v>
      </c>
      <c r="D132" s="214">
        <f>รายเดือน67!C15</f>
        <v>5</v>
      </c>
      <c r="E132" s="214">
        <f>รายเดือน67!D15</f>
        <v>10</v>
      </c>
      <c r="F132" s="214">
        <f>รายเดือน67!E15</f>
        <v>16</v>
      </c>
      <c r="G132" s="214">
        <f>รายเดือน67!F15</f>
        <v>5</v>
      </c>
      <c r="H132" s="214">
        <f>รายเดือน67!G15</f>
        <v>24</v>
      </c>
      <c r="I132" s="214">
        <f>รายเดือน67!H15</f>
        <v>11</v>
      </c>
      <c r="J132" s="214">
        <f>รายเดือน67!I15</f>
        <v>11</v>
      </c>
      <c r="K132" s="214">
        <f>รายเดือน67!J15</f>
        <v>5</v>
      </c>
      <c r="L132" s="214">
        <f>รายเดือน67!K15</f>
        <v>1</v>
      </c>
      <c r="M132" s="214">
        <f>รายเดือน67!L15</f>
        <v>0</v>
      </c>
      <c r="N132" s="214">
        <f>รายเดือน67!M15</f>
        <v>0</v>
      </c>
      <c r="O132" s="249">
        <f t="shared" si="24"/>
        <v>94</v>
      </c>
    </row>
    <row r="133" spans="1:16">
      <c r="A133" s="225"/>
      <c r="B133" s="217" t="s">
        <v>383</v>
      </c>
      <c r="C133" s="218">
        <f>C132</f>
        <v>6</v>
      </c>
      <c r="D133" s="218">
        <f>C132+D132</f>
        <v>11</v>
      </c>
      <c r="E133" s="218">
        <f>C132+D132+E132</f>
        <v>21</v>
      </c>
      <c r="F133" s="218">
        <f>C132+D132+E132+F132</f>
        <v>37</v>
      </c>
      <c r="G133" s="218">
        <f>C132+D132+E132+F132+G132</f>
        <v>42</v>
      </c>
      <c r="H133" s="218">
        <f>C132+D132+E132+F132+G132+H132</f>
        <v>66</v>
      </c>
      <c r="I133" s="218">
        <f>C132+D132+E132+F132+G132+H132+I132</f>
        <v>77</v>
      </c>
      <c r="J133" s="218">
        <f>C132+D132+E132+F132+G132+H132+I132+J132</f>
        <v>88</v>
      </c>
      <c r="K133" s="218">
        <f>C132+D132+E132+F132+G132+H132+I132+J132+K132</f>
        <v>93</v>
      </c>
      <c r="L133" s="218">
        <f>C132+D132+E132+F132+G132+H132+I132+J132+K132+L132</f>
        <v>94</v>
      </c>
      <c r="M133" s="218">
        <f>C132+D132+E132+F132+G132+H132+I132+J132+K132+L132+M132</f>
        <v>94</v>
      </c>
      <c r="N133" s="218">
        <f>C132+D132+E132+F132+G132+H132+I132+J132+K132+L132+M132+N132</f>
        <v>94</v>
      </c>
      <c r="O133" s="219"/>
    </row>
    <row r="134" spans="1:16">
      <c r="A134" s="220" t="s">
        <v>88</v>
      </c>
      <c r="B134" s="59" t="s">
        <v>72</v>
      </c>
      <c r="C134" s="22" t="s">
        <v>65</v>
      </c>
      <c r="D134" s="22" t="s">
        <v>66</v>
      </c>
      <c r="E134" s="22" t="s">
        <v>47</v>
      </c>
      <c r="F134" s="22" t="s">
        <v>48</v>
      </c>
      <c r="G134" s="22" t="s">
        <v>49</v>
      </c>
      <c r="H134" s="22" t="s">
        <v>50</v>
      </c>
      <c r="I134" s="22" t="s">
        <v>51</v>
      </c>
      <c r="J134" s="22" t="s">
        <v>52</v>
      </c>
      <c r="K134" s="22" t="s">
        <v>53</v>
      </c>
      <c r="L134" s="22" t="s">
        <v>54</v>
      </c>
      <c r="M134" s="22" t="s">
        <v>55</v>
      </c>
      <c r="N134" s="22" t="s">
        <v>56</v>
      </c>
      <c r="O134" s="22" t="s">
        <v>41</v>
      </c>
    </row>
    <row r="135" spans="1:16">
      <c r="A135" s="204"/>
      <c r="B135" s="205" t="s">
        <v>152</v>
      </c>
      <c r="C135" s="237">
        <v>0</v>
      </c>
      <c r="D135" s="237">
        <v>0</v>
      </c>
      <c r="E135" s="237">
        <v>0</v>
      </c>
      <c r="F135" s="237">
        <v>2</v>
      </c>
      <c r="G135" s="237">
        <v>6</v>
      </c>
      <c r="H135" s="237">
        <v>8</v>
      </c>
      <c r="I135" s="237">
        <v>6</v>
      </c>
      <c r="J135" s="237">
        <v>1</v>
      </c>
      <c r="K135" s="237">
        <v>4</v>
      </c>
      <c r="L135" s="237">
        <v>2</v>
      </c>
      <c r="M135" s="237">
        <v>0</v>
      </c>
      <c r="N135" s="237">
        <v>0</v>
      </c>
      <c r="O135" s="207">
        <f t="shared" ref="O135:O142" si="26">SUM(C135:N135)</f>
        <v>29</v>
      </c>
    </row>
    <row r="136" spans="1:16">
      <c r="A136" s="204"/>
      <c r="B136" s="205" t="s">
        <v>188</v>
      </c>
      <c r="C136" s="237">
        <v>0</v>
      </c>
      <c r="D136" s="237">
        <v>0</v>
      </c>
      <c r="E136" s="237">
        <v>1</v>
      </c>
      <c r="F136" s="237">
        <v>0</v>
      </c>
      <c r="G136" s="237">
        <v>0</v>
      </c>
      <c r="H136" s="237">
        <v>2</v>
      </c>
      <c r="I136" s="237">
        <v>6</v>
      </c>
      <c r="J136" s="237">
        <v>2</v>
      </c>
      <c r="K136" s="237">
        <v>2</v>
      </c>
      <c r="L136" s="237">
        <v>1</v>
      </c>
      <c r="M136" s="237">
        <v>1</v>
      </c>
      <c r="N136" s="237">
        <v>0</v>
      </c>
      <c r="O136" s="207">
        <f t="shared" si="26"/>
        <v>15</v>
      </c>
    </row>
    <row r="137" spans="1:16">
      <c r="A137" s="204"/>
      <c r="B137" s="205" t="s">
        <v>325</v>
      </c>
      <c r="C137" s="237">
        <v>0</v>
      </c>
      <c r="D137" s="237">
        <v>0</v>
      </c>
      <c r="E137" s="237">
        <v>0</v>
      </c>
      <c r="F137" s="237">
        <v>0</v>
      </c>
      <c r="G137" s="237">
        <v>0</v>
      </c>
      <c r="H137" s="237">
        <v>0</v>
      </c>
      <c r="I137" s="237">
        <v>0</v>
      </c>
      <c r="J137" s="237">
        <v>0</v>
      </c>
      <c r="K137" s="237">
        <v>0</v>
      </c>
      <c r="L137" s="237">
        <v>0</v>
      </c>
      <c r="M137" s="237">
        <v>0</v>
      </c>
      <c r="N137" s="237">
        <v>0</v>
      </c>
      <c r="O137" s="207">
        <f t="shared" si="26"/>
        <v>0</v>
      </c>
    </row>
    <row r="138" spans="1:16">
      <c r="A138" s="204"/>
      <c r="B138" s="205" t="s">
        <v>326</v>
      </c>
      <c r="C138" s="237">
        <v>0</v>
      </c>
      <c r="D138" s="237">
        <v>0</v>
      </c>
      <c r="E138" s="237">
        <v>0</v>
      </c>
      <c r="F138" s="237">
        <v>0</v>
      </c>
      <c r="G138" s="237">
        <v>0</v>
      </c>
      <c r="H138" s="237">
        <v>0</v>
      </c>
      <c r="I138" s="237">
        <v>0</v>
      </c>
      <c r="J138" s="237">
        <v>0</v>
      </c>
      <c r="K138" s="237">
        <v>0</v>
      </c>
      <c r="L138" s="237">
        <v>0</v>
      </c>
      <c r="M138" s="237">
        <v>0</v>
      </c>
      <c r="N138" s="237">
        <v>0</v>
      </c>
      <c r="O138" s="207">
        <f t="shared" si="26"/>
        <v>0</v>
      </c>
    </row>
    <row r="139" spans="1:16">
      <c r="A139" s="204"/>
      <c r="B139" s="205" t="s">
        <v>329</v>
      </c>
      <c r="C139" s="237">
        <v>0</v>
      </c>
      <c r="D139" s="237">
        <v>0</v>
      </c>
      <c r="E139" s="237">
        <v>0</v>
      </c>
      <c r="F139" s="237">
        <v>0</v>
      </c>
      <c r="G139" s="237">
        <v>0</v>
      </c>
      <c r="H139" s="237">
        <v>2</v>
      </c>
      <c r="I139" s="237">
        <v>3</v>
      </c>
      <c r="J139" s="237">
        <v>2</v>
      </c>
      <c r="K139" s="237">
        <v>0</v>
      </c>
      <c r="L139" s="237">
        <v>0</v>
      </c>
      <c r="M139" s="237">
        <v>0</v>
      </c>
      <c r="N139" s="237">
        <v>0</v>
      </c>
      <c r="O139" s="207">
        <f t="shared" si="26"/>
        <v>7</v>
      </c>
    </row>
    <row r="140" spans="1:16">
      <c r="A140" s="208"/>
      <c r="B140" s="209" t="s">
        <v>382</v>
      </c>
      <c r="C140" s="224">
        <f>MEDIAN(C135:C139)</f>
        <v>0</v>
      </c>
      <c r="D140" s="224">
        <f t="shared" ref="D140:N140" si="27">MEDIAN(D135:D139)</f>
        <v>0</v>
      </c>
      <c r="E140" s="224">
        <f t="shared" si="27"/>
        <v>0</v>
      </c>
      <c r="F140" s="224">
        <f t="shared" si="27"/>
        <v>0</v>
      </c>
      <c r="G140" s="224">
        <f t="shared" si="27"/>
        <v>0</v>
      </c>
      <c r="H140" s="224">
        <f t="shared" si="27"/>
        <v>2</v>
      </c>
      <c r="I140" s="224">
        <f t="shared" si="27"/>
        <v>3</v>
      </c>
      <c r="J140" s="224">
        <f t="shared" si="27"/>
        <v>1</v>
      </c>
      <c r="K140" s="224">
        <f t="shared" si="27"/>
        <v>0</v>
      </c>
      <c r="L140" s="224">
        <f t="shared" si="27"/>
        <v>0</v>
      </c>
      <c r="M140" s="224">
        <f t="shared" si="27"/>
        <v>0</v>
      </c>
      <c r="N140" s="224">
        <f t="shared" si="27"/>
        <v>0</v>
      </c>
      <c r="O140" s="210">
        <f t="shared" si="26"/>
        <v>6</v>
      </c>
    </row>
    <row r="141" spans="1:16">
      <c r="A141" s="204"/>
      <c r="B141" s="211" t="s">
        <v>74</v>
      </c>
      <c r="C141" s="148">
        <f>C140*P141/O140</f>
        <v>0</v>
      </c>
      <c r="D141" s="148">
        <f>D140*P141/O140</f>
        <v>0</v>
      </c>
      <c r="E141" s="148">
        <f>E140*P141/O140</f>
        <v>0</v>
      </c>
      <c r="F141" s="148">
        <f>F140*P141/O140</f>
        <v>0</v>
      </c>
      <c r="G141" s="148">
        <f>G140*P141/O140</f>
        <v>0</v>
      </c>
      <c r="H141" s="148">
        <f>H140*P141/O140</f>
        <v>1.5999999999999999</v>
      </c>
      <c r="I141" s="148">
        <f>I140*P141/O140</f>
        <v>2.4</v>
      </c>
      <c r="J141" s="148">
        <v>2</v>
      </c>
      <c r="K141" s="148">
        <f>K140*P141/O140</f>
        <v>0</v>
      </c>
      <c r="L141" s="148">
        <f>L140*P141/O140</f>
        <v>0</v>
      </c>
      <c r="M141" s="148">
        <f>M140*P141/O140</f>
        <v>0</v>
      </c>
      <c r="N141" s="148">
        <f>N140*P141/O140</f>
        <v>0</v>
      </c>
      <c r="O141" s="112">
        <f t="shared" si="26"/>
        <v>6</v>
      </c>
      <c r="P141" s="212">
        <f>O140*80/100</f>
        <v>4.8</v>
      </c>
    </row>
    <row r="142" spans="1:16">
      <c r="A142" s="204"/>
      <c r="B142" s="213" t="s">
        <v>378</v>
      </c>
      <c r="C142" s="214">
        <f>รายเดือน67!B18</f>
        <v>1</v>
      </c>
      <c r="D142" s="214">
        <f>รายเดือน67!C18</f>
        <v>0</v>
      </c>
      <c r="E142" s="214">
        <f>รายเดือน67!D18</f>
        <v>6</v>
      </c>
      <c r="F142" s="214">
        <f>รายเดือน67!E18</f>
        <v>2</v>
      </c>
      <c r="G142" s="214">
        <f>รายเดือน67!F18</f>
        <v>0</v>
      </c>
      <c r="H142" s="214">
        <f>รายเดือน67!G18</f>
        <v>2</v>
      </c>
      <c r="I142" s="214">
        <f>รายเดือน67!H18</f>
        <v>0</v>
      </c>
      <c r="J142" s="214">
        <f>รายเดือน67!I18</f>
        <v>1</v>
      </c>
      <c r="K142" s="214">
        <f>รายเดือน67!J18</f>
        <v>0</v>
      </c>
      <c r="L142" s="214">
        <f>รายเดือน67!K18</f>
        <v>0</v>
      </c>
      <c r="M142" s="214">
        <f>รายเดือน67!L18</f>
        <v>0</v>
      </c>
      <c r="N142" s="214">
        <f>รายเดือน67!M18</f>
        <v>0</v>
      </c>
      <c r="O142" s="215">
        <f t="shared" si="26"/>
        <v>12</v>
      </c>
    </row>
    <row r="143" spans="1:16">
      <c r="A143" s="225"/>
      <c r="B143" s="217" t="s">
        <v>383</v>
      </c>
      <c r="C143" s="218">
        <f>C142</f>
        <v>1</v>
      </c>
      <c r="D143" s="218">
        <f>C142+D142</f>
        <v>1</v>
      </c>
      <c r="E143" s="218">
        <f>C142+D142+E142</f>
        <v>7</v>
      </c>
      <c r="F143" s="218">
        <f>C142+D142+E142+F142</f>
        <v>9</v>
      </c>
      <c r="G143" s="218">
        <f>C142+D142+E142+F142+G142</f>
        <v>9</v>
      </c>
      <c r="H143" s="218">
        <f>C142+D142+E142+F142+G142+H142</f>
        <v>11</v>
      </c>
      <c r="I143" s="218">
        <f>C142+D142+E142+F142+G142+H142+I142</f>
        <v>11</v>
      </c>
      <c r="J143" s="218">
        <f>C142+D142+E142+F142+G142+H142+I142+J142</f>
        <v>12</v>
      </c>
      <c r="K143" s="218">
        <f>C142+D142+E142+F142+G142+H142+I142+J142+K142</f>
        <v>12</v>
      </c>
      <c r="L143" s="218">
        <f>C142+D142+E142+F142+G142+H142+I142+J142+K142+L142</f>
        <v>12</v>
      </c>
      <c r="M143" s="218">
        <f>C142+D142+E142+F142+G142+H142+I142+J142+K142+L142+M142</f>
        <v>12</v>
      </c>
      <c r="N143" s="218">
        <f>C142+D142+E142+F142+G142+H142+I142+J142+K142+L142+M142+N142</f>
        <v>12</v>
      </c>
      <c r="O143" s="219"/>
    </row>
    <row r="144" spans="1:16">
      <c r="A144" s="220" t="s">
        <v>89</v>
      </c>
      <c r="B144" s="59" t="s">
        <v>72</v>
      </c>
      <c r="C144" s="22" t="s">
        <v>65</v>
      </c>
      <c r="D144" s="22" t="s">
        <v>66</v>
      </c>
      <c r="E144" s="22" t="s">
        <v>47</v>
      </c>
      <c r="F144" s="22" t="s">
        <v>48</v>
      </c>
      <c r="G144" s="22" t="s">
        <v>49</v>
      </c>
      <c r="H144" s="22" t="s">
        <v>50</v>
      </c>
      <c r="I144" s="22" t="s">
        <v>51</v>
      </c>
      <c r="J144" s="22" t="s">
        <v>52</v>
      </c>
      <c r="K144" s="22" t="s">
        <v>53</v>
      </c>
      <c r="L144" s="22" t="s">
        <v>54</v>
      </c>
      <c r="M144" s="22" t="s">
        <v>55</v>
      </c>
      <c r="N144" s="22" t="s">
        <v>56</v>
      </c>
      <c r="O144" s="22" t="s">
        <v>41</v>
      </c>
    </row>
    <row r="145" spans="1:16">
      <c r="A145" s="204"/>
      <c r="B145" s="205" t="s">
        <v>152</v>
      </c>
      <c r="C145" s="238">
        <v>0</v>
      </c>
      <c r="D145" s="238">
        <v>2</v>
      </c>
      <c r="E145" s="238">
        <v>3</v>
      </c>
      <c r="F145" s="238">
        <v>5</v>
      </c>
      <c r="G145" s="238">
        <v>9</v>
      </c>
      <c r="H145" s="238">
        <v>9</v>
      </c>
      <c r="I145" s="238">
        <v>12</v>
      </c>
      <c r="J145" s="238">
        <v>13</v>
      </c>
      <c r="K145" s="238">
        <v>12</v>
      </c>
      <c r="L145" s="238">
        <v>4</v>
      </c>
      <c r="M145" s="238">
        <v>5</v>
      </c>
      <c r="N145" s="238">
        <v>0</v>
      </c>
      <c r="O145" s="207">
        <f t="shared" ref="O145:O152" si="28">SUM(C145:N145)</f>
        <v>74</v>
      </c>
    </row>
    <row r="146" spans="1:16">
      <c r="A146" s="204"/>
      <c r="B146" s="205" t="s">
        <v>188</v>
      </c>
      <c r="C146" s="238">
        <v>0</v>
      </c>
      <c r="D146" s="238">
        <v>0</v>
      </c>
      <c r="E146" s="238">
        <v>3</v>
      </c>
      <c r="F146" s="238">
        <v>6</v>
      </c>
      <c r="G146" s="238">
        <v>16</v>
      </c>
      <c r="H146" s="238">
        <v>16</v>
      </c>
      <c r="I146" s="238">
        <v>25</v>
      </c>
      <c r="J146" s="238">
        <v>19</v>
      </c>
      <c r="K146" s="238">
        <v>3</v>
      </c>
      <c r="L146" s="238">
        <v>2</v>
      </c>
      <c r="M146" s="238">
        <v>1</v>
      </c>
      <c r="N146" s="238">
        <v>0</v>
      </c>
      <c r="O146" s="207">
        <f t="shared" si="28"/>
        <v>91</v>
      </c>
    </row>
    <row r="147" spans="1:16">
      <c r="A147" s="204"/>
      <c r="B147" s="205" t="s">
        <v>325</v>
      </c>
      <c r="C147" s="238">
        <v>0</v>
      </c>
      <c r="D147" s="238">
        <v>0</v>
      </c>
      <c r="E147" s="238">
        <v>0</v>
      </c>
      <c r="F147" s="238">
        <v>0</v>
      </c>
      <c r="G147" s="238">
        <v>0</v>
      </c>
      <c r="H147" s="238">
        <v>0</v>
      </c>
      <c r="I147" s="238">
        <v>1</v>
      </c>
      <c r="J147" s="238">
        <v>0</v>
      </c>
      <c r="K147" s="238">
        <v>4</v>
      </c>
      <c r="L147" s="238">
        <v>3</v>
      </c>
      <c r="M147" s="238">
        <v>0</v>
      </c>
      <c r="N147" s="238">
        <v>0</v>
      </c>
      <c r="O147" s="207">
        <f t="shared" si="28"/>
        <v>8</v>
      </c>
    </row>
    <row r="148" spans="1:16">
      <c r="A148" s="204"/>
      <c r="B148" s="205" t="s">
        <v>326</v>
      </c>
      <c r="C148" s="238">
        <v>0</v>
      </c>
      <c r="D148" s="238">
        <v>0</v>
      </c>
      <c r="E148" s="238">
        <v>0</v>
      </c>
      <c r="F148" s="238">
        <v>0</v>
      </c>
      <c r="G148" s="238">
        <v>0</v>
      </c>
      <c r="H148" s="238">
        <v>4</v>
      </c>
      <c r="I148" s="238">
        <v>1</v>
      </c>
      <c r="J148" s="238">
        <v>4</v>
      </c>
      <c r="K148" s="238">
        <v>2</v>
      </c>
      <c r="L148" s="238">
        <v>0</v>
      </c>
      <c r="M148" s="238">
        <v>1</v>
      </c>
      <c r="N148" s="238">
        <v>0</v>
      </c>
      <c r="O148" s="207">
        <f t="shared" si="28"/>
        <v>12</v>
      </c>
    </row>
    <row r="149" spans="1:16">
      <c r="A149" s="204"/>
      <c r="B149" s="205" t="s">
        <v>329</v>
      </c>
      <c r="C149" s="238">
        <v>0</v>
      </c>
      <c r="D149" s="238">
        <v>0</v>
      </c>
      <c r="E149" s="238">
        <v>0</v>
      </c>
      <c r="F149" s="238">
        <v>3</v>
      </c>
      <c r="G149" s="238">
        <v>3</v>
      </c>
      <c r="H149" s="238">
        <v>10</v>
      </c>
      <c r="I149" s="238">
        <v>27</v>
      </c>
      <c r="J149" s="238">
        <v>10</v>
      </c>
      <c r="K149" s="238">
        <v>8</v>
      </c>
      <c r="L149" s="238">
        <v>5</v>
      </c>
      <c r="M149" s="238">
        <v>2</v>
      </c>
      <c r="N149" s="238">
        <v>4</v>
      </c>
      <c r="O149" s="207">
        <f t="shared" si="28"/>
        <v>72</v>
      </c>
    </row>
    <row r="150" spans="1:16">
      <c r="A150" s="208"/>
      <c r="B150" s="209" t="s">
        <v>382</v>
      </c>
      <c r="C150" s="224">
        <f>MEDIAN(C145:C149)</f>
        <v>0</v>
      </c>
      <c r="D150" s="224">
        <f t="shared" ref="D150:N150" si="29">MEDIAN(D145:D149)</f>
        <v>0</v>
      </c>
      <c r="E150" s="224">
        <f t="shared" si="29"/>
        <v>0</v>
      </c>
      <c r="F150" s="224">
        <f t="shared" si="29"/>
        <v>3</v>
      </c>
      <c r="G150" s="224">
        <f t="shared" si="29"/>
        <v>3</v>
      </c>
      <c r="H150" s="224">
        <f t="shared" si="29"/>
        <v>9</v>
      </c>
      <c r="I150" s="224">
        <f t="shared" si="29"/>
        <v>12</v>
      </c>
      <c r="J150" s="224">
        <f t="shared" si="29"/>
        <v>10</v>
      </c>
      <c r="K150" s="224">
        <f t="shared" si="29"/>
        <v>4</v>
      </c>
      <c r="L150" s="224">
        <f t="shared" si="29"/>
        <v>3</v>
      </c>
      <c r="M150" s="224">
        <f t="shared" si="29"/>
        <v>1</v>
      </c>
      <c r="N150" s="224">
        <f t="shared" si="29"/>
        <v>0</v>
      </c>
      <c r="O150" s="210">
        <f t="shared" si="28"/>
        <v>45</v>
      </c>
    </row>
    <row r="151" spans="1:16">
      <c r="A151" s="204"/>
      <c r="B151" s="211" t="s">
        <v>74</v>
      </c>
      <c r="C151" s="148">
        <f>C150*P151/O150</f>
        <v>0</v>
      </c>
      <c r="D151" s="148">
        <f>D150*P151/O150</f>
        <v>0</v>
      </c>
      <c r="E151" s="148">
        <f>E150*P151/O150</f>
        <v>0</v>
      </c>
      <c r="F151" s="148">
        <f>F150*P151/O150</f>
        <v>2.4</v>
      </c>
      <c r="G151" s="148">
        <f>G150*P151/O150</f>
        <v>2.4</v>
      </c>
      <c r="H151" s="148">
        <f>H150*P151/O150</f>
        <v>7.2</v>
      </c>
      <c r="I151" s="148">
        <f>I150*P151/O150</f>
        <v>9.6</v>
      </c>
      <c r="J151" s="148">
        <f>J150*P151/O150</f>
        <v>8</v>
      </c>
      <c r="K151" s="148">
        <f>K150*P151/O150</f>
        <v>3.2</v>
      </c>
      <c r="L151" s="148">
        <f>L150*P151/O150</f>
        <v>2.4</v>
      </c>
      <c r="M151" s="148">
        <f>M150*P151/O150</f>
        <v>0.8</v>
      </c>
      <c r="N151" s="148">
        <f>N150*P151/O150</f>
        <v>0</v>
      </c>
      <c r="O151" s="112">
        <f t="shared" si="28"/>
        <v>36</v>
      </c>
      <c r="P151" s="212">
        <f>O150*80/100</f>
        <v>36</v>
      </c>
    </row>
    <row r="152" spans="1:16">
      <c r="A152" s="204"/>
      <c r="B152" s="213" t="s">
        <v>378</v>
      </c>
      <c r="C152" s="214">
        <f>รายเดือน67!B14</f>
        <v>1</v>
      </c>
      <c r="D152" s="214">
        <f>รายเดือน67!C14</f>
        <v>0</v>
      </c>
      <c r="E152" s="214">
        <f>รายเดือน67!D14</f>
        <v>4</v>
      </c>
      <c r="F152" s="214">
        <f>รายเดือน67!E14</f>
        <v>3</v>
      </c>
      <c r="G152" s="214">
        <f>รายเดือน67!F14</f>
        <v>1</v>
      </c>
      <c r="H152" s="214">
        <f>รายเดือน67!G14</f>
        <v>6</v>
      </c>
      <c r="I152" s="214">
        <f>รายเดือน67!H14</f>
        <v>20</v>
      </c>
      <c r="J152" s="214">
        <f>รายเดือน67!I14</f>
        <v>21</v>
      </c>
      <c r="K152" s="214">
        <f>รายเดือน67!J14</f>
        <v>13</v>
      </c>
      <c r="L152" s="214">
        <f>รายเดือน67!K14</f>
        <v>1</v>
      </c>
      <c r="M152" s="214">
        <f>รายเดือน67!L14</f>
        <v>0</v>
      </c>
      <c r="N152" s="214">
        <f>รายเดือน67!M14</f>
        <v>0</v>
      </c>
      <c r="O152" s="215">
        <f t="shared" si="28"/>
        <v>70</v>
      </c>
    </row>
    <row r="153" spans="1:16">
      <c r="A153" s="225"/>
      <c r="B153" s="217" t="s">
        <v>383</v>
      </c>
      <c r="C153" s="218">
        <f>C152</f>
        <v>1</v>
      </c>
      <c r="D153" s="218">
        <f>C152+D152</f>
        <v>1</v>
      </c>
      <c r="E153" s="218">
        <f>C152+D152+E152</f>
        <v>5</v>
      </c>
      <c r="F153" s="218">
        <f>C152+D152+E152+F152</f>
        <v>8</v>
      </c>
      <c r="G153" s="218">
        <f>C152+D152+E152+F152+G152</f>
        <v>9</v>
      </c>
      <c r="H153" s="218">
        <f>C152+D152+E152+F152+G152+H152</f>
        <v>15</v>
      </c>
      <c r="I153" s="218">
        <f>C152+D152+E152+F152+G152+H152+I152</f>
        <v>35</v>
      </c>
      <c r="J153" s="218">
        <f>C152+D152+E152+F152+G152+H152+I152+J152</f>
        <v>56</v>
      </c>
      <c r="K153" s="218">
        <f>C152+D152+E152+F152+G152+H152+I152+J152+K152</f>
        <v>69</v>
      </c>
      <c r="L153" s="218">
        <f>C152+D152+E152+F152+G152+H152+I152+J152+K152+L152</f>
        <v>70</v>
      </c>
      <c r="M153" s="218">
        <f>C152+D152+E152+F152+G152+H152+I152+J152+K152+L152+M152</f>
        <v>70</v>
      </c>
      <c r="N153" s="218">
        <f>C152+D152+E152+F152+G152+H152+I152+J152+K152+L152+M152+N152</f>
        <v>70</v>
      </c>
      <c r="O153" s="219"/>
    </row>
    <row r="154" spans="1:16">
      <c r="A154" s="220" t="s">
        <v>90</v>
      </c>
      <c r="B154" s="59" t="s">
        <v>72</v>
      </c>
      <c r="C154" s="22" t="s">
        <v>65</v>
      </c>
      <c r="D154" s="22" t="s">
        <v>66</v>
      </c>
      <c r="E154" s="22" t="s">
        <v>47</v>
      </c>
      <c r="F154" s="22" t="s">
        <v>48</v>
      </c>
      <c r="G154" s="22" t="s">
        <v>49</v>
      </c>
      <c r="H154" s="22" t="s">
        <v>50</v>
      </c>
      <c r="I154" s="22" t="s">
        <v>51</v>
      </c>
      <c r="J154" s="22" t="s">
        <v>52</v>
      </c>
      <c r="K154" s="22" t="s">
        <v>53</v>
      </c>
      <c r="L154" s="22" t="s">
        <v>54</v>
      </c>
      <c r="M154" s="22" t="s">
        <v>55</v>
      </c>
      <c r="N154" s="22" t="s">
        <v>56</v>
      </c>
      <c r="O154" s="22" t="s">
        <v>41</v>
      </c>
    </row>
    <row r="155" spans="1:16">
      <c r="A155" s="204"/>
      <c r="B155" s="205" t="s">
        <v>152</v>
      </c>
      <c r="C155" s="239">
        <v>0</v>
      </c>
      <c r="D155" s="239">
        <v>0</v>
      </c>
      <c r="E155" s="239">
        <v>1</v>
      </c>
      <c r="F155" s="239">
        <v>0</v>
      </c>
      <c r="G155" s="239">
        <v>3</v>
      </c>
      <c r="H155" s="239">
        <v>3</v>
      </c>
      <c r="I155" s="239">
        <v>3</v>
      </c>
      <c r="J155" s="239">
        <v>5</v>
      </c>
      <c r="K155" s="239">
        <v>3</v>
      </c>
      <c r="L155" s="239">
        <v>4</v>
      </c>
      <c r="M155" s="239">
        <v>1</v>
      </c>
      <c r="N155" s="239">
        <v>0</v>
      </c>
      <c r="O155" s="207">
        <f t="shared" ref="O155:O162" si="30">SUM(C155:N155)</f>
        <v>23</v>
      </c>
    </row>
    <row r="156" spans="1:16">
      <c r="A156" s="204"/>
      <c r="B156" s="205" t="s">
        <v>188</v>
      </c>
      <c r="C156" s="239">
        <v>1</v>
      </c>
      <c r="D156" s="239">
        <v>1</v>
      </c>
      <c r="E156" s="239">
        <v>0</v>
      </c>
      <c r="F156" s="239">
        <v>4</v>
      </c>
      <c r="G156" s="239">
        <v>5</v>
      </c>
      <c r="H156" s="239">
        <v>0</v>
      </c>
      <c r="I156" s="239">
        <v>0</v>
      </c>
      <c r="J156" s="239">
        <v>1</v>
      </c>
      <c r="K156" s="239">
        <v>1</v>
      </c>
      <c r="L156" s="239">
        <v>0</v>
      </c>
      <c r="M156" s="239">
        <v>0</v>
      </c>
      <c r="N156" s="239">
        <v>0</v>
      </c>
      <c r="O156" s="207">
        <f t="shared" si="30"/>
        <v>13</v>
      </c>
    </row>
    <row r="157" spans="1:16">
      <c r="A157" s="204"/>
      <c r="B157" s="205" t="s">
        <v>325</v>
      </c>
      <c r="C157" s="239">
        <v>0</v>
      </c>
      <c r="D157" s="239">
        <v>0</v>
      </c>
      <c r="E157" s="239">
        <v>0</v>
      </c>
      <c r="F157" s="239">
        <v>0</v>
      </c>
      <c r="G157" s="239">
        <v>0</v>
      </c>
      <c r="H157" s="239">
        <v>0</v>
      </c>
      <c r="I157" s="239">
        <v>0</v>
      </c>
      <c r="J157" s="239">
        <v>0</v>
      </c>
      <c r="K157" s="239">
        <v>1</v>
      </c>
      <c r="L157" s="239">
        <v>0</v>
      </c>
      <c r="M157" s="239">
        <v>0</v>
      </c>
      <c r="N157" s="239">
        <v>0</v>
      </c>
      <c r="O157" s="207">
        <f t="shared" si="30"/>
        <v>1</v>
      </c>
    </row>
    <row r="158" spans="1:16">
      <c r="A158" s="204"/>
      <c r="B158" s="205" t="s">
        <v>326</v>
      </c>
      <c r="C158" s="239">
        <v>0</v>
      </c>
      <c r="D158" s="239">
        <v>0</v>
      </c>
      <c r="E158" s="239">
        <v>0</v>
      </c>
      <c r="F158" s="239">
        <v>0</v>
      </c>
      <c r="G158" s="239">
        <v>0</v>
      </c>
      <c r="H158" s="239">
        <v>0</v>
      </c>
      <c r="I158" s="239">
        <v>0</v>
      </c>
      <c r="J158" s="239">
        <v>0</v>
      </c>
      <c r="K158" s="239">
        <v>0</v>
      </c>
      <c r="L158" s="239">
        <v>0</v>
      </c>
      <c r="M158" s="239">
        <v>0</v>
      </c>
      <c r="N158" s="239">
        <v>0</v>
      </c>
      <c r="O158" s="207">
        <f t="shared" si="30"/>
        <v>0</v>
      </c>
    </row>
    <row r="159" spans="1:16">
      <c r="A159" s="204"/>
      <c r="B159" s="205" t="s">
        <v>329</v>
      </c>
      <c r="C159" s="239">
        <v>0</v>
      </c>
      <c r="D159" s="239">
        <v>0</v>
      </c>
      <c r="E159" s="239">
        <v>0</v>
      </c>
      <c r="F159" s="239">
        <v>0</v>
      </c>
      <c r="G159" s="239">
        <v>1</v>
      </c>
      <c r="H159" s="239">
        <v>10</v>
      </c>
      <c r="I159" s="239">
        <v>28</v>
      </c>
      <c r="J159" s="239">
        <v>14</v>
      </c>
      <c r="K159" s="239">
        <v>5</v>
      </c>
      <c r="L159" s="239">
        <v>2</v>
      </c>
      <c r="M159" s="239">
        <v>0</v>
      </c>
      <c r="N159" s="239">
        <v>0</v>
      </c>
      <c r="O159" s="207">
        <f t="shared" si="30"/>
        <v>60</v>
      </c>
    </row>
    <row r="160" spans="1:16">
      <c r="A160" s="208"/>
      <c r="B160" s="209" t="s">
        <v>382</v>
      </c>
      <c r="C160" s="224">
        <f>MEDIAN(C155:C159)</f>
        <v>0</v>
      </c>
      <c r="D160" s="224">
        <f t="shared" ref="D160:N160" si="31">MEDIAN(D155:D159)</f>
        <v>0</v>
      </c>
      <c r="E160" s="224">
        <f t="shared" si="31"/>
        <v>0</v>
      </c>
      <c r="F160" s="224">
        <f t="shared" si="31"/>
        <v>0</v>
      </c>
      <c r="G160" s="224">
        <f t="shared" si="31"/>
        <v>1</v>
      </c>
      <c r="H160" s="224">
        <f t="shared" si="31"/>
        <v>0</v>
      </c>
      <c r="I160" s="224">
        <f t="shared" si="31"/>
        <v>0</v>
      </c>
      <c r="J160" s="224">
        <f t="shared" si="31"/>
        <v>1</v>
      </c>
      <c r="K160" s="224">
        <f t="shared" si="31"/>
        <v>1</v>
      </c>
      <c r="L160" s="224">
        <f t="shared" si="31"/>
        <v>0</v>
      </c>
      <c r="M160" s="224">
        <f t="shared" si="31"/>
        <v>0</v>
      </c>
      <c r="N160" s="224">
        <f t="shared" si="31"/>
        <v>0</v>
      </c>
      <c r="O160" s="210">
        <f t="shared" si="30"/>
        <v>3</v>
      </c>
    </row>
    <row r="161" spans="1:16">
      <c r="A161" s="204"/>
      <c r="B161" s="211" t="s">
        <v>74</v>
      </c>
      <c r="C161" s="148">
        <f>C160*P161/O160</f>
        <v>0</v>
      </c>
      <c r="D161" s="148">
        <f>D160*P161/O160</f>
        <v>0</v>
      </c>
      <c r="E161" s="148">
        <f>E160*P161/O160</f>
        <v>0</v>
      </c>
      <c r="F161" s="148">
        <f>F160*P161/O160</f>
        <v>0</v>
      </c>
      <c r="G161" s="148">
        <f>G160*P161/O160</f>
        <v>0.79999999999999993</v>
      </c>
      <c r="H161" s="148">
        <f>H160*P161/O160</f>
        <v>0</v>
      </c>
      <c r="I161" s="148">
        <f>I160*P161/O160</f>
        <v>0</v>
      </c>
      <c r="J161" s="148">
        <f>J160*P161/O160</f>
        <v>0.79999999999999993</v>
      </c>
      <c r="K161" s="148">
        <f>K160*P161/O160</f>
        <v>0.79999999999999993</v>
      </c>
      <c r="L161" s="148">
        <f>L160*P161/O160</f>
        <v>0</v>
      </c>
      <c r="M161" s="148">
        <f>M160*P161/O160</f>
        <v>0</v>
      </c>
      <c r="N161" s="148">
        <f>N160*P161/O160</f>
        <v>0</v>
      </c>
      <c r="O161" s="112">
        <f t="shared" si="30"/>
        <v>2.4</v>
      </c>
      <c r="P161" s="212">
        <f>O160*80/100</f>
        <v>2.4</v>
      </c>
    </row>
    <row r="162" spans="1:16">
      <c r="A162" s="204"/>
      <c r="B162" s="213" t="s">
        <v>378</v>
      </c>
      <c r="C162" s="214">
        <f>รายเดือน67!B21</f>
        <v>1</v>
      </c>
      <c r="D162" s="214">
        <f>รายเดือน67!C21</f>
        <v>4</v>
      </c>
      <c r="E162" s="214">
        <f>รายเดือน67!D21</f>
        <v>4</v>
      </c>
      <c r="F162" s="214">
        <f>รายเดือน67!E21</f>
        <v>4</v>
      </c>
      <c r="G162" s="214">
        <f>รายเดือน67!F21</f>
        <v>0</v>
      </c>
      <c r="H162" s="214">
        <f>รายเดือน67!G21</f>
        <v>0</v>
      </c>
      <c r="I162" s="214">
        <f>รายเดือน67!H21</f>
        <v>2</v>
      </c>
      <c r="J162" s="214">
        <f>รายเดือน67!I21</f>
        <v>2</v>
      </c>
      <c r="K162" s="214">
        <f>รายเดือน67!J21</f>
        <v>0</v>
      </c>
      <c r="L162" s="214">
        <f>รายเดือน67!K21</f>
        <v>0</v>
      </c>
      <c r="M162" s="214">
        <f>รายเดือน67!L21</f>
        <v>0</v>
      </c>
      <c r="N162" s="214">
        <f>รายเดือน67!M21</f>
        <v>0</v>
      </c>
      <c r="O162" s="215">
        <f t="shared" si="30"/>
        <v>17</v>
      </c>
    </row>
    <row r="163" spans="1:16">
      <c r="A163" s="225"/>
      <c r="B163" s="217" t="s">
        <v>383</v>
      </c>
      <c r="C163" s="218">
        <f>C162</f>
        <v>1</v>
      </c>
      <c r="D163" s="218">
        <f>C162+D162</f>
        <v>5</v>
      </c>
      <c r="E163" s="218">
        <f>C162+D162+E162</f>
        <v>9</v>
      </c>
      <c r="F163" s="218">
        <f>C162+D162+E162+F162</f>
        <v>13</v>
      </c>
      <c r="G163" s="218">
        <f>C162+D162+E162+F162+G162</f>
        <v>13</v>
      </c>
      <c r="H163" s="218">
        <f>C162+D162+E162+F162+G162+H162</f>
        <v>13</v>
      </c>
      <c r="I163" s="218">
        <f>C162+D162+E162+F162+G162+H162+I162</f>
        <v>15</v>
      </c>
      <c r="J163" s="218">
        <f>C162+D162+E162+F162+G162+H162+I162+J162</f>
        <v>17</v>
      </c>
      <c r="K163" s="218">
        <f>C162+D162+E162+F162+G162+H162+I162+J162+K162</f>
        <v>17</v>
      </c>
      <c r="L163" s="218">
        <f>C162+D162+E162+F162+G162+H162+I162+J162+K162+L162</f>
        <v>17</v>
      </c>
      <c r="M163" s="218">
        <f>C162+D162+E162+F162+G162+H162+I162+J162+K162+L162+M162</f>
        <v>17</v>
      </c>
      <c r="N163" s="218">
        <f>C162+D162+E162+F162+G162+H162+I162+J162+K162+L162+M162+N162</f>
        <v>17</v>
      </c>
      <c r="O163" s="219"/>
    </row>
    <row r="164" spans="1:16">
      <c r="A164" s="220" t="s">
        <v>91</v>
      </c>
      <c r="B164" s="59" t="s">
        <v>72</v>
      </c>
      <c r="C164" s="22" t="s">
        <v>65</v>
      </c>
      <c r="D164" s="22" t="s">
        <v>66</v>
      </c>
      <c r="E164" s="22" t="s">
        <v>47</v>
      </c>
      <c r="F164" s="22" t="s">
        <v>48</v>
      </c>
      <c r="G164" s="22" t="s">
        <v>49</v>
      </c>
      <c r="H164" s="22" t="s">
        <v>50</v>
      </c>
      <c r="I164" s="22" t="s">
        <v>51</v>
      </c>
      <c r="J164" s="22" t="s">
        <v>52</v>
      </c>
      <c r="K164" s="22" t="s">
        <v>53</v>
      </c>
      <c r="L164" s="22" t="s">
        <v>54</v>
      </c>
      <c r="M164" s="22" t="s">
        <v>55</v>
      </c>
      <c r="N164" s="22" t="s">
        <v>56</v>
      </c>
      <c r="O164" s="22" t="s">
        <v>41</v>
      </c>
    </row>
    <row r="165" spans="1:16">
      <c r="A165" s="204"/>
      <c r="B165" s="205" t="s">
        <v>152</v>
      </c>
      <c r="C165" s="240">
        <v>0</v>
      </c>
      <c r="D165" s="240">
        <v>0</v>
      </c>
      <c r="E165" s="240">
        <v>1</v>
      </c>
      <c r="F165" s="240">
        <v>1</v>
      </c>
      <c r="G165" s="240">
        <v>1</v>
      </c>
      <c r="H165" s="240">
        <v>8</v>
      </c>
      <c r="I165" s="240">
        <v>15</v>
      </c>
      <c r="J165" s="240">
        <v>7</v>
      </c>
      <c r="K165" s="240">
        <v>4</v>
      </c>
      <c r="L165" s="240">
        <v>3</v>
      </c>
      <c r="M165" s="240">
        <v>2</v>
      </c>
      <c r="N165" s="240">
        <v>1</v>
      </c>
      <c r="O165" s="207">
        <f t="shared" ref="O165:O172" si="32">SUM(C165:N165)</f>
        <v>43</v>
      </c>
    </row>
    <row r="166" spans="1:16">
      <c r="A166" s="204"/>
      <c r="B166" s="205" t="s">
        <v>188</v>
      </c>
      <c r="C166" s="240">
        <v>2</v>
      </c>
      <c r="D166" s="240">
        <v>0</v>
      </c>
      <c r="E166" s="240">
        <v>2</v>
      </c>
      <c r="F166" s="240">
        <v>0</v>
      </c>
      <c r="G166" s="240">
        <v>6</v>
      </c>
      <c r="H166" s="240">
        <v>7</v>
      </c>
      <c r="I166" s="240">
        <v>0</v>
      </c>
      <c r="J166" s="240">
        <v>2</v>
      </c>
      <c r="K166" s="240">
        <v>2</v>
      </c>
      <c r="L166" s="240">
        <v>0</v>
      </c>
      <c r="M166" s="240">
        <v>0</v>
      </c>
      <c r="N166" s="240">
        <v>0</v>
      </c>
      <c r="O166" s="207">
        <f t="shared" si="32"/>
        <v>21</v>
      </c>
    </row>
    <row r="167" spans="1:16">
      <c r="A167" s="204"/>
      <c r="B167" s="205" t="s">
        <v>325</v>
      </c>
      <c r="C167" s="240">
        <v>0</v>
      </c>
      <c r="D167" s="240">
        <v>0</v>
      </c>
      <c r="E167" s="240">
        <v>0</v>
      </c>
      <c r="F167" s="240">
        <v>0</v>
      </c>
      <c r="G167" s="240">
        <v>1</v>
      </c>
      <c r="H167" s="240">
        <v>0</v>
      </c>
      <c r="I167" s="240">
        <v>0</v>
      </c>
      <c r="J167" s="240">
        <v>1</v>
      </c>
      <c r="K167" s="240">
        <v>1</v>
      </c>
      <c r="L167" s="240">
        <v>1</v>
      </c>
      <c r="M167" s="240">
        <v>0</v>
      </c>
      <c r="N167" s="240">
        <v>0</v>
      </c>
      <c r="O167" s="207">
        <f t="shared" si="32"/>
        <v>4</v>
      </c>
    </row>
    <row r="168" spans="1:16">
      <c r="A168" s="204"/>
      <c r="B168" s="205" t="s">
        <v>326</v>
      </c>
      <c r="C168" s="240">
        <v>0</v>
      </c>
      <c r="D168" s="240">
        <v>0</v>
      </c>
      <c r="E168" s="240">
        <v>0</v>
      </c>
      <c r="F168" s="240">
        <v>0</v>
      </c>
      <c r="G168" s="240">
        <v>0</v>
      </c>
      <c r="H168" s="240">
        <v>3</v>
      </c>
      <c r="I168" s="240">
        <v>4</v>
      </c>
      <c r="J168" s="240">
        <v>3</v>
      </c>
      <c r="K168" s="240">
        <v>0</v>
      </c>
      <c r="L168" s="240">
        <v>0</v>
      </c>
      <c r="M168" s="240">
        <v>0</v>
      </c>
      <c r="N168" s="240">
        <v>0</v>
      </c>
      <c r="O168" s="207">
        <f t="shared" si="32"/>
        <v>10</v>
      </c>
    </row>
    <row r="169" spans="1:16">
      <c r="A169" s="204"/>
      <c r="B169" s="205" t="s">
        <v>329</v>
      </c>
      <c r="C169" s="240">
        <v>0</v>
      </c>
      <c r="D169" s="240">
        <v>0</v>
      </c>
      <c r="E169" s="240">
        <v>0</v>
      </c>
      <c r="F169" s="240">
        <v>0</v>
      </c>
      <c r="G169" s="240">
        <v>0</v>
      </c>
      <c r="H169" s="240">
        <v>4</v>
      </c>
      <c r="I169" s="240">
        <v>8</v>
      </c>
      <c r="J169" s="240">
        <v>10</v>
      </c>
      <c r="K169" s="240">
        <v>10</v>
      </c>
      <c r="L169" s="240">
        <v>4</v>
      </c>
      <c r="M169" s="240">
        <v>0</v>
      </c>
      <c r="N169" s="240">
        <v>0</v>
      </c>
      <c r="O169" s="207">
        <f t="shared" si="32"/>
        <v>36</v>
      </c>
    </row>
    <row r="170" spans="1:16">
      <c r="A170" s="208"/>
      <c r="B170" s="209" t="s">
        <v>382</v>
      </c>
      <c r="C170" s="224">
        <f>MEDIAN(C165:C169)</f>
        <v>0</v>
      </c>
      <c r="D170" s="224">
        <f t="shared" ref="D170:N170" si="33">MEDIAN(D165:D169)</f>
        <v>0</v>
      </c>
      <c r="E170" s="224">
        <f t="shared" si="33"/>
        <v>0</v>
      </c>
      <c r="F170" s="224">
        <f t="shared" si="33"/>
        <v>0</v>
      </c>
      <c r="G170" s="224">
        <f t="shared" si="33"/>
        <v>1</v>
      </c>
      <c r="H170" s="224">
        <f t="shared" si="33"/>
        <v>4</v>
      </c>
      <c r="I170" s="224">
        <f t="shared" si="33"/>
        <v>4</v>
      </c>
      <c r="J170" s="224">
        <f t="shared" si="33"/>
        <v>3</v>
      </c>
      <c r="K170" s="224">
        <f t="shared" si="33"/>
        <v>2</v>
      </c>
      <c r="L170" s="224">
        <f t="shared" si="33"/>
        <v>1</v>
      </c>
      <c r="M170" s="224">
        <f t="shared" si="33"/>
        <v>0</v>
      </c>
      <c r="N170" s="224">
        <f t="shared" si="33"/>
        <v>0</v>
      </c>
      <c r="O170" s="210">
        <f t="shared" si="32"/>
        <v>15</v>
      </c>
    </row>
    <row r="171" spans="1:16">
      <c r="A171" s="204"/>
      <c r="B171" s="211" t="s">
        <v>74</v>
      </c>
      <c r="C171" s="148">
        <f>C170*P171/O170</f>
        <v>0</v>
      </c>
      <c r="D171" s="148">
        <f>D170*P171/O170</f>
        <v>0</v>
      </c>
      <c r="E171" s="148">
        <f>E170*P171/O170</f>
        <v>0</v>
      </c>
      <c r="F171" s="148">
        <f>F170*P171/O170</f>
        <v>0</v>
      </c>
      <c r="G171" s="148">
        <f>G170*P171/O170</f>
        <v>0.8</v>
      </c>
      <c r="H171" s="148">
        <f>H170*P171/O170</f>
        <v>3.2</v>
      </c>
      <c r="I171" s="148">
        <f>I170*P171/O170</f>
        <v>3.2</v>
      </c>
      <c r="J171" s="148">
        <f>J170*P171/O170</f>
        <v>2.4</v>
      </c>
      <c r="K171" s="148">
        <f>K170*P171/O170</f>
        <v>1.6</v>
      </c>
      <c r="L171" s="148">
        <f>L170*P171/O170</f>
        <v>0.8</v>
      </c>
      <c r="M171" s="148">
        <f>M170*P171/O170</f>
        <v>0</v>
      </c>
      <c r="N171" s="148">
        <f>N170*P171/O170</f>
        <v>0</v>
      </c>
      <c r="O171" s="112">
        <f t="shared" si="32"/>
        <v>12</v>
      </c>
      <c r="P171" s="212">
        <f>O170*80/100</f>
        <v>12</v>
      </c>
    </row>
    <row r="172" spans="1:16">
      <c r="A172" s="204"/>
      <c r="B172" s="213" t="s">
        <v>378</v>
      </c>
      <c r="C172" s="214">
        <f>รายเดือน67!B19</f>
        <v>4</v>
      </c>
      <c r="D172" s="214">
        <f>รายเดือน67!C19</f>
        <v>1</v>
      </c>
      <c r="E172" s="214">
        <f>รายเดือน67!D19</f>
        <v>1</v>
      </c>
      <c r="F172" s="214">
        <f>รายเดือน67!E19</f>
        <v>0</v>
      </c>
      <c r="G172" s="214">
        <f>รายเดือน67!F19</f>
        <v>0</v>
      </c>
      <c r="H172" s="214">
        <f>รายเดือน67!G19</f>
        <v>0</v>
      </c>
      <c r="I172" s="214">
        <f>รายเดือน67!H19</f>
        <v>8</v>
      </c>
      <c r="J172" s="214">
        <f>รายเดือน67!I19</f>
        <v>2</v>
      </c>
      <c r="K172" s="214">
        <f>รายเดือน67!J19</f>
        <v>0</v>
      </c>
      <c r="L172" s="214">
        <f>รายเดือน67!K19</f>
        <v>0</v>
      </c>
      <c r="M172" s="214">
        <f>รายเดือน67!L19</f>
        <v>0</v>
      </c>
      <c r="N172" s="214">
        <f>รายเดือน67!M19</f>
        <v>0</v>
      </c>
      <c r="O172" s="215">
        <f t="shared" si="32"/>
        <v>16</v>
      </c>
    </row>
    <row r="173" spans="1:16">
      <c r="A173" s="225"/>
      <c r="B173" s="217" t="s">
        <v>383</v>
      </c>
      <c r="C173" s="218">
        <f>C172</f>
        <v>4</v>
      </c>
      <c r="D173" s="218">
        <f>C172+D172</f>
        <v>5</v>
      </c>
      <c r="E173" s="218">
        <f>C172+D172+E172</f>
        <v>6</v>
      </c>
      <c r="F173" s="218">
        <f>C172+D172+E172+F172</f>
        <v>6</v>
      </c>
      <c r="G173" s="218">
        <f>C172+D172+E172+F172+G172</f>
        <v>6</v>
      </c>
      <c r="H173" s="218">
        <f>C172+D172+E172+F172+G172+H172</f>
        <v>6</v>
      </c>
      <c r="I173" s="218">
        <f>C172+D172+E172+F172+G172+H172+I172</f>
        <v>14</v>
      </c>
      <c r="J173" s="218">
        <f>C172+D172+E172+F172+G172+H172+I172+J172</f>
        <v>16</v>
      </c>
      <c r="K173" s="218">
        <f>C172+D172+E172+F172+G172+H172+I172+J172+K172</f>
        <v>16</v>
      </c>
      <c r="L173" s="218">
        <f>C172+D172+E172+F172+G172+H172+I172+J172+K172+L172</f>
        <v>16</v>
      </c>
      <c r="M173" s="218">
        <f>C172+D172+E172+F172+G172+H172+I172+J172+K172+L172+M172</f>
        <v>16</v>
      </c>
      <c r="N173" s="218">
        <f>C172+D172+E172+F172+G172+H172+I172+J172+K172+L172+M172+N172</f>
        <v>16</v>
      </c>
      <c r="O173" s="219"/>
    </row>
    <row r="174" spans="1:16">
      <c r="A174" s="220" t="s">
        <v>92</v>
      </c>
      <c r="B174" s="59" t="s">
        <v>72</v>
      </c>
      <c r="C174" s="22" t="s">
        <v>65</v>
      </c>
      <c r="D174" s="22" t="s">
        <v>66</v>
      </c>
      <c r="E174" s="22" t="s">
        <v>47</v>
      </c>
      <c r="F174" s="22" t="s">
        <v>48</v>
      </c>
      <c r="G174" s="22" t="s">
        <v>49</v>
      </c>
      <c r="H174" s="22" t="s">
        <v>50</v>
      </c>
      <c r="I174" s="22" t="s">
        <v>51</v>
      </c>
      <c r="J174" s="22" t="s">
        <v>52</v>
      </c>
      <c r="K174" s="22" t="s">
        <v>53</v>
      </c>
      <c r="L174" s="22" t="s">
        <v>54</v>
      </c>
      <c r="M174" s="22" t="s">
        <v>55</v>
      </c>
      <c r="N174" s="22" t="s">
        <v>56</v>
      </c>
      <c r="O174" s="22" t="s">
        <v>41</v>
      </c>
    </row>
    <row r="175" spans="1:16">
      <c r="A175" s="204"/>
      <c r="B175" s="205" t="s">
        <v>152</v>
      </c>
      <c r="C175" s="241">
        <v>0</v>
      </c>
      <c r="D175" s="241">
        <v>0</v>
      </c>
      <c r="E175" s="241">
        <v>1</v>
      </c>
      <c r="F175" s="241">
        <v>0</v>
      </c>
      <c r="G175" s="241">
        <v>5</v>
      </c>
      <c r="H175" s="241">
        <v>10</v>
      </c>
      <c r="I175" s="241">
        <v>9</v>
      </c>
      <c r="J175" s="241">
        <v>4</v>
      </c>
      <c r="K175" s="241">
        <v>4</v>
      </c>
      <c r="L175" s="241">
        <v>4</v>
      </c>
      <c r="M175" s="241">
        <v>2</v>
      </c>
      <c r="N175" s="241">
        <v>4</v>
      </c>
      <c r="O175" s="207">
        <f t="shared" ref="O175:O182" si="34">SUM(C175:N175)</f>
        <v>43</v>
      </c>
    </row>
    <row r="176" spans="1:16">
      <c r="A176" s="204"/>
      <c r="B176" s="205" t="s">
        <v>188</v>
      </c>
      <c r="C176" s="241">
        <v>12</v>
      </c>
      <c r="D176" s="241">
        <v>0</v>
      </c>
      <c r="E176" s="241">
        <v>3</v>
      </c>
      <c r="F176" s="241">
        <v>6</v>
      </c>
      <c r="G176" s="241">
        <v>2</v>
      </c>
      <c r="H176" s="241">
        <v>1</v>
      </c>
      <c r="I176" s="241">
        <v>7</v>
      </c>
      <c r="J176" s="241">
        <v>3</v>
      </c>
      <c r="K176" s="241">
        <v>1</v>
      </c>
      <c r="L176" s="241">
        <v>0</v>
      </c>
      <c r="M176" s="241">
        <v>1</v>
      </c>
      <c r="N176" s="241">
        <v>0</v>
      </c>
      <c r="O176" s="207">
        <f t="shared" si="34"/>
        <v>36</v>
      </c>
    </row>
    <row r="177" spans="1:16">
      <c r="A177" s="204"/>
      <c r="B177" s="205" t="s">
        <v>325</v>
      </c>
      <c r="C177" s="241">
        <v>0</v>
      </c>
      <c r="D177" s="241">
        <v>1</v>
      </c>
      <c r="E177" s="241">
        <v>0</v>
      </c>
      <c r="F177" s="241">
        <v>0</v>
      </c>
      <c r="G177" s="241">
        <v>0</v>
      </c>
      <c r="H177" s="241">
        <v>0</v>
      </c>
      <c r="I177" s="241">
        <v>0</v>
      </c>
      <c r="J177" s="241">
        <v>1</v>
      </c>
      <c r="K177" s="241">
        <v>0</v>
      </c>
      <c r="L177" s="241">
        <v>0</v>
      </c>
      <c r="M177" s="241">
        <v>0</v>
      </c>
      <c r="N177" s="241">
        <v>0</v>
      </c>
      <c r="O177" s="207">
        <f t="shared" si="34"/>
        <v>2</v>
      </c>
    </row>
    <row r="178" spans="1:16">
      <c r="A178" s="204"/>
      <c r="B178" s="205" t="s">
        <v>326</v>
      </c>
      <c r="C178" s="241">
        <v>0</v>
      </c>
      <c r="D178" s="241">
        <v>0</v>
      </c>
      <c r="E178" s="241">
        <v>0</v>
      </c>
      <c r="F178" s="241">
        <v>0</v>
      </c>
      <c r="G178" s="241">
        <v>1</v>
      </c>
      <c r="H178" s="241">
        <v>1</v>
      </c>
      <c r="I178" s="241">
        <v>1</v>
      </c>
      <c r="J178" s="241">
        <v>0</v>
      </c>
      <c r="K178" s="241">
        <v>0</v>
      </c>
      <c r="L178" s="241">
        <v>1</v>
      </c>
      <c r="M178" s="241">
        <v>1</v>
      </c>
      <c r="N178" s="241">
        <v>1</v>
      </c>
      <c r="O178" s="207">
        <f t="shared" si="34"/>
        <v>6</v>
      </c>
    </row>
    <row r="179" spans="1:16">
      <c r="A179" s="204"/>
      <c r="B179" s="205" t="s">
        <v>329</v>
      </c>
      <c r="C179" s="241">
        <v>0</v>
      </c>
      <c r="D179" s="241">
        <v>0</v>
      </c>
      <c r="E179" s="241">
        <v>2</v>
      </c>
      <c r="F179" s="241">
        <v>0</v>
      </c>
      <c r="G179" s="241">
        <v>1</v>
      </c>
      <c r="H179" s="241">
        <v>2</v>
      </c>
      <c r="I179" s="241">
        <v>10</v>
      </c>
      <c r="J179" s="241">
        <v>8</v>
      </c>
      <c r="K179" s="241">
        <v>20</v>
      </c>
      <c r="L179" s="241">
        <v>13</v>
      </c>
      <c r="M179" s="241">
        <v>2</v>
      </c>
      <c r="N179" s="241">
        <v>1</v>
      </c>
      <c r="O179" s="207">
        <f t="shared" si="34"/>
        <v>59</v>
      </c>
    </row>
    <row r="180" spans="1:16">
      <c r="A180" s="208"/>
      <c r="B180" s="209" t="s">
        <v>382</v>
      </c>
      <c r="C180" s="224">
        <f>MEDIAN(C175:C179)</f>
        <v>0</v>
      </c>
      <c r="D180" s="224">
        <f t="shared" ref="D180:N180" si="35">MEDIAN(D175:D179)</f>
        <v>0</v>
      </c>
      <c r="E180" s="224">
        <f t="shared" si="35"/>
        <v>1</v>
      </c>
      <c r="F180" s="224">
        <f t="shared" si="35"/>
        <v>0</v>
      </c>
      <c r="G180" s="224">
        <f t="shared" si="35"/>
        <v>1</v>
      </c>
      <c r="H180" s="224">
        <f t="shared" si="35"/>
        <v>1</v>
      </c>
      <c r="I180" s="224">
        <f t="shared" si="35"/>
        <v>7</v>
      </c>
      <c r="J180" s="224">
        <f t="shared" si="35"/>
        <v>3</v>
      </c>
      <c r="K180" s="224">
        <f t="shared" si="35"/>
        <v>1</v>
      </c>
      <c r="L180" s="224">
        <f t="shared" si="35"/>
        <v>1</v>
      </c>
      <c r="M180" s="224">
        <f t="shared" si="35"/>
        <v>1</v>
      </c>
      <c r="N180" s="224">
        <f t="shared" si="35"/>
        <v>1</v>
      </c>
      <c r="O180" s="210">
        <f t="shared" si="34"/>
        <v>17</v>
      </c>
    </row>
    <row r="181" spans="1:16">
      <c r="A181" s="204"/>
      <c r="B181" s="211" t="s">
        <v>74</v>
      </c>
      <c r="C181" s="148">
        <f>C180*P181/O180</f>
        <v>0</v>
      </c>
      <c r="D181" s="148">
        <f>D180*P181/O180</f>
        <v>0</v>
      </c>
      <c r="E181" s="148">
        <f>E180*P181/O180</f>
        <v>0.79999999999999993</v>
      </c>
      <c r="F181" s="148">
        <f>F180*P181/O180</f>
        <v>0</v>
      </c>
      <c r="G181" s="148">
        <f>G180*P181/O180</f>
        <v>0.79999999999999993</v>
      </c>
      <c r="H181" s="148">
        <f>H180*P181/O180</f>
        <v>0.79999999999999993</v>
      </c>
      <c r="I181" s="148">
        <f>I180*P181/O180</f>
        <v>5.6000000000000005</v>
      </c>
      <c r="J181" s="148">
        <f>J180*P181/O180</f>
        <v>2.4</v>
      </c>
      <c r="K181" s="148">
        <f>K180*P181/O180</f>
        <v>0.79999999999999993</v>
      </c>
      <c r="L181" s="148">
        <f>L180*P181/O180</f>
        <v>0.79999999999999993</v>
      </c>
      <c r="M181" s="148">
        <f>M180*P181/O180</f>
        <v>0.79999999999999993</v>
      </c>
      <c r="N181" s="148">
        <f>N180*P181/O180</f>
        <v>0.79999999999999993</v>
      </c>
      <c r="O181" s="112">
        <f t="shared" si="34"/>
        <v>13.600000000000003</v>
      </c>
      <c r="P181" s="212">
        <f>O180*80/100</f>
        <v>13.6</v>
      </c>
    </row>
    <row r="182" spans="1:16">
      <c r="A182" s="204"/>
      <c r="B182" s="213" t="s">
        <v>378</v>
      </c>
      <c r="C182" s="214">
        <f>รายเดือน67!B22</f>
        <v>1</v>
      </c>
      <c r="D182" s="214">
        <f>รายเดือน67!C22</f>
        <v>0</v>
      </c>
      <c r="E182" s="214">
        <f>รายเดือน67!D22</f>
        <v>1</v>
      </c>
      <c r="F182" s="214">
        <f>รายเดือน67!E22</f>
        <v>0</v>
      </c>
      <c r="G182" s="214">
        <f>รายเดือน67!F22</f>
        <v>0</v>
      </c>
      <c r="H182" s="214">
        <f>รายเดือน67!G22</f>
        <v>0</v>
      </c>
      <c r="I182" s="214">
        <f>รายเดือน67!H22</f>
        <v>2</v>
      </c>
      <c r="J182" s="214">
        <f>รายเดือน67!I22</f>
        <v>4</v>
      </c>
      <c r="K182" s="214">
        <f>รายเดือน67!J22</f>
        <v>2</v>
      </c>
      <c r="L182" s="214">
        <f>รายเดือน67!K22</f>
        <v>0</v>
      </c>
      <c r="M182" s="214">
        <f>รายเดือน67!L22</f>
        <v>0</v>
      </c>
      <c r="N182" s="214">
        <f>รายเดือน67!M22</f>
        <v>0</v>
      </c>
      <c r="O182" s="215">
        <f t="shared" si="34"/>
        <v>10</v>
      </c>
    </row>
    <row r="183" spans="1:16">
      <c r="A183" s="225"/>
      <c r="B183" s="217" t="s">
        <v>383</v>
      </c>
      <c r="C183" s="218">
        <f>C182</f>
        <v>1</v>
      </c>
      <c r="D183" s="218">
        <f>C182+D182</f>
        <v>1</v>
      </c>
      <c r="E183" s="218">
        <f>C182+D182+E182</f>
        <v>2</v>
      </c>
      <c r="F183" s="218">
        <f>C182+D182+E182+F182</f>
        <v>2</v>
      </c>
      <c r="G183" s="218">
        <f>C182+D182+E182+F182+G182</f>
        <v>2</v>
      </c>
      <c r="H183" s="218">
        <f>C182+D182+E182+F182+G182+H182</f>
        <v>2</v>
      </c>
      <c r="I183" s="218">
        <f>C182+D182+E182+F182+G182+H182+I182</f>
        <v>4</v>
      </c>
      <c r="J183" s="218">
        <f>C182+D182+E182+F182+G182+H182+I182+J182</f>
        <v>8</v>
      </c>
      <c r="K183" s="218">
        <f>C182+D182+E182+F182+G182+H182+I182+J182+K182</f>
        <v>10</v>
      </c>
      <c r="L183" s="218">
        <f>C182+D182+E182+F182+G182+H182+I182+J182+K182+L182</f>
        <v>10</v>
      </c>
      <c r="M183" s="218">
        <f>C182+D182+E182+F182+G182+H182+I182+J182+K182+L182+M182</f>
        <v>10</v>
      </c>
      <c r="N183" s="218">
        <f>C182+D182+E182+F182+G182+H182+I182+J182+K182+L182+M182+N182</f>
        <v>10</v>
      </c>
      <c r="O183" s="219"/>
    </row>
    <row r="184" spans="1:16">
      <c r="A184" s="220" t="s">
        <v>93</v>
      </c>
      <c r="B184" s="59" t="s">
        <v>72</v>
      </c>
      <c r="C184" s="22" t="s">
        <v>65</v>
      </c>
      <c r="D184" s="22" t="s">
        <v>66</v>
      </c>
      <c r="E184" s="22" t="s">
        <v>47</v>
      </c>
      <c r="F184" s="22" t="s">
        <v>48</v>
      </c>
      <c r="G184" s="22" t="s">
        <v>49</v>
      </c>
      <c r="H184" s="22" t="s">
        <v>50</v>
      </c>
      <c r="I184" s="22" t="s">
        <v>51</v>
      </c>
      <c r="J184" s="22" t="s">
        <v>52</v>
      </c>
      <c r="K184" s="22" t="s">
        <v>53</v>
      </c>
      <c r="L184" s="22" t="s">
        <v>54</v>
      </c>
      <c r="M184" s="22" t="s">
        <v>55</v>
      </c>
      <c r="N184" s="22" t="s">
        <v>56</v>
      </c>
      <c r="O184" s="22" t="s">
        <v>41</v>
      </c>
    </row>
    <row r="185" spans="1:16">
      <c r="A185" s="204"/>
      <c r="B185" s="205" t="s">
        <v>152</v>
      </c>
      <c r="C185" s="242">
        <v>5</v>
      </c>
      <c r="D185" s="242">
        <v>3</v>
      </c>
      <c r="E185" s="242">
        <v>3</v>
      </c>
      <c r="F185" s="242">
        <v>2</v>
      </c>
      <c r="G185" s="242">
        <v>7</v>
      </c>
      <c r="H185" s="242">
        <v>17</v>
      </c>
      <c r="I185" s="242">
        <v>17</v>
      </c>
      <c r="J185" s="242">
        <v>16</v>
      </c>
      <c r="K185" s="242">
        <v>21</v>
      </c>
      <c r="L185" s="242">
        <v>11</v>
      </c>
      <c r="M185" s="242">
        <v>2</v>
      </c>
      <c r="N185" s="242">
        <v>0</v>
      </c>
      <c r="O185" s="207">
        <f t="shared" ref="O185:O192" si="36">SUM(C185:N185)</f>
        <v>104</v>
      </c>
    </row>
    <row r="186" spans="1:16">
      <c r="A186" s="204"/>
      <c r="B186" s="205" t="s">
        <v>188</v>
      </c>
      <c r="C186" s="242">
        <v>0</v>
      </c>
      <c r="D186" s="242">
        <v>2</v>
      </c>
      <c r="E186" s="242">
        <v>0</v>
      </c>
      <c r="F186" s="242">
        <v>0</v>
      </c>
      <c r="G186" s="242">
        <v>2</v>
      </c>
      <c r="H186" s="242">
        <v>1</v>
      </c>
      <c r="I186" s="242">
        <v>6</v>
      </c>
      <c r="J186" s="242">
        <v>6</v>
      </c>
      <c r="K186" s="242">
        <v>2</v>
      </c>
      <c r="L186" s="242">
        <v>0</v>
      </c>
      <c r="M186" s="242">
        <v>0</v>
      </c>
      <c r="N186" s="242">
        <v>0</v>
      </c>
      <c r="O186" s="207">
        <f t="shared" si="36"/>
        <v>19</v>
      </c>
    </row>
    <row r="187" spans="1:16">
      <c r="A187" s="204"/>
      <c r="B187" s="205" t="s">
        <v>325</v>
      </c>
      <c r="C187" s="242">
        <v>0</v>
      </c>
      <c r="D187" s="242">
        <v>0</v>
      </c>
      <c r="E187" s="242">
        <v>0</v>
      </c>
      <c r="F187" s="242">
        <v>0</v>
      </c>
      <c r="G187" s="242">
        <v>0</v>
      </c>
      <c r="H187" s="242">
        <v>0</v>
      </c>
      <c r="I187" s="242">
        <v>0</v>
      </c>
      <c r="J187" s="242">
        <v>0</v>
      </c>
      <c r="K187" s="242">
        <v>0</v>
      </c>
      <c r="L187" s="242">
        <v>0</v>
      </c>
      <c r="M187" s="242">
        <v>0</v>
      </c>
      <c r="N187" s="242">
        <v>0</v>
      </c>
      <c r="O187" s="207">
        <f t="shared" si="36"/>
        <v>0</v>
      </c>
    </row>
    <row r="188" spans="1:16">
      <c r="A188" s="204"/>
      <c r="B188" s="205" t="s">
        <v>326</v>
      </c>
      <c r="C188" s="242">
        <v>0</v>
      </c>
      <c r="D188" s="242">
        <v>0</v>
      </c>
      <c r="E188" s="242">
        <v>0</v>
      </c>
      <c r="F188" s="242">
        <v>0</v>
      </c>
      <c r="G188" s="242">
        <v>0</v>
      </c>
      <c r="H188" s="242">
        <v>1</v>
      </c>
      <c r="I188" s="242">
        <v>5</v>
      </c>
      <c r="J188" s="242">
        <v>5</v>
      </c>
      <c r="K188" s="242">
        <v>2</v>
      </c>
      <c r="L188" s="242">
        <v>1</v>
      </c>
      <c r="M188" s="242">
        <v>1</v>
      </c>
      <c r="N188" s="242">
        <v>0</v>
      </c>
      <c r="O188" s="207">
        <f t="shared" si="36"/>
        <v>15</v>
      </c>
    </row>
    <row r="189" spans="1:16">
      <c r="A189" s="204"/>
      <c r="B189" s="205" t="s">
        <v>329</v>
      </c>
      <c r="C189" s="242">
        <v>0</v>
      </c>
      <c r="D189" s="242">
        <v>0</v>
      </c>
      <c r="E189" s="242">
        <v>0</v>
      </c>
      <c r="F189" s="242">
        <v>1</v>
      </c>
      <c r="G189" s="242">
        <v>1</v>
      </c>
      <c r="H189" s="242">
        <v>0</v>
      </c>
      <c r="I189" s="242">
        <v>1</v>
      </c>
      <c r="J189" s="242">
        <v>4</v>
      </c>
      <c r="K189" s="242">
        <v>2</v>
      </c>
      <c r="L189" s="242">
        <v>0</v>
      </c>
      <c r="M189" s="242">
        <v>1</v>
      </c>
      <c r="N189" s="242">
        <v>0</v>
      </c>
      <c r="O189" s="207">
        <f t="shared" si="36"/>
        <v>10</v>
      </c>
    </row>
    <row r="190" spans="1:16">
      <c r="A190" s="208"/>
      <c r="B190" s="209" t="s">
        <v>382</v>
      </c>
      <c r="C190" s="224">
        <f>MEDIAN(C185:C189)</f>
        <v>0</v>
      </c>
      <c r="D190" s="224">
        <f t="shared" ref="D190:N190" si="37">MEDIAN(D185:D189)</f>
        <v>0</v>
      </c>
      <c r="E190" s="224">
        <f t="shared" si="37"/>
        <v>0</v>
      </c>
      <c r="F190" s="224">
        <f t="shared" si="37"/>
        <v>0</v>
      </c>
      <c r="G190" s="224">
        <f t="shared" si="37"/>
        <v>1</v>
      </c>
      <c r="H190" s="224">
        <f t="shared" si="37"/>
        <v>1</v>
      </c>
      <c r="I190" s="224">
        <f t="shared" si="37"/>
        <v>5</v>
      </c>
      <c r="J190" s="224">
        <f t="shared" si="37"/>
        <v>5</v>
      </c>
      <c r="K190" s="224">
        <f t="shared" si="37"/>
        <v>2</v>
      </c>
      <c r="L190" s="224">
        <f t="shared" si="37"/>
        <v>0</v>
      </c>
      <c r="M190" s="224">
        <f t="shared" si="37"/>
        <v>1</v>
      </c>
      <c r="N190" s="224">
        <f t="shared" si="37"/>
        <v>0</v>
      </c>
      <c r="O190" s="210">
        <f t="shared" si="36"/>
        <v>15</v>
      </c>
    </row>
    <row r="191" spans="1:16">
      <c r="A191" s="204"/>
      <c r="B191" s="211" t="s">
        <v>74</v>
      </c>
      <c r="C191" s="148">
        <f>C190*P191/O190</f>
        <v>0</v>
      </c>
      <c r="D191" s="148">
        <f>D190*P191/O190</f>
        <v>0</v>
      </c>
      <c r="E191" s="148">
        <f>E190*P191/O190</f>
        <v>0</v>
      </c>
      <c r="F191" s="148">
        <f>F190*P191/O190</f>
        <v>0</v>
      </c>
      <c r="G191" s="148">
        <f>G190*P191/O190</f>
        <v>0.8</v>
      </c>
      <c r="H191" s="148">
        <f>H190*P191/O190</f>
        <v>0.8</v>
      </c>
      <c r="I191" s="148">
        <f>I190*P191/O190</f>
        <v>4</v>
      </c>
      <c r="J191" s="148">
        <f>J190*P191/O190</f>
        <v>4</v>
      </c>
      <c r="K191" s="148">
        <f>K190*P191/O190</f>
        <v>1.6</v>
      </c>
      <c r="L191" s="148">
        <f>L190*P191/O190</f>
        <v>0</v>
      </c>
      <c r="M191" s="148">
        <f>M190*P191/O190</f>
        <v>0.8</v>
      </c>
      <c r="N191" s="148">
        <f>N190*P191/O190</f>
        <v>0</v>
      </c>
      <c r="O191" s="112">
        <f t="shared" si="36"/>
        <v>12</v>
      </c>
      <c r="P191" s="212">
        <f>O190*80/100</f>
        <v>12</v>
      </c>
    </row>
    <row r="192" spans="1:16">
      <c r="A192" s="204"/>
      <c r="B192" s="213" t="s">
        <v>378</v>
      </c>
      <c r="C192" s="243">
        <f>รายเดือน67!B23</f>
        <v>1</v>
      </c>
      <c r="D192" s="243">
        <f>รายเดือน67!C23</f>
        <v>1</v>
      </c>
      <c r="E192" s="243">
        <f>รายเดือน67!D23</f>
        <v>0</v>
      </c>
      <c r="F192" s="243">
        <f>รายเดือน67!E23</f>
        <v>1</v>
      </c>
      <c r="G192" s="243">
        <f>รายเดือน67!F23</f>
        <v>0</v>
      </c>
      <c r="H192" s="243">
        <f>รายเดือน67!G23</f>
        <v>2</v>
      </c>
      <c r="I192" s="243">
        <f>รายเดือน67!H23</f>
        <v>5</v>
      </c>
      <c r="J192" s="243">
        <f>รายเดือน67!I23</f>
        <v>3</v>
      </c>
      <c r="K192" s="243">
        <f>รายเดือน67!J23</f>
        <v>0</v>
      </c>
      <c r="L192" s="243">
        <f>รายเดือน67!K23</f>
        <v>0</v>
      </c>
      <c r="M192" s="243">
        <f>รายเดือน67!L23</f>
        <v>0</v>
      </c>
      <c r="N192" s="243">
        <f>รายเดือน67!M23</f>
        <v>0</v>
      </c>
      <c r="O192" s="215">
        <f t="shared" si="36"/>
        <v>13</v>
      </c>
    </row>
    <row r="193" spans="1:16">
      <c r="A193" s="225"/>
      <c r="B193" s="217" t="s">
        <v>383</v>
      </c>
      <c r="C193" s="218">
        <f>C192</f>
        <v>1</v>
      </c>
      <c r="D193" s="218">
        <f>C192+D192</f>
        <v>2</v>
      </c>
      <c r="E193" s="218">
        <f>C192+D192+E192</f>
        <v>2</v>
      </c>
      <c r="F193" s="218">
        <f>C192+D192+E192+F192</f>
        <v>3</v>
      </c>
      <c r="G193" s="218">
        <f>C192+D192+E192+F192+G192</f>
        <v>3</v>
      </c>
      <c r="H193" s="218">
        <f>C192+D192+E192+F192+G192+H192</f>
        <v>5</v>
      </c>
      <c r="I193" s="218">
        <f>C192+D192+E192+F192+G192+H192+I192</f>
        <v>10</v>
      </c>
      <c r="J193" s="218">
        <f>C192+D192+E192+F192+G192+H192+I192+J192</f>
        <v>13</v>
      </c>
      <c r="K193" s="218">
        <f>C192+D192+E192+F192+G192+H192+I192+J192+K192</f>
        <v>13</v>
      </c>
      <c r="L193" s="218">
        <f>C192+D192+E192+F192+G192+H192+I192+J192+K192+L192</f>
        <v>13</v>
      </c>
      <c r="M193" s="218">
        <f>C192+D192+E192+F192+G192+H192+I192+J192+K192+L192+M192</f>
        <v>13</v>
      </c>
      <c r="N193" s="218">
        <f>C192+D192+E192+F192+G192+H192+I192+J192+K192+L192+M192+N192</f>
        <v>13</v>
      </c>
      <c r="O193" s="219"/>
    </row>
    <row r="194" spans="1:16">
      <c r="A194" s="220" t="s">
        <v>2</v>
      </c>
      <c r="B194" s="59" t="s">
        <v>72</v>
      </c>
      <c r="C194" s="22" t="s">
        <v>65</v>
      </c>
      <c r="D194" s="22" t="s">
        <v>66</v>
      </c>
      <c r="E194" s="22" t="s">
        <v>47</v>
      </c>
      <c r="F194" s="22" t="s">
        <v>48</v>
      </c>
      <c r="G194" s="22" t="s">
        <v>49</v>
      </c>
      <c r="H194" s="22" t="s">
        <v>50</v>
      </c>
      <c r="I194" s="22" t="s">
        <v>51</v>
      </c>
      <c r="J194" s="22" t="s">
        <v>52</v>
      </c>
      <c r="K194" s="22" t="s">
        <v>53</v>
      </c>
      <c r="L194" s="22" t="s">
        <v>54</v>
      </c>
      <c r="M194" s="22" t="s">
        <v>55</v>
      </c>
      <c r="N194" s="22" t="s">
        <v>56</v>
      </c>
      <c r="O194" s="22" t="s">
        <v>41</v>
      </c>
    </row>
    <row r="195" spans="1:16">
      <c r="A195" s="204"/>
      <c r="B195" s="205" t="s">
        <v>152</v>
      </c>
      <c r="C195" s="244">
        <v>0</v>
      </c>
      <c r="D195" s="244">
        <v>1</v>
      </c>
      <c r="E195" s="244">
        <v>0</v>
      </c>
      <c r="F195" s="244">
        <v>0</v>
      </c>
      <c r="G195" s="244">
        <v>4</v>
      </c>
      <c r="H195" s="244">
        <v>11</v>
      </c>
      <c r="I195" s="244">
        <v>8</v>
      </c>
      <c r="J195" s="244">
        <v>15</v>
      </c>
      <c r="K195" s="244">
        <v>13</v>
      </c>
      <c r="L195" s="244">
        <v>5</v>
      </c>
      <c r="M195" s="244">
        <v>2</v>
      </c>
      <c r="N195" s="244">
        <v>3</v>
      </c>
      <c r="O195" s="207">
        <f t="shared" ref="O195:O202" si="38">SUM(C195:N195)</f>
        <v>62</v>
      </c>
    </row>
    <row r="196" spans="1:16">
      <c r="A196" s="204"/>
      <c r="B196" s="205" t="s">
        <v>188</v>
      </c>
      <c r="C196" s="244">
        <v>0</v>
      </c>
      <c r="D196" s="244">
        <v>0</v>
      </c>
      <c r="E196" s="244">
        <v>1</v>
      </c>
      <c r="F196" s="244">
        <v>4</v>
      </c>
      <c r="G196" s="244">
        <v>2</v>
      </c>
      <c r="H196" s="244">
        <v>10</v>
      </c>
      <c r="I196" s="244">
        <v>21</v>
      </c>
      <c r="J196" s="244">
        <v>11</v>
      </c>
      <c r="K196" s="244">
        <v>6</v>
      </c>
      <c r="L196" s="244">
        <v>0</v>
      </c>
      <c r="M196" s="244">
        <v>1</v>
      </c>
      <c r="N196" s="244">
        <v>1</v>
      </c>
      <c r="O196" s="207">
        <f t="shared" si="38"/>
        <v>57</v>
      </c>
    </row>
    <row r="197" spans="1:16">
      <c r="A197" s="204"/>
      <c r="B197" s="205" t="s">
        <v>325</v>
      </c>
      <c r="C197" s="244">
        <v>0</v>
      </c>
      <c r="D197" s="244">
        <v>0</v>
      </c>
      <c r="E197" s="244">
        <v>0</v>
      </c>
      <c r="F197" s="244">
        <v>0</v>
      </c>
      <c r="G197" s="244">
        <v>0</v>
      </c>
      <c r="H197" s="244">
        <v>0</v>
      </c>
      <c r="I197" s="244">
        <v>0</v>
      </c>
      <c r="J197" s="244">
        <v>0</v>
      </c>
      <c r="K197" s="244">
        <v>1</v>
      </c>
      <c r="L197" s="244">
        <v>1</v>
      </c>
      <c r="M197" s="244">
        <v>0</v>
      </c>
      <c r="N197" s="244">
        <v>0</v>
      </c>
      <c r="O197" s="207">
        <f t="shared" si="38"/>
        <v>2</v>
      </c>
    </row>
    <row r="198" spans="1:16">
      <c r="A198" s="204"/>
      <c r="B198" s="205" t="s">
        <v>326</v>
      </c>
      <c r="C198" s="244">
        <v>0</v>
      </c>
      <c r="D198" s="244">
        <v>0</v>
      </c>
      <c r="E198" s="244">
        <v>0</v>
      </c>
      <c r="F198" s="244">
        <v>0</v>
      </c>
      <c r="G198" s="244">
        <v>0</v>
      </c>
      <c r="H198" s="244">
        <v>17</v>
      </c>
      <c r="I198" s="244">
        <v>6</v>
      </c>
      <c r="J198" s="244">
        <v>7</v>
      </c>
      <c r="K198" s="244">
        <v>5</v>
      </c>
      <c r="L198" s="244">
        <v>0</v>
      </c>
      <c r="M198" s="244">
        <v>2</v>
      </c>
      <c r="N198" s="244">
        <v>0</v>
      </c>
      <c r="O198" s="207">
        <f t="shared" si="38"/>
        <v>37</v>
      </c>
    </row>
    <row r="199" spans="1:16">
      <c r="A199" s="204"/>
      <c r="B199" s="205" t="s">
        <v>329</v>
      </c>
      <c r="C199" s="244">
        <v>0</v>
      </c>
      <c r="D199" s="244">
        <v>1</v>
      </c>
      <c r="E199" s="244">
        <v>2</v>
      </c>
      <c r="F199" s="244">
        <v>2</v>
      </c>
      <c r="G199" s="244">
        <v>0</v>
      </c>
      <c r="H199" s="244">
        <v>0</v>
      </c>
      <c r="I199" s="244">
        <v>2</v>
      </c>
      <c r="J199" s="244">
        <v>3</v>
      </c>
      <c r="K199" s="244">
        <v>1</v>
      </c>
      <c r="L199" s="244">
        <v>0</v>
      </c>
      <c r="M199" s="244">
        <v>0</v>
      </c>
      <c r="N199" s="244">
        <v>0</v>
      </c>
      <c r="O199" s="207">
        <f t="shared" si="38"/>
        <v>11</v>
      </c>
    </row>
    <row r="200" spans="1:16">
      <c r="A200" s="208"/>
      <c r="B200" s="209" t="s">
        <v>382</v>
      </c>
      <c r="C200" s="224">
        <f>MEDIAN(C195:C199)</f>
        <v>0</v>
      </c>
      <c r="D200" s="224">
        <f t="shared" ref="D200:N200" si="39">MEDIAN(D195:D199)</f>
        <v>0</v>
      </c>
      <c r="E200" s="224">
        <f t="shared" si="39"/>
        <v>0</v>
      </c>
      <c r="F200" s="224">
        <f t="shared" si="39"/>
        <v>0</v>
      </c>
      <c r="G200" s="224">
        <f t="shared" si="39"/>
        <v>0</v>
      </c>
      <c r="H200" s="224">
        <f t="shared" si="39"/>
        <v>10</v>
      </c>
      <c r="I200" s="224">
        <f t="shared" si="39"/>
        <v>6</v>
      </c>
      <c r="J200" s="224">
        <f t="shared" si="39"/>
        <v>7</v>
      </c>
      <c r="K200" s="224">
        <f t="shared" si="39"/>
        <v>5</v>
      </c>
      <c r="L200" s="224">
        <f t="shared" si="39"/>
        <v>0</v>
      </c>
      <c r="M200" s="224">
        <f t="shared" si="39"/>
        <v>1</v>
      </c>
      <c r="N200" s="224">
        <f t="shared" si="39"/>
        <v>0</v>
      </c>
      <c r="O200" s="210">
        <f t="shared" si="38"/>
        <v>29</v>
      </c>
    </row>
    <row r="201" spans="1:16">
      <c r="A201" s="204"/>
      <c r="B201" s="211" t="s">
        <v>74</v>
      </c>
      <c r="C201" s="148">
        <f>C200*P201/O200</f>
        <v>0</v>
      </c>
      <c r="D201" s="148">
        <f>D200*P201/O200</f>
        <v>0</v>
      </c>
      <c r="E201" s="148">
        <f>E200*P201/O200</f>
        <v>0</v>
      </c>
      <c r="F201" s="148">
        <f>F200*P201/O200</f>
        <v>0</v>
      </c>
      <c r="G201" s="148">
        <f>G200*P201/O200</f>
        <v>0</v>
      </c>
      <c r="H201" s="148">
        <f>H200*P201/O200</f>
        <v>8</v>
      </c>
      <c r="I201" s="148">
        <f>I200*P201/O200</f>
        <v>4.8</v>
      </c>
      <c r="J201" s="148">
        <f>J200*P201/O200</f>
        <v>5.6000000000000005</v>
      </c>
      <c r="K201" s="148">
        <f>K200*P201/O200</f>
        <v>4</v>
      </c>
      <c r="L201" s="148">
        <f>L200*P201/O200</f>
        <v>0</v>
      </c>
      <c r="M201" s="148">
        <f>M200*P201/O200</f>
        <v>0.79999999999999993</v>
      </c>
      <c r="N201" s="148">
        <f>N200*P201/O200</f>
        <v>0</v>
      </c>
      <c r="O201" s="112">
        <f t="shared" si="38"/>
        <v>23.200000000000003</v>
      </c>
      <c r="P201" s="212">
        <f>O200*80/100</f>
        <v>23.2</v>
      </c>
    </row>
    <row r="202" spans="1:16">
      <c r="A202" s="204"/>
      <c r="B202" s="213" t="s">
        <v>378</v>
      </c>
      <c r="C202" s="214">
        <f>รายเดือน67!B24</f>
        <v>0</v>
      </c>
      <c r="D202" s="214">
        <f>รายเดือน67!C24</f>
        <v>0</v>
      </c>
      <c r="E202" s="214">
        <f>รายเดือน67!D24</f>
        <v>0</v>
      </c>
      <c r="F202" s="214">
        <f>รายเดือน67!E24</f>
        <v>0</v>
      </c>
      <c r="G202" s="214">
        <f>รายเดือน67!F24</f>
        <v>1</v>
      </c>
      <c r="H202" s="214">
        <f>รายเดือน67!G24</f>
        <v>0</v>
      </c>
      <c r="I202" s="214">
        <f>รายเดือน67!H24</f>
        <v>1</v>
      </c>
      <c r="J202" s="214">
        <f>รายเดือน67!I24</f>
        <v>3</v>
      </c>
      <c r="K202" s="214">
        <f>รายเดือน67!J24</f>
        <v>1</v>
      </c>
      <c r="L202" s="214">
        <f>รายเดือน67!K24</f>
        <v>1</v>
      </c>
      <c r="M202" s="214">
        <f>รายเดือน67!L24</f>
        <v>0</v>
      </c>
      <c r="N202" s="214">
        <f>รายเดือน67!M24</f>
        <v>0</v>
      </c>
      <c r="O202" s="215">
        <f t="shared" si="38"/>
        <v>7</v>
      </c>
    </row>
    <row r="203" spans="1:16">
      <c r="A203" s="225"/>
      <c r="B203" s="217" t="s">
        <v>383</v>
      </c>
      <c r="C203" s="218">
        <f>C202</f>
        <v>0</v>
      </c>
      <c r="D203" s="218">
        <f>C202+D202</f>
        <v>0</v>
      </c>
      <c r="E203" s="218">
        <f>C202+D202+E202</f>
        <v>0</v>
      </c>
      <c r="F203" s="218">
        <f>C202+D202+E202+F202</f>
        <v>0</v>
      </c>
      <c r="G203" s="218">
        <f>C202+D202+E202+F202+G202</f>
        <v>1</v>
      </c>
      <c r="H203" s="218">
        <f>C202+D202+E202+F202+G202+H202</f>
        <v>1</v>
      </c>
      <c r="I203" s="218">
        <f>C202+D202+E202+F202+G202+H202+I202</f>
        <v>2</v>
      </c>
      <c r="J203" s="218">
        <f>C202+D202+E202+F202+G202+H202+I202+J202</f>
        <v>5</v>
      </c>
      <c r="K203" s="218">
        <f>C202+D202+E202+F202+G202+H202+I202+J202+K202</f>
        <v>6</v>
      </c>
      <c r="L203" s="218">
        <f>C202+D202+E202+F202+G202+H202+I202+J202+K202+L202</f>
        <v>7</v>
      </c>
      <c r="M203" s="218">
        <f>C202+D202+E202+F202+G202+H202+I202+J202+K202+L202+M202</f>
        <v>7</v>
      </c>
      <c r="N203" s="218">
        <f>C202+D202+E202+F202+G202+H202+I202+J202+K202+L202+M202+N202</f>
        <v>7</v>
      </c>
      <c r="O203" s="219"/>
    </row>
    <row r="204" spans="1:16">
      <c r="A204" s="220" t="s">
        <v>3</v>
      </c>
      <c r="B204" s="59" t="s">
        <v>72</v>
      </c>
      <c r="C204" s="22" t="s">
        <v>65</v>
      </c>
      <c r="D204" s="22" t="s">
        <v>66</v>
      </c>
      <c r="E204" s="22" t="s">
        <v>47</v>
      </c>
      <c r="F204" s="22" t="s">
        <v>48</v>
      </c>
      <c r="G204" s="22" t="s">
        <v>49</v>
      </c>
      <c r="H204" s="22" t="s">
        <v>50</v>
      </c>
      <c r="I204" s="22" t="s">
        <v>51</v>
      </c>
      <c r="J204" s="22" t="s">
        <v>52</v>
      </c>
      <c r="K204" s="22" t="s">
        <v>53</v>
      </c>
      <c r="L204" s="22" t="s">
        <v>54</v>
      </c>
      <c r="M204" s="22" t="s">
        <v>55</v>
      </c>
      <c r="N204" s="22" t="s">
        <v>56</v>
      </c>
      <c r="O204" s="22" t="s">
        <v>41</v>
      </c>
    </row>
    <row r="205" spans="1:16">
      <c r="A205" s="204"/>
      <c r="B205" s="205" t="s">
        <v>152</v>
      </c>
      <c r="C205" s="245">
        <v>0</v>
      </c>
      <c r="D205" s="245">
        <v>0</v>
      </c>
      <c r="E205" s="245">
        <v>0</v>
      </c>
      <c r="F205" s="245">
        <v>0</v>
      </c>
      <c r="G205" s="245">
        <v>3</v>
      </c>
      <c r="H205" s="245">
        <v>5</v>
      </c>
      <c r="I205" s="245">
        <v>1</v>
      </c>
      <c r="J205" s="245">
        <v>3</v>
      </c>
      <c r="K205" s="245">
        <v>1</v>
      </c>
      <c r="L205" s="245">
        <v>1</v>
      </c>
      <c r="M205" s="245">
        <v>0</v>
      </c>
      <c r="N205" s="245">
        <v>1</v>
      </c>
      <c r="O205" s="207">
        <f t="shared" ref="O205:O212" si="40">SUM(C205:N205)</f>
        <v>15</v>
      </c>
    </row>
    <row r="206" spans="1:16">
      <c r="A206" s="204"/>
      <c r="B206" s="205" t="s">
        <v>188</v>
      </c>
      <c r="C206" s="245">
        <v>0</v>
      </c>
      <c r="D206" s="245">
        <v>0</v>
      </c>
      <c r="E206" s="245">
        <v>0</v>
      </c>
      <c r="F206" s="245">
        <v>0</v>
      </c>
      <c r="G206" s="245">
        <v>2</v>
      </c>
      <c r="H206" s="245">
        <v>6</v>
      </c>
      <c r="I206" s="245">
        <v>19</v>
      </c>
      <c r="J206" s="245">
        <v>5</v>
      </c>
      <c r="K206" s="245">
        <v>0</v>
      </c>
      <c r="L206" s="245">
        <v>1</v>
      </c>
      <c r="M206" s="245">
        <v>1</v>
      </c>
      <c r="N206" s="245">
        <v>0</v>
      </c>
      <c r="O206" s="207">
        <f t="shared" si="40"/>
        <v>34</v>
      </c>
    </row>
    <row r="207" spans="1:16">
      <c r="A207" s="204"/>
      <c r="B207" s="205" t="s">
        <v>325</v>
      </c>
      <c r="C207" s="245">
        <v>0</v>
      </c>
      <c r="D207" s="245">
        <v>0</v>
      </c>
      <c r="E207" s="245">
        <v>0</v>
      </c>
      <c r="F207" s="245">
        <v>0</v>
      </c>
      <c r="G207" s="245">
        <v>0</v>
      </c>
      <c r="H207" s="245">
        <v>0</v>
      </c>
      <c r="I207" s="245">
        <v>0</v>
      </c>
      <c r="J207" s="245">
        <v>1</v>
      </c>
      <c r="K207" s="245">
        <v>1</v>
      </c>
      <c r="L207" s="245">
        <v>0</v>
      </c>
      <c r="M207" s="245">
        <v>0</v>
      </c>
      <c r="N207" s="245">
        <v>0</v>
      </c>
      <c r="O207" s="207">
        <f t="shared" si="40"/>
        <v>2</v>
      </c>
    </row>
    <row r="208" spans="1:16">
      <c r="A208" s="204"/>
      <c r="B208" s="205" t="s">
        <v>326</v>
      </c>
      <c r="C208" s="245">
        <v>0</v>
      </c>
      <c r="D208" s="245">
        <v>0</v>
      </c>
      <c r="E208" s="245">
        <v>0</v>
      </c>
      <c r="F208" s="245">
        <v>0</v>
      </c>
      <c r="G208" s="245">
        <v>17</v>
      </c>
      <c r="H208" s="245">
        <v>77</v>
      </c>
      <c r="I208" s="245">
        <v>16</v>
      </c>
      <c r="J208" s="245">
        <v>11</v>
      </c>
      <c r="K208" s="245">
        <v>3</v>
      </c>
      <c r="L208" s="245">
        <v>2</v>
      </c>
      <c r="M208" s="245">
        <v>0</v>
      </c>
      <c r="N208" s="245">
        <v>2</v>
      </c>
      <c r="O208" s="207">
        <f t="shared" si="40"/>
        <v>128</v>
      </c>
    </row>
    <row r="209" spans="1:16">
      <c r="A209" s="204"/>
      <c r="B209" s="205" t="s">
        <v>329</v>
      </c>
      <c r="C209" s="245">
        <v>0</v>
      </c>
      <c r="D209" s="245">
        <v>0</v>
      </c>
      <c r="E209" s="245">
        <v>0</v>
      </c>
      <c r="F209" s="245">
        <v>0</v>
      </c>
      <c r="G209" s="245">
        <v>0</v>
      </c>
      <c r="H209" s="245">
        <v>0</v>
      </c>
      <c r="I209" s="245">
        <v>1</v>
      </c>
      <c r="J209" s="245">
        <v>7</v>
      </c>
      <c r="K209" s="245">
        <v>0</v>
      </c>
      <c r="L209" s="245">
        <v>1</v>
      </c>
      <c r="M209" s="245">
        <v>0</v>
      </c>
      <c r="N209" s="245">
        <v>0</v>
      </c>
      <c r="O209" s="207">
        <f t="shared" si="40"/>
        <v>9</v>
      </c>
    </row>
    <row r="210" spans="1:16">
      <c r="A210" s="208"/>
      <c r="B210" s="209" t="s">
        <v>382</v>
      </c>
      <c r="C210" s="224">
        <f t="shared" ref="C210:N210" si="41">MEDIAN(C205:C209)</f>
        <v>0</v>
      </c>
      <c r="D210" s="224">
        <f t="shared" si="41"/>
        <v>0</v>
      </c>
      <c r="E210" s="224">
        <f t="shared" si="41"/>
        <v>0</v>
      </c>
      <c r="F210" s="224">
        <f t="shared" si="41"/>
        <v>0</v>
      </c>
      <c r="G210" s="224">
        <f t="shared" si="41"/>
        <v>2</v>
      </c>
      <c r="H210" s="224">
        <f t="shared" si="41"/>
        <v>5</v>
      </c>
      <c r="I210" s="224">
        <f t="shared" si="41"/>
        <v>1</v>
      </c>
      <c r="J210" s="224">
        <f t="shared" si="41"/>
        <v>5</v>
      </c>
      <c r="K210" s="224">
        <f t="shared" si="41"/>
        <v>1</v>
      </c>
      <c r="L210" s="224">
        <f t="shared" si="41"/>
        <v>1</v>
      </c>
      <c r="M210" s="224">
        <f t="shared" si="41"/>
        <v>0</v>
      </c>
      <c r="N210" s="224">
        <f t="shared" si="41"/>
        <v>0</v>
      </c>
      <c r="O210" s="210">
        <f t="shared" si="40"/>
        <v>15</v>
      </c>
    </row>
    <row r="211" spans="1:16">
      <c r="A211" s="204"/>
      <c r="B211" s="211" t="s">
        <v>74</v>
      </c>
      <c r="C211" s="148">
        <f>C210*P211/O210</f>
        <v>0</v>
      </c>
      <c r="D211" s="148">
        <f>D210*P211/O210</f>
        <v>0</v>
      </c>
      <c r="E211" s="148">
        <f>E210*P211/O210</f>
        <v>0</v>
      </c>
      <c r="F211" s="148">
        <f>F210*P211/O210</f>
        <v>0</v>
      </c>
      <c r="G211" s="148">
        <f>G210*P211/O210</f>
        <v>1.6</v>
      </c>
      <c r="H211" s="148">
        <f>H210*P211/O210</f>
        <v>4</v>
      </c>
      <c r="I211" s="148">
        <f>I210*P211/O210</f>
        <v>0.8</v>
      </c>
      <c r="J211" s="148">
        <f>J210*P211/O210</f>
        <v>4</v>
      </c>
      <c r="K211" s="148">
        <f>K210*P211/O210</f>
        <v>0.8</v>
      </c>
      <c r="L211" s="148">
        <f>L210*P211/O210</f>
        <v>0.8</v>
      </c>
      <c r="M211" s="148">
        <f>M210*P211/O210</f>
        <v>0</v>
      </c>
      <c r="N211" s="148">
        <f>N210*P211/O210</f>
        <v>0</v>
      </c>
      <c r="O211" s="112">
        <f t="shared" si="40"/>
        <v>12</v>
      </c>
      <c r="P211" s="212">
        <f>O210*80/100</f>
        <v>12</v>
      </c>
    </row>
    <row r="212" spans="1:16">
      <c r="A212" s="204"/>
      <c r="B212" s="213" t="s">
        <v>378</v>
      </c>
      <c r="C212" s="214">
        <f>รายเดือน67!B25</f>
        <v>1</v>
      </c>
      <c r="D212" s="214">
        <f>รายเดือน67!C25</f>
        <v>3</v>
      </c>
      <c r="E212" s="214">
        <f>รายเดือน67!D25</f>
        <v>0</v>
      </c>
      <c r="F212" s="214">
        <f>รายเดือน67!E25</f>
        <v>0</v>
      </c>
      <c r="G212" s="214">
        <f>รายเดือน67!F25</f>
        <v>0</v>
      </c>
      <c r="H212" s="214">
        <f>รายเดือน67!G25</f>
        <v>3</v>
      </c>
      <c r="I212" s="214">
        <f>รายเดือน67!H25</f>
        <v>1</v>
      </c>
      <c r="J212" s="214">
        <f>รายเดือน67!I25</f>
        <v>0</v>
      </c>
      <c r="K212" s="214">
        <f>รายเดือน67!J25</f>
        <v>0</v>
      </c>
      <c r="L212" s="214">
        <f>รายเดือน67!K25</f>
        <v>1</v>
      </c>
      <c r="M212" s="214">
        <f>รายเดือน67!L25</f>
        <v>0</v>
      </c>
      <c r="N212" s="214">
        <f>รายเดือน67!M25</f>
        <v>0</v>
      </c>
      <c r="O212" s="215">
        <f t="shared" si="40"/>
        <v>9</v>
      </c>
    </row>
    <row r="213" spans="1:16">
      <c r="A213" s="225"/>
      <c r="B213" s="217" t="s">
        <v>383</v>
      </c>
      <c r="C213" s="218">
        <f>C212</f>
        <v>1</v>
      </c>
      <c r="D213" s="218">
        <f>C212+D212</f>
        <v>4</v>
      </c>
      <c r="E213" s="218">
        <f>C212+D212+E212</f>
        <v>4</v>
      </c>
      <c r="F213" s="218">
        <f>C212+D212+E212+F212</f>
        <v>4</v>
      </c>
      <c r="G213" s="218">
        <f>C212+D212+E212+F212+G212</f>
        <v>4</v>
      </c>
      <c r="H213" s="218">
        <f>C212+D212+E212+F212+G212+H212</f>
        <v>7</v>
      </c>
      <c r="I213" s="218">
        <f>C212+D212+E212+F212+G212+H212+I212</f>
        <v>8</v>
      </c>
      <c r="J213" s="218">
        <f>C212+D212+E212+F212+G212+H212+I212+J212</f>
        <v>8</v>
      </c>
      <c r="K213" s="218">
        <f>C212+D212+E212+F212+G212+H212+I212+J212+K212</f>
        <v>8</v>
      </c>
      <c r="L213" s="218">
        <f>C212+D212+E212+F212+G212+H212+I212+J212+K212+L212</f>
        <v>9</v>
      </c>
      <c r="M213" s="218">
        <f>C212+D212+E212+F212+G212+H212+I212+J212+K212+L212+M212</f>
        <v>9</v>
      </c>
      <c r="N213" s="218">
        <f>C212+D212+E212+F212+G212+H212+I212+J212+K212+L212+M212+N212</f>
        <v>9</v>
      </c>
      <c r="O213" s="219"/>
    </row>
    <row r="214" spans="1:16">
      <c r="A214" s="220" t="s">
        <v>4</v>
      </c>
      <c r="B214" s="59" t="s">
        <v>72</v>
      </c>
      <c r="C214" s="22" t="s">
        <v>65</v>
      </c>
      <c r="D214" s="22" t="s">
        <v>66</v>
      </c>
      <c r="E214" s="22" t="s">
        <v>47</v>
      </c>
      <c r="F214" s="22" t="s">
        <v>48</v>
      </c>
      <c r="G214" s="22" t="s">
        <v>49</v>
      </c>
      <c r="H214" s="22" t="s">
        <v>50</v>
      </c>
      <c r="I214" s="22" t="s">
        <v>51</v>
      </c>
      <c r="J214" s="22" t="s">
        <v>52</v>
      </c>
      <c r="K214" s="22" t="s">
        <v>53</v>
      </c>
      <c r="L214" s="22" t="s">
        <v>54</v>
      </c>
      <c r="M214" s="22" t="s">
        <v>55</v>
      </c>
      <c r="N214" s="22" t="s">
        <v>56</v>
      </c>
      <c r="O214" s="22" t="s">
        <v>41</v>
      </c>
    </row>
    <row r="215" spans="1:16">
      <c r="A215" s="204"/>
      <c r="B215" s="205" t="s">
        <v>152</v>
      </c>
      <c r="C215" s="246">
        <v>0</v>
      </c>
      <c r="D215" s="246">
        <v>0</v>
      </c>
      <c r="E215" s="246">
        <v>1</v>
      </c>
      <c r="F215" s="246">
        <v>2</v>
      </c>
      <c r="G215" s="246">
        <v>4</v>
      </c>
      <c r="H215" s="246">
        <v>18</v>
      </c>
      <c r="I215" s="246">
        <v>7</v>
      </c>
      <c r="J215" s="246">
        <v>7</v>
      </c>
      <c r="K215" s="246">
        <v>6</v>
      </c>
      <c r="L215" s="246">
        <v>5</v>
      </c>
      <c r="M215" s="246">
        <v>2</v>
      </c>
      <c r="N215" s="246">
        <v>0</v>
      </c>
      <c r="O215" s="207">
        <f t="shared" ref="O215:O222" si="42">SUM(C215:N215)</f>
        <v>52</v>
      </c>
    </row>
    <row r="216" spans="1:16">
      <c r="A216" s="204"/>
      <c r="B216" s="205" t="s">
        <v>188</v>
      </c>
      <c r="C216" s="246">
        <v>0</v>
      </c>
      <c r="D216" s="246">
        <v>1</v>
      </c>
      <c r="E216" s="246">
        <v>1</v>
      </c>
      <c r="F216" s="246">
        <v>1</v>
      </c>
      <c r="G216" s="246">
        <v>1</v>
      </c>
      <c r="H216" s="246">
        <v>9</v>
      </c>
      <c r="I216" s="246">
        <v>15</v>
      </c>
      <c r="J216" s="246">
        <v>5</v>
      </c>
      <c r="K216" s="246">
        <v>7</v>
      </c>
      <c r="L216" s="246">
        <v>0</v>
      </c>
      <c r="M216" s="246">
        <v>0</v>
      </c>
      <c r="N216" s="246">
        <v>0</v>
      </c>
      <c r="O216" s="207">
        <f t="shared" si="42"/>
        <v>40</v>
      </c>
    </row>
    <row r="217" spans="1:16">
      <c r="A217" s="204"/>
      <c r="B217" s="205" t="s">
        <v>325</v>
      </c>
      <c r="C217" s="246">
        <v>0</v>
      </c>
      <c r="D217" s="246">
        <v>0</v>
      </c>
      <c r="E217" s="246">
        <v>0</v>
      </c>
      <c r="F217" s="246">
        <v>0</v>
      </c>
      <c r="G217" s="246">
        <v>0</v>
      </c>
      <c r="H217" s="246">
        <v>0</v>
      </c>
      <c r="I217" s="246">
        <v>1</v>
      </c>
      <c r="J217" s="246">
        <v>0</v>
      </c>
      <c r="K217" s="246">
        <v>2</v>
      </c>
      <c r="L217" s="246">
        <v>1</v>
      </c>
      <c r="M217" s="246">
        <v>0</v>
      </c>
      <c r="N217" s="246">
        <v>0</v>
      </c>
      <c r="O217" s="207">
        <f t="shared" si="42"/>
        <v>4</v>
      </c>
    </row>
    <row r="218" spans="1:16">
      <c r="A218" s="204"/>
      <c r="B218" s="205" t="s">
        <v>326</v>
      </c>
      <c r="C218" s="246">
        <v>0</v>
      </c>
      <c r="D218" s="246">
        <v>0</v>
      </c>
      <c r="E218" s="246">
        <v>0</v>
      </c>
      <c r="F218" s="246">
        <v>0</v>
      </c>
      <c r="G218" s="246">
        <v>0</v>
      </c>
      <c r="H218" s="246">
        <v>6</v>
      </c>
      <c r="I218" s="246">
        <v>7</v>
      </c>
      <c r="J218" s="246">
        <v>0</v>
      </c>
      <c r="K218" s="246">
        <v>4</v>
      </c>
      <c r="L218" s="246">
        <v>1</v>
      </c>
      <c r="M218" s="246">
        <v>3</v>
      </c>
      <c r="N218" s="246">
        <v>3</v>
      </c>
      <c r="O218" s="207">
        <f t="shared" si="42"/>
        <v>24</v>
      </c>
    </row>
    <row r="219" spans="1:16">
      <c r="A219" s="204"/>
      <c r="B219" s="205" t="s">
        <v>329</v>
      </c>
      <c r="C219" s="246">
        <v>0</v>
      </c>
      <c r="D219" s="246">
        <v>1</v>
      </c>
      <c r="E219" s="246">
        <v>2</v>
      </c>
      <c r="F219" s="246">
        <v>0</v>
      </c>
      <c r="G219" s="246">
        <v>1</v>
      </c>
      <c r="H219" s="246">
        <v>3</v>
      </c>
      <c r="I219" s="246">
        <v>6</v>
      </c>
      <c r="J219" s="246">
        <v>4</v>
      </c>
      <c r="K219" s="246">
        <v>8</v>
      </c>
      <c r="L219" s="246">
        <v>4</v>
      </c>
      <c r="M219" s="246">
        <v>1</v>
      </c>
      <c r="N219" s="246">
        <v>0</v>
      </c>
      <c r="O219" s="207">
        <f t="shared" si="42"/>
        <v>30</v>
      </c>
    </row>
    <row r="220" spans="1:16">
      <c r="A220" s="208"/>
      <c r="B220" s="209" t="s">
        <v>382</v>
      </c>
      <c r="C220" s="224">
        <f>MEDIAN(C215:C219)</f>
        <v>0</v>
      </c>
      <c r="D220" s="224">
        <f t="shared" ref="D220:N220" si="43">MEDIAN(D215:D219)</f>
        <v>0</v>
      </c>
      <c r="E220" s="224">
        <f t="shared" si="43"/>
        <v>1</v>
      </c>
      <c r="F220" s="224">
        <f t="shared" si="43"/>
        <v>0</v>
      </c>
      <c r="G220" s="224">
        <f t="shared" si="43"/>
        <v>1</v>
      </c>
      <c r="H220" s="224">
        <f t="shared" si="43"/>
        <v>6</v>
      </c>
      <c r="I220" s="224">
        <f t="shared" si="43"/>
        <v>7</v>
      </c>
      <c r="J220" s="224">
        <f t="shared" si="43"/>
        <v>4</v>
      </c>
      <c r="K220" s="224">
        <f t="shared" si="43"/>
        <v>6</v>
      </c>
      <c r="L220" s="224">
        <f t="shared" si="43"/>
        <v>1</v>
      </c>
      <c r="M220" s="224">
        <f t="shared" si="43"/>
        <v>1</v>
      </c>
      <c r="N220" s="224">
        <f t="shared" si="43"/>
        <v>0</v>
      </c>
      <c r="O220" s="210">
        <f t="shared" si="42"/>
        <v>27</v>
      </c>
    </row>
    <row r="221" spans="1:16">
      <c r="A221" s="204"/>
      <c r="B221" s="211" t="s">
        <v>74</v>
      </c>
      <c r="C221" s="148">
        <f>C220*P221/O220</f>
        <v>0</v>
      </c>
      <c r="D221" s="148">
        <f>D220*P221/O220</f>
        <v>0</v>
      </c>
      <c r="E221" s="148">
        <f>E220*P221/O220</f>
        <v>0.8</v>
      </c>
      <c r="F221" s="148">
        <f>F220*P221/O220</f>
        <v>0</v>
      </c>
      <c r="G221" s="148">
        <f>G220*P221/O220</f>
        <v>0.8</v>
      </c>
      <c r="H221" s="148">
        <f>H220*P221/O220</f>
        <v>4.8000000000000007</v>
      </c>
      <c r="I221" s="148">
        <f>I220*P221/O220</f>
        <v>5.6000000000000005</v>
      </c>
      <c r="J221" s="148">
        <f>J220*P221/O220</f>
        <v>3.2</v>
      </c>
      <c r="K221" s="148">
        <f>K220*P221/O220</f>
        <v>4.8000000000000007</v>
      </c>
      <c r="L221" s="148">
        <f>L220*P221/O220</f>
        <v>0.8</v>
      </c>
      <c r="M221" s="148">
        <f>M220*P221/O220</f>
        <v>0.8</v>
      </c>
      <c r="N221" s="148">
        <f>N220*P221/O220</f>
        <v>0</v>
      </c>
      <c r="O221" s="112">
        <f t="shared" si="42"/>
        <v>21.6</v>
      </c>
      <c r="P221" s="212">
        <f>O220*80/100</f>
        <v>21.6</v>
      </c>
    </row>
    <row r="222" spans="1:16">
      <c r="A222" s="204"/>
      <c r="B222" s="213" t="s">
        <v>378</v>
      </c>
      <c r="C222" s="214">
        <f>รายเดือน67!B26</f>
        <v>0</v>
      </c>
      <c r="D222" s="214">
        <f>รายเดือน67!C26</f>
        <v>1</v>
      </c>
      <c r="E222" s="214">
        <f>รายเดือน67!D26</f>
        <v>2</v>
      </c>
      <c r="F222" s="214">
        <f>รายเดือน67!E26</f>
        <v>0</v>
      </c>
      <c r="G222" s="214">
        <f>รายเดือน67!F26</f>
        <v>2</v>
      </c>
      <c r="H222" s="214">
        <f>รายเดือน67!G26</f>
        <v>3</v>
      </c>
      <c r="I222" s="214">
        <f>รายเดือน67!H26</f>
        <v>3</v>
      </c>
      <c r="J222" s="214">
        <f>รายเดือน67!I26</f>
        <v>6</v>
      </c>
      <c r="K222" s="214">
        <f>รายเดือน67!J26</f>
        <v>3</v>
      </c>
      <c r="L222" s="214">
        <f>รายเดือน67!K26</f>
        <v>1</v>
      </c>
      <c r="M222" s="214">
        <f>รายเดือน67!L26</f>
        <v>0</v>
      </c>
      <c r="N222" s="214">
        <f>รายเดือน67!M26</f>
        <v>0</v>
      </c>
      <c r="O222" s="215">
        <f t="shared" si="42"/>
        <v>21</v>
      </c>
    </row>
    <row r="223" spans="1:16">
      <c r="A223" s="225"/>
      <c r="B223" s="217" t="s">
        <v>383</v>
      </c>
      <c r="C223" s="218">
        <f>C222</f>
        <v>0</v>
      </c>
      <c r="D223" s="218">
        <f>C222+D222</f>
        <v>1</v>
      </c>
      <c r="E223" s="218">
        <f>C222+D222+E222</f>
        <v>3</v>
      </c>
      <c r="F223" s="218">
        <f>C222+D222+E222+F222</f>
        <v>3</v>
      </c>
      <c r="G223" s="218">
        <f>C222+D222+E222+F222+G222</f>
        <v>5</v>
      </c>
      <c r="H223" s="218">
        <f>C222+D222+E222+F222+G222+H222</f>
        <v>8</v>
      </c>
      <c r="I223" s="218">
        <f>C222+D222+E222+F222+G222+H222+I222</f>
        <v>11</v>
      </c>
      <c r="J223" s="218">
        <f>C222+D222+E222+F222+G222+H222+I222+J222</f>
        <v>17</v>
      </c>
      <c r="K223" s="218">
        <f>C222+D222+E222+F222+G222+H222+I222+J222+K222</f>
        <v>20</v>
      </c>
      <c r="L223" s="218">
        <f>C222+D222+E222+F222+G222+H222+I222+J222+K222+L222</f>
        <v>21</v>
      </c>
      <c r="M223" s="218">
        <f>C222+D222+E222+F222+G222+H222+I222+J222+K222+L222+M222</f>
        <v>21</v>
      </c>
      <c r="N223" s="218">
        <f>C222+D222+E222+F222+G222+H222+I222+J222+K222+L222+M222+N222</f>
        <v>21</v>
      </c>
      <c r="O223" s="2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1"/>
  <sheetViews>
    <sheetView topLeftCell="A70" zoomScale="70" zoomScaleNormal="70" workbookViewId="0">
      <selection activeCell="Q100" sqref="Q100"/>
    </sheetView>
  </sheetViews>
  <sheetFormatPr defaultColWidth="9.09765625" defaultRowHeight="18"/>
  <cols>
    <col min="1" max="1" width="13.3984375" style="258" customWidth="1"/>
    <col min="2" max="2" width="9.09765625" style="258"/>
    <col min="3" max="3" width="14.3984375" style="258" customWidth="1"/>
    <col min="4" max="4" width="14.8984375" style="258" bestFit="1" customWidth="1"/>
    <col min="5" max="5" width="9.09765625" style="258"/>
    <col min="6" max="6" width="11.69921875" style="258" bestFit="1" customWidth="1"/>
    <col min="7" max="60" width="9.09765625" style="258"/>
    <col min="61" max="61" width="9.3984375" style="258" bestFit="1" customWidth="1"/>
    <col min="62" max="16384" width="9.09765625" style="258"/>
  </cols>
  <sheetData>
    <row r="1" spans="1:4" ht="26.25">
      <c r="A1" s="257" t="s">
        <v>357</v>
      </c>
    </row>
    <row r="2" spans="1:4" ht="27.75">
      <c r="A2" s="74"/>
      <c r="B2" s="78"/>
      <c r="C2" s="259" t="s">
        <v>9</v>
      </c>
      <c r="D2" s="259" t="s">
        <v>13</v>
      </c>
    </row>
    <row r="3" spans="1:4" ht="27.75">
      <c r="A3" s="86"/>
      <c r="B3" s="91"/>
      <c r="C3" s="74" t="s">
        <v>32</v>
      </c>
      <c r="D3" s="78">
        <v>141.41999999999999</v>
      </c>
    </row>
    <row r="4" spans="1:4" ht="27.75">
      <c r="A4" s="86"/>
      <c r="B4" s="91"/>
      <c r="C4" s="86" t="s">
        <v>29</v>
      </c>
      <c r="D4" s="91">
        <v>127.74</v>
      </c>
    </row>
    <row r="5" spans="1:4" ht="27.75">
      <c r="A5" s="86"/>
      <c r="B5" s="91"/>
      <c r="C5" s="86" t="s">
        <v>34</v>
      </c>
      <c r="D5" s="91">
        <v>120.52</v>
      </c>
    </row>
    <row r="6" spans="1:4" ht="27.75">
      <c r="A6" s="86"/>
      <c r="B6" s="91"/>
      <c r="C6" s="86" t="s">
        <v>63</v>
      </c>
      <c r="D6" s="91">
        <v>90.56</v>
      </c>
    </row>
    <row r="7" spans="1:4" ht="27.75">
      <c r="A7" s="86"/>
      <c r="B7" s="91"/>
      <c r="C7" s="86" t="s">
        <v>35</v>
      </c>
      <c r="D7" s="91">
        <v>73.42</v>
      </c>
    </row>
    <row r="8" spans="1:4" ht="27.75">
      <c r="A8" s="86"/>
      <c r="B8" s="91"/>
      <c r="C8" s="86" t="s">
        <v>21</v>
      </c>
      <c r="D8" s="91">
        <v>58.74</v>
      </c>
    </row>
    <row r="9" spans="1:4" ht="27.75">
      <c r="A9" s="86"/>
      <c r="B9" s="91"/>
      <c r="C9" s="86" t="s">
        <v>58</v>
      </c>
      <c r="D9" s="91">
        <v>57.19</v>
      </c>
    </row>
    <row r="10" spans="1:4" ht="27.75">
      <c r="A10" s="86"/>
      <c r="B10" s="91"/>
      <c r="C10" s="86" t="s">
        <v>33</v>
      </c>
      <c r="D10" s="91">
        <v>51.87</v>
      </c>
    </row>
    <row r="11" spans="1:4" ht="27.75">
      <c r="A11" s="86"/>
      <c r="B11" s="91"/>
      <c r="C11" s="86" t="s">
        <v>24</v>
      </c>
      <c r="D11" s="91">
        <v>40.42</v>
      </c>
    </row>
    <row r="12" spans="1:4" ht="27.75">
      <c r="A12" s="86"/>
      <c r="B12" s="91"/>
      <c r="C12" s="86" t="s">
        <v>62</v>
      </c>
      <c r="D12" s="91">
        <v>36.92</v>
      </c>
    </row>
    <row r="13" spans="1:4" ht="27.75">
      <c r="A13" s="86"/>
      <c r="B13" s="91"/>
      <c r="C13" s="86" t="s">
        <v>25</v>
      </c>
      <c r="D13" s="91">
        <v>35.74</v>
      </c>
    </row>
    <row r="14" spans="1:4" ht="27.75">
      <c r="A14" s="86"/>
      <c r="B14" s="91"/>
      <c r="C14" s="86" t="s">
        <v>60</v>
      </c>
      <c r="D14" s="91">
        <v>28.73</v>
      </c>
    </row>
    <row r="15" spans="1:4" ht="27.75">
      <c r="A15" s="86"/>
      <c r="B15" s="91"/>
      <c r="C15" s="86" t="s">
        <v>26</v>
      </c>
      <c r="D15" s="91">
        <v>28.12</v>
      </c>
    </row>
    <row r="16" spans="1:4" ht="27.75">
      <c r="A16" s="86"/>
      <c r="B16" s="91"/>
      <c r="C16" s="86" t="s">
        <v>59</v>
      </c>
      <c r="D16" s="91">
        <v>27.8</v>
      </c>
    </row>
    <row r="17" spans="1:6" ht="27.75">
      <c r="A17" s="86"/>
      <c r="B17" s="91"/>
      <c r="C17" s="86" t="s">
        <v>27</v>
      </c>
      <c r="D17" s="91">
        <v>25.94</v>
      </c>
    </row>
    <row r="18" spans="1:6" ht="27.75">
      <c r="A18" s="86"/>
      <c r="B18" s="91"/>
      <c r="C18" s="86" t="s">
        <v>61</v>
      </c>
      <c r="D18" s="91">
        <v>25.58</v>
      </c>
    </row>
    <row r="19" spans="1:6" ht="27.75">
      <c r="A19" s="86"/>
      <c r="B19" s="91"/>
      <c r="C19" s="86" t="s">
        <v>23</v>
      </c>
      <c r="D19" s="91">
        <v>23.6</v>
      </c>
    </row>
    <row r="20" spans="1:6" ht="27.75">
      <c r="A20" s="86"/>
      <c r="B20" s="91"/>
      <c r="C20" s="86" t="s">
        <v>30</v>
      </c>
      <c r="D20" s="91">
        <v>20.350000000000001</v>
      </c>
    </row>
    <row r="21" spans="1:6" ht="27.75">
      <c r="A21" s="101"/>
      <c r="B21" s="103"/>
      <c r="C21" s="86" t="s">
        <v>31</v>
      </c>
      <c r="D21" s="91">
        <v>16.77</v>
      </c>
    </row>
    <row r="22" spans="1:6" ht="27.75">
      <c r="C22" s="101" t="s">
        <v>28</v>
      </c>
      <c r="D22" s="103">
        <v>14.38</v>
      </c>
    </row>
    <row r="23" spans="1:6" ht="30">
      <c r="A23" s="261"/>
      <c r="C23" s="289"/>
      <c r="D23" s="290"/>
    </row>
    <row r="24" spans="1:6" ht="30">
      <c r="A24" s="261" t="s">
        <v>69</v>
      </c>
      <c r="C24" s="289"/>
      <c r="D24" s="290"/>
    </row>
    <row r="25" spans="1:6" ht="21" customHeight="1">
      <c r="A25" s="258" t="s">
        <v>358</v>
      </c>
    </row>
    <row r="26" spans="1:6" ht="27.75">
      <c r="C26" s="262"/>
      <c r="D26" s="262" t="s">
        <v>367</v>
      </c>
      <c r="E26" s="262" t="s">
        <v>40</v>
      </c>
      <c r="F26" s="262" t="s">
        <v>13</v>
      </c>
    </row>
    <row r="27" spans="1:6" ht="27.75">
      <c r="C27" s="263" t="s">
        <v>70</v>
      </c>
      <c r="D27" s="264">
        <v>641883</v>
      </c>
      <c r="E27" s="118">
        <v>361</v>
      </c>
      <c r="F27" s="260">
        <f>E27*100000/D27</f>
        <v>56.240779082792344</v>
      </c>
    </row>
    <row r="28" spans="1:6" ht="27.75">
      <c r="C28" s="263" t="s">
        <v>71</v>
      </c>
      <c r="D28" s="264">
        <v>654130</v>
      </c>
      <c r="E28" s="119">
        <v>315</v>
      </c>
      <c r="F28" s="260">
        <f>E28*100000/D28</f>
        <v>48.155565407487806</v>
      </c>
    </row>
    <row r="29" spans="1:6" ht="27.75">
      <c r="C29" s="265" t="s">
        <v>41</v>
      </c>
      <c r="D29" s="266">
        <f>D27+D28</f>
        <v>1296013</v>
      </c>
      <c r="E29" s="267">
        <f>SUM(E27:E28)</f>
        <v>676</v>
      </c>
      <c r="F29" s="268">
        <f>E29*100000/D29</f>
        <v>52.159970617578679</v>
      </c>
    </row>
    <row r="30" spans="1:6">
      <c r="E30" s="269">
        <f>E28/E27</f>
        <v>0.87257617728531855</v>
      </c>
    </row>
    <row r="34" spans="1:6" ht="27">
      <c r="A34" s="270" t="s">
        <v>44</v>
      </c>
    </row>
    <row r="37" spans="1:6" ht="27.75">
      <c r="C37" s="271"/>
      <c r="D37" s="271" t="s">
        <v>10</v>
      </c>
      <c r="E37" s="271" t="s">
        <v>40</v>
      </c>
      <c r="F37" s="271"/>
    </row>
    <row r="38" spans="1:6" ht="27.75">
      <c r="C38" s="271" t="s">
        <v>44</v>
      </c>
      <c r="D38" s="272"/>
      <c r="E38" s="272" t="s">
        <v>18</v>
      </c>
      <c r="F38" s="271" t="s">
        <v>13</v>
      </c>
    </row>
    <row r="39" spans="1:6" ht="27.75">
      <c r="C39" s="118" t="s">
        <v>45</v>
      </c>
      <c r="D39" s="119">
        <v>53537</v>
      </c>
      <c r="E39" s="118">
        <v>62</v>
      </c>
      <c r="F39" s="260">
        <f>E39*100000/D39</f>
        <v>115.80775911986103</v>
      </c>
    </row>
    <row r="40" spans="1:6" ht="27.75">
      <c r="C40" s="118" t="s">
        <v>46</v>
      </c>
      <c r="D40" s="119">
        <v>66055</v>
      </c>
      <c r="E40" s="118">
        <v>106</v>
      </c>
      <c r="F40" s="260">
        <f t="shared" ref="F40:F45" si="0">E40*100000/D40</f>
        <v>160.47233366134282</v>
      </c>
    </row>
    <row r="41" spans="1:6" ht="27.75">
      <c r="C41" s="118" t="s">
        <v>36</v>
      </c>
      <c r="D41" s="119">
        <v>70853</v>
      </c>
      <c r="E41" s="118">
        <v>176</v>
      </c>
      <c r="F41" s="260">
        <f t="shared" si="0"/>
        <v>248.40162025602302</v>
      </c>
    </row>
    <row r="42" spans="1:6" ht="27.75">
      <c r="C42" s="118" t="s">
        <v>37</v>
      </c>
      <c r="D42" s="119">
        <v>157174</v>
      </c>
      <c r="E42" s="118">
        <v>140</v>
      </c>
      <c r="F42" s="260">
        <f t="shared" si="0"/>
        <v>89.07325639100614</v>
      </c>
    </row>
    <row r="43" spans="1:6" ht="27.75">
      <c r="C43" s="118" t="s">
        <v>38</v>
      </c>
      <c r="D43" s="119">
        <v>382915</v>
      </c>
      <c r="E43" s="118">
        <v>125</v>
      </c>
      <c r="F43" s="260">
        <f t="shared" si="0"/>
        <v>32.644320541112258</v>
      </c>
    </row>
    <row r="44" spans="1:6" ht="27.75">
      <c r="C44" s="118" t="s">
        <v>39</v>
      </c>
      <c r="D44" s="119">
        <v>565479</v>
      </c>
      <c r="E44" s="118">
        <v>67</v>
      </c>
      <c r="F44" s="260">
        <f t="shared" si="0"/>
        <v>11.848362184979459</v>
      </c>
    </row>
    <row r="45" spans="1:6" ht="27.75">
      <c r="C45" s="273" t="s">
        <v>41</v>
      </c>
      <c r="D45" s="274">
        <f>SUM(D39:D44)</f>
        <v>1296013</v>
      </c>
      <c r="E45" s="274">
        <f>SUM(E39:E44)</f>
        <v>676</v>
      </c>
      <c r="F45" s="260">
        <f t="shared" si="0"/>
        <v>52.159970617578679</v>
      </c>
    </row>
    <row r="48" spans="1:6">
      <c r="A48" s="258" t="s">
        <v>359</v>
      </c>
    </row>
    <row r="51" spans="3:5" ht="27.75">
      <c r="C51" s="157"/>
      <c r="D51" s="159" t="s">
        <v>133</v>
      </c>
      <c r="E51" s="159" t="s">
        <v>134</v>
      </c>
    </row>
    <row r="52" spans="3:5" ht="27.75">
      <c r="C52" s="160" t="s">
        <v>21</v>
      </c>
      <c r="D52" s="118">
        <v>1</v>
      </c>
      <c r="E52" s="118">
        <v>3</v>
      </c>
    </row>
    <row r="53" spans="3:5" ht="27.75">
      <c r="C53" s="161" t="s">
        <v>23</v>
      </c>
      <c r="D53" s="118">
        <v>0</v>
      </c>
      <c r="E53" s="118">
        <v>1</v>
      </c>
    </row>
    <row r="54" spans="3:5" ht="27.75">
      <c r="C54" s="161" t="s">
        <v>31</v>
      </c>
      <c r="D54" s="118">
        <v>0</v>
      </c>
      <c r="E54" s="118">
        <v>0</v>
      </c>
    </row>
    <row r="55" spans="3:5" ht="27.75">
      <c r="C55" s="161" t="s">
        <v>24</v>
      </c>
      <c r="D55" s="118">
        <v>0</v>
      </c>
      <c r="E55" s="118">
        <v>0</v>
      </c>
    </row>
    <row r="56" spans="3:5" ht="27.75">
      <c r="C56" s="161" t="s">
        <v>25</v>
      </c>
      <c r="D56" s="118">
        <v>1</v>
      </c>
      <c r="E56" s="118">
        <v>0</v>
      </c>
    </row>
    <row r="57" spans="3:5" ht="27.75">
      <c r="C57" s="161" t="s">
        <v>26</v>
      </c>
      <c r="D57" s="118">
        <v>0</v>
      </c>
      <c r="E57" s="118">
        <v>0</v>
      </c>
    </row>
    <row r="58" spans="3:5" ht="27.75">
      <c r="C58" s="161" t="s">
        <v>27</v>
      </c>
      <c r="D58" s="118">
        <v>0</v>
      </c>
      <c r="E58" s="118">
        <v>0</v>
      </c>
    </row>
    <row r="59" spans="3:5" ht="27.75">
      <c r="C59" s="161" t="s">
        <v>34</v>
      </c>
      <c r="D59" s="118">
        <v>0</v>
      </c>
      <c r="E59" s="118">
        <v>1</v>
      </c>
    </row>
    <row r="60" spans="3:5" ht="27.75">
      <c r="C60" s="161" t="s">
        <v>32</v>
      </c>
      <c r="D60" s="118">
        <v>1</v>
      </c>
      <c r="E60" s="118">
        <v>0</v>
      </c>
    </row>
    <row r="61" spans="3:5" ht="27.75">
      <c r="C61" s="161" t="s">
        <v>28</v>
      </c>
      <c r="D61" s="118">
        <v>0</v>
      </c>
      <c r="E61" s="118">
        <v>0</v>
      </c>
    </row>
    <row r="62" spans="3:5" ht="27.75">
      <c r="C62" s="161" t="s">
        <v>29</v>
      </c>
      <c r="D62" s="118">
        <v>0</v>
      </c>
      <c r="E62" s="118">
        <v>1</v>
      </c>
    </row>
    <row r="63" spans="3:5" ht="27.75">
      <c r="C63" s="161" t="s">
        <v>33</v>
      </c>
      <c r="D63" s="118">
        <v>0</v>
      </c>
      <c r="E63" s="118">
        <v>0</v>
      </c>
    </row>
    <row r="64" spans="3:5" ht="27.75">
      <c r="C64" s="161" t="s">
        <v>58</v>
      </c>
      <c r="D64" s="118">
        <v>0</v>
      </c>
      <c r="E64" s="118">
        <v>0</v>
      </c>
    </row>
    <row r="65" spans="1:54" ht="27.75">
      <c r="C65" s="161" t="s">
        <v>30</v>
      </c>
      <c r="D65" s="118">
        <v>0</v>
      </c>
      <c r="E65" s="118">
        <v>0</v>
      </c>
    </row>
    <row r="66" spans="1:54" ht="27.75">
      <c r="C66" s="161" t="s">
        <v>35</v>
      </c>
      <c r="D66" s="118">
        <v>0</v>
      </c>
      <c r="E66" s="118">
        <v>0</v>
      </c>
    </row>
    <row r="67" spans="1:54" ht="27.75">
      <c r="C67" s="161" t="s">
        <v>59</v>
      </c>
      <c r="D67" s="118">
        <v>0</v>
      </c>
      <c r="E67" s="118">
        <v>0</v>
      </c>
    </row>
    <row r="68" spans="1:54" ht="27.75">
      <c r="C68" s="161" t="s">
        <v>60</v>
      </c>
      <c r="D68" s="118">
        <v>0</v>
      </c>
      <c r="E68" s="118">
        <v>0</v>
      </c>
    </row>
    <row r="69" spans="1:54" ht="27.75">
      <c r="C69" s="161" t="s">
        <v>61</v>
      </c>
      <c r="D69" s="118">
        <v>1</v>
      </c>
      <c r="E69" s="118">
        <v>0</v>
      </c>
    </row>
    <row r="70" spans="1:54" ht="27.75">
      <c r="C70" s="161" t="s">
        <v>62</v>
      </c>
      <c r="D70" s="118">
        <v>0</v>
      </c>
      <c r="E70" s="118">
        <v>1</v>
      </c>
    </row>
    <row r="71" spans="1:54" ht="27.75">
      <c r="C71" s="161" t="s">
        <v>63</v>
      </c>
      <c r="D71" s="118">
        <v>1</v>
      </c>
      <c r="E71" s="118">
        <v>0</v>
      </c>
    </row>
    <row r="72" spans="1:54" ht="23.25">
      <c r="A72" s="275" t="s">
        <v>360</v>
      </c>
    </row>
    <row r="76" spans="1:54">
      <c r="C76" s="258">
        <v>1</v>
      </c>
      <c r="D76" s="258">
        <v>2</v>
      </c>
      <c r="E76" s="258">
        <v>3</v>
      </c>
      <c r="F76" s="258">
        <v>4</v>
      </c>
      <c r="G76" s="258">
        <v>5</v>
      </c>
      <c r="H76" s="258">
        <v>6</v>
      </c>
      <c r="I76" s="258">
        <v>7</v>
      </c>
      <c r="J76" s="258">
        <v>8</v>
      </c>
      <c r="K76" s="258">
        <v>9</v>
      </c>
      <c r="L76" s="258">
        <v>10</v>
      </c>
      <c r="M76" s="258">
        <v>11</v>
      </c>
      <c r="N76" s="258">
        <v>12</v>
      </c>
      <c r="O76" s="258">
        <v>13</v>
      </c>
      <c r="P76" s="258">
        <v>14</v>
      </c>
      <c r="Q76" s="258">
        <v>15</v>
      </c>
      <c r="R76" s="258">
        <v>16</v>
      </c>
      <c r="S76" s="258">
        <v>17</v>
      </c>
      <c r="T76" s="258">
        <v>18</v>
      </c>
      <c r="U76" s="258">
        <v>19</v>
      </c>
      <c r="V76" s="258">
        <v>20</v>
      </c>
      <c r="W76" s="258">
        <v>21</v>
      </c>
      <c r="X76" s="258">
        <v>22</v>
      </c>
      <c r="Y76" s="258">
        <v>23</v>
      </c>
      <c r="Z76" s="258">
        <v>24</v>
      </c>
      <c r="AA76" s="258">
        <v>25</v>
      </c>
      <c r="AB76" s="258">
        <v>26</v>
      </c>
      <c r="AC76" s="258">
        <v>27</v>
      </c>
      <c r="AD76" s="258">
        <v>28</v>
      </c>
      <c r="AE76" s="258">
        <v>29</v>
      </c>
      <c r="AF76" s="258">
        <v>30</v>
      </c>
      <c r="AG76" s="258">
        <v>31</v>
      </c>
      <c r="AH76" s="258">
        <v>32</v>
      </c>
      <c r="AI76" s="258">
        <v>33</v>
      </c>
      <c r="AJ76" s="258">
        <v>34</v>
      </c>
      <c r="AK76" s="258">
        <v>35</v>
      </c>
      <c r="AL76" s="258">
        <v>36</v>
      </c>
      <c r="AM76" s="258">
        <v>37</v>
      </c>
      <c r="AN76" s="258">
        <v>38</v>
      </c>
      <c r="AO76" s="258">
        <v>39</v>
      </c>
      <c r="AP76" s="258">
        <v>40</v>
      </c>
      <c r="AQ76" s="258">
        <v>41</v>
      </c>
      <c r="AR76" s="258">
        <v>42</v>
      </c>
      <c r="AS76" s="258">
        <v>43</v>
      </c>
      <c r="AT76" s="258">
        <v>44</v>
      </c>
      <c r="AU76" s="258">
        <v>45</v>
      </c>
      <c r="AV76" s="258">
        <v>46</v>
      </c>
      <c r="AW76" s="258">
        <v>47</v>
      </c>
      <c r="AX76" s="258">
        <v>48</v>
      </c>
      <c r="AY76" s="258">
        <v>49</v>
      </c>
      <c r="AZ76" s="258">
        <v>50</v>
      </c>
      <c r="BA76" s="258">
        <v>51</v>
      </c>
      <c r="BB76" s="258">
        <v>52</v>
      </c>
    </row>
    <row r="77" spans="1:54" ht="27.75">
      <c r="B77" s="258" t="s">
        <v>378</v>
      </c>
      <c r="C77" s="251">
        <v>10</v>
      </c>
      <c r="D77" s="251">
        <v>14</v>
      </c>
      <c r="E77" s="251">
        <v>12</v>
      </c>
      <c r="F77" s="251">
        <v>13</v>
      </c>
      <c r="G77" s="251">
        <v>11</v>
      </c>
      <c r="H77" s="251">
        <v>11</v>
      </c>
      <c r="I77" s="251">
        <v>16</v>
      </c>
      <c r="J77" s="251">
        <v>10</v>
      </c>
      <c r="K77" s="251">
        <v>11</v>
      </c>
      <c r="L77" s="251">
        <v>14</v>
      </c>
      <c r="M77" s="251">
        <v>17</v>
      </c>
      <c r="N77" s="251">
        <v>14</v>
      </c>
      <c r="O77" s="251">
        <v>11</v>
      </c>
      <c r="P77" s="251">
        <v>15</v>
      </c>
      <c r="Q77" s="251">
        <v>16</v>
      </c>
      <c r="R77" s="251">
        <v>22</v>
      </c>
      <c r="S77" s="252">
        <v>12</v>
      </c>
      <c r="T77" s="252">
        <v>5</v>
      </c>
      <c r="U77" s="252">
        <v>10</v>
      </c>
      <c r="V77" s="252">
        <v>4</v>
      </c>
      <c r="W77" s="252">
        <v>3</v>
      </c>
      <c r="X77" s="252">
        <v>4</v>
      </c>
      <c r="Y77" s="276">
        <v>14</v>
      </c>
      <c r="Z77" s="276">
        <v>25</v>
      </c>
      <c r="AA77" s="276">
        <v>35</v>
      </c>
      <c r="AB77" s="276">
        <v>21</v>
      </c>
      <c r="AC77" s="276">
        <v>35</v>
      </c>
      <c r="AD77" s="276">
        <v>18</v>
      </c>
      <c r="AE77" s="276">
        <v>28</v>
      </c>
      <c r="AF77" s="276">
        <v>24</v>
      </c>
      <c r="AG77" s="276">
        <v>47</v>
      </c>
      <c r="AH77" s="276">
        <v>33</v>
      </c>
      <c r="AI77" s="276">
        <v>28</v>
      </c>
      <c r="AJ77" s="276">
        <v>30</v>
      </c>
      <c r="AK77" s="276">
        <v>18</v>
      </c>
      <c r="AL77" s="276">
        <v>28</v>
      </c>
      <c r="AM77" s="276">
        <v>13</v>
      </c>
      <c r="AN77" s="276">
        <v>5</v>
      </c>
      <c r="AO77" s="276">
        <v>7</v>
      </c>
      <c r="AP77" s="276">
        <v>5</v>
      </c>
      <c r="AQ77" s="276">
        <v>7</v>
      </c>
      <c r="AR77" s="276"/>
      <c r="AS77" s="277"/>
      <c r="AT77" s="277"/>
      <c r="AU77" s="277"/>
      <c r="AV77" s="277"/>
      <c r="AW77" s="277"/>
      <c r="AX77" s="277"/>
      <c r="AY77" s="277"/>
      <c r="AZ77" s="278"/>
      <c r="BA77" s="277"/>
    </row>
    <row r="78" spans="1:54" ht="19.5">
      <c r="B78" s="258" t="s">
        <v>329</v>
      </c>
      <c r="C78" s="276">
        <v>2</v>
      </c>
      <c r="D78" s="276">
        <v>1</v>
      </c>
      <c r="E78" s="276">
        <v>2</v>
      </c>
      <c r="F78" s="276">
        <v>2</v>
      </c>
      <c r="G78" s="276">
        <v>2</v>
      </c>
      <c r="H78" s="276">
        <v>2</v>
      </c>
      <c r="I78" s="276">
        <v>8</v>
      </c>
      <c r="J78" s="276">
        <v>5</v>
      </c>
      <c r="K78" s="276">
        <v>2</v>
      </c>
      <c r="L78" s="276">
        <v>5</v>
      </c>
      <c r="M78" s="276">
        <v>4</v>
      </c>
      <c r="N78" s="276">
        <v>11</v>
      </c>
      <c r="O78" s="276">
        <v>5</v>
      </c>
      <c r="P78" s="276">
        <v>10</v>
      </c>
      <c r="Q78" s="276">
        <v>10</v>
      </c>
      <c r="R78" s="276">
        <v>7</v>
      </c>
      <c r="S78" s="276">
        <v>7</v>
      </c>
      <c r="T78" s="276">
        <v>6</v>
      </c>
      <c r="U78" s="276">
        <v>6</v>
      </c>
      <c r="V78" s="276">
        <v>12</v>
      </c>
      <c r="W78" s="276">
        <v>12</v>
      </c>
      <c r="X78" s="276">
        <v>10</v>
      </c>
      <c r="Y78" s="276">
        <v>22</v>
      </c>
      <c r="Z78" s="276">
        <v>29</v>
      </c>
      <c r="AA78" s="276">
        <v>63</v>
      </c>
      <c r="AB78" s="276">
        <v>68</v>
      </c>
      <c r="AC78" s="276">
        <v>88</v>
      </c>
      <c r="AD78" s="276">
        <v>124</v>
      </c>
      <c r="AE78" s="276">
        <v>93</v>
      </c>
      <c r="AF78" s="276">
        <v>123</v>
      </c>
      <c r="AG78" s="276">
        <v>104</v>
      </c>
      <c r="AH78" s="276">
        <v>94</v>
      </c>
      <c r="AI78" s="276">
        <v>109</v>
      </c>
      <c r="AJ78" s="276">
        <v>75</v>
      </c>
      <c r="AK78" s="276">
        <v>99</v>
      </c>
      <c r="AL78" s="276">
        <v>73</v>
      </c>
      <c r="AM78" s="276">
        <v>78</v>
      </c>
      <c r="AN78" s="276">
        <v>86</v>
      </c>
      <c r="AO78" s="276">
        <v>48</v>
      </c>
      <c r="AP78" s="276">
        <v>69</v>
      </c>
      <c r="AQ78" s="276">
        <v>41</v>
      </c>
      <c r="AR78" s="276">
        <v>27</v>
      </c>
      <c r="AS78" s="277">
        <v>17</v>
      </c>
      <c r="AT78" s="277">
        <v>12</v>
      </c>
      <c r="AU78" s="277">
        <v>9</v>
      </c>
      <c r="AV78" s="277">
        <v>11</v>
      </c>
      <c r="AW78" s="277">
        <v>13</v>
      </c>
      <c r="AX78" s="277">
        <v>11</v>
      </c>
      <c r="AY78" s="277">
        <v>6</v>
      </c>
      <c r="AZ78" s="278">
        <v>1</v>
      </c>
      <c r="BA78" s="277">
        <v>2</v>
      </c>
      <c r="BB78" s="258">
        <v>5</v>
      </c>
    </row>
    <row r="79" spans="1:54" ht="19.5">
      <c r="B79" s="258" t="s">
        <v>361</v>
      </c>
      <c r="C79" s="279">
        <v>6</v>
      </c>
      <c r="D79" s="279">
        <v>2</v>
      </c>
      <c r="E79" s="279">
        <v>6</v>
      </c>
      <c r="F79" s="279">
        <v>6</v>
      </c>
      <c r="G79" s="279">
        <v>2</v>
      </c>
      <c r="H79" s="279">
        <v>5</v>
      </c>
      <c r="I79" s="279">
        <v>8</v>
      </c>
      <c r="J79" s="279">
        <v>5</v>
      </c>
      <c r="K79" s="279">
        <v>2</v>
      </c>
      <c r="L79" s="279">
        <v>5</v>
      </c>
      <c r="M79" s="279">
        <v>4</v>
      </c>
      <c r="N79" s="279">
        <v>11</v>
      </c>
      <c r="O79" s="279">
        <v>5</v>
      </c>
      <c r="P79" s="279">
        <v>10</v>
      </c>
      <c r="Q79" s="279">
        <v>10</v>
      </c>
      <c r="R79" s="279">
        <v>7</v>
      </c>
      <c r="S79" s="279">
        <v>7</v>
      </c>
      <c r="T79" s="279">
        <v>6</v>
      </c>
      <c r="U79" s="279">
        <v>6</v>
      </c>
      <c r="V79" s="279">
        <v>12</v>
      </c>
      <c r="W79" s="279">
        <v>12</v>
      </c>
      <c r="X79" s="279">
        <v>19</v>
      </c>
      <c r="Y79" s="279">
        <v>45</v>
      </c>
      <c r="Z79" s="279">
        <v>38</v>
      </c>
      <c r="AA79" s="279">
        <v>47</v>
      </c>
      <c r="AB79" s="279">
        <v>68</v>
      </c>
      <c r="AC79" s="279">
        <v>75</v>
      </c>
      <c r="AD79" s="279">
        <v>85</v>
      </c>
      <c r="AE79" s="279">
        <v>92</v>
      </c>
      <c r="AF79" s="279">
        <v>68</v>
      </c>
      <c r="AG79" s="279">
        <v>60</v>
      </c>
      <c r="AH79" s="279">
        <v>66</v>
      </c>
      <c r="AI79" s="279">
        <v>83</v>
      </c>
      <c r="AJ79" s="279">
        <v>52</v>
      </c>
      <c r="AK79" s="279">
        <v>71</v>
      </c>
      <c r="AL79" s="279">
        <v>56</v>
      </c>
      <c r="AM79" s="279">
        <v>39</v>
      </c>
      <c r="AN79" s="279">
        <v>34</v>
      </c>
      <c r="AO79" s="279">
        <v>25</v>
      </c>
      <c r="AP79" s="279">
        <v>14</v>
      </c>
      <c r="AQ79" s="279">
        <v>13</v>
      </c>
      <c r="AR79" s="279">
        <v>13</v>
      </c>
      <c r="AS79" s="279">
        <v>14</v>
      </c>
      <c r="AT79" s="279">
        <v>11</v>
      </c>
      <c r="AU79" s="279">
        <v>9</v>
      </c>
      <c r="AV79" s="279">
        <v>6</v>
      </c>
      <c r="AW79" s="279">
        <v>8</v>
      </c>
      <c r="AX79" s="279">
        <v>5</v>
      </c>
      <c r="AY79" s="279">
        <v>6</v>
      </c>
      <c r="AZ79" s="279">
        <v>1</v>
      </c>
      <c r="BA79" s="280">
        <v>2</v>
      </c>
      <c r="BB79" s="279">
        <v>3</v>
      </c>
    </row>
    <row r="94" spans="1:1" ht="27.75">
      <c r="A94" s="281" t="s">
        <v>362</v>
      </c>
    </row>
    <row r="97" spans="1:5">
      <c r="B97" s="258" t="s">
        <v>364</v>
      </c>
      <c r="C97" s="258" t="s">
        <v>40</v>
      </c>
      <c r="D97" s="258" t="s">
        <v>365</v>
      </c>
    </row>
    <row r="98" spans="1:5">
      <c r="B98" s="282" t="s">
        <v>331</v>
      </c>
      <c r="C98" s="258">
        <v>226</v>
      </c>
      <c r="D98" s="283">
        <f>C98*100/C100</f>
        <v>33.431952662721891</v>
      </c>
    </row>
    <row r="99" spans="1:5">
      <c r="B99" s="282" t="s">
        <v>363</v>
      </c>
      <c r="C99" s="258">
        <v>450</v>
      </c>
      <c r="D99" s="283">
        <f>C99*100/C100</f>
        <v>66.568047337278102</v>
      </c>
    </row>
    <row r="100" spans="1:5">
      <c r="B100" s="284" t="s">
        <v>346</v>
      </c>
      <c r="C100" s="285">
        <f>SUM(C98:C99)</f>
        <v>676</v>
      </c>
    </row>
    <row r="106" spans="1:5" ht="27.75">
      <c r="A106" s="281" t="s">
        <v>350</v>
      </c>
    </row>
    <row r="109" spans="1:5">
      <c r="C109" s="258" t="s">
        <v>350</v>
      </c>
      <c r="D109" s="258" t="s">
        <v>40</v>
      </c>
      <c r="E109" s="258" t="s">
        <v>68</v>
      </c>
    </row>
    <row r="110" spans="1:5" ht="20.25">
      <c r="C110" t="s">
        <v>1108</v>
      </c>
      <c r="D110" s="298">
        <v>363</v>
      </c>
      <c r="E110" s="269">
        <f>D110*100/D121</f>
        <v>53.698224852071007</v>
      </c>
    </row>
    <row r="111" spans="1:5" ht="20.25">
      <c r="C111" s="298" t="s">
        <v>351</v>
      </c>
      <c r="D111" s="298">
        <v>143</v>
      </c>
      <c r="E111" s="269">
        <f>D111*100/D121</f>
        <v>21.153846153846153</v>
      </c>
    </row>
    <row r="112" spans="1:5" ht="20.25">
      <c r="C112" s="298" t="s">
        <v>352</v>
      </c>
      <c r="D112" s="298">
        <v>71</v>
      </c>
      <c r="E112" s="269">
        <f>D112*100/D121</f>
        <v>10.502958579881657</v>
      </c>
    </row>
    <row r="113" spans="3:5" ht="20.25">
      <c r="C113" s="298" t="s">
        <v>333</v>
      </c>
      <c r="D113" s="298">
        <v>35</v>
      </c>
      <c r="E113" s="269">
        <f>D113*100/D121</f>
        <v>5.1775147928994079</v>
      </c>
    </row>
    <row r="114" spans="3:5" ht="20.25">
      <c r="C114" s="298" t="s">
        <v>354</v>
      </c>
      <c r="D114" s="298">
        <v>31</v>
      </c>
      <c r="E114" s="269">
        <f>D114*100/D121</f>
        <v>4.5857988165680474</v>
      </c>
    </row>
    <row r="115" spans="3:5" ht="20.25">
      <c r="C115" s="298" t="s">
        <v>355</v>
      </c>
      <c r="D115" s="298">
        <v>14</v>
      </c>
      <c r="E115" s="269">
        <f>D115*100/D121</f>
        <v>2.0710059171597632</v>
      </c>
    </row>
    <row r="116" spans="3:5" ht="20.25">
      <c r="C116" s="298" t="s">
        <v>353</v>
      </c>
      <c r="D116" s="298">
        <v>8</v>
      </c>
      <c r="E116" s="269">
        <f>D116*100/D121</f>
        <v>1.1834319526627219</v>
      </c>
    </row>
    <row r="117" spans="3:5" ht="20.25">
      <c r="C117" s="298" t="s">
        <v>447</v>
      </c>
      <c r="D117" s="298">
        <v>6</v>
      </c>
      <c r="E117" s="269">
        <f>D117*100/D121</f>
        <v>0.8875739644970414</v>
      </c>
    </row>
    <row r="118" spans="3:5" ht="20.25">
      <c r="C118" s="298" t="s">
        <v>356</v>
      </c>
      <c r="D118" s="298">
        <v>3</v>
      </c>
      <c r="E118" s="269">
        <f>D118*100/D121</f>
        <v>0.4437869822485207</v>
      </c>
    </row>
    <row r="119" spans="3:5" ht="20.25">
      <c r="C119" s="298" t="s">
        <v>516</v>
      </c>
      <c r="D119" s="298">
        <v>2</v>
      </c>
      <c r="E119" s="269">
        <f>D119*100/D121</f>
        <v>0.29585798816568049</v>
      </c>
    </row>
    <row r="120" spans="3:5">
      <c r="E120" s="269"/>
    </row>
    <row r="121" spans="3:5">
      <c r="C121" s="258" t="s">
        <v>41</v>
      </c>
      <c r="D121" s="258">
        <f>SUM(D110:D119)</f>
        <v>676</v>
      </c>
    </row>
  </sheetData>
  <autoFilter ref="C2:D2">
    <sortState ref="C3:D22">
      <sortCondition descending="1" ref="D2"/>
    </sortState>
  </autoFilter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T97"/>
  <sheetViews>
    <sheetView topLeftCell="A71" workbookViewId="0">
      <selection activeCell="V88" sqref="V88"/>
    </sheetView>
  </sheetViews>
  <sheetFormatPr defaultRowHeight="20.25"/>
  <cols>
    <col min="2" max="2" width="17.69921875" customWidth="1"/>
    <col min="3" max="14" width="9.8984375" style="301" hidden="1" customWidth="1"/>
    <col min="15" max="20" width="9.8984375" style="301" customWidth="1"/>
  </cols>
  <sheetData>
    <row r="1" spans="1:20">
      <c r="B1" s="299" t="s">
        <v>935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>
      <c r="B2" s="299" t="s">
        <v>732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>
      <c r="B3" s="300" t="s">
        <v>555</v>
      </c>
      <c r="C3" s="300" t="s">
        <v>936</v>
      </c>
      <c r="D3" s="300" t="s">
        <v>937</v>
      </c>
      <c r="E3" s="300" t="s">
        <v>938</v>
      </c>
      <c r="F3" s="300" t="s">
        <v>939</v>
      </c>
      <c r="G3" s="300" t="s">
        <v>940</v>
      </c>
      <c r="H3" s="300" t="s">
        <v>941</v>
      </c>
      <c r="I3" s="300" t="s">
        <v>942</v>
      </c>
      <c r="J3" s="300" t="s">
        <v>943</v>
      </c>
      <c r="K3" s="300" t="s">
        <v>944</v>
      </c>
      <c r="L3" s="300" t="s">
        <v>945</v>
      </c>
      <c r="M3" s="300" t="s">
        <v>946</v>
      </c>
      <c r="N3" s="300" t="s">
        <v>947</v>
      </c>
      <c r="O3" s="300" t="s">
        <v>556</v>
      </c>
      <c r="P3" s="300" t="s">
        <v>556</v>
      </c>
      <c r="Q3" s="300" t="s">
        <v>557</v>
      </c>
      <c r="R3" s="300" t="s">
        <v>558</v>
      </c>
      <c r="S3" s="300" t="s">
        <v>559</v>
      </c>
      <c r="T3" s="300" t="s">
        <v>40</v>
      </c>
    </row>
    <row r="4" spans="1:20" hidden="1">
      <c r="B4" s="300" t="s">
        <v>560</v>
      </c>
      <c r="C4" s="300">
        <v>12531</v>
      </c>
      <c r="D4" s="300">
        <v>7076</v>
      </c>
      <c r="E4" s="300">
        <v>5413</v>
      </c>
      <c r="F4" s="300">
        <v>4325</v>
      </c>
      <c r="G4" s="300">
        <v>4156</v>
      </c>
      <c r="H4" s="300">
        <v>9570</v>
      </c>
      <c r="I4" s="300">
        <v>15667</v>
      </c>
      <c r="J4" s="300">
        <v>16045</v>
      </c>
      <c r="K4" s="300">
        <v>10427</v>
      </c>
      <c r="L4" s="300">
        <v>2213</v>
      </c>
      <c r="M4" s="300">
        <v>0</v>
      </c>
      <c r="N4" s="300">
        <v>0</v>
      </c>
      <c r="O4" s="300">
        <v>87423</v>
      </c>
      <c r="P4" s="300">
        <v>67</v>
      </c>
      <c r="Q4" s="300">
        <v>132.32</v>
      </c>
      <c r="R4" s="300">
        <v>0.1</v>
      </c>
      <c r="S4" s="300">
        <v>0.08</v>
      </c>
      <c r="T4" s="300">
        <v>66071545</v>
      </c>
    </row>
    <row r="5" spans="1:20" hidden="1">
      <c r="B5" s="300" t="s">
        <v>561</v>
      </c>
      <c r="C5" s="300">
        <v>1098</v>
      </c>
      <c r="D5" s="300">
        <v>718</v>
      </c>
      <c r="E5" s="300">
        <v>795</v>
      </c>
      <c r="F5" s="300">
        <v>924</v>
      </c>
      <c r="G5" s="300">
        <v>1569</v>
      </c>
      <c r="H5" s="300">
        <v>4508</v>
      </c>
      <c r="I5" s="300">
        <v>7184</v>
      </c>
      <c r="J5" s="300">
        <v>5039</v>
      </c>
      <c r="K5" s="300">
        <v>2516</v>
      </c>
      <c r="L5" s="300">
        <v>477</v>
      </c>
      <c r="M5" s="300">
        <v>0</v>
      </c>
      <c r="N5" s="300">
        <v>0</v>
      </c>
      <c r="O5" s="300">
        <v>24828</v>
      </c>
      <c r="P5" s="300">
        <v>13</v>
      </c>
      <c r="Q5" s="300">
        <v>207.61</v>
      </c>
      <c r="R5" s="300">
        <v>0.11</v>
      </c>
      <c r="S5" s="300">
        <v>0.05</v>
      </c>
      <c r="T5" s="300">
        <v>11959102</v>
      </c>
    </row>
    <row r="6" spans="1:20" hidden="1">
      <c r="B6" s="300" t="s">
        <v>562</v>
      </c>
      <c r="C6" s="300">
        <v>359</v>
      </c>
      <c r="D6" s="300">
        <v>224</v>
      </c>
      <c r="E6" s="300">
        <v>237</v>
      </c>
      <c r="F6" s="300">
        <v>395</v>
      </c>
      <c r="G6" s="300">
        <v>1097</v>
      </c>
      <c r="H6" s="300">
        <v>3470</v>
      </c>
      <c r="I6" s="300">
        <v>5428</v>
      </c>
      <c r="J6" s="300">
        <v>3534</v>
      </c>
      <c r="K6" s="300">
        <v>1702</v>
      </c>
      <c r="L6" s="300">
        <v>336</v>
      </c>
      <c r="M6" s="300">
        <v>0</v>
      </c>
      <c r="N6" s="300">
        <v>0</v>
      </c>
      <c r="O6" s="300">
        <v>16782</v>
      </c>
      <c r="P6" s="300">
        <v>6</v>
      </c>
      <c r="Q6" s="300">
        <v>286.51</v>
      </c>
      <c r="R6" s="300">
        <v>0.1</v>
      </c>
      <c r="S6" s="300">
        <v>0.04</v>
      </c>
      <c r="T6" s="300">
        <v>5857413</v>
      </c>
    </row>
    <row r="7" spans="1:20">
      <c r="A7">
        <v>1</v>
      </c>
      <c r="B7" s="300" t="s">
        <v>569</v>
      </c>
      <c r="C7" s="300">
        <v>83</v>
      </c>
      <c r="D7" s="300">
        <v>57</v>
      </c>
      <c r="E7" s="300">
        <v>62</v>
      </c>
      <c r="F7" s="300">
        <v>174</v>
      </c>
      <c r="G7" s="300">
        <v>517</v>
      </c>
      <c r="H7" s="300">
        <v>2028</v>
      </c>
      <c r="I7" s="300">
        <v>2611</v>
      </c>
      <c r="J7" s="300">
        <v>1139</v>
      </c>
      <c r="K7" s="300">
        <v>385</v>
      </c>
      <c r="L7" s="300">
        <v>73</v>
      </c>
      <c r="M7" s="300">
        <v>0</v>
      </c>
      <c r="N7" s="300">
        <v>0</v>
      </c>
      <c r="O7" s="300">
        <v>7129</v>
      </c>
      <c r="P7" s="300">
        <v>0</v>
      </c>
      <c r="Q7" s="300">
        <v>548.67999999999995</v>
      </c>
      <c r="R7" s="300">
        <v>0</v>
      </c>
      <c r="S7" s="300">
        <v>0</v>
      </c>
      <c r="T7" s="300">
        <v>1299306</v>
      </c>
    </row>
    <row r="8" spans="1:20">
      <c r="A8">
        <v>2</v>
      </c>
      <c r="B8" s="300" t="s">
        <v>640</v>
      </c>
      <c r="C8" s="300">
        <v>415</v>
      </c>
      <c r="D8" s="300">
        <v>248</v>
      </c>
      <c r="E8" s="300">
        <v>212</v>
      </c>
      <c r="F8" s="300">
        <v>107</v>
      </c>
      <c r="G8" s="300">
        <v>84</v>
      </c>
      <c r="H8" s="300">
        <v>163</v>
      </c>
      <c r="I8" s="300">
        <v>251</v>
      </c>
      <c r="J8" s="300">
        <v>347</v>
      </c>
      <c r="K8" s="300">
        <v>218</v>
      </c>
      <c r="L8" s="300">
        <v>70</v>
      </c>
      <c r="M8" s="300">
        <v>0</v>
      </c>
      <c r="N8" s="300">
        <v>0</v>
      </c>
      <c r="O8" s="300">
        <v>2115</v>
      </c>
      <c r="P8" s="300">
        <v>0</v>
      </c>
      <c r="Q8" s="300">
        <v>502.68</v>
      </c>
      <c r="R8" s="300">
        <v>0</v>
      </c>
      <c r="S8" s="300">
        <v>0</v>
      </c>
      <c r="T8" s="300">
        <v>420746</v>
      </c>
    </row>
    <row r="9" spans="1:20">
      <c r="A9">
        <v>3</v>
      </c>
      <c r="B9" s="300" t="s">
        <v>570</v>
      </c>
      <c r="C9" s="300">
        <v>58</v>
      </c>
      <c r="D9" s="300">
        <v>34</v>
      </c>
      <c r="E9" s="300">
        <v>30</v>
      </c>
      <c r="F9" s="300">
        <v>58</v>
      </c>
      <c r="G9" s="300">
        <v>110</v>
      </c>
      <c r="H9" s="300">
        <v>211</v>
      </c>
      <c r="I9" s="300">
        <v>465</v>
      </c>
      <c r="J9" s="300">
        <v>308</v>
      </c>
      <c r="K9" s="300">
        <v>125</v>
      </c>
      <c r="L9" s="300">
        <v>21</v>
      </c>
      <c r="M9" s="300">
        <v>0</v>
      </c>
      <c r="N9" s="300">
        <v>0</v>
      </c>
      <c r="O9" s="300">
        <v>1420</v>
      </c>
      <c r="P9" s="300">
        <v>0</v>
      </c>
      <c r="Q9" s="300">
        <v>494.4</v>
      </c>
      <c r="R9" s="300">
        <v>0</v>
      </c>
      <c r="S9" s="300">
        <v>0</v>
      </c>
      <c r="T9" s="300">
        <v>287215</v>
      </c>
    </row>
    <row r="10" spans="1:20">
      <c r="A10">
        <v>4</v>
      </c>
      <c r="B10" s="300" t="s">
        <v>564</v>
      </c>
      <c r="C10" s="300">
        <v>50</v>
      </c>
      <c r="D10" s="300">
        <v>20</v>
      </c>
      <c r="E10" s="300">
        <v>20</v>
      </c>
      <c r="F10" s="300">
        <v>17</v>
      </c>
      <c r="G10" s="300">
        <v>65</v>
      </c>
      <c r="H10" s="300">
        <v>258</v>
      </c>
      <c r="I10" s="300">
        <v>472</v>
      </c>
      <c r="J10" s="300">
        <v>411</v>
      </c>
      <c r="K10" s="300">
        <v>228</v>
      </c>
      <c r="L10" s="300">
        <v>53</v>
      </c>
      <c r="M10" s="300">
        <v>0</v>
      </c>
      <c r="N10" s="300">
        <v>0</v>
      </c>
      <c r="O10" s="300">
        <v>1594</v>
      </c>
      <c r="P10" s="300">
        <v>1</v>
      </c>
      <c r="Q10" s="300">
        <v>399.5</v>
      </c>
      <c r="R10" s="300">
        <v>0.25</v>
      </c>
      <c r="S10" s="300">
        <v>0.06</v>
      </c>
      <c r="T10" s="300">
        <v>398998</v>
      </c>
    </row>
    <row r="11" spans="1:20">
      <c r="A11">
        <v>5</v>
      </c>
      <c r="B11" s="300" t="s">
        <v>567</v>
      </c>
      <c r="C11" s="300">
        <v>18</v>
      </c>
      <c r="D11" s="300">
        <v>36</v>
      </c>
      <c r="E11" s="300">
        <v>25</v>
      </c>
      <c r="F11" s="300">
        <v>25</v>
      </c>
      <c r="G11" s="300">
        <v>201</v>
      </c>
      <c r="H11" s="300">
        <v>421</v>
      </c>
      <c r="I11" s="300">
        <v>557</v>
      </c>
      <c r="J11" s="300">
        <v>379</v>
      </c>
      <c r="K11" s="300">
        <v>128</v>
      </c>
      <c r="L11" s="300">
        <v>21</v>
      </c>
      <c r="M11" s="300">
        <v>0</v>
      </c>
      <c r="N11" s="300">
        <v>0</v>
      </c>
      <c r="O11" s="300">
        <v>1811</v>
      </c>
      <c r="P11" s="300">
        <v>1</v>
      </c>
      <c r="Q11" s="300">
        <v>382.37</v>
      </c>
      <c r="R11" s="300">
        <v>0.21</v>
      </c>
      <c r="S11" s="300">
        <v>0.06</v>
      </c>
      <c r="T11" s="300">
        <v>473630</v>
      </c>
    </row>
    <row r="12" spans="1:20">
      <c r="A12">
        <v>6</v>
      </c>
      <c r="B12" s="300" t="s">
        <v>648</v>
      </c>
      <c r="C12" s="300">
        <v>268</v>
      </c>
      <c r="D12" s="300">
        <v>150</v>
      </c>
      <c r="E12" s="300">
        <v>80</v>
      </c>
      <c r="F12" s="300">
        <v>54</v>
      </c>
      <c r="G12" s="300">
        <v>50</v>
      </c>
      <c r="H12" s="300">
        <v>102</v>
      </c>
      <c r="I12" s="300">
        <v>227</v>
      </c>
      <c r="J12" s="300">
        <v>396</v>
      </c>
      <c r="K12" s="300">
        <v>326</v>
      </c>
      <c r="L12" s="300">
        <v>68</v>
      </c>
      <c r="M12" s="300">
        <v>0</v>
      </c>
      <c r="N12" s="300">
        <v>0</v>
      </c>
      <c r="O12" s="300">
        <v>1721</v>
      </c>
      <c r="P12" s="300">
        <v>1</v>
      </c>
      <c r="Q12" s="300">
        <v>330.26</v>
      </c>
      <c r="R12" s="300">
        <v>0.19</v>
      </c>
      <c r="S12" s="300">
        <v>0.06</v>
      </c>
      <c r="T12" s="300">
        <v>521109</v>
      </c>
    </row>
    <row r="13" spans="1:20">
      <c r="A13">
        <v>7</v>
      </c>
      <c r="B13" s="300" t="s">
        <v>641</v>
      </c>
      <c r="C13" s="300">
        <v>682</v>
      </c>
      <c r="D13" s="300">
        <v>363</v>
      </c>
      <c r="E13" s="300">
        <v>292</v>
      </c>
      <c r="F13" s="300">
        <v>147</v>
      </c>
      <c r="G13" s="300">
        <v>147</v>
      </c>
      <c r="H13" s="300">
        <v>267</v>
      </c>
      <c r="I13" s="300">
        <v>393</v>
      </c>
      <c r="J13" s="300">
        <v>592</v>
      </c>
      <c r="K13" s="300">
        <v>461</v>
      </c>
      <c r="L13" s="300">
        <v>129</v>
      </c>
      <c r="M13" s="300">
        <v>0</v>
      </c>
      <c r="N13" s="300">
        <v>0</v>
      </c>
      <c r="O13" s="300">
        <v>3473</v>
      </c>
      <c r="P13" s="300">
        <v>0</v>
      </c>
      <c r="Q13" s="300">
        <v>323.14999999999998</v>
      </c>
      <c r="R13" s="300">
        <v>0</v>
      </c>
      <c r="S13" s="300">
        <v>0</v>
      </c>
      <c r="T13" s="300">
        <v>1074726</v>
      </c>
    </row>
    <row r="14" spans="1:20">
      <c r="A14">
        <v>8</v>
      </c>
      <c r="B14" s="300" t="s">
        <v>649</v>
      </c>
      <c r="C14" s="300">
        <v>220</v>
      </c>
      <c r="D14" s="300">
        <v>170</v>
      </c>
      <c r="E14" s="300">
        <v>96</v>
      </c>
      <c r="F14" s="300">
        <v>64</v>
      </c>
      <c r="G14" s="300">
        <v>58</v>
      </c>
      <c r="H14" s="300">
        <v>108</v>
      </c>
      <c r="I14" s="300">
        <v>251</v>
      </c>
      <c r="J14" s="300">
        <v>486</v>
      </c>
      <c r="K14" s="300">
        <v>392</v>
      </c>
      <c r="L14" s="300">
        <v>78</v>
      </c>
      <c r="M14" s="300">
        <v>0</v>
      </c>
      <c r="N14" s="300">
        <v>0</v>
      </c>
      <c r="O14" s="300">
        <v>1923</v>
      </c>
      <c r="P14" s="300">
        <v>2</v>
      </c>
      <c r="Q14" s="300">
        <v>261.63</v>
      </c>
      <c r="R14" s="300">
        <v>0.27</v>
      </c>
      <c r="S14" s="300">
        <v>0.1</v>
      </c>
      <c r="T14" s="300">
        <v>735017</v>
      </c>
    </row>
    <row r="15" spans="1:20" hidden="1">
      <c r="B15" s="300" t="s">
        <v>644</v>
      </c>
      <c r="C15" s="300">
        <v>1843</v>
      </c>
      <c r="D15" s="300">
        <v>1033</v>
      </c>
      <c r="E15" s="300">
        <v>591</v>
      </c>
      <c r="F15" s="300">
        <v>389</v>
      </c>
      <c r="G15" s="300">
        <v>400</v>
      </c>
      <c r="H15" s="300">
        <v>755</v>
      </c>
      <c r="I15" s="300">
        <v>1530</v>
      </c>
      <c r="J15" s="300">
        <v>2301</v>
      </c>
      <c r="K15" s="300">
        <v>1872</v>
      </c>
      <c r="L15" s="300">
        <v>443</v>
      </c>
      <c r="M15" s="300">
        <v>0</v>
      </c>
      <c r="N15" s="300">
        <v>0</v>
      </c>
      <c r="O15" s="300">
        <v>11157</v>
      </c>
      <c r="P15" s="300">
        <v>8</v>
      </c>
      <c r="Q15" s="300">
        <v>222.46</v>
      </c>
      <c r="R15" s="300">
        <v>0.16</v>
      </c>
      <c r="S15" s="300">
        <v>7.0000000000000007E-2</v>
      </c>
      <c r="T15" s="300">
        <v>5015209</v>
      </c>
    </row>
    <row r="16" spans="1:20">
      <c r="A16">
        <v>9</v>
      </c>
      <c r="B16" s="300" t="s">
        <v>645</v>
      </c>
      <c r="C16" s="300">
        <v>903</v>
      </c>
      <c r="D16" s="300">
        <v>443</v>
      </c>
      <c r="E16" s="300">
        <v>250</v>
      </c>
      <c r="F16" s="300">
        <v>110</v>
      </c>
      <c r="G16" s="300">
        <v>144</v>
      </c>
      <c r="H16" s="300">
        <v>269</v>
      </c>
      <c r="I16" s="300">
        <v>401</v>
      </c>
      <c r="J16" s="300">
        <v>487</v>
      </c>
      <c r="K16" s="300">
        <v>452</v>
      </c>
      <c r="L16" s="300">
        <v>131</v>
      </c>
      <c r="M16" s="300">
        <v>0</v>
      </c>
      <c r="N16" s="300">
        <v>0</v>
      </c>
      <c r="O16" s="300">
        <v>3590</v>
      </c>
      <c r="P16" s="300">
        <v>2</v>
      </c>
      <c r="Q16" s="300">
        <v>250.78</v>
      </c>
      <c r="R16" s="300">
        <v>0.14000000000000001</v>
      </c>
      <c r="S16" s="300">
        <v>0.06</v>
      </c>
      <c r="T16" s="300">
        <v>1431512</v>
      </c>
    </row>
    <row r="17" spans="1:20">
      <c r="A17">
        <v>10</v>
      </c>
      <c r="B17" s="300" t="s">
        <v>650</v>
      </c>
      <c r="C17" s="300">
        <v>172</v>
      </c>
      <c r="D17" s="300">
        <v>103</v>
      </c>
      <c r="E17" s="300">
        <v>60</v>
      </c>
      <c r="F17" s="300">
        <v>60</v>
      </c>
      <c r="G17" s="300">
        <v>51</v>
      </c>
      <c r="H17" s="300">
        <v>82</v>
      </c>
      <c r="I17" s="300">
        <v>202</v>
      </c>
      <c r="J17" s="300">
        <v>292</v>
      </c>
      <c r="K17" s="300">
        <v>217</v>
      </c>
      <c r="L17" s="300">
        <v>37</v>
      </c>
      <c r="M17" s="300">
        <v>0</v>
      </c>
      <c r="N17" s="300">
        <v>0</v>
      </c>
      <c r="O17" s="300">
        <v>1276</v>
      </c>
      <c r="P17" s="300">
        <v>3</v>
      </c>
      <c r="Q17" s="300">
        <v>232.88</v>
      </c>
      <c r="R17" s="300">
        <v>0.55000000000000004</v>
      </c>
      <c r="S17" s="300">
        <v>0.24</v>
      </c>
      <c r="T17" s="300">
        <v>547930</v>
      </c>
    </row>
    <row r="18" spans="1:20">
      <c r="A18">
        <v>11</v>
      </c>
      <c r="B18" s="326" t="s">
        <v>619</v>
      </c>
      <c r="C18" s="300">
        <v>26</v>
      </c>
      <c r="D18" s="300">
        <v>19</v>
      </c>
      <c r="E18" s="300">
        <v>27</v>
      </c>
      <c r="F18" s="300">
        <v>95</v>
      </c>
      <c r="G18" s="300">
        <v>113</v>
      </c>
      <c r="H18" s="300">
        <v>217</v>
      </c>
      <c r="I18" s="300">
        <v>265</v>
      </c>
      <c r="J18" s="300">
        <v>122</v>
      </c>
      <c r="K18" s="300">
        <v>63</v>
      </c>
      <c r="L18" s="300">
        <v>18</v>
      </c>
      <c r="M18" s="300">
        <v>0</v>
      </c>
      <c r="N18" s="300">
        <v>0</v>
      </c>
      <c r="O18" s="300">
        <v>965</v>
      </c>
      <c r="P18" s="300">
        <v>0</v>
      </c>
      <c r="Q18" s="300">
        <v>229.17</v>
      </c>
      <c r="R18" s="300">
        <v>0</v>
      </c>
      <c r="S18" s="300">
        <v>0</v>
      </c>
      <c r="T18" s="300">
        <v>421086</v>
      </c>
    </row>
    <row r="19" spans="1:20">
      <c r="A19">
        <v>12</v>
      </c>
      <c r="B19" s="300" t="s">
        <v>601</v>
      </c>
      <c r="C19" s="300">
        <v>178</v>
      </c>
      <c r="D19" s="300">
        <v>94</v>
      </c>
      <c r="E19" s="300">
        <v>72</v>
      </c>
      <c r="F19" s="300">
        <v>48</v>
      </c>
      <c r="G19" s="300">
        <v>58</v>
      </c>
      <c r="H19" s="300">
        <v>91</v>
      </c>
      <c r="I19" s="300">
        <v>159</v>
      </c>
      <c r="J19" s="300">
        <v>177</v>
      </c>
      <c r="K19" s="300">
        <v>165</v>
      </c>
      <c r="L19" s="300">
        <v>30</v>
      </c>
      <c r="M19" s="300">
        <v>0</v>
      </c>
      <c r="N19" s="300">
        <v>0</v>
      </c>
      <c r="O19" s="300">
        <v>1072</v>
      </c>
      <c r="P19" s="300">
        <v>0</v>
      </c>
      <c r="Q19" s="300">
        <v>221.81</v>
      </c>
      <c r="R19" s="300">
        <v>0</v>
      </c>
      <c r="S19" s="300">
        <v>0</v>
      </c>
      <c r="T19" s="300">
        <v>483305</v>
      </c>
    </row>
    <row r="20" spans="1:20">
      <c r="A20">
        <v>13</v>
      </c>
      <c r="B20" s="300" t="s">
        <v>568</v>
      </c>
      <c r="C20" s="300">
        <v>23</v>
      </c>
      <c r="D20" s="300">
        <v>8</v>
      </c>
      <c r="E20" s="300">
        <v>4</v>
      </c>
      <c r="F20" s="300">
        <v>3</v>
      </c>
      <c r="G20" s="300">
        <v>42</v>
      </c>
      <c r="H20" s="300">
        <v>192</v>
      </c>
      <c r="I20" s="300">
        <v>281</v>
      </c>
      <c r="J20" s="300">
        <v>217</v>
      </c>
      <c r="K20" s="300">
        <v>156</v>
      </c>
      <c r="L20" s="300">
        <v>36</v>
      </c>
      <c r="M20" s="300">
        <v>0</v>
      </c>
      <c r="N20" s="300">
        <v>0</v>
      </c>
      <c r="O20" s="300">
        <v>962</v>
      </c>
      <c r="P20" s="300">
        <v>0</v>
      </c>
      <c r="Q20" s="300">
        <v>209.2</v>
      </c>
      <c r="R20" s="300">
        <v>0</v>
      </c>
      <c r="S20" s="300">
        <v>0</v>
      </c>
      <c r="T20" s="300">
        <v>459858</v>
      </c>
    </row>
    <row r="21" spans="1:20" hidden="1">
      <c r="B21" s="300" t="s">
        <v>667</v>
      </c>
      <c r="C21" s="300">
        <v>1839</v>
      </c>
      <c r="D21" s="300">
        <v>1035</v>
      </c>
      <c r="E21" s="300">
        <v>788</v>
      </c>
      <c r="F21" s="300">
        <v>470</v>
      </c>
      <c r="G21" s="300">
        <v>404</v>
      </c>
      <c r="H21" s="300">
        <v>659</v>
      </c>
      <c r="I21" s="300">
        <v>1052</v>
      </c>
      <c r="J21" s="300">
        <v>1491</v>
      </c>
      <c r="K21" s="300">
        <v>1108</v>
      </c>
      <c r="L21" s="300">
        <v>268</v>
      </c>
      <c r="M21" s="300">
        <v>0</v>
      </c>
      <c r="N21" s="300">
        <v>0</v>
      </c>
      <c r="O21" s="300">
        <v>9114</v>
      </c>
      <c r="P21" s="300">
        <v>4</v>
      </c>
      <c r="Q21" s="300">
        <v>202.99</v>
      </c>
      <c r="R21" s="300">
        <v>0.09</v>
      </c>
      <c r="S21" s="300">
        <v>0.04</v>
      </c>
      <c r="T21" s="300">
        <v>4489783</v>
      </c>
    </row>
    <row r="22" spans="1:20">
      <c r="A22">
        <v>14</v>
      </c>
      <c r="B22" s="300" t="s">
        <v>576</v>
      </c>
      <c r="C22" s="300">
        <v>13</v>
      </c>
      <c r="D22" s="300">
        <v>18</v>
      </c>
      <c r="E22" s="300">
        <v>41</v>
      </c>
      <c r="F22" s="300">
        <v>45</v>
      </c>
      <c r="G22" s="300">
        <v>119</v>
      </c>
      <c r="H22" s="300">
        <v>397</v>
      </c>
      <c r="I22" s="300">
        <v>621</v>
      </c>
      <c r="J22" s="300">
        <v>531</v>
      </c>
      <c r="K22" s="300">
        <v>188</v>
      </c>
      <c r="L22" s="300">
        <v>25</v>
      </c>
      <c r="M22" s="300">
        <v>0</v>
      </c>
      <c r="N22" s="300">
        <v>0</v>
      </c>
      <c r="O22" s="300">
        <v>1998</v>
      </c>
      <c r="P22" s="300">
        <v>3</v>
      </c>
      <c r="Q22" s="300">
        <v>205.89</v>
      </c>
      <c r="R22" s="300">
        <v>0.31</v>
      </c>
      <c r="S22" s="300">
        <v>0.15</v>
      </c>
      <c r="T22" s="300">
        <v>970403</v>
      </c>
    </row>
    <row r="23" spans="1:20">
      <c r="A23">
        <v>15</v>
      </c>
      <c r="B23" s="326" t="s">
        <v>622</v>
      </c>
      <c r="C23" s="300">
        <v>26</v>
      </c>
      <c r="D23" s="300">
        <v>20</v>
      </c>
      <c r="E23" s="300">
        <v>28</v>
      </c>
      <c r="F23" s="300">
        <v>98</v>
      </c>
      <c r="G23" s="300">
        <v>153</v>
      </c>
      <c r="H23" s="300">
        <v>256</v>
      </c>
      <c r="I23" s="300">
        <v>288</v>
      </c>
      <c r="J23" s="300">
        <v>226</v>
      </c>
      <c r="K23" s="300">
        <v>103</v>
      </c>
      <c r="L23" s="300">
        <v>26</v>
      </c>
      <c r="M23" s="300">
        <v>0</v>
      </c>
      <c r="N23" s="300">
        <v>0</v>
      </c>
      <c r="O23" s="300">
        <v>1224</v>
      </c>
      <c r="P23" s="300">
        <v>0</v>
      </c>
      <c r="Q23" s="300">
        <v>192.38</v>
      </c>
      <c r="R23" s="300">
        <v>0</v>
      </c>
      <c r="S23" s="300">
        <v>0</v>
      </c>
      <c r="T23" s="300">
        <v>636242</v>
      </c>
    </row>
    <row r="24" spans="1:20">
      <c r="A24">
        <v>16</v>
      </c>
      <c r="B24" s="326" t="s">
        <v>633</v>
      </c>
      <c r="C24" s="300">
        <v>90</v>
      </c>
      <c r="D24" s="300">
        <v>103</v>
      </c>
      <c r="E24" s="300">
        <v>218</v>
      </c>
      <c r="F24" s="300">
        <v>257</v>
      </c>
      <c r="G24" s="300">
        <v>237</v>
      </c>
      <c r="H24" s="300">
        <v>482</v>
      </c>
      <c r="I24" s="300">
        <v>933</v>
      </c>
      <c r="J24" s="300">
        <v>890</v>
      </c>
      <c r="K24" s="300">
        <v>315</v>
      </c>
      <c r="L24" s="300">
        <v>59</v>
      </c>
      <c r="M24" s="300">
        <v>0</v>
      </c>
      <c r="N24" s="300">
        <v>0</v>
      </c>
      <c r="O24" s="300">
        <v>3584</v>
      </c>
      <c r="P24" s="300">
        <v>3</v>
      </c>
      <c r="Q24" s="300">
        <v>191.69</v>
      </c>
      <c r="R24" s="300">
        <v>0.16</v>
      </c>
      <c r="S24" s="300">
        <v>0.08</v>
      </c>
      <c r="T24" s="300">
        <v>1869708</v>
      </c>
    </row>
    <row r="25" spans="1:20">
      <c r="A25">
        <v>17</v>
      </c>
      <c r="B25" s="300" t="s">
        <v>605</v>
      </c>
      <c r="C25" s="300">
        <v>891</v>
      </c>
      <c r="D25" s="300">
        <v>396</v>
      </c>
      <c r="E25" s="300">
        <v>297</v>
      </c>
      <c r="F25" s="300">
        <v>226</v>
      </c>
      <c r="G25" s="300">
        <v>124</v>
      </c>
      <c r="H25" s="300">
        <v>192</v>
      </c>
      <c r="I25" s="300">
        <v>210</v>
      </c>
      <c r="J25" s="300">
        <v>273</v>
      </c>
      <c r="K25" s="300">
        <v>285</v>
      </c>
      <c r="L25" s="300">
        <v>70</v>
      </c>
      <c r="M25" s="300">
        <v>0</v>
      </c>
      <c r="N25" s="300">
        <v>0</v>
      </c>
      <c r="O25" s="300">
        <v>2964</v>
      </c>
      <c r="P25" s="300">
        <v>3</v>
      </c>
      <c r="Q25" s="300">
        <v>184.51</v>
      </c>
      <c r="R25" s="300">
        <v>0.19</v>
      </c>
      <c r="S25" s="300">
        <v>0.1</v>
      </c>
      <c r="T25" s="300">
        <v>1606412</v>
      </c>
    </row>
    <row r="26" spans="1:20">
      <c r="A26">
        <v>18</v>
      </c>
      <c r="B26" s="300" t="s">
        <v>575</v>
      </c>
      <c r="C26" s="300">
        <v>70</v>
      </c>
      <c r="D26" s="300">
        <v>47</v>
      </c>
      <c r="E26" s="300">
        <v>56</v>
      </c>
      <c r="F26" s="300">
        <v>104</v>
      </c>
      <c r="G26" s="300">
        <v>89</v>
      </c>
      <c r="H26" s="300">
        <v>193</v>
      </c>
      <c r="I26" s="300">
        <v>375</v>
      </c>
      <c r="J26" s="300">
        <v>311</v>
      </c>
      <c r="K26" s="300">
        <v>246</v>
      </c>
      <c r="L26" s="300">
        <v>36</v>
      </c>
      <c r="M26" s="300">
        <v>0</v>
      </c>
      <c r="N26" s="300">
        <v>0</v>
      </c>
      <c r="O26" s="300">
        <v>1527</v>
      </c>
      <c r="P26" s="300">
        <v>2</v>
      </c>
      <c r="Q26" s="300">
        <v>181.11</v>
      </c>
      <c r="R26" s="300">
        <v>0.24</v>
      </c>
      <c r="S26" s="300">
        <v>0.13</v>
      </c>
      <c r="T26" s="300">
        <v>843111</v>
      </c>
    </row>
    <row r="27" spans="1:20" hidden="1">
      <c r="B27" s="300" t="s">
        <v>583</v>
      </c>
      <c r="C27" s="300">
        <v>6706</v>
      </c>
      <c r="D27" s="300">
        <v>3375</v>
      </c>
      <c r="E27" s="300">
        <v>2150</v>
      </c>
      <c r="F27" s="300">
        <v>1274</v>
      </c>
      <c r="G27" s="300">
        <v>770</v>
      </c>
      <c r="H27" s="300">
        <v>1290</v>
      </c>
      <c r="I27" s="300">
        <v>1888</v>
      </c>
      <c r="J27" s="300">
        <v>2757</v>
      </c>
      <c r="K27" s="300">
        <v>2506</v>
      </c>
      <c r="L27" s="300">
        <v>560</v>
      </c>
      <c r="M27" s="300">
        <v>0</v>
      </c>
      <c r="N27" s="300">
        <v>0</v>
      </c>
      <c r="O27" s="300">
        <v>23276</v>
      </c>
      <c r="P27" s="300">
        <v>24</v>
      </c>
      <c r="Q27" s="300">
        <v>101.83</v>
      </c>
      <c r="R27" s="300">
        <v>0.1</v>
      </c>
      <c r="S27" s="300">
        <v>0.1</v>
      </c>
      <c r="T27" s="300">
        <v>22858243</v>
      </c>
    </row>
    <row r="28" spans="1:20">
      <c r="A28">
        <v>19</v>
      </c>
      <c r="B28" s="300" t="s">
        <v>651</v>
      </c>
      <c r="C28" s="300">
        <v>143</v>
      </c>
      <c r="D28" s="300">
        <v>98</v>
      </c>
      <c r="E28" s="300">
        <v>75</v>
      </c>
      <c r="F28" s="300">
        <v>55</v>
      </c>
      <c r="G28" s="300">
        <v>43</v>
      </c>
      <c r="H28" s="300">
        <v>80</v>
      </c>
      <c r="I28" s="300">
        <v>211</v>
      </c>
      <c r="J28" s="300">
        <v>323</v>
      </c>
      <c r="K28" s="300">
        <v>298</v>
      </c>
      <c r="L28" s="300">
        <v>84</v>
      </c>
      <c r="M28" s="300">
        <v>0</v>
      </c>
      <c r="N28" s="300">
        <v>0</v>
      </c>
      <c r="O28" s="300">
        <v>1410</v>
      </c>
      <c r="P28" s="300">
        <v>0</v>
      </c>
      <c r="Q28" s="300">
        <v>172.66</v>
      </c>
      <c r="R28" s="300">
        <v>0</v>
      </c>
      <c r="S28" s="300">
        <v>0</v>
      </c>
      <c r="T28" s="300">
        <v>816642</v>
      </c>
    </row>
    <row r="29" spans="1:20" hidden="1">
      <c r="B29" s="300" t="s">
        <v>571</v>
      </c>
      <c r="C29" s="300">
        <v>281</v>
      </c>
      <c r="D29" s="300">
        <v>185</v>
      </c>
      <c r="E29" s="300">
        <v>245</v>
      </c>
      <c r="F29" s="300">
        <v>282</v>
      </c>
      <c r="G29" s="300">
        <v>372</v>
      </c>
      <c r="H29" s="300">
        <v>864</v>
      </c>
      <c r="I29" s="300">
        <v>1466</v>
      </c>
      <c r="J29" s="300">
        <v>1204</v>
      </c>
      <c r="K29" s="300">
        <v>571</v>
      </c>
      <c r="L29" s="300">
        <v>88</v>
      </c>
      <c r="M29" s="300">
        <v>0</v>
      </c>
      <c r="N29" s="300">
        <v>0</v>
      </c>
      <c r="O29" s="300">
        <v>5558</v>
      </c>
      <c r="P29" s="300">
        <v>5</v>
      </c>
      <c r="Q29" s="300">
        <v>157.79</v>
      </c>
      <c r="R29" s="300">
        <v>0.14000000000000001</v>
      </c>
      <c r="S29" s="300">
        <v>0.09</v>
      </c>
      <c r="T29" s="300">
        <v>3522489</v>
      </c>
    </row>
    <row r="30" spans="1:20">
      <c r="A30">
        <v>20</v>
      </c>
      <c r="B30" s="300" t="s">
        <v>647</v>
      </c>
      <c r="C30" s="300">
        <v>91</v>
      </c>
      <c r="D30" s="300">
        <v>51</v>
      </c>
      <c r="E30" s="300">
        <v>19</v>
      </c>
      <c r="F30" s="300">
        <v>42</v>
      </c>
      <c r="G30" s="300">
        <v>38</v>
      </c>
      <c r="H30" s="300">
        <v>97</v>
      </c>
      <c r="I30" s="300">
        <v>220</v>
      </c>
      <c r="J30" s="300">
        <v>299</v>
      </c>
      <c r="K30" s="300">
        <v>164</v>
      </c>
      <c r="L30" s="300">
        <v>41</v>
      </c>
      <c r="M30" s="300">
        <v>0</v>
      </c>
      <c r="N30" s="300">
        <v>0</v>
      </c>
      <c r="O30" s="300">
        <v>1062</v>
      </c>
      <c r="P30" s="300">
        <v>0</v>
      </c>
      <c r="Q30" s="300">
        <v>166.56</v>
      </c>
      <c r="R30" s="300">
        <v>0</v>
      </c>
      <c r="S30" s="300">
        <v>0</v>
      </c>
      <c r="T30" s="300">
        <v>637612</v>
      </c>
    </row>
    <row r="31" spans="1:20">
      <c r="A31">
        <v>21</v>
      </c>
      <c r="B31" s="300" t="s">
        <v>606</v>
      </c>
      <c r="C31" s="300">
        <v>206</v>
      </c>
      <c r="D31" s="300">
        <v>103</v>
      </c>
      <c r="E31" s="300">
        <v>108</v>
      </c>
      <c r="F31" s="300">
        <v>131</v>
      </c>
      <c r="G31" s="300">
        <v>82</v>
      </c>
      <c r="H31" s="300">
        <v>157</v>
      </c>
      <c r="I31" s="300">
        <v>150</v>
      </c>
      <c r="J31" s="300">
        <v>186</v>
      </c>
      <c r="K31" s="300">
        <v>112</v>
      </c>
      <c r="L31" s="300">
        <v>38</v>
      </c>
      <c r="M31" s="300">
        <v>0</v>
      </c>
      <c r="N31" s="300">
        <v>0</v>
      </c>
      <c r="O31" s="300">
        <v>1273</v>
      </c>
      <c r="P31" s="300">
        <v>0</v>
      </c>
      <c r="Q31" s="300">
        <v>166.34</v>
      </c>
      <c r="R31" s="300">
        <v>0</v>
      </c>
      <c r="S31" s="300">
        <v>0</v>
      </c>
      <c r="T31" s="300">
        <v>765287</v>
      </c>
    </row>
    <row r="32" spans="1:20">
      <c r="A32">
        <v>22</v>
      </c>
      <c r="B32" s="300" t="s">
        <v>639</v>
      </c>
      <c r="C32" s="300">
        <v>61</v>
      </c>
      <c r="D32" s="300">
        <v>46</v>
      </c>
      <c r="E32" s="300">
        <v>25</v>
      </c>
      <c r="F32" s="300">
        <v>29</v>
      </c>
      <c r="G32" s="300">
        <v>38</v>
      </c>
      <c r="H32" s="300">
        <v>44</v>
      </c>
      <c r="I32" s="300">
        <v>88</v>
      </c>
      <c r="J32" s="300">
        <v>69</v>
      </c>
      <c r="K32" s="300">
        <v>33</v>
      </c>
      <c r="L32" s="300">
        <v>5</v>
      </c>
      <c r="M32" s="300">
        <v>0</v>
      </c>
      <c r="N32" s="300">
        <v>0</v>
      </c>
      <c r="O32" s="300">
        <v>438</v>
      </c>
      <c r="P32" s="300">
        <v>0</v>
      </c>
      <c r="Q32" s="300">
        <v>163.89</v>
      </c>
      <c r="R32" s="300">
        <v>0</v>
      </c>
      <c r="S32" s="300">
        <v>0</v>
      </c>
      <c r="T32" s="300">
        <v>267250</v>
      </c>
    </row>
    <row r="33" spans="1:20">
      <c r="A33">
        <v>23</v>
      </c>
      <c r="B33" s="300" t="s">
        <v>566</v>
      </c>
      <c r="C33" s="300">
        <v>20</v>
      </c>
      <c r="D33" s="300">
        <v>8</v>
      </c>
      <c r="E33" s="300">
        <v>20</v>
      </c>
      <c r="F33" s="300">
        <v>38</v>
      </c>
      <c r="G33" s="300">
        <v>55</v>
      </c>
      <c r="H33" s="300">
        <v>98</v>
      </c>
      <c r="I33" s="300">
        <v>199</v>
      </c>
      <c r="J33" s="300">
        <v>160</v>
      </c>
      <c r="K33" s="300">
        <v>52</v>
      </c>
      <c r="L33" s="300">
        <v>5</v>
      </c>
      <c r="M33" s="300">
        <v>0</v>
      </c>
      <c r="N33" s="300">
        <v>0</v>
      </c>
      <c r="O33" s="300">
        <v>655</v>
      </c>
      <c r="P33" s="300">
        <v>1</v>
      </c>
      <c r="Q33" s="300">
        <v>152.86000000000001</v>
      </c>
      <c r="R33" s="300">
        <v>0.23</v>
      </c>
      <c r="S33" s="300">
        <v>0.15</v>
      </c>
      <c r="T33" s="300">
        <v>428499</v>
      </c>
    </row>
    <row r="34" spans="1:20">
      <c r="A34">
        <v>24</v>
      </c>
      <c r="B34" s="300" t="s">
        <v>563</v>
      </c>
      <c r="C34" s="300">
        <v>53</v>
      </c>
      <c r="D34" s="300">
        <v>29</v>
      </c>
      <c r="E34" s="300">
        <v>29</v>
      </c>
      <c r="F34" s="300">
        <v>41</v>
      </c>
      <c r="G34" s="300">
        <v>69</v>
      </c>
      <c r="H34" s="300">
        <v>204</v>
      </c>
      <c r="I34" s="300">
        <v>705</v>
      </c>
      <c r="J34" s="300">
        <v>767</v>
      </c>
      <c r="K34" s="300">
        <v>543</v>
      </c>
      <c r="L34" s="300">
        <v>105</v>
      </c>
      <c r="M34" s="300">
        <v>0</v>
      </c>
      <c r="N34" s="300">
        <v>0</v>
      </c>
      <c r="O34" s="300">
        <v>2545</v>
      </c>
      <c r="P34" s="300">
        <v>3</v>
      </c>
      <c r="Q34" s="300">
        <v>141.80000000000001</v>
      </c>
      <c r="R34" s="300">
        <v>0.17</v>
      </c>
      <c r="S34" s="300">
        <v>0.12</v>
      </c>
      <c r="T34" s="300">
        <v>1794774</v>
      </c>
    </row>
    <row r="35" spans="1:20">
      <c r="A35">
        <v>25</v>
      </c>
      <c r="B35" s="300" t="s">
        <v>597</v>
      </c>
      <c r="C35" s="300">
        <v>369</v>
      </c>
      <c r="D35" s="300">
        <v>207</v>
      </c>
      <c r="E35" s="300">
        <v>143</v>
      </c>
      <c r="F35" s="300">
        <v>64</v>
      </c>
      <c r="G35" s="300">
        <v>19</v>
      </c>
      <c r="H35" s="300">
        <v>17</v>
      </c>
      <c r="I35" s="300">
        <v>30</v>
      </c>
      <c r="J35" s="300">
        <v>111</v>
      </c>
      <c r="K35" s="300">
        <v>125</v>
      </c>
      <c r="L35" s="300">
        <v>23</v>
      </c>
      <c r="M35" s="300">
        <v>0</v>
      </c>
      <c r="N35" s="300">
        <v>0</v>
      </c>
      <c r="O35" s="300">
        <v>1108</v>
      </c>
      <c r="P35" s="300">
        <v>2</v>
      </c>
      <c r="Q35" s="300">
        <v>133.72999999999999</v>
      </c>
      <c r="R35" s="300">
        <v>0.24</v>
      </c>
      <c r="S35" s="300">
        <v>0.18</v>
      </c>
      <c r="T35" s="300">
        <v>828542</v>
      </c>
    </row>
    <row r="36" spans="1:20">
      <c r="A36">
        <v>26</v>
      </c>
      <c r="B36" s="300" t="s">
        <v>589</v>
      </c>
      <c r="C36" s="300">
        <v>88</v>
      </c>
      <c r="D36" s="300">
        <v>77</v>
      </c>
      <c r="E36" s="300">
        <v>48</v>
      </c>
      <c r="F36" s="300">
        <v>3</v>
      </c>
      <c r="G36" s="300">
        <v>9</v>
      </c>
      <c r="H36" s="300">
        <v>6</v>
      </c>
      <c r="I36" s="300">
        <v>18</v>
      </c>
      <c r="J36" s="300">
        <v>40</v>
      </c>
      <c r="K36" s="300">
        <v>58</v>
      </c>
      <c r="L36" s="300">
        <v>15</v>
      </c>
      <c r="M36" s="300">
        <v>0</v>
      </c>
      <c r="N36" s="300">
        <v>0</v>
      </c>
      <c r="O36" s="300">
        <v>362</v>
      </c>
      <c r="P36" s="300">
        <v>0</v>
      </c>
      <c r="Q36" s="300">
        <v>133.26</v>
      </c>
      <c r="R36" s="300">
        <v>0</v>
      </c>
      <c r="S36" s="300">
        <v>0</v>
      </c>
      <c r="T36" s="300">
        <v>271656</v>
      </c>
    </row>
    <row r="37" spans="1:20">
      <c r="A37">
        <v>27</v>
      </c>
      <c r="B37" s="300" t="s">
        <v>599</v>
      </c>
      <c r="C37" s="300">
        <v>259</v>
      </c>
      <c r="D37" s="300">
        <v>145</v>
      </c>
      <c r="E37" s="300">
        <v>86</v>
      </c>
      <c r="F37" s="300">
        <v>46</v>
      </c>
      <c r="G37" s="300">
        <v>15</v>
      </c>
      <c r="H37" s="300">
        <v>28</v>
      </c>
      <c r="I37" s="300">
        <v>47</v>
      </c>
      <c r="J37" s="300">
        <v>68</v>
      </c>
      <c r="K37" s="300">
        <v>70</v>
      </c>
      <c r="L37" s="300">
        <v>12</v>
      </c>
      <c r="M37" s="300">
        <v>0</v>
      </c>
      <c r="N37" s="300">
        <v>0</v>
      </c>
      <c r="O37" s="300">
        <v>776</v>
      </c>
      <c r="P37" s="300">
        <v>0</v>
      </c>
      <c r="Q37" s="300">
        <v>131.36000000000001</v>
      </c>
      <c r="R37" s="300">
        <v>0</v>
      </c>
      <c r="S37" s="300">
        <v>0</v>
      </c>
      <c r="T37" s="300">
        <v>590730</v>
      </c>
    </row>
    <row r="38" spans="1:20" hidden="1">
      <c r="B38" s="300" t="s">
        <v>594</v>
      </c>
      <c r="C38" s="300">
        <v>1878</v>
      </c>
      <c r="D38" s="300">
        <v>1071</v>
      </c>
      <c r="E38" s="300">
        <v>673</v>
      </c>
      <c r="F38" s="300">
        <v>316</v>
      </c>
      <c r="G38" s="300">
        <v>164</v>
      </c>
      <c r="H38" s="300">
        <v>329</v>
      </c>
      <c r="I38" s="300">
        <v>463</v>
      </c>
      <c r="J38" s="300">
        <v>644</v>
      </c>
      <c r="K38" s="300">
        <v>557</v>
      </c>
      <c r="L38" s="300">
        <v>128</v>
      </c>
      <c r="M38" s="300">
        <v>0</v>
      </c>
      <c r="N38" s="300">
        <v>0</v>
      </c>
      <c r="O38" s="300">
        <v>6223</v>
      </c>
      <c r="P38" s="300">
        <v>6</v>
      </c>
      <c r="Q38" s="300">
        <v>116.83</v>
      </c>
      <c r="R38" s="300">
        <v>0.11</v>
      </c>
      <c r="S38" s="300">
        <v>0.1</v>
      </c>
      <c r="T38" s="300">
        <v>5326695</v>
      </c>
    </row>
    <row r="39" spans="1:20">
      <c r="A39">
        <v>28</v>
      </c>
      <c r="B39" s="300" t="s">
        <v>574</v>
      </c>
      <c r="C39" s="300">
        <v>88</v>
      </c>
      <c r="D39" s="300">
        <v>56</v>
      </c>
      <c r="E39" s="300">
        <v>65</v>
      </c>
      <c r="F39" s="300">
        <v>54</v>
      </c>
      <c r="G39" s="300">
        <v>21</v>
      </c>
      <c r="H39" s="300">
        <v>45</v>
      </c>
      <c r="I39" s="300">
        <v>149</v>
      </c>
      <c r="J39" s="300">
        <v>186</v>
      </c>
      <c r="K39" s="300">
        <v>72</v>
      </c>
      <c r="L39" s="300">
        <v>13</v>
      </c>
      <c r="M39" s="300">
        <v>0</v>
      </c>
      <c r="N39" s="300">
        <v>0</v>
      </c>
      <c r="O39" s="300">
        <v>749</v>
      </c>
      <c r="P39" s="300">
        <v>0</v>
      </c>
      <c r="Q39" s="300">
        <v>129.19</v>
      </c>
      <c r="R39" s="300">
        <v>0</v>
      </c>
      <c r="S39" s="300">
        <v>0</v>
      </c>
      <c r="T39" s="300">
        <v>579759</v>
      </c>
    </row>
    <row r="40" spans="1:20">
      <c r="A40">
        <v>29</v>
      </c>
      <c r="B40" s="300" t="s">
        <v>668</v>
      </c>
      <c r="C40" s="300">
        <v>464</v>
      </c>
      <c r="D40" s="300">
        <v>269</v>
      </c>
      <c r="E40" s="300">
        <v>159</v>
      </c>
      <c r="F40" s="300">
        <v>119</v>
      </c>
      <c r="G40" s="300">
        <v>82</v>
      </c>
      <c r="H40" s="300">
        <v>95</v>
      </c>
      <c r="I40" s="300">
        <v>178</v>
      </c>
      <c r="J40" s="300">
        <v>296</v>
      </c>
      <c r="K40" s="300">
        <v>271</v>
      </c>
      <c r="L40" s="300">
        <v>48</v>
      </c>
      <c r="M40" s="300">
        <v>0</v>
      </c>
      <c r="N40" s="300">
        <v>0</v>
      </c>
      <c r="O40" s="300">
        <v>1981</v>
      </c>
      <c r="P40" s="300">
        <v>3</v>
      </c>
      <c r="Q40" s="300">
        <v>128.38</v>
      </c>
      <c r="R40" s="300">
        <v>0.19</v>
      </c>
      <c r="S40" s="300">
        <v>0.15</v>
      </c>
      <c r="T40" s="300">
        <v>1543051</v>
      </c>
    </row>
    <row r="41" spans="1:20">
      <c r="A41">
        <v>30</v>
      </c>
      <c r="B41" s="326" t="s">
        <v>627</v>
      </c>
      <c r="C41" s="300">
        <v>328</v>
      </c>
      <c r="D41" s="300">
        <v>206</v>
      </c>
      <c r="E41" s="300">
        <v>192</v>
      </c>
      <c r="F41" s="300">
        <v>185</v>
      </c>
      <c r="G41" s="300">
        <v>109</v>
      </c>
      <c r="H41" s="300">
        <v>298</v>
      </c>
      <c r="I41" s="300">
        <v>498</v>
      </c>
      <c r="J41" s="300">
        <v>808</v>
      </c>
      <c r="K41" s="300">
        <v>522</v>
      </c>
      <c r="L41" s="300">
        <v>89</v>
      </c>
      <c r="M41" s="300">
        <v>0</v>
      </c>
      <c r="N41" s="300">
        <v>0</v>
      </c>
      <c r="O41" s="300">
        <v>3235</v>
      </c>
      <c r="P41" s="300">
        <v>3</v>
      </c>
      <c r="Q41" s="300">
        <v>123.1</v>
      </c>
      <c r="R41" s="300">
        <v>0.11</v>
      </c>
      <c r="S41" s="300">
        <v>0.09</v>
      </c>
      <c r="T41" s="300">
        <v>2627927</v>
      </c>
    </row>
    <row r="42" spans="1:20">
      <c r="A42">
        <v>31</v>
      </c>
      <c r="B42" s="300" t="s">
        <v>578</v>
      </c>
      <c r="C42" s="300">
        <v>113</v>
      </c>
      <c r="D42" s="300">
        <v>66</v>
      </c>
      <c r="E42" s="300">
        <v>54</v>
      </c>
      <c r="F42" s="300">
        <v>28</v>
      </c>
      <c r="G42" s="300">
        <v>5</v>
      </c>
      <c r="H42" s="300">
        <v>5</v>
      </c>
      <c r="I42" s="300">
        <v>35</v>
      </c>
      <c r="J42" s="300">
        <v>47</v>
      </c>
      <c r="K42" s="300">
        <v>28</v>
      </c>
      <c r="L42" s="300">
        <v>2</v>
      </c>
      <c r="M42" s="300">
        <v>0</v>
      </c>
      <c r="N42" s="300">
        <v>0</v>
      </c>
      <c r="O42" s="300">
        <v>383</v>
      </c>
      <c r="P42" s="300">
        <v>0</v>
      </c>
      <c r="Q42" s="300">
        <v>120.72</v>
      </c>
      <c r="R42" s="300">
        <v>0</v>
      </c>
      <c r="S42" s="300">
        <v>0</v>
      </c>
      <c r="T42" s="300">
        <v>317263</v>
      </c>
    </row>
    <row r="43" spans="1:20">
      <c r="A43">
        <v>32</v>
      </c>
      <c r="B43" s="300" t="s">
        <v>572</v>
      </c>
      <c r="C43" s="300">
        <v>41</v>
      </c>
      <c r="D43" s="300">
        <v>38</v>
      </c>
      <c r="E43" s="300">
        <v>67</v>
      </c>
      <c r="F43" s="300">
        <v>46</v>
      </c>
      <c r="G43" s="300">
        <v>31</v>
      </c>
      <c r="H43" s="300">
        <v>50</v>
      </c>
      <c r="I43" s="300">
        <v>104</v>
      </c>
      <c r="J43" s="300">
        <v>99</v>
      </c>
      <c r="K43" s="300">
        <v>35</v>
      </c>
      <c r="L43" s="300">
        <v>8</v>
      </c>
      <c r="M43" s="300">
        <v>0</v>
      </c>
      <c r="N43" s="300">
        <v>0</v>
      </c>
      <c r="O43" s="300">
        <v>519</v>
      </c>
      <c r="P43" s="300">
        <v>0</v>
      </c>
      <c r="Q43" s="300">
        <v>117.61</v>
      </c>
      <c r="R43" s="300">
        <v>0</v>
      </c>
      <c r="S43" s="300">
        <v>0</v>
      </c>
      <c r="T43" s="300">
        <v>441289</v>
      </c>
    </row>
    <row r="44" spans="1:20">
      <c r="A44">
        <v>33</v>
      </c>
      <c r="B44" s="300" t="s">
        <v>590</v>
      </c>
      <c r="C44" s="300">
        <v>152</v>
      </c>
      <c r="D44" s="300">
        <v>132</v>
      </c>
      <c r="E44" s="300">
        <v>64</v>
      </c>
      <c r="F44" s="300">
        <v>26</v>
      </c>
      <c r="G44" s="300">
        <v>15</v>
      </c>
      <c r="H44" s="300">
        <v>44</v>
      </c>
      <c r="I44" s="300">
        <v>102</v>
      </c>
      <c r="J44" s="300">
        <v>172</v>
      </c>
      <c r="K44" s="300">
        <v>106</v>
      </c>
      <c r="L44" s="300">
        <v>16</v>
      </c>
      <c r="M44" s="300">
        <v>0</v>
      </c>
      <c r="N44" s="300">
        <v>0</v>
      </c>
      <c r="O44" s="300">
        <v>829</v>
      </c>
      <c r="P44" s="300">
        <v>1</v>
      </c>
      <c r="Q44" s="300">
        <v>113.17</v>
      </c>
      <c r="R44" s="300">
        <v>0.14000000000000001</v>
      </c>
      <c r="S44" s="300">
        <v>0.12</v>
      </c>
      <c r="T44" s="300">
        <v>732495</v>
      </c>
    </row>
    <row r="45" spans="1:20">
      <c r="A45">
        <v>34</v>
      </c>
      <c r="B45" s="300" t="s">
        <v>608</v>
      </c>
      <c r="C45" s="300">
        <v>23</v>
      </c>
      <c r="D45" s="300">
        <v>27</v>
      </c>
      <c r="E45" s="300">
        <v>22</v>
      </c>
      <c r="F45" s="300">
        <v>34</v>
      </c>
      <c r="G45" s="300">
        <v>48</v>
      </c>
      <c r="H45" s="300">
        <v>20</v>
      </c>
      <c r="I45" s="300">
        <v>23</v>
      </c>
      <c r="J45" s="300">
        <v>19</v>
      </c>
      <c r="K45" s="300">
        <v>31</v>
      </c>
      <c r="L45" s="300">
        <v>7</v>
      </c>
      <c r="M45" s="300">
        <v>0</v>
      </c>
      <c r="N45" s="300">
        <v>0</v>
      </c>
      <c r="O45" s="300">
        <v>254</v>
      </c>
      <c r="P45" s="300">
        <v>0</v>
      </c>
      <c r="Q45" s="300">
        <v>111.68</v>
      </c>
      <c r="R45" s="300">
        <v>0</v>
      </c>
      <c r="S45" s="300">
        <v>0</v>
      </c>
      <c r="T45" s="300">
        <v>227430</v>
      </c>
    </row>
    <row r="46" spans="1:20">
      <c r="A46">
        <v>35</v>
      </c>
      <c r="B46" s="300" t="s">
        <v>573</v>
      </c>
      <c r="C46" s="300">
        <v>69</v>
      </c>
      <c r="D46" s="300">
        <v>26</v>
      </c>
      <c r="E46" s="300">
        <v>16</v>
      </c>
      <c r="F46" s="300">
        <v>33</v>
      </c>
      <c r="G46" s="300">
        <v>112</v>
      </c>
      <c r="H46" s="300">
        <v>179</v>
      </c>
      <c r="I46" s="300">
        <v>217</v>
      </c>
      <c r="J46" s="300">
        <v>77</v>
      </c>
      <c r="K46" s="300">
        <v>30</v>
      </c>
      <c r="L46" s="300">
        <v>6</v>
      </c>
      <c r="M46" s="300">
        <v>0</v>
      </c>
      <c r="N46" s="300">
        <v>0</v>
      </c>
      <c r="O46" s="300">
        <v>765</v>
      </c>
      <c r="P46" s="300">
        <v>0</v>
      </c>
      <c r="Q46" s="300">
        <v>111.2</v>
      </c>
      <c r="R46" s="300">
        <v>0</v>
      </c>
      <c r="S46" s="300">
        <v>0</v>
      </c>
      <c r="T46" s="300">
        <v>687927</v>
      </c>
    </row>
    <row r="47" spans="1:20" hidden="1">
      <c r="B47" s="300" t="s">
        <v>631</v>
      </c>
      <c r="C47" s="300">
        <v>167</v>
      </c>
      <c r="D47" s="300">
        <v>194</v>
      </c>
      <c r="E47" s="300">
        <v>333</v>
      </c>
      <c r="F47" s="300">
        <v>357</v>
      </c>
      <c r="G47" s="300">
        <v>324</v>
      </c>
      <c r="H47" s="300">
        <v>712</v>
      </c>
      <c r="I47" s="300">
        <v>1346</v>
      </c>
      <c r="J47" s="300">
        <v>1292</v>
      </c>
      <c r="K47" s="300">
        <v>487</v>
      </c>
      <c r="L47" s="300">
        <v>104</v>
      </c>
      <c r="M47" s="300">
        <v>0</v>
      </c>
      <c r="N47" s="300">
        <v>0</v>
      </c>
      <c r="O47" s="300">
        <v>5316</v>
      </c>
      <c r="P47" s="300">
        <v>4</v>
      </c>
      <c r="Q47" s="300">
        <v>116.1</v>
      </c>
      <c r="R47" s="300">
        <v>0.09</v>
      </c>
      <c r="S47" s="300">
        <v>0.08</v>
      </c>
      <c r="T47" s="300">
        <v>4578831</v>
      </c>
    </row>
    <row r="48" spans="1:20">
      <c r="A48">
        <v>36</v>
      </c>
      <c r="B48" s="300" t="s">
        <v>598</v>
      </c>
      <c r="C48" s="300">
        <v>316</v>
      </c>
      <c r="D48" s="300">
        <v>232</v>
      </c>
      <c r="E48" s="300">
        <v>137</v>
      </c>
      <c r="F48" s="300">
        <v>53</v>
      </c>
      <c r="G48" s="300">
        <v>14</v>
      </c>
      <c r="H48" s="300">
        <v>22</v>
      </c>
      <c r="I48" s="300">
        <v>50</v>
      </c>
      <c r="J48" s="300">
        <v>96</v>
      </c>
      <c r="K48" s="300">
        <v>76</v>
      </c>
      <c r="L48" s="300">
        <v>22</v>
      </c>
      <c r="M48" s="300">
        <v>0</v>
      </c>
      <c r="N48" s="300">
        <v>0</v>
      </c>
      <c r="O48" s="300">
        <v>1018</v>
      </c>
      <c r="P48" s="300">
        <v>2</v>
      </c>
      <c r="Q48" s="300">
        <v>110.27</v>
      </c>
      <c r="R48" s="300">
        <v>0.22</v>
      </c>
      <c r="S48" s="300">
        <v>0.2</v>
      </c>
      <c r="T48" s="300">
        <v>923201</v>
      </c>
    </row>
    <row r="49" spans="1:20">
      <c r="A49">
        <v>37</v>
      </c>
      <c r="B49" s="300" t="s">
        <v>638</v>
      </c>
      <c r="C49" s="300">
        <v>82</v>
      </c>
      <c r="D49" s="300">
        <v>41</v>
      </c>
      <c r="E49" s="300">
        <v>42</v>
      </c>
      <c r="F49" s="300">
        <v>33</v>
      </c>
      <c r="G49" s="300">
        <v>29</v>
      </c>
      <c r="H49" s="300">
        <v>56</v>
      </c>
      <c r="I49" s="300">
        <v>84</v>
      </c>
      <c r="J49" s="300">
        <v>91</v>
      </c>
      <c r="K49" s="300">
        <v>60</v>
      </c>
      <c r="L49" s="300">
        <v>8</v>
      </c>
      <c r="M49" s="300">
        <v>0</v>
      </c>
      <c r="N49" s="300">
        <v>0</v>
      </c>
      <c r="O49" s="300">
        <v>526</v>
      </c>
      <c r="P49" s="300">
        <v>0</v>
      </c>
      <c r="Q49" s="300">
        <v>109.34</v>
      </c>
      <c r="R49" s="300">
        <v>0</v>
      </c>
      <c r="S49" s="300">
        <v>0</v>
      </c>
      <c r="T49" s="300">
        <v>481089</v>
      </c>
    </row>
    <row r="50" spans="1:20">
      <c r="A50">
        <v>38</v>
      </c>
      <c r="B50" s="300" t="s">
        <v>595</v>
      </c>
      <c r="C50" s="300">
        <v>318</v>
      </c>
      <c r="D50" s="300">
        <v>149</v>
      </c>
      <c r="E50" s="300">
        <v>74</v>
      </c>
      <c r="F50" s="300">
        <v>42</v>
      </c>
      <c r="G50" s="300">
        <v>22</v>
      </c>
      <c r="H50" s="300">
        <v>70</v>
      </c>
      <c r="I50" s="300">
        <v>77</v>
      </c>
      <c r="J50" s="300">
        <v>98</v>
      </c>
      <c r="K50" s="300">
        <v>59</v>
      </c>
      <c r="L50" s="300">
        <v>20</v>
      </c>
      <c r="M50" s="300">
        <v>0</v>
      </c>
      <c r="N50" s="300">
        <v>0</v>
      </c>
      <c r="O50" s="300">
        <v>929</v>
      </c>
      <c r="P50" s="300">
        <v>0</v>
      </c>
      <c r="Q50" s="300">
        <v>107.36</v>
      </c>
      <c r="R50" s="300">
        <v>0</v>
      </c>
      <c r="S50" s="300">
        <v>0</v>
      </c>
      <c r="T50" s="300">
        <v>865276</v>
      </c>
    </row>
    <row r="51" spans="1:20">
      <c r="A51">
        <v>39</v>
      </c>
      <c r="B51" s="300" t="s">
        <v>581</v>
      </c>
      <c r="C51" s="300">
        <v>87</v>
      </c>
      <c r="D51" s="300">
        <v>54</v>
      </c>
      <c r="E51" s="300">
        <v>69</v>
      </c>
      <c r="F51" s="300">
        <v>83</v>
      </c>
      <c r="G51" s="300">
        <v>38</v>
      </c>
      <c r="H51" s="300">
        <v>67</v>
      </c>
      <c r="I51" s="300">
        <v>133</v>
      </c>
      <c r="J51" s="300">
        <v>101</v>
      </c>
      <c r="K51" s="300">
        <v>87</v>
      </c>
      <c r="L51" s="300">
        <v>27</v>
      </c>
      <c r="M51" s="300">
        <v>0</v>
      </c>
      <c r="N51" s="300">
        <v>0</v>
      </c>
      <c r="O51" s="300">
        <v>746</v>
      </c>
      <c r="P51" s="300">
        <v>1</v>
      </c>
      <c r="Q51" s="300">
        <v>105.54</v>
      </c>
      <c r="R51" s="300">
        <v>0.14000000000000001</v>
      </c>
      <c r="S51" s="300">
        <v>0.13</v>
      </c>
      <c r="T51" s="300">
        <v>706861</v>
      </c>
    </row>
    <row r="52" spans="1:20">
      <c r="A52">
        <v>40</v>
      </c>
      <c r="B52" s="300" t="s">
        <v>600</v>
      </c>
      <c r="C52" s="300">
        <v>76</v>
      </c>
      <c r="D52" s="300">
        <v>51</v>
      </c>
      <c r="E52" s="300">
        <v>23</v>
      </c>
      <c r="F52" s="300">
        <v>11</v>
      </c>
      <c r="G52" s="300">
        <v>2</v>
      </c>
      <c r="H52" s="300">
        <v>6</v>
      </c>
      <c r="I52" s="300">
        <v>5</v>
      </c>
      <c r="J52" s="300">
        <v>8</v>
      </c>
      <c r="K52" s="300">
        <v>10</v>
      </c>
      <c r="L52" s="300">
        <v>4</v>
      </c>
      <c r="M52" s="300">
        <v>0</v>
      </c>
      <c r="N52" s="300">
        <v>0</v>
      </c>
      <c r="O52" s="300">
        <v>196</v>
      </c>
      <c r="P52" s="300">
        <v>1</v>
      </c>
      <c r="Q52" s="300">
        <v>103.86</v>
      </c>
      <c r="R52" s="300">
        <v>0.53</v>
      </c>
      <c r="S52" s="300">
        <v>0.51</v>
      </c>
      <c r="T52" s="300">
        <v>188723</v>
      </c>
    </row>
    <row r="53" spans="1:20">
      <c r="A53">
        <v>41</v>
      </c>
      <c r="B53" s="300" t="s">
        <v>580</v>
      </c>
      <c r="C53" s="300">
        <v>90</v>
      </c>
      <c r="D53" s="300">
        <v>50</v>
      </c>
      <c r="E53" s="300">
        <v>74</v>
      </c>
      <c r="F53" s="300">
        <v>24</v>
      </c>
      <c r="G53" s="300">
        <v>5</v>
      </c>
      <c r="H53" s="300">
        <v>23</v>
      </c>
      <c r="I53" s="300">
        <v>18</v>
      </c>
      <c r="J53" s="300">
        <v>33</v>
      </c>
      <c r="K53" s="300">
        <v>13</v>
      </c>
      <c r="L53" s="300">
        <v>0</v>
      </c>
      <c r="M53" s="300">
        <v>0</v>
      </c>
      <c r="N53" s="300">
        <v>0</v>
      </c>
      <c r="O53" s="300">
        <v>330</v>
      </c>
      <c r="P53" s="300">
        <v>0</v>
      </c>
      <c r="Q53" s="300">
        <v>102.15</v>
      </c>
      <c r="R53" s="300">
        <v>0</v>
      </c>
      <c r="S53" s="300">
        <v>0</v>
      </c>
      <c r="T53" s="300">
        <v>323066</v>
      </c>
    </row>
    <row r="54" spans="1:20">
      <c r="A54">
        <v>42</v>
      </c>
      <c r="B54" s="326" t="s">
        <v>620</v>
      </c>
      <c r="C54" s="300">
        <v>9</v>
      </c>
      <c r="D54" s="300">
        <v>9</v>
      </c>
      <c r="E54" s="300">
        <v>7</v>
      </c>
      <c r="F54" s="300">
        <v>32</v>
      </c>
      <c r="G54" s="300">
        <v>18</v>
      </c>
      <c r="H54" s="300">
        <v>85</v>
      </c>
      <c r="I54" s="300">
        <v>113</v>
      </c>
      <c r="J54" s="300">
        <v>168</v>
      </c>
      <c r="K54" s="300">
        <v>66</v>
      </c>
      <c r="L54" s="300">
        <v>9</v>
      </c>
      <c r="M54" s="300">
        <v>0</v>
      </c>
      <c r="N54" s="300">
        <v>0</v>
      </c>
      <c r="O54" s="300">
        <v>516</v>
      </c>
      <c r="P54" s="300">
        <v>2</v>
      </c>
      <c r="Q54" s="300">
        <v>101.66</v>
      </c>
      <c r="R54" s="300">
        <v>0.39</v>
      </c>
      <c r="S54" s="300">
        <v>0.39</v>
      </c>
      <c r="T54" s="300">
        <v>507599</v>
      </c>
    </row>
    <row r="55" spans="1:20">
      <c r="A55">
        <v>43</v>
      </c>
      <c r="B55" s="326" t="s">
        <v>636</v>
      </c>
      <c r="C55" s="300">
        <v>11</v>
      </c>
      <c r="D55" s="300">
        <v>3</v>
      </c>
      <c r="E55" s="300">
        <v>7</v>
      </c>
      <c r="F55" s="300">
        <v>24</v>
      </c>
      <c r="G55" s="300">
        <v>32</v>
      </c>
      <c r="H55" s="300">
        <v>64</v>
      </c>
      <c r="I55" s="300">
        <v>70</v>
      </c>
      <c r="J55" s="300">
        <v>97</v>
      </c>
      <c r="K55" s="300">
        <v>38</v>
      </c>
      <c r="L55" s="300">
        <v>5</v>
      </c>
      <c r="M55" s="300">
        <v>0</v>
      </c>
      <c r="N55" s="300">
        <v>0</v>
      </c>
      <c r="O55" s="300">
        <v>351</v>
      </c>
      <c r="P55" s="300">
        <v>1</v>
      </c>
      <c r="Q55" s="300">
        <v>99.83</v>
      </c>
      <c r="R55" s="300">
        <v>0.28000000000000003</v>
      </c>
      <c r="S55" s="300">
        <v>0.28000000000000003</v>
      </c>
      <c r="T55" s="300">
        <v>351592</v>
      </c>
    </row>
    <row r="56" spans="1:20" hidden="1">
      <c r="B56" s="300" t="s">
        <v>612</v>
      </c>
      <c r="C56" s="300">
        <v>1045</v>
      </c>
      <c r="D56" s="300">
        <v>915</v>
      </c>
      <c r="E56" s="300">
        <v>1089</v>
      </c>
      <c r="F56" s="300">
        <v>1268</v>
      </c>
      <c r="G56" s="300">
        <v>1013</v>
      </c>
      <c r="H56" s="300">
        <v>2358</v>
      </c>
      <c r="I56" s="300">
        <v>4013</v>
      </c>
      <c r="J56" s="300">
        <v>4457</v>
      </c>
      <c r="K56" s="300">
        <v>2425</v>
      </c>
      <c r="L56" s="300">
        <v>465</v>
      </c>
      <c r="M56" s="300">
        <v>0</v>
      </c>
      <c r="N56" s="300">
        <v>0</v>
      </c>
      <c r="O56" s="300">
        <v>19048</v>
      </c>
      <c r="P56" s="300">
        <v>18</v>
      </c>
      <c r="Q56" s="300">
        <v>87.58</v>
      </c>
      <c r="R56" s="300">
        <v>0.08</v>
      </c>
      <c r="S56" s="300">
        <v>0.09</v>
      </c>
      <c r="T56" s="300">
        <v>21749208</v>
      </c>
    </row>
    <row r="57" spans="1:20" hidden="1">
      <c r="B57" s="300" t="s">
        <v>603</v>
      </c>
      <c r="C57" s="300">
        <v>1853</v>
      </c>
      <c r="D57" s="300">
        <v>877</v>
      </c>
      <c r="E57" s="300">
        <v>660</v>
      </c>
      <c r="F57" s="300">
        <v>561</v>
      </c>
      <c r="G57" s="300">
        <v>366</v>
      </c>
      <c r="H57" s="300">
        <v>560</v>
      </c>
      <c r="I57" s="300">
        <v>657</v>
      </c>
      <c r="J57" s="300">
        <v>834</v>
      </c>
      <c r="K57" s="300">
        <v>736</v>
      </c>
      <c r="L57" s="300">
        <v>183</v>
      </c>
      <c r="M57" s="300">
        <v>0</v>
      </c>
      <c r="N57" s="300">
        <v>0</v>
      </c>
      <c r="O57" s="300">
        <v>7287</v>
      </c>
      <c r="P57" s="300">
        <v>5</v>
      </c>
      <c r="Q57" s="300">
        <v>115.81</v>
      </c>
      <c r="R57" s="300">
        <v>0.08</v>
      </c>
      <c r="S57" s="300">
        <v>7.0000000000000007E-2</v>
      </c>
      <c r="T57" s="300">
        <v>6292163</v>
      </c>
    </row>
    <row r="58" spans="1:20">
      <c r="A58">
        <v>44</v>
      </c>
      <c r="B58" s="300" t="s">
        <v>607</v>
      </c>
      <c r="C58" s="300">
        <v>58</v>
      </c>
      <c r="D58" s="300">
        <v>54</v>
      </c>
      <c r="E58" s="300">
        <v>35</v>
      </c>
      <c r="F58" s="300">
        <v>43</v>
      </c>
      <c r="G58" s="300">
        <v>41</v>
      </c>
      <c r="H58" s="300">
        <v>59</v>
      </c>
      <c r="I58" s="300">
        <v>98</v>
      </c>
      <c r="J58" s="300">
        <v>84</v>
      </c>
      <c r="K58" s="300">
        <v>54</v>
      </c>
      <c r="L58" s="300">
        <v>8</v>
      </c>
      <c r="M58" s="300">
        <v>0</v>
      </c>
      <c r="N58" s="300">
        <v>0</v>
      </c>
      <c r="O58" s="300">
        <v>534</v>
      </c>
      <c r="P58" s="300">
        <v>0</v>
      </c>
      <c r="Q58" s="300">
        <v>99.57</v>
      </c>
      <c r="R58" s="300">
        <v>0</v>
      </c>
      <c r="S58" s="300">
        <v>0</v>
      </c>
      <c r="T58" s="300">
        <v>536290</v>
      </c>
    </row>
    <row r="59" spans="1:20">
      <c r="A59">
        <v>45</v>
      </c>
      <c r="B59" s="300" t="s">
        <v>582</v>
      </c>
      <c r="C59" s="300">
        <v>64</v>
      </c>
      <c r="D59" s="300">
        <v>58</v>
      </c>
      <c r="E59" s="300">
        <v>55</v>
      </c>
      <c r="F59" s="300">
        <v>51</v>
      </c>
      <c r="G59" s="300">
        <v>18</v>
      </c>
      <c r="H59" s="300">
        <v>42</v>
      </c>
      <c r="I59" s="300">
        <v>80</v>
      </c>
      <c r="J59" s="300">
        <v>81</v>
      </c>
      <c r="K59" s="300">
        <v>56</v>
      </c>
      <c r="L59" s="300">
        <v>6</v>
      </c>
      <c r="M59" s="300">
        <v>0</v>
      </c>
      <c r="N59" s="300">
        <v>0</v>
      </c>
      <c r="O59" s="300">
        <v>511</v>
      </c>
      <c r="P59" s="300">
        <v>0</v>
      </c>
      <c r="Q59" s="300">
        <v>97.53</v>
      </c>
      <c r="R59" s="300">
        <v>0</v>
      </c>
      <c r="S59" s="300">
        <v>0</v>
      </c>
      <c r="T59" s="300">
        <v>523925</v>
      </c>
    </row>
    <row r="60" spans="1:20">
      <c r="A60">
        <v>46</v>
      </c>
      <c r="B60" s="300" t="s">
        <v>604</v>
      </c>
      <c r="C60" s="300">
        <v>489</v>
      </c>
      <c r="D60" s="300">
        <v>190</v>
      </c>
      <c r="E60" s="300">
        <v>132</v>
      </c>
      <c r="F60" s="300">
        <v>61</v>
      </c>
      <c r="G60" s="300">
        <v>34</v>
      </c>
      <c r="H60" s="300">
        <v>54</v>
      </c>
      <c r="I60" s="300">
        <v>66</v>
      </c>
      <c r="J60" s="300">
        <v>137</v>
      </c>
      <c r="K60" s="300">
        <v>119</v>
      </c>
      <c r="L60" s="300">
        <v>39</v>
      </c>
      <c r="M60" s="300">
        <v>0</v>
      </c>
      <c r="N60" s="300">
        <v>0</v>
      </c>
      <c r="O60" s="300">
        <v>1321</v>
      </c>
      <c r="P60" s="300">
        <v>1</v>
      </c>
      <c r="Q60" s="300">
        <v>96.66</v>
      </c>
      <c r="R60" s="300">
        <v>7.0000000000000007E-2</v>
      </c>
      <c r="S60" s="300">
        <v>0.08</v>
      </c>
      <c r="T60" s="300">
        <v>1366598</v>
      </c>
    </row>
    <row r="61" spans="1:20">
      <c r="A61">
        <v>47</v>
      </c>
      <c r="B61" s="326" t="s">
        <v>628</v>
      </c>
      <c r="C61" s="300">
        <v>85</v>
      </c>
      <c r="D61" s="300">
        <v>79</v>
      </c>
      <c r="E61" s="300">
        <v>91</v>
      </c>
      <c r="F61" s="300">
        <v>72</v>
      </c>
      <c r="G61" s="300">
        <v>36</v>
      </c>
      <c r="H61" s="300">
        <v>118</v>
      </c>
      <c r="I61" s="300">
        <v>243</v>
      </c>
      <c r="J61" s="300">
        <v>406</v>
      </c>
      <c r="K61" s="300">
        <v>307</v>
      </c>
      <c r="L61" s="300">
        <v>55</v>
      </c>
      <c r="M61" s="300">
        <v>0</v>
      </c>
      <c r="N61" s="300">
        <v>0</v>
      </c>
      <c r="O61" s="300">
        <v>1492</v>
      </c>
      <c r="P61" s="300">
        <v>3</v>
      </c>
      <c r="Q61" s="300">
        <v>94.73</v>
      </c>
      <c r="R61" s="300">
        <v>0.19</v>
      </c>
      <c r="S61" s="300">
        <v>0.2</v>
      </c>
      <c r="T61" s="300">
        <v>1575073</v>
      </c>
    </row>
    <row r="62" spans="1:20" hidden="1">
      <c r="B62" s="300" t="s">
        <v>577</v>
      </c>
      <c r="C62" s="300">
        <v>571</v>
      </c>
      <c r="D62" s="300">
        <v>375</v>
      </c>
      <c r="E62" s="300">
        <v>367</v>
      </c>
      <c r="F62" s="300">
        <v>275</v>
      </c>
      <c r="G62" s="300">
        <v>105</v>
      </c>
      <c r="H62" s="300">
        <v>179</v>
      </c>
      <c r="I62" s="300">
        <v>325</v>
      </c>
      <c r="J62" s="300">
        <v>348</v>
      </c>
      <c r="K62" s="300">
        <v>271</v>
      </c>
      <c r="L62" s="300">
        <v>55</v>
      </c>
      <c r="M62" s="300">
        <v>0</v>
      </c>
      <c r="N62" s="300">
        <v>0</v>
      </c>
      <c r="O62" s="300">
        <v>2871</v>
      </c>
      <c r="P62" s="300">
        <v>2</v>
      </c>
      <c r="Q62" s="300">
        <v>99.12</v>
      </c>
      <c r="R62" s="300">
        <v>7.0000000000000007E-2</v>
      </c>
      <c r="S62" s="300">
        <v>7.0000000000000007E-2</v>
      </c>
      <c r="T62" s="300">
        <v>2896463</v>
      </c>
    </row>
    <row r="63" spans="1:20">
      <c r="A63">
        <v>48</v>
      </c>
      <c r="B63" s="300" t="s">
        <v>565</v>
      </c>
      <c r="C63" s="300">
        <v>54</v>
      </c>
      <c r="D63" s="300">
        <v>32</v>
      </c>
      <c r="E63" s="300">
        <v>47</v>
      </c>
      <c r="F63" s="300">
        <v>39</v>
      </c>
      <c r="G63" s="300">
        <v>38</v>
      </c>
      <c r="H63" s="300">
        <v>58</v>
      </c>
      <c r="I63" s="300">
        <v>138</v>
      </c>
      <c r="J63" s="300">
        <v>153</v>
      </c>
      <c r="K63" s="300">
        <v>85</v>
      </c>
      <c r="L63" s="300">
        <v>22</v>
      </c>
      <c r="M63" s="300">
        <v>0</v>
      </c>
      <c r="N63" s="300">
        <v>0</v>
      </c>
      <c r="O63" s="300">
        <v>666</v>
      </c>
      <c r="P63" s="300">
        <v>0</v>
      </c>
      <c r="Q63" s="300">
        <v>93.13</v>
      </c>
      <c r="R63" s="300">
        <v>0</v>
      </c>
      <c r="S63" s="300">
        <v>0</v>
      </c>
      <c r="T63" s="300">
        <v>715133</v>
      </c>
    </row>
    <row r="64" spans="1:20">
      <c r="A64">
        <v>49</v>
      </c>
      <c r="B64" s="326" t="s">
        <v>623</v>
      </c>
      <c r="C64" s="300">
        <v>7</v>
      </c>
      <c r="D64" s="300">
        <v>1</v>
      </c>
      <c r="E64" s="300">
        <v>7</v>
      </c>
      <c r="F64" s="300">
        <v>7</v>
      </c>
      <c r="G64" s="300">
        <v>22</v>
      </c>
      <c r="H64" s="300">
        <v>77</v>
      </c>
      <c r="I64" s="300">
        <v>147</v>
      </c>
      <c r="J64" s="300">
        <v>121</v>
      </c>
      <c r="K64" s="300">
        <v>55</v>
      </c>
      <c r="L64" s="300">
        <v>9</v>
      </c>
      <c r="M64" s="300">
        <v>0</v>
      </c>
      <c r="N64" s="300">
        <v>0</v>
      </c>
      <c r="O64" s="300">
        <v>453</v>
      </c>
      <c r="P64" s="300">
        <v>0</v>
      </c>
      <c r="Q64" s="300">
        <v>87.98</v>
      </c>
      <c r="R64" s="300">
        <v>0</v>
      </c>
      <c r="S64" s="300">
        <v>0</v>
      </c>
      <c r="T64" s="300">
        <v>514909</v>
      </c>
    </row>
    <row r="65" spans="1:20">
      <c r="A65">
        <v>50</v>
      </c>
      <c r="B65" s="300" t="s">
        <v>579</v>
      </c>
      <c r="C65" s="300">
        <v>217</v>
      </c>
      <c r="D65" s="300">
        <v>147</v>
      </c>
      <c r="E65" s="300">
        <v>115</v>
      </c>
      <c r="F65" s="300">
        <v>89</v>
      </c>
      <c r="G65" s="300">
        <v>39</v>
      </c>
      <c r="H65" s="300">
        <v>42</v>
      </c>
      <c r="I65" s="300">
        <v>59</v>
      </c>
      <c r="J65" s="300">
        <v>86</v>
      </c>
      <c r="K65" s="300">
        <v>87</v>
      </c>
      <c r="L65" s="300">
        <v>20</v>
      </c>
      <c r="M65" s="300">
        <v>0</v>
      </c>
      <c r="N65" s="300">
        <v>0</v>
      </c>
      <c r="O65" s="300">
        <v>901</v>
      </c>
      <c r="P65" s="300">
        <v>1</v>
      </c>
      <c r="Q65" s="300">
        <v>87.87</v>
      </c>
      <c r="R65" s="300">
        <v>0.1</v>
      </c>
      <c r="S65" s="300">
        <v>0.11</v>
      </c>
      <c r="T65" s="300">
        <v>1025348</v>
      </c>
    </row>
    <row r="66" spans="1:20">
      <c r="A66">
        <v>51</v>
      </c>
      <c r="B66" s="300" t="s">
        <v>584</v>
      </c>
      <c r="C66" s="300">
        <v>1538</v>
      </c>
      <c r="D66" s="300">
        <v>629</v>
      </c>
      <c r="E66" s="300">
        <v>336</v>
      </c>
      <c r="F66" s="300">
        <v>217</v>
      </c>
      <c r="G66" s="300">
        <v>135</v>
      </c>
      <c r="H66" s="300">
        <v>232</v>
      </c>
      <c r="I66" s="300">
        <v>396</v>
      </c>
      <c r="J66" s="300">
        <v>594</v>
      </c>
      <c r="K66" s="300">
        <v>617</v>
      </c>
      <c r="L66" s="300">
        <v>119</v>
      </c>
      <c r="M66" s="300">
        <v>0</v>
      </c>
      <c r="N66" s="300">
        <v>0</v>
      </c>
      <c r="O66" s="300">
        <v>4813</v>
      </c>
      <c r="P66" s="300">
        <v>4</v>
      </c>
      <c r="Q66" s="300">
        <v>87.78</v>
      </c>
      <c r="R66" s="300">
        <v>7.0000000000000007E-2</v>
      </c>
      <c r="S66" s="300">
        <v>0.08</v>
      </c>
      <c r="T66" s="300">
        <v>5483259</v>
      </c>
    </row>
    <row r="67" spans="1:20">
      <c r="A67">
        <v>52</v>
      </c>
      <c r="B67" s="300" t="s">
        <v>642</v>
      </c>
      <c r="C67" s="300">
        <v>17</v>
      </c>
      <c r="D67" s="300">
        <v>11</v>
      </c>
      <c r="E67" s="300">
        <v>7</v>
      </c>
      <c r="F67" s="300">
        <v>8</v>
      </c>
      <c r="G67" s="300">
        <v>5</v>
      </c>
      <c r="H67" s="300">
        <v>11</v>
      </c>
      <c r="I67" s="300">
        <v>32</v>
      </c>
      <c r="J67" s="300">
        <v>38</v>
      </c>
      <c r="K67" s="300">
        <v>36</v>
      </c>
      <c r="L67" s="300">
        <v>0</v>
      </c>
      <c r="M67" s="300">
        <v>0</v>
      </c>
      <c r="N67" s="300">
        <v>0</v>
      </c>
      <c r="O67" s="300">
        <v>165</v>
      </c>
      <c r="P67" s="300">
        <v>0</v>
      </c>
      <c r="Q67" s="300">
        <v>85.14</v>
      </c>
      <c r="R67" s="300">
        <v>0</v>
      </c>
      <c r="S67" s="300">
        <v>0</v>
      </c>
      <c r="T67" s="300">
        <v>193799</v>
      </c>
    </row>
    <row r="68" spans="1:20">
      <c r="A68">
        <v>53</v>
      </c>
      <c r="B68" s="300" t="s">
        <v>587</v>
      </c>
      <c r="C68" s="300">
        <v>348</v>
      </c>
      <c r="D68" s="300">
        <v>158</v>
      </c>
      <c r="E68" s="300">
        <v>102</v>
      </c>
      <c r="F68" s="300">
        <v>44</v>
      </c>
      <c r="G68" s="300">
        <v>19</v>
      </c>
      <c r="H68" s="300">
        <v>26</v>
      </c>
      <c r="I68" s="300">
        <v>50</v>
      </c>
      <c r="J68" s="300">
        <v>119</v>
      </c>
      <c r="K68" s="300">
        <v>110</v>
      </c>
      <c r="L68" s="300">
        <v>29</v>
      </c>
      <c r="M68" s="300">
        <v>0</v>
      </c>
      <c r="N68" s="300">
        <v>0</v>
      </c>
      <c r="O68" s="300">
        <v>1005</v>
      </c>
      <c r="P68" s="300">
        <v>2</v>
      </c>
      <c r="Q68" s="300">
        <v>83.03</v>
      </c>
      <c r="R68" s="300">
        <v>0.17</v>
      </c>
      <c r="S68" s="300">
        <v>0.2</v>
      </c>
      <c r="T68" s="300">
        <v>1210365</v>
      </c>
    </row>
    <row r="69" spans="1:20">
      <c r="A69">
        <v>54</v>
      </c>
      <c r="B69" s="300" t="s">
        <v>602</v>
      </c>
      <c r="C69" s="300">
        <v>126</v>
      </c>
      <c r="D69" s="300">
        <v>72</v>
      </c>
      <c r="E69" s="300">
        <v>54</v>
      </c>
      <c r="F69" s="300">
        <v>22</v>
      </c>
      <c r="G69" s="300">
        <v>21</v>
      </c>
      <c r="H69" s="300">
        <v>41</v>
      </c>
      <c r="I69" s="300">
        <v>41</v>
      </c>
      <c r="J69" s="300">
        <v>45</v>
      </c>
      <c r="K69" s="300">
        <v>21</v>
      </c>
      <c r="L69" s="300">
        <v>9</v>
      </c>
      <c r="M69" s="300">
        <v>0</v>
      </c>
      <c r="N69" s="300">
        <v>0</v>
      </c>
      <c r="O69" s="300">
        <v>452</v>
      </c>
      <c r="P69" s="300">
        <v>0</v>
      </c>
      <c r="Q69" s="300">
        <v>81.86</v>
      </c>
      <c r="R69" s="300">
        <v>0</v>
      </c>
      <c r="S69" s="300">
        <v>0</v>
      </c>
      <c r="T69" s="300">
        <v>552137</v>
      </c>
    </row>
    <row r="70" spans="1:20" hidden="1">
      <c r="B70" s="300" t="s">
        <v>626</v>
      </c>
      <c r="C70" s="300">
        <v>503</v>
      </c>
      <c r="D70" s="300">
        <v>408</v>
      </c>
      <c r="E70" s="300">
        <v>398</v>
      </c>
      <c r="F70" s="300">
        <v>355</v>
      </c>
      <c r="G70" s="300">
        <v>199</v>
      </c>
      <c r="H70" s="300">
        <v>561</v>
      </c>
      <c r="I70" s="300">
        <v>1092</v>
      </c>
      <c r="J70" s="300">
        <v>1683</v>
      </c>
      <c r="K70" s="300">
        <v>1137</v>
      </c>
      <c r="L70" s="300">
        <v>196</v>
      </c>
      <c r="M70" s="300">
        <v>0</v>
      </c>
      <c r="N70" s="300">
        <v>0</v>
      </c>
      <c r="O70" s="300">
        <v>6532</v>
      </c>
      <c r="P70" s="300">
        <v>10</v>
      </c>
      <c r="Q70" s="300">
        <v>97.65</v>
      </c>
      <c r="R70" s="300">
        <v>0.15</v>
      </c>
      <c r="S70" s="300">
        <v>0.15</v>
      </c>
      <c r="T70" s="300">
        <v>6689028</v>
      </c>
    </row>
    <row r="71" spans="1:20">
      <c r="A71">
        <v>55</v>
      </c>
      <c r="B71" s="300" t="s">
        <v>643</v>
      </c>
      <c r="C71" s="300">
        <v>118</v>
      </c>
      <c r="D71" s="300">
        <v>57</v>
      </c>
      <c r="E71" s="300">
        <v>51</v>
      </c>
      <c r="F71" s="300">
        <v>27</v>
      </c>
      <c r="G71" s="300">
        <v>19</v>
      </c>
      <c r="H71" s="300">
        <v>23</v>
      </c>
      <c r="I71" s="300">
        <v>26</v>
      </c>
      <c r="J71" s="300">
        <v>58</v>
      </c>
      <c r="K71" s="300">
        <v>29</v>
      </c>
      <c r="L71" s="300">
        <v>8</v>
      </c>
      <c r="M71" s="300">
        <v>0</v>
      </c>
      <c r="N71" s="300">
        <v>0</v>
      </c>
      <c r="O71" s="300">
        <v>416</v>
      </c>
      <c r="P71" s="300">
        <v>1</v>
      </c>
      <c r="Q71" s="300">
        <v>81.709999999999994</v>
      </c>
      <c r="R71" s="300">
        <v>0.2</v>
      </c>
      <c r="S71" s="300">
        <v>0.24</v>
      </c>
      <c r="T71" s="300">
        <v>509122</v>
      </c>
    </row>
    <row r="72" spans="1:20">
      <c r="A72">
        <v>56</v>
      </c>
      <c r="B72" s="300" t="s">
        <v>588</v>
      </c>
      <c r="C72" s="300">
        <v>245</v>
      </c>
      <c r="D72" s="300">
        <v>135</v>
      </c>
      <c r="E72" s="300">
        <v>74</v>
      </c>
      <c r="F72" s="300">
        <v>26</v>
      </c>
      <c r="G72" s="300">
        <v>13</v>
      </c>
      <c r="H72" s="300">
        <v>26</v>
      </c>
      <c r="I72" s="300">
        <v>31</v>
      </c>
      <c r="J72" s="300">
        <v>58</v>
      </c>
      <c r="K72" s="300">
        <v>46</v>
      </c>
      <c r="L72" s="300">
        <v>10</v>
      </c>
      <c r="M72" s="300">
        <v>0</v>
      </c>
      <c r="N72" s="300">
        <v>0</v>
      </c>
      <c r="O72" s="300">
        <v>664</v>
      </c>
      <c r="P72" s="300">
        <v>1</v>
      </c>
      <c r="Q72" s="300">
        <v>80.849999999999994</v>
      </c>
      <c r="R72" s="300">
        <v>0.12</v>
      </c>
      <c r="S72" s="300">
        <v>0.15</v>
      </c>
      <c r="T72" s="300">
        <v>821261</v>
      </c>
    </row>
    <row r="73" spans="1:20">
      <c r="A73">
        <v>57</v>
      </c>
      <c r="B73" s="326" t="s">
        <v>629</v>
      </c>
      <c r="C73" s="300">
        <v>41</v>
      </c>
      <c r="D73" s="300">
        <v>54</v>
      </c>
      <c r="E73" s="300">
        <v>53</v>
      </c>
      <c r="F73" s="300">
        <v>61</v>
      </c>
      <c r="G73" s="300">
        <v>23</v>
      </c>
      <c r="H73" s="300">
        <v>97</v>
      </c>
      <c r="I73" s="300">
        <v>230</v>
      </c>
      <c r="J73" s="300">
        <v>320</v>
      </c>
      <c r="K73" s="300">
        <v>195</v>
      </c>
      <c r="L73" s="300">
        <v>26</v>
      </c>
      <c r="M73" s="300">
        <v>0</v>
      </c>
      <c r="N73" s="300">
        <v>0</v>
      </c>
      <c r="O73" s="300">
        <v>1100</v>
      </c>
      <c r="P73" s="300">
        <v>1</v>
      </c>
      <c r="Q73" s="300">
        <v>80.27</v>
      </c>
      <c r="R73" s="300">
        <v>7.0000000000000007E-2</v>
      </c>
      <c r="S73" s="300">
        <v>0.09</v>
      </c>
      <c r="T73" s="300">
        <v>1370376</v>
      </c>
    </row>
    <row r="74" spans="1:20">
      <c r="A74">
        <v>58</v>
      </c>
      <c r="B74" s="300" t="s">
        <v>592</v>
      </c>
      <c r="C74" s="300">
        <v>90</v>
      </c>
      <c r="D74" s="300">
        <v>64</v>
      </c>
      <c r="E74" s="300">
        <v>47</v>
      </c>
      <c r="F74" s="300">
        <v>17</v>
      </c>
      <c r="G74" s="300">
        <v>11</v>
      </c>
      <c r="H74" s="300">
        <v>24</v>
      </c>
      <c r="I74" s="300">
        <v>46</v>
      </c>
      <c r="J74" s="300">
        <v>99</v>
      </c>
      <c r="K74" s="300">
        <v>83</v>
      </c>
      <c r="L74" s="300">
        <v>14</v>
      </c>
      <c r="M74" s="300">
        <v>0</v>
      </c>
      <c r="N74" s="300">
        <v>0</v>
      </c>
      <c r="O74" s="300">
        <v>495</v>
      </c>
      <c r="P74" s="300">
        <v>0</v>
      </c>
      <c r="Q74" s="300">
        <v>77.5</v>
      </c>
      <c r="R74" s="300">
        <v>0</v>
      </c>
      <c r="S74" s="300">
        <v>0</v>
      </c>
      <c r="T74" s="300">
        <v>638704</v>
      </c>
    </row>
    <row r="75" spans="1:20" hidden="1">
      <c r="B75" s="300" t="s">
        <v>585</v>
      </c>
      <c r="C75" s="300">
        <v>1324</v>
      </c>
      <c r="D75" s="300">
        <v>732</v>
      </c>
      <c r="E75" s="300">
        <v>427</v>
      </c>
      <c r="F75" s="300">
        <v>152</v>
      </c>
      <c r="G75" s="300">
        <v>100</v>
      </c>
      <c r="H75" s="300">
        <v>164</v>
      </c>
      <c r="I75" s="300">
        <v>337</v>
      </c>
      <c r="J75" s="300">
        <v>638</v>
      </c>
      <c r="K75" s="300">
        <v>568</v>
      </c>
      <c r="L75" s="300">
        <v>128</v>
      </c>
      <c r="M75" s="300">
        <v>0</v>
      </c>
      <c r="N75" s="300">
        <v>0</v>
      </c>
      <c r="O75" s="300">
        <v>4570</v>
      </c>
      <c r="P75" s="300">
        <v>9</v>
      </c>
      <c r="Q75" s="300">
        <v>84.02</v>
      </c>
      <c r="R75" s="300">
        <v>0.17</v>
      </c>
      <c r="S75" s="300">
        <v>0.2</v>
      </c>
      <c r="T75" s="300">
        <v>5438863</v>
      </c>
    </row>
    <row r="76" spans="1:20">
      <c r="A76">
        <v>59</v>
      </c>
      <c r="B76" s="300" t="s">
        <v>596</v>
      </c>
      <c r="C76" s="300">
        <v>236</v>
      </c>
      <c r="D76" s="300">
        <v>121</v>
      </c>
      <c r="E76" s="300">
        <v>84</v>
      </c>
      <c r="F76" s="300">
        <v>30</v>
      </c>
      <c r="G76" s="300">
        <v>13</v>
      </c>
      <c r="H76" s="300">
        <v>54</v>
      </c>
      <c r="I76" s="300">
        <v>54</v>
      </c>
      <c r="J76" s="300">
        <v>41</v>
      </c>
      <c r="K76" s="300">
        <v>31</v>
      </c>
      <c r="L76" s="300">
        <v>8</v>
      </c>
      <c r="M76" s="300">
        <v>0</v>
      </c>
      <c r="N76" s="300">
        <v>0</v>
      </c>
      <c r="O76" s="300">
        <v>672</v>
      </c>
      <c r="P76" s="300">
        <v>1</v>
      </c>
      <c r="Q76" s="300">
        <v>75.099999999999994</v>
      </c>
      <c r="R76" s="300">
        <v>0.11</v>
      </c>
      <c r="S76" s="300">
        <v>0.15</v>
      </c>
      <c r="T76" s="300">
        <v>894781</v>
      </c>
    </row>
    <row r="77" spans="1:20">
      <c r="A77">
        <v>60</v>
      </c>
      <c r="B77" s="300" t="s">
        <v>586</v>
      </c>
      <c r="C77" s="300">
        <v>340</v>
      </c>
      <c r="D77" s="300">
        <v>131</v>
      </c>
      <c r="E77" s="300">
        <v>78</v>
      </c>
      <c r="F77" s="300">
        <v>26</v>
      </c>
      <c r="G77" s="300">
        <v>23</v>
      </c>
      <c r="H77" s="300">
        <v>23</v>
      </c>
      <c r="I77" s="300">
        <v>60</v>
      </c>
      <c r="J77" s="300">
        <v>104</v>
      </c>
      <c r="K77" s="300">
        <v>132</v>
      </c>
      <c r="L77" s="300">
        <v>39</v>
      </c>
      <c r="M77" s="300">
        <v>0</v>
      </c>
      <c r="N77" s="300">
        <v>0</v>
      </c>
      <c r="O77" s="300">
        <v>956</v>
      </c>
      <c r="P77" s="300">
        <v>5</v>
      </c>
      <c r="Q77" s="300">
        <v>73.430000000000007</v>
      </c>
      <c r="R77" s="300">
        <v>0.38</v>
      </c>
      <c r="S77" s="300">
        <v>0.52</v>
      </c>
      <c r="T77" s="300">
        <v>1302004</v>
      </c>
    </row>
    <row r="78" spans="1:20">
      <c r="A78">
        <v>61</v>
      </c>
      <c r="B78" s="300" t="s">
        <v>593</v>
      </c>
      <c r="C78" s="300">
        <v>42</v>
      </c>
      <c r="D78" s="300">
        <v>21</v>
      </c>
      <c r="E78" s="300">
        <v>12</v>
      </c>
      <c r="F78" s="300">
        <v>8</v>
      </c>
      <c r="G78" s="300">
        <v>8</v>
      </c>
      <c r="H78" s="300">
        <v>13</v>
      </c>
      <c r="I78" s="300">
        <v>24</v>
      </c>
      <c r="J78" s="300">
        <v>35</v>
      </c>
      <c r="K78" s="300">
        <v>17</v>
      </c>
      <c r="L78" s="300">
        <v>3</v>
      </c>
      <c r="M78" s="300">
        <v>0</v>
      </c>
      <c r="N78" s="300">
        <v>0</v>
      </c>
      <c r="O78" s="300">
        <v>183</v>
      </c>
      <c r="P78" s="300">
        <v>0</v>
      </c>
      <c r="Q78" s="300">
        <v>70.31</v>
      </c>
      <c r="R78" s="300">
        <v>0</v>
      </c>
      <c r="S78" s="300">
        <v>0</v>
      </c>
      <c r="T78" s="300">
        <v>260261</v>
      </c>
    </row>
    <row r="79" spans="1:20">
      <c r="A79">
        <v>62</v>
      </c>
      <c r="B79" s="326" t="s">
        <v>635</v>
      </c>
      <c r="C79" s="300">
        <v>12</v>
      </c>
      <c r="D79" s="300">
        <v>24</v>
      </c>
      <c r="E79" s="300">
        <v>7</v>
      </c>
      <c r="F79" s="300">
        <v>13</v>
      </c>
      <c r="G79" s="300">
        <v>8</v>
      </c>
      <c r="H79" s="300">
        <v>51</v>
      </c>
      <c r="I79" s="300">
        <v>48</v>
      </c>
      <c r="J79" s="300">
        <v>49</v>
      </c>
      <c r="K79" s="300">
        <v>33</v>
      </c>
      <c r="L79" s="300">
        <v>2</v>
      </c>
      <c r="M79" s="300">
        <v>0</v>
      </c>
      <c r="N79" s="300">
        <v>0</v>
      </c>
      <c r="O79" s="300">
        <v>247</v>
      </c>
      <c r="P79" s="300">
        <v>0</v>
      </c>
      <c r="Q79" s="300">
        <v>65.91</v>
      </c>
      <c r="R79" s="300">
        <v>0</v>
      </c>
      <c r="S79" s="300">
        <v>0</v>
      </c>
      <c r="T79" s="300">
        <v>374760</v>
      </c>
    </row>
    <row r="80" spans="1:20">
      <c r="A80">
        <v>63</v>
      </c>
      <c r="B80" s="326" t="s">
        <v>630</v>
      </c>
      <c r="C80" s="300">
        <v>49</v>
      </c>
      <c r="D80" s="300">
        <v>69</v>
      </c>
      <c r="E80" s="300">
        <v>62</v>
      </c>
      <c r="F80" s="300">
        <v>37</v>
      </c>
      <c r="G80" s="300">
        <v>31</v>
      </c>
      <c r="H80" s="300">
        <v>48</v>
      </c>
      <c r="I80" s="300">
        <v>121</v>
      </c>
      <c r="J80" s="300">
        <v>149</v>
      </c>
      <c r="K80" s="300">
        <v>113</v>
      </c>
      <c r="L80" s="300">
        <v>26</v>
      </c>
      <c r="M80" s="300">
        <v>0</v>
      </c>
      <c r="N80" s="300">
        <v>0</v>
      </c>
      <c r="O80" s="300">
        <v>705</v>
      </c>
      <c r="P80" s="300">
        <v>3</v>
      </c>
      <c r="Q80" s="300">
        <v>63.19</v>
      </c>
      <c r="R80" s="300">
        <v>0.27</v>
      </c>
      <c r="S80" s="300">
        <v>0.43</v>
      </c>
      <c r="T80" s="300">
        <v>1115652</v>
      </c>
    </row>
    <row r="81" spans="1:20" hidden="1">
      <c r="B81" s="300" t="s">
        <v>637</v>
      </c>
      <c r="C81" s="300">
        <v>3682</v>
      </c>
      <c r="D81" s="300">
        <v>2068</v>
      </c>
      <c r="E81" s="300">
        <v>1379</v>
      </c>
      <c r="F81" s="300">
        <v>859</v>
      </c>
      <c r="G81" s="300">
        <v>804</v>
      </c>
      <c r="H81" s="300">
        <v>1414</v>
      </c>
      <c r="I81" s="300">
        <v>2582</v>
      </c>
      <c r="J81" s="300">
        <v>3792</v>
      </c>
      <c r="K81" s="300">
        <v>2980</v>
      </c>
      <c r="L81" s="300">
        <v>711</v>
      </c>
      <c r="M81" s="300">
        <v>0</v>
      </c>
      <c r="N81" s="300">
        <v>0</v>
      </c>
      <c r="O81" s="300">
        <v>20271</v>
      </c>
      <c r="P81" s="300">
        <v>12</v>
      </c>
      <c r="Q81" s="300">
        <v>213.27</v>
      </c>
      <c r="R81" s="300">
        <v>0.13</v>
      </c>
      <c r="S81" s="300">
        <v>0.06</v>
      </c>
      <c r="T81" s="300">
        <v>9504992</v>
      </c>
    </row>
    <row r="82" spans="1:20" hidden="1">
      <c r="B82" s="300" t="s">
        <v>618</v>
      </c>
      <c r="C82" s="300">
        <v>118</v>
      </c>
      <c r="D82" s="300">
        <v>100</v>
      </c>
      <c r="E82" s="300">
        <v>127</v>
      </c>
      <c r="F82" s="300">
        <v>321</v>
      </c>
      <c r="G82" s="300">
        <v>376</v>
      </c>
      <c r="H82" s="300">
        <v>803</v>
      </c>
      <c r="I82" s="300">
        <v>1104</v>
      </c>
      <c r="J82" s="300">
        <v>860</v>
      </c>
      <c r="K82" s="300">
        <v>443</v>
      </c>
      <c r="L82" s="300">
        <v>97</v>
      </c>
      <c r="M82" s="300">
        <v>0</v>
      </c>
      <c r="N82" s="300">
        <v>0</v>
      </c>
      <c r="O82" s="300">
        <v>4349</v>
      </c>
      <c r="P82" s="300">
        <v>2</v>
      </c>
      <c r="Q82" s="300">
        <v>79.069999999999993</v>
      </c>
      <c r="R82" s="300">
        <v>0.04</v>
      </c>
      <c r="S82" s="300">
        <v>0.05</v>
      </c>
      <c r="T82" s="300">
        <v>5500012</v>
      </c>
    </row>
    <row r="83" spans="1:20">
      <c r="A83">
        <v>64</v>
      </c>
      <c r="B83" s="326" t="s">
        <v>634</v>
      </c>
      <c r="C83" s="300">
        <v>11</v>
      </c>
      <c r="D83" s="300">
        <v>20</v>
      </c>
      <c r="E83" s="300">
        <v>27</v>
      </c>
      <c r="F83" s="300">
        <v>18</v>
      </c>
      <c r="G83" s="300">
        <v>17</v>
      </c>
      <c r="H83" s="300">
        <v>71</v>
      </c>
      <c r="I83" s="300">
        <v>64</v>
      </c>
      <c r="J83" s="300">
        <v>71</v>
      </c>
      <c r="K83" s="300">
        <v>27</v>
      </c>
      <c r="L83" s="300">
        <v>3</v>
      </c>
      <c r="M83" s="300">
        <v>0</v>
      </c>
      <c r="N83" s="300">
        <v>0</v>
      </c>
      <c r="O83" s="300">
        <v>329</v>
      </c>
      <c r="P83" s="300">
        <v>0</v>
      </c>
      <c r="Q83" s="300">
        <v>62.05</v>
      </c>
      <c r="R83" s="300">
        <v>0</v>
      </c>
      <c r="S83" s="300">
        <v>0</v>
      </c>
      <c r="T83" s="300">
        <v>530239</v>
      </c>
    </row>
    <row r="84" spans="1:20">
      <c r="A84">
        <v>65</v>
      </c>
      <c r="B84" s="326" t="s">
        <v>615</v>
      </c>
      <c r="C84" s="300">
        <v>58</v>
      </c>
      <c r="D84" s="300">
        <v>47</v>
      </c>
      <c r="E84" s="300">
        <v>55</v>
      </c>
      <c r="F84" s="300">
        <v>43</v>
      </c>
      <c r="G84" s="300">
        <v>25</v>
      </c>
      <c r="H84" s="300">
        <v>44</v>
      </c>
      <c r="I84" s="300">
        <v>123</v>
      </c>
      <c r="J84" s="300">
        <v>125</v>
      </c>
      <c r="K84" s="300">
        <v>55</v>
      </c>
      <c r="L84" s="300">
        <v>9</v>
      </c>
      <c r="M84" s="300">
        <v>0</v>
      </c>
      <c r="N84" s="300">
        <v>0</v>
      </c>
      <c r="O84" s="300">
        <v>584</v>
      </c>
      <c r="P84" s="300">
        <v>0</v>
      </c>
      <c r="Q84" s="300">
        <v>62.04</v>
      </c>
      <c r="R84" s="300">
        <v>0</v>
      </c>
      <c r="S84" s="300">
        <v>0</v>
      </c>
      <c r="T84" s="300">
        <v>941261</v>
      </c>
    </row>
    <row r="85" spans="1:20">
      <c r="A85">
        <v>66</v>
      </c>
      <c r="B85" s="326" t="s">
        <v>614</v>
      </c>
      <c r="C85" s="300">
        <v>115</v>
      </c>
      <c r="D85" s="300">
        <v>71</v>
      </c>
      <c r="E85" s="300">
        <v>76</v>
      </c>
      <c r="F85" s="300">
        <v>83</v>
      </c>
      <c r="G85" s="300">
        <v>38</v>
      </c>
      <c r="H85" s="300">
        <v>108</v>
      </c>
      <c r="I85" s="300">
        <v>148</v>
      </c>
      <c r="J85" s="300">
        <v>249</v>
      </c>
      <c r="K85" s="300">
        <v>158</v>
      </c>
      <c r="L85" s="300">
        <v>36</v>
      </c>
      <c r="M85" s="300">
        <v>0</v>
      </c>
      <c r="N85" s="300">
        <v>0</v>
      </c>
      <c r="O85" s="300">
        <v>1082</v>
      </c>
      <c r="P85" s="300">
        <v>1</v>
      </c>
      <c r="Q85" s="300">
        <v>60.72</v>
      </c>
      <c r="R85" s="300">
        <v>0.06</v>
      </c>
      <c r="S85" s="300">
        <v>0.09</v>
      </c>
      <c r="T85" s="300">
        <v>1782008</v>
      </c>
    </row>
    <row r="86" spans="1:20">
      <c r="A86">
        <v>67</v>
      </c>
      <c r="B86" s="326" t="s">
        <v>625</v>
      </c>
      <c r="C86" s="300">
        <v>12</v>
      </c>
      <c r="D86" s="300">
        <v>19</v>
      </c>
      <c r="E86" s="300">
        <v>17</v>
      </c>
      <c r="F86" s="300">
        <v>22</v>
      </c>
      <c r="G86" s="300">
        <v>22</v>
      </c>
      <c r="H86" s="300">
        <v>77</v>
      </c>
      <c r="I86" s="300">
        <v>120</v>
      </c>
      <c r="J86" s="300">
        <v>59</v>
      </c>
      <c r="K86" s="300">
        <v>54</v>
      </c>
      <c r="L86" s="300">
        <v>6</v>
      </c>
      <c r="M86" s="300">
        <v>0</v>
      </c>
      <c r="N86" s="300">
        <v>0</v>
      </c>
      <c r="O86" s="300">
        <v>408</v>
      </c>
      <c r="P86" s="300">
        <v>0</v>
      </c>
      <c r="Q86" s="300">
        <v>57.03</v>
      </c>
      <c r="R86" s="300">
        <v>0</v>
      </c>
      <c r="S86" s="300">
        <v>0</v>
      </c>
      <c r="T86" s="300">
        <v>715466</v>
      </c>
    </row>
    <row r="87" spans="1:20">
      <c r="A87">
        <v>68</v>
      </c>
      <c r="B87" s="326" t="s">
        <v>632</v>
      </c>
      <c r="C87" s="300">
        <v>43</v>
      </c>
      <c r="D87" s="300">
        <v>44</v>
      </c>
      <c r="E87" s="300">
        <v>74</v>
      </c>
      <c r="F87" s="300">
        <v>45</v>
      </c>
      <c r="G87" s="300">
        <v>30</v>
      </c>
      <c r="H87" s="300">
        <v>44</v>
      </c>
      <c r="I87" s="300">
        <v>231</v>
      </c>
      <c r="J87" s="300">
        <v>185</v>
      </c>
      <c r="K87" s="300">
        <v>74</v>
      </c>
      <c r="L87" s="300">
        <v>35</v>
      </c>
      <c r="M87" s="300">
        <v>0</v>
      </c>
      <c r="N87" s="300">
        <v>0</v>
      </c>
      <c r="O87" s="300">
        <v>805</v>
      </c>
      <c r="P87" s="300">
        <v>0</v>
      </c>
      <c r="Q87" s="300">
        <v>55.42</v>
      </c>
      <c r="R87" s="300">
        <v>0</v>
      </c>
      <c r="S87" s="300">
        <v>0</v>
      </c>
      <c r="T87" s="300">
        <v>1452532</v>
      </c>
    </row>
    <row r="88" spans="1:20">
      <c r="A88">
        <v>69</v>
      </c>
      <c r="B88" s="300" t="s">
        <v>611</v>
      </c>
      <c r="C88" s="300">
        <v>39</v>
      </c>
      <c r="D88" s="300">
        <v>30</v>
      </c>
      <c r="E88" s="300">
        <v>24</v>
      </c>
      <c r="F88" s="300">
        <v>31</v>
      </c>
      <c r="G88" s="300">
        <v>10</v>
      </c>
      <c r="H88" s="300">
        <v>31</v>
      </c>
      <c r="I88" s="300">
        <v>49</v>
      </c>
      <c r="J88" s="300">
        <v>41</v>
      </c>
      <c r="K88" s="300">
        <v>47</v>
      </c>
      <c r="L88" s="300">
        <v>6</v>
      </c>
      <c r="M88" s="300">
        <v>0</v>
      </c>
      <c r="N88" s="300">
        <v>0</v>
      </c>
      <c r="O88" s="300">
        <v>308</v>
      </c>
      <c r="P88" s="300">
        <v>0</v>
      </c>
      <c r="Q88" s="300">
        <v>54.72</v>
      </c>
      <c r="R88" s="300">
        <v>0</v>
      </c>
      <c r="S88" s="300">
        <v>0</v>
      </c>
      <c r="T88" s="300">
        <v>562860</v>
      </c>
    </row>
    <row r="89" spans="1:20">
      <c r="A89">
        <v>70</v>
      </c>
      <c r="B89" s="326" t="s">
        <v>616</v>
      </c>
      <c r="C89" s="300">
        <v>51</v>
      </c>
      <c r="D89" s="300">
        <v>54</v>
      </c>
      <c r="E89" s="300">
        <v>64</v>
      </c>
      <c r="F89" s="300">
        <v>67</v>
      </c>
      <c r="G89" s="300">
        <v>27</v>
      </c>
      <c r="H89" s="300">
        <v>90</v>
      </c>
      <c r="I89" s="300">
        <v>122</v>
      </c>
      <c r="J89" s="300">
        <v>150</v>
      </c>
      <c r="K89" s="300">
        <v>65</v>
      </c>
      <c r="L89" s="300">
        <v>6</v>
      </c>
      <c r="M89" s="300">
        <v>0</v>
      </c>
      <c r="N89" s="300">
        <v>0</v>
      </c>
      <c r="O89" s="300">
        <v>696</v>
      </c>
      <c r="P89" s="300">
        <v>1</v>
      </c>
      <c r="Q89" s="300">
        <v>54.04</v>
      </c>
      <c r="R89" s="300">
        <v>0.08</v>
      </c>
      <c r="S89" s="300">
        <v>0.14000000000000001</v>
      </c>
      <c r="T89" s="300">
        <v>1287984</v>
      </c>
    </row>
    <row r="90" spans="1:20" hidden="1">
      <c r="B90" s="300" t="s">
        <v>613</v>
      </c>
      <c r="C90" s="300">
        <v>257</v>
      </c>
      <c r="D90" s="300">
        <v>213</v>
      </c>
      <c r="E90" s="300">
        <v>231</v>
      </c>
      <c r="F90" s="300">
        <v>235</v>
      </c>
      <c r="G90" s="300">
        <v>114</v>
      </c>
      <c r="H90" s="300">
        <v>282</v>
      </c>
      <c r="I90" s="300">
        <v>471</v>
      </c>
      <c r="J90" s="300">
        <v>622</v>
      </c>
      <c r="K90" s="300">
        <v>358</v>
      </c>
      <c r="L90" s="300">
        <v>68</v>
      </c>
      <c r="M90" s="300">
        <v>0</v>
      </c>
      <c r="N90" s="300">
        <v>0</v>
      </c>
      <c r="O90" s="300">
        <v>2851</v>
      </c>
      <c r="P90" s="300">
        <v>2</v>
      </c>
      <c r="Q90" s="300">
        <v>57.23</v>
      </c>
      <c r="R90" s="300">
        <v>0.04</v>
      </c>
      <c r="S90" s="300">
        <v>7.0000000000000007E-2</v>
      </c>
      <c r="T90" s="300">
        <v>4981337</v>
      </c>
    </row>
    <row r="91" spans="1:20">
      <c r="A91">
        <v>71</v>
      </c>
      <c r="B91" s="300" t="s">
        <v>646</v>
      </c>
      <c r="C91" s="300">
        <v>46</v>
      </c>
      <c r="D91" s="300">
        <v>18</v>
      </c>
      <c r="E91" s="300">
        <v>11</v>
      </c>
      <c r="F91" s="300">
        <v>4</v>
      </c>
      <c r="G91" s="300">
        <v>16</v>
      </c>
      <c r="H91" s="300">
        <v>17</v>
      </c>
      <c r="I91" s="300">
        <v>18</v>
      </c>
      <c r="J91" s="300">
        <v>18</v>
      </c>
      <c r="K91" s="300">
        <v>23</v>
      </c>
      <c r="L91" s="300">
        <v>4</v>
      </c>
      <c r="M91" s="300">
        <v>0</v>
      </c>
      <c r="N91" s="300">
        <v>0</v>
      </c>
      <c r="O91" s="300">
        <v>175</v>
      </c>
      <c r="P91" s="300">
        <v>0</v>
      </c>
      <c r="Q91" s="300">
        <v>53.78</v>
      </c>
      <c r="R91" s="300">
        <v>0</v>
      </c>
      <c r="S91" s="300">
        <v>0</v>
      </c>
      <c r="T91" s="300">
        <v>325387</v>
      </c>
    </row>
    <row r="92" spans="1:20">
      <c r="A92">
        <v>72</v>
      </c>
      <c r="B92" s="300" t="s">
        <v>609</v>
      </c>
      <c r="C92" s="300">
        <v>105</v>
      </c>
      <c r="D92" s="300">
        <v>53</v>
      </c>
      <c r="E92" s="300">
        <v>22</v>
      </c>
      <c r="F92" s="300">
        <v>22</v>
      </c>
      <c r="G92" s="300">
        <v>19</v>
      </c>
      <c r="H92" s="300">
        <v>21</v>
      </c>
      <c r="I92" s="300">
        <v>21</v>
      </c>
      <c r="J92" s="300">
        <v>56</v>
      </c>
      <c r="K92" s="300">
        <v>52</v>
      </c>
      <c r="L92" s="300">
        <v>11</v>
      </c>
      <c r="M92" s="300">
        <v>0</v>
      </c>
      <c r="N92" s="300">
        <v>0</v>
      </c>
      <c r="O92" s="300">
        <v>382</v>
      </c>
      <c r="P92" s="300">
        <v>1</v>
      </c>
      <c r="Q92" s="300">
        <v>52.43</v>
      </c>
      <c r="R92" s="300">
        <v>0.14000000000000001</v>
      </c>
      <c r="S92" s="300">
        <v>0.26</v>
      </c>
      <c r="T92" s="300">
        <v>728615</v>
      </c>
    </row>
    <row r="93" spans="1:20">
      <c r="A93">
        <v>73</v>
      </c>
      <c r="B93" s="326" t="s">
        <v>617</v>
      </c>
      <c r="C93" s="300">
        <v>33</v>
      </c>
      <c r="D93" s="300">
        <v>41</v>
      </c>
      <c r="E93" s="300">
        <v>36</v>
      </c>
      <c r="F93" s="300">
        <v>42</v>
      </c>
      <c r="G93" s="300">
        <v>24</v>
      </c>
      <c r="H93" s="300">
        <v>40</v>
      </c>
      <c r="I93" s="300">
        <v>78</v>
      </c>
      <c r="J93" s="300">
        <v>98</v>
      </c>
      <c r="K93" s="300">
        <v>80</v>
      </c>
      <c r="L93" s="300">
        <v>17</v>
      </c>
      <c r="M93" s="300">
        <v>0</v>
      </c>
      <c r="N93" s="300">
        <v>0</v>
      </c>
      <c r="O93" s="300">
        <v>489</v>
      </c>
      <c r="P93" s="300">
        <v>0</v>
      </c>
      <c r="Q93" s="300">
        <v>50.41</v>
      </c>
      <c r="R93" s="300">
        <v>0</v>
      </c>
      <c r="S93" s="300">
        <v>0</v>
      </c>
      <c r="T93" s="300">
        <v>970084</v>
      </c>
    </row>
    <row r="94" spans="1:20">
      <c r="A94">
        <v>74</v>
      </c>
      <c r="B94" s="300" t="s">
        <v>610</v>
      </c>
      <c r="C94" s="300">
        <v>42</v>
      </c>
      <c r="D94" s="300">
        <v>24</v>
      </c>
      <c r="E94" s="300">
        <v>20</v>
      </c>
      <c r="F94" s="300">
        <v>13</v>
      </c>
      <c r="G94" s="300">
        <v>8</v>
      </c>
      <c r="H94" s="300">
        <v>26</v>
      </c>
      <c r="I94" s="300">
        <v>40</v>
      </c>
      <c r="J94" s="300">
        <v>38</v>
      </c>
      <c r="K94" s="300">
        <v>36</v>
      </c>
      <c r="L94" s="300">
        <v>4</v>
      </c>
      <c r="M94" s="300">
        <v>0</v>
      </c>
      <c r="N94" s="300">
        <v>0</v>
      </c>
      <c r="O94" s="300">
        <v>251</v>
      </c>
      <c r="P94" s="300">
        <v>0</v>
      </c>
      <c r="Q94" s="300">
        <v>50.33</v>
      </c>
      <c r="R94" s="300">
        <v>0</v>
      </c>
      <c r="S94" s="300">
        <v>0</v>
      </c>
      <c r="T94" s="300">
        <v>498671</v>
      </c>
    </row>
    <row r="95" spans="1:20">
      <c r="A95">
        <v>75</v>
      </c>
      <c r="B95" s="300" t="s">
        <v>591</v>
      </c>
      <c r="C95" s="300">
        <v>19</v>
      </c>
      <c r="D95" s="300">
        <v>14</v>
      </c>
      <c r="E95" s="300">
        <v>2</v>
      </c>
      <c r="F95" s="300">
        <v>2</v>
      </c>
      <c r="G95" s="300">
        <v>2</v>
      </c>
      <c r="H95" s="300">
        <v>2</v>
      </c>
      <c r="I95" s="300">
        <v>6</v>
      </c>
      <c r="J95" s="300">
        <v>11</v>
      </c>
      <c r="K95" s="300">
        <v>16</v>
      </c>
      <c r="L95" s="300">
        <v>2</v>
      </c>
      <c r="M95" s="300">
        <v>0</v>
      </c>
      <c r="N95" s="300">
        <v>0</v>
      </c>
      <c r="O95" s="300">
        <v>76</v>
      </c>
      <c r="P95" s="300">
        <v>0</v>
      </c>
      <c r="Q95" s="300">
        <v>37.6</v>
      </c>
      <c r="R95" s="300">
        <v>0</v>
      </c>
      <c r="S95" s="300">
        <v>0</v>
      </c>
      <c r="T95" s="300">
        <v>202117</v>
      </c>
    </row>
    <row r="96" spans="1:20">
      <c r="A96">
        <v>76</v>
      </c>
      <c r="B96" s="326" t="s">
        <v>621</v>
      </c>
      <c r="C96" s="300">
        <v>25</v>
      </c>
      <c r="D96" s="300">
        <v>20</v>
      </c>
      <c r="E96" s="300">
        <v>25</v>
      </c>
      <c r="F96" s="300">
        <v>43</v>
      </c>
      <c r="G96" s="300">
        <v>22</v>
      </c>
      <c r="H96" s="300">
        <v>48</v>
      </c>
      <c r="I96" s="300">
        <v>117</v>
      </c>
      <c r="J96" s="300">
        <v>127</v>
      </c>
      <c r="K96" s="300">
        <v>89</v>
      </c>
      <c r="L96" s="300">
        <v>25</v>
      </c>
      <c r="M96" s="300">
        <v>0</v>
      </c>
      <c r="N96" s="300">
        <v>0</v>
      </c>
      <c r="O96" s="300">
        <v>541</v>
      </c>
      <c r="P96" s="300">
        <v>0</v>
      </c>
      <c r="Q96" s="300">
        <v>34.659999999999997</v>
      </c>
      <c r="R96" s="300">
        <v>0</v>
      </c>
      <c r="S96" s="300">
        <v>0</v>
      </c>
      <c r="T96" s="300">
        <v>1560788</v>
      </c>
    </row>
    <row r="97" spans="1:20">
      <c r="A97">
        <v>77</v>
      </c>
      <c r="B97" s="326" t="s">
        <v>624</v>
      </c>
      <c r="C97" s="300">
        <v>13</v>
      </c>
      <c r="D97" s="300">
        <v>12</v>
      </c>
      <c r="E97" s="300">
        <v>16</v>
      </c>
      <c r="F97" s="300">
        <v>24</v>
      </c>
      <c r="G97" s="300">
        <v>26</v>
      </c>
      <c r="H97" s="300">
        <v>43</v>
      </c>
      <c r="I97" s="300">
        <v>54</v>
      </c>
      <c r="J97" s="300">
        <v>37</v>
      </c>
      <c r="K97" s="300">
        <v>13</v>
      </c>
      <c r="L97" s="300">
        <v>4</v>
      </c>
      <c r="M97" s="300">
        <v>0</v>
      </c>
      <c r="N97" s="300">
        <v>0</v>
      </c>
      <c r="O97" s="300">
        <v>242</v>
      </c>
      <c r="P97" s="300">
        <v>0</v>
      </c>
      <c r="Q97" s="300">
        <v>21.16</v>
      </c>
      <c r="R97" s="300">
        <v>0</v>
      </c>
      <c r="S97" s="300">
        <v>0</v>
      </c>
      <c r="T97" s="300">
        <v>1143922</v>
      </c>
    </row>
  </sheetData>
  <autoFilter ref="B3:T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T97">
      <sortCondition descending="1" ref="Q3:Q9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F0F905028EF449419A02EFD8BC60A" ma:contentTypeVersion="5" ma:contentTypeDescription="Create a new document." ma:contentTypeScope="" ma:versionID="3b91517814b805d8c8ee060dfa8071dc">
  <xsd:schema xmlns:xsd="http://www.w3.org/2001/XMLSchema" xmlns:xs="http://www.w3.org/2001/XMLSchema" xmlns:p="http://schemas.microsoft.com/office/2006/metadata/properties" xmlns:ns3="4c82b5c1-9870-4cc3-9508-1e173515faea" targetNamespace="http://schemas.microsoft.com/office/2006/metadata/properties" ma:root="true" ma:fieldsID="49f7948f41693ebaac2067718babe46d" ns3:_="">
    <xsd:import namespace="4c82b5c1-9870-4cc3-9508-1e173515fa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2b5c1-9870-4cc3-9508-1e173515fae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C8894-6B2E-4189-90BB-19EEDAC38FB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4c82b5c1-9870-4cc3-9508-1e173515fae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B51DDB-A75C-4A04-89E0-6D1D73B30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2b5c1-9870-4cc3-9508-1e173515f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A4D7BD-3F2C-4BAA-88B1-AF8AF9FC49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41 (อำเภอ)</vt:lpstr>
      <vt:lpstr>รายตำบล wk 41_2567</vt:lpstr>
      <vt:lpstr>รายงานหมู่บ้าน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2024-10-21T02:50:48Z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0x010100515F0F905028EF449419A02EFD8BC60A</vt:lpwstr>
  </property>
</Properties>
</file>