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05" yWindow="-105" windowWidth="21840" windowHeight="1245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36 (อำเภอ)" sheetId="33" r:id="rId4"/>
    <sheet name="รายตำบล wk 36_2567" sheetId="175" r:id="rId5"/>
    <sheet name="รายงานหมู่บ้าน รง506" sheetId="202" r:id="rId6"/>
    <sheet name="มัธยฐานรายอำเภอ67" sheetId="76" r:id="rId7"/>
    <sheet name="กราฟ OnePage" sheetId="181" r:id="rId8"/>
    <sheet name="Sheet3" sheetId="200" r:id="rId9"/>
    <sheet name="Sheet4" sheetId="204" r:id="rId10"/>
  </sheets>
  <definedNames>
    <definedName name="_xlnm._FilterDatabase" localSheetId="8" hidden="1">Sheet3!$B$5:$U$82</definedName>
    <definedName name="_xlnm._FilterDatabase" localSheetId="9" hidden="1">Sheet4!$A$3:$G$97</definedName>
    <definedName name="_xlnm._FilterDatabase" localSheetId="7" hidden="1">'กราฟ OnePage'!$C$51:$E$51</definedName>
    <definedName name="_xlnm._FilterDatabase" localSheetId="1" hidden="1">รายเดือน67!$AF$3:$AG$3</definedName>
    <definedName name="_xlnm._FilterDatabase" localSheetId="4" hidden="1">'รายตำบล wk 36_2567'!$A$2:$Q$197</definedName>
  </definedNames>
  <calcPr calcId="124519"/>
  <pivotCaches>
    <pivotCache cacheId="0" r:id="rId11"/>
  </pivotCaches>
</workbook>
</file>

<file path=xl/calcChain.xml><?xml version="1.0" encoding="utf-8"?>
<calcChain xmlns="http://schemas.openxmlformats.org/spreadsheetml/2006/main">
  <c r="N8" i="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E8" i="10"/>
  <c r="H6"/>
  <c r="E6"/>
  <c r="B27" i="7"/>
  <c r="N6"/>
  <c r="N5"/>
  <c r="B6" i="33"/>
  <c r="B5"/>
  <c r="D120" i="181"/>
  <c r="E118" s="1"/>
  <c r="C100"/>
  <c r="D98" s="1"/>
  <c r="E45"/>
  <c r="D45"/>
  <c r="F44"/>
  <c r="F43"/>
  <c r="F42"/>
  <c r="F41"/>
  <c r="F40"/>
  <c r="F39"/>
  <c r="E30"/>
  <c r="E29"/>
  <c r="D29"/>
  <c r="F28"/>
  <c r="F27"/>
  <c r="F29" l="1"/>
  <c r="F45"/>
  <c r="E112"/>
  <c r="E115"/>
  <c r="E116"/>
  <c r="E111"/>
  <c r="E119"/>
  <c r="D99"/>
  <c r="E113"/>
  <c r="E117"/>
  <c r="E110"/>
  <c r="E114"/>
  <c r="H196" i="175"/>
  <c r="G196"/>
  <c r="F196"/>
  <c r="E196"/>
  <c r="C196"/>
  <c r="B9" i="73"/>
  <c r="O10" i="10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O171" s="1"/>
  <c r="F171"/>
  <c r="E171"/>
  <c r="D171" s="1"/>
  <c r="M171"/>
  <c r="L171"/>
  <c r="O18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G121" s="1"/>
  <c r="F121"/>
  <c r="E121" s="1"/>
  <c r="J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K121" l="1"/>
  <c r="I121"/>
  <c r="O12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L33"/>
  <c r="C33"/>
  <c r="G33"/>
  <c r="D33"/>
  <c r="H33"/>
  <c r="K33"/>
  <c r="J33"/>
  <c r="O32"/>
  <c r="F33"/>
  <c r="N33"/>
  <c r="E33"/>
  <c r="I33"/>
  <c r="M33"/>
  <c r="N30"/>
  <c r="M30"/>
  <c r="L30"/>
  <c r="K30"/>
  <c r="J41" l="1"/>
  <c r="I41" s="1"/>
  <c r="C41"/>
  <c r="D41"/>
  <c r="N4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R7"/>
  <c r="P7"/>
  <c r="H7"/>
  <c r="E7"/>
  <c r="R6"/>
  <c r="P6"/>
  <c r="I6"/>
  <c r="F6"/>
  <c r="R5"/>
  <c r="P5"/>
  <c r="R4"/>
  <c r="P4"/>
  <c r="U27" i="7"/>
  <c r="S27"/>
  <c r="M27"/>
  <c r="L27"/>
  <c r="K27"/>
  <c r="J27"/>
  <c r="I27"/>
  <c r="H27"/>
  <c r="G27"/>
  <c r="F27"/>
  <c r="E27"/>
  <c r="D27"/>
  <c r="C27"/>
  <c r="T25"/>
  <c r="T24"/>
  <c r="W24" s="1"/>
  <c r="T23"/>
  <c r="T19"/>
  <c r="T16"/>
  <c r="W16" s="1"/>
  <c r="T15"/>
  <c r="W15" s="1"/>
  <c r="T13"/>
  <c r="W13" s="1"/>
  <c r="T11"/>
  <c r="W11" s="1"/>
  <c r="N7"/>
  <c r="T7" s="1"/>
  <c r="M14" i="73"/>
  <c r="L14"/>
  <c r="K14"/>
  <c r="J14"/>
  <c r="I14"/>
  <c r="H14"/>
  <c r="G14"/>
  <c r="F14"/>
  <c r="E14"/>
  <c r="D14"/>
  <c r="C14"/>
  <c r="B14"/>
  <c r="B25" i="33" l="1"/>
  <c r="N27" i="7"/>
  <c r="T8"/>
  <c r="W8" s="1"/>
  <c r="O21" i="76"/>
  <c r="O10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M31" i="33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5" s="1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N10"/>
  <c r="M11" l="1"/>
  <c r="J11"/>
  <c r="I11"/>
  <c r="E11"/>
  <c r="L1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<sst xmlns="http://schemas.openxmlformats.org/spreadsheetml/2006/main" count="3325" uniqueCount="908">
  <si>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</si>
  <si>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</si>
  <si>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</si>
  <si>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</si>
  <si>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</si>
  <si>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</si>
  <si>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</si>
  <si>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</si>
  <si>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</si>
  <si>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</si>
  <si>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</si>
  <si>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</si>
  <si>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</si>
  <si>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</si>
  <si>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</si>
  <si>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</si>
  <si>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</si>
  <si>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</si>
  <si>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</si>
  <si>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</si>
  <si>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</si>
  <si>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</si>
  <si>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</si>
  <si>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</si>
  <si>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</si>
  <si>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</si>
  <si>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</si>
  <si>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</si>
  <si>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</si>
  <si>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</si>
  <si>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</si>
  <si>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</si>
  <si>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</si>
  <si>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</si>
  <si>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</si>
  <si>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</si>
  <si>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</si>
  <si>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</si>
  <si>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</si>
  <si>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</si>
  <si>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</si>
  <si>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</si>
  <si>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</si>
  <si>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</si>
  <si>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</si>
  <si>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</si>
  <si>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</si>
  <si>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</si>
  <si>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</si>
  <si>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</si>
  <si>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</si>
  <si>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</si>
  <si>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</si>
  <si>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</si>
  <si>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</si>
  <si>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</si>
  <si>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</si>
  <si>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</si>
  <si>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</si>
  <si>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</si>
  <si>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</si>
  <si>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</si>
  <si>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</si>
  <si>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</si>
  <si>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</si>
  <si>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</si>
  <si>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</si>
  <si>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</si>
  <si>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</si>
  <si>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</si>
  <si>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</si>
  <si>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</si>
  <si>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</si>
  <si>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</si>
  <si>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</si>
  <si>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</si>
  <si>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</si>
  <si>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</si>
  <si>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</si>
  <si>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</si>
  <si>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</si>
  <si>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</si>
  <si>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</si>
  <si>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</si>
  <si>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</si>
  <si>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</si>
  <si>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</si>
  <si>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</si>
  <si>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</si>
  <si>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</si>
  <si>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</si>
  <si>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</si>
  <si>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</si>
  <si>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</si>
  <si>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</si>
  <si>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</si>
  <si>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</si>
  <si>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</si>
  <si>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</si>
  <si>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</si>
  <si>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</si>
  <si>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</si>
  <si>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</si>
  <si>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</si>
  <si>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</si>
  <si>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</si>
  <si>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</si>
  <si>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</si>
  <si>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</si>
  <si>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</si>
  <si>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</si>
  <si>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</si>
  <si>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</si>
  <si>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</si>
  <si>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</si>
  <si>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</si>
  <si>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</si>
  <si>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</si>
  <si>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</si>
  <si>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</si>
  <si>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</si>
  <si>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</si>
  <si>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</si>
  <si>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</si>
  <si>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</si>
  <si>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</si>
  <si>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</si>
  <si>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</si>
  <si>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</si>
  <si>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</si>
  <si>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</si>
  <si>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</si>
  <si>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</si>
  <si>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</si>
  <si>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</si>
  <si>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</si>
  <si>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</si>
  <si>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</si>
  <si>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</si>
  <si>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</si>
  <si>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</si>
  <si>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</si>
  <si>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</si>
  <si>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</si>
  <si>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</si>
  <si>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</si>
  <si>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</si>
  <si>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</si>
  <si>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</si>
  <si>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</si>
  <si>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</si>
  <si>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</si>
  <si>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</si>
  <si>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</si>
  <si>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</si>
  <si>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</si>
  <si>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</si>
  <si>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</si>
  <si>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</si>
  <si>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</si>
  <si>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</si>
  <si>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</si>
  <si>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</si>
  <si>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</si>
  <si>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</si>
  <si>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</si>
  <si>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</si>
  <si>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</si>
  <si>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</si>
  <si>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</si>
  <si>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</si>
  <si>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</si>
  <si>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</si>
  <si>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</si>
  <si>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</si>
  <si>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</si>
  <si>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</si>
  <si>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</si>
  <si>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</si>
  <si>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</si>
  <si>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</si>
  <si>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</si>
  <si>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</si>
  <si>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</si>
  <si>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</si>
  <si>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</si>
  <si>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</si>
  <si>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</si>
  <si>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</si>
  <si>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</si>
  <si>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</si>
  <si>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</si>
  <si>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</si>
  <si>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</si>
  <si>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</si>
  <si>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</si>
  <si>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</si>
  <si>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</si>
  <si>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</si>
  <si>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</si>
  <si>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</si>
  <si>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</si>
  <si>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</si>
  <si>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</si>
  <si>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</si>
  <si>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</si>
  <si>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</si>
  <si>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</si>
  <si>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</si>
  <si>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</si>
  <si>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</si>
  <si>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</si>
  <si>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</si>
  <si>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</si>
  <si>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</si>
  <si>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</si>
  <si>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</si>
  <si>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</si>
  <si>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</si>
  <si>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</si>
  <si>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</si>
  <si>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</si>
  <si>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</si>
  <si>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</si>
  <si>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</si>
  <si>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</si>
  <si>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</si>
  <si>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</si>
  <si>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</si>
  <si>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</si>
  <si>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</si>
  <si>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</si>
  <si>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</si>
  <si>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</si>
  <si>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</si>
  <si>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</si>
  <si>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</si>
  <si>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</si>
  <si>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</si>
  <si>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</si>
  <si>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</si>
  <si>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</si>
  <si>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</si>
  <si>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</si>
  <si>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</si>
  <si>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</si>
  <si>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</si>
  <si>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</si>
  <si>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</si>
  <si>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</si>
  <si>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</si>
  <si>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</si>
  <si>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</si>
  <si>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</si>
  <si>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</si>
  <si>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</si>
  <si>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</si>
  <si>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</si>
  <si>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</si>
  <si>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</si>
  <si>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</si>
  <si>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</si>
  <si>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</si>
  <si>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</si>
  <si>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</si>
  <si>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</si>
  <si>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</si>
  <si>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</si>
  <si>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</si>
  <si>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</si>
  <si>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</si>
  <si>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</si>
  <si>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</si>
  <si>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</si>
  <si>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</si>
  <si>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</si>
  <si>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</si>
  <si>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</si>
  <si>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</si>
  <si>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</si>
  <si>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</si>
  <si>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</si>
  <si>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</si>
  <si>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</si>
  <si>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</si>
  <si>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</si>
  <si>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</si>
  <si>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</si>
  <si>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</si>
  <si>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</si>
  <si>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</si>
  <si>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</si>
  <si>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</si>
  <si>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</si>
  <si>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</si>
  <si>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</si>
  <si>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</si>
  <si>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</si>
  <si>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</si>
  <si>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</si>
  <si>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</si>
  <si>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</si>
  <si>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</si>
  <si>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</si>
  <si>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</si>
  <si>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</si>
  <si>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</si>
  <si>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</si>
  <si>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</si>
  <si>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</si>
  <si>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</si>
  <si>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</si>
  <si>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</si>
  <si>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</si>
  <si>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</si>
  <si>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</si>
  <si>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</si>
  <si>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</si>
  <si>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</si>
  <si>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</si>
  <si>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</si>
  <si>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</si>
  <si>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</si>
  <si>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</si>
  <si>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</si>
  <si>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</si>
  <si>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</si>
  <si>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</si>
  <si>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</si>
  <si>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</si>
  <si>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</si>
  <si>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</si>
  <si>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</si>
  <si>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</si>
  <si>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</si>
  <si>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</si>
  <si>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</si>
  <si>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</si>
  <si>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</si>
  <si>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</si>
  <si>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</si>
  <si>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</si>
  <si>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</si>
  <si>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</si>
  <si>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</si>
  <si>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</si>
  <si>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</si>
  <si>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</si>
  <si>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</si>
  <si>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</si>
  <si>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</si>
  <si>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</si>
  <si>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</si>
  <si>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</si>
  <si>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</si>
  <si>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</si>
  <si>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</si>
  <si>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</si>
  <si>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</si>
  <si>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</si>
  <si>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</si>
  <si>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</si>
  <si>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</si>
  <si>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</si>
  <si>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</si>
  <si>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</si>
  <si>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</si>
  <si>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</si>
  <si>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</si>
  <si>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</si>
  <si>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</si>
  <si>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</si>
  <si>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</si>
  <si>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</si>
  <si>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</si>
  <si>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</si>
  <si>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</si>
  <si>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</si>
  <si>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</si>
  <si>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</si>
  <si>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</si>
  <si>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</si>
  <si>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</si>
  <si>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</si>
  <si>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</si>
  <si>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</si>
  <si>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</si>
  <si>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</si>
  <si>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</si>
  <si>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</si>
  <si>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</si>
  <si>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</si>
  <si>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</si>
  <si>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</si>
  <si>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</si>
  <si>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</si>
  <si>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</si>
  <si>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</si>
  <si>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</si>
  <si>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</si>
  <si>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</si>
  <si>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</si>
  <si>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</si>
  <si>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</si>
  <si>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</si>
  <si>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</si>
  <si>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</si>
  <si>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</si>
  <si>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</si>
  <si>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</si>
  <si>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</si>
  <si>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</si>
  <si>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</si>
  <si>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</si>
  <si>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</si>
  <si>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</si>
  <si>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</si>
  <si>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</si>
  <si>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</si>
  <si>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</si>
  <si>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</si>
  <si>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</si>
  <si>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</si>
  <si>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</si>
  <si>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</si>
  <si>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</si>
  <si>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</si>
  <si>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</si>
  <si>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</si>
  <si>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</si>
  <si>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</si>
  <si>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</si>
  <si>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</si>
  <si>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</si>
  <si>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</si>
  <si>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</si>
  <si>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</si>
  <si>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</si>
  <si>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</si>
  <si>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</si>
  <si>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</si>
  <si>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</si>
  <si>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</si>
  <si>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</si>
  <si>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</si>
  <si>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</si>
  <si>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</si>
  <si>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</si>
  <si>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</si>
  <si>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</si>
  <si>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</si>
  <si>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</si>
  <si>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</si>
  <si>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</si>
  <si>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</si>
  <si>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</si>
  <si>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</si>
  <si>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</si>
  <si>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</si>
  <si>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</si>
  <si>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</si>
  <si>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</si>
  <si>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</si>
  <si>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</si>
  <si>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</si>
  <si>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</si>
  <si>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</si>
  <si>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</si>
  <si>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</si>
  <si>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</si>
  <si>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</si>
  <si>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</si>
  <si>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</si>
  <si>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</si>
  <si>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</si>
  <si>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</si>
  <si>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</si>
  <si>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</si>
  <si>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</si>
  <si>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</si>
  <si>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</si>
  <si>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</si>
  <si>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</si>
  <si>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</si>
  <si>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</si>
  <si>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</si>
  <si>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</si>
  <si>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</si>
  <si>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</si>
  <si>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</si>
  <si>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</si>
  <si>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</si>
  <si>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</si>
  <si>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</si>
  <si>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</si>
  <si>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</si>
  <si>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</si>
  <si>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</si>
  <si>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</si>
  <si>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</si>
  <si>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</si>
  <si>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</si>
  <si>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</si>
  <si>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</si>
  <si>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</si>
  <si>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</si>
  <si>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</si>
  <si>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</si>
  <si>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</si>
  <si>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</si>
  <si>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</si>
  <si>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</si>
  <si>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</si>
  <si>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</si>
  <si>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</si>
  <si>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</si>
  <si>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</si>
  <si>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</si>
  <si>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</si>
  <si>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</si>
  <si>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</si>
  <si>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</si>
  <si>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</si>
  <si>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</si>
  <si>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</si>
  <si>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</si>
  <si>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</si>
  <si>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</si>
  <si>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</si>
  <si>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</si>
  <si>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</si>
  <si>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</si>
  <si>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</si>
  <si>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</si>
  <si>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</si>
  <si>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</si>
  <si>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</si>
  <si>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</si>
  <si>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</si>
  <si>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</si>
  <si>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</si>
  <si>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</si>
  <si>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</si>
  <si>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</si>
  <si>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</si>
  <si>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</si>
  <si>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</si>
  <si>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</si>
  <si>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</si>
  <si>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</si>
  <si>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</si>
  <si>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</si>
  <si>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</si>
  <si>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</si>
  <si>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</si>
  <si>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</si>
  <si>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</si>
  <si>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</si>
  <si>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</si>
  <si>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</si>
  <si>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</si>
  <si>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</si>
  <si>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</si>
  <si>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</si>
  <si>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</si>
  <si>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</si>
  <si>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</si>
  <si>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</si>
  <si>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</si>
  <si>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</si>
  <si>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</si>
  <si>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</si>
  <si>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</si>
  <si>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</si>
  <si>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</si>
  <si>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</si>
  <si>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</si>
  <si>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</si>
  <si>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</si>
  <si>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</si>
  <si>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</si>
  <si>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</si>
  <si>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</si>
  <si>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</si>
  <si>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</si>
  <si>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</si>
  <si>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</si>
  <si>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</si>
  <si>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</si>
  <si>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</si>
  <si>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</si>
  <si>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</si>
  <si>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</si>
  <si>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</si>
  <si>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</si>
  <si>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</si>
  <si>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</si>
  <si>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</si>
  <si>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</si>
  <si>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</si>
  <si>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</si>
  <si>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</si>
  <si>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</si>
  <si>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</si>
  <si>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</si>
  <si>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</si>
  <si>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</si>
  <si>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</si>
  <si>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</si>
  <si>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</si>
  <si>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</si>
  <si>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</si>
  <si>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</si>
  <si>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</si>
  <si>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</si>
  <si>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</si>
  <si>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</si>
  <si>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</si>
  <si>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</si>
  <si>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</si>
  <si>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</si>
  <si>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</si>
  <si>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</si>
  <si>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</si>
  <si>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</si>
  <si>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</si>
  <si>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</si>
  <si>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</si>
  <si>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</si>
  <si>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</si>
  <si>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</si>
  <si>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</si>
  <si>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</si>
  <si>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</si>
  <si>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</si>
  <si>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</si>
  <si>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</si>
  <si>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</si>
  <si>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</si>
  <si>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</si>
  <si>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</si>
  <si>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</si>
  <si>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</si>
  <si>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</si>
  <si>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</si>
  <si>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</si>
  <si>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</si>
  <si>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</si>
  <si>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</si>
  <si>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</si>
  <si>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</si>
  <si>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</si>
  <si>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</si>
  <si>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</si>
  <si>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</si>
  <si>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</si>
  <si>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</si>
  <si>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</si>
  <si>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</si>
  <si>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</si>
  <si>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</si>
  <si>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</si>
  <si>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</si>
  <si>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</si>
  <si>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</si>
  <si>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</si>
  <si>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</si>
  <si>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</si>
  <si>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</si>
  <si>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</si>
  <si>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</si>
  <si>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>ZONE:11</t>
  </si>
  <si>
    <t xml:space="preserve">Nakhon Si 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</si>
  <si>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</si>
  <si>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</si>
  <si>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</si>
  <si>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</si>
  <si>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</si>
  <si>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</si>
  <si>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</si>
  <si>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</si>
  <si>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</si>
  <si>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</si>
  <si>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</si>
  <si>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</si>
  <si>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</si>
  <si>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</si>
  <si>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</si>
  <si>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</si>
  <si>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</si>
  <si>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</si>
  <si>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</si>
  <si>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</si>
  <si>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</si>
  <si>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</si>
  <si>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</si>
  <si>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</si>
  <si>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</si>
  <si>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</si>
  <si>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</si>
  <si>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</si>
  <si>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wk 33</t>
  </si>
  <si>
    <t>โนนน้อย</t>
  </si>
  <si>
    <t>ดงบ้านนา</t>
  </si>
  <si>
    <t>ท่าสะอาด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</si>
  <si>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</si>
  <si>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</si>
  <si>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</si>
  <si>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</si>
  <si>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</si>
  <si>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</si>
  <si>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</si>
  <si>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</si>
  <si>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</si>
  <si>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</si>
  <si>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wk 34</t>
  </si>
  <si>
    <t>เขืองใหญ่</t>
  </si>
  <si>
    <t>หินตั้ง</t>
  </si>
  <si>
    <t>ศิริมงคล</t>
  </si>
  <si>
    <t>หนองหว้า</t>
  </si>
  <si>
    <t>จำปา</t>
  </si>
  <si>
    <t>เกษตรวิสัย Total</t>
  </si>
  <si>
    <t>น้ำอ้อม Total</t>
  </si>
  <si>
    <t>ดงครั่งใหญ่ Total</t>
  </si>
  <si>
    <t>บ้านฝาง Total</t>
  </si>
  <si>
    <t>กู่กาสิงห์ Total</t>
  </si>
  <si>
    <t>สิงห์โคก Total</t>
  </si>
  <si>
    <t>ดงครั่งน้อย Total</t>
  </si>
  <si>
    <t>โนนสว่าง Total</t>
  </si>
  <si>
    <t>หนองแวง Total</t>
  </si>
  <si>
    <t>เหล่าหลวง Total</t>
  </si>
  <si>
    <t>ดงแดง Total</t>
  </si>
  <si>
    <t>โคกล่าม Total</t>
  </si>
  <si>
    <t>หัวช้าง Total</t>
  </si>
  <si>
    <t>ดู่น้อย Total</t>
  </si>
  <si>
    <t>เมืองหงส์ Total</t>
  </si>
  <si>
    <t>หนองผือ Total</t>
  </si>
  <si>
    <t>น้ำใส Total</t>
  </si>
  <si>
    <t>อีง่อง Total</t>
  </si>
  <si>
    <t>จตุรพักตรพิมาน Total</t>
  </si>
  <si>
    <t>ดงสิงห์ Total</t>
  </si>
  <si>
    <t>ปาฝา Total</t>
  </si>
  <si>
    <t>ดินดำ Total</t>
  </si>
  <si>
    <t>จังหาร Total</t>
  </si>
  <si>
    <t>ผักแว่น Total</t>
  </si>
  <si>
    <t>ม่วงลาด Total</t>
  </si>
  <si>
    <t>ยางใหญ่ Total</t>
  </si>
  <si>
    <t>หมูม้น Total</t>
  </si>
  <si>
    <t>เชียงขวัญ Total</t>
  </si>
  <si>
    <t>บ้านเขือง Total</t>
  </si>
  <si>
    <t>ทุ่งเขาหลวง Total</t>
  </si>
  <si>
    <t>บึงงาม Total</t>
  </si>
  <si>
    <t>เทอดไทย Total</t>
  </si>
  <si>
    <t>เหล่า Total</t>
  </si>
  <si>
    <t>หนองไผ่ Total</t>
  </si>
  <si>
    <t>มะอึ Total</t>
  </si>
  <si>
    <t>ธวัชบุรี Total</t>
  </si>
  <si>
    <t>ไพศาล Total</t>
  </si>
  <si>
    <t>สระบัว Total</t>
  </si>
  <si>
    <t>โนนสวรรค์ Total</t>
  </si>
  <si>
    <t>บัวแดง Total</t>
  </si>
  <si>
    <t>โนนสง่า Total</t>
  </si>
  <si>
    <t>ดอกล้ำ Total</t>
  </si>
  <si>
    <t>ปทุมรัตต์ Total</t>
  </si>
  <si>
    <t>หนองทัพไทย Total</t>
  </si>
  <si>
    <t>พนมไพร Total</t>
  </si>
  <si>
    <t>นานวล Total</t>
  </si>
  <si>
    <t>กุดน้ำใส Total</t>
  </si>
  <si>
    <t>ชานุวรรณ Total</t>
  </si>
  <si>
    <t>โพธิ์ใหญ่ Total</t>
  </si>
  <si>
    <t>คำไฮ Total</t>
  </si>
  <si>
    <t>คำพอุง Total</t>
  </si>
  <si>
    <t>บัวคำ Total</t>
  </si>
  <si>
    <t>ขามเปี้ย Total</t>
  </si>
  <si>
    <t>เชียงใหม่ Total</t>
  </si>
  <si>
    <t>อัคคะคำ Total</t>
  </si>
  <si>
    <t>สะอาด Total</t>
  </si>
  <si>
    <t>หนองตาไก้ Total</t>
  </si>
  <si>
    <t>โพธิ์ศรี Total</t>
  </si>
  <si>
    <t>โพธิ์ชัย Total</t>
  </si>
  <si>
    <t>ศรีสว่าง Total</t>
  </si>
  <si>
    <t>โพนทราย Total</t>
  </si>
  <si>
    <t>ท่าหาดยาว Total</t>
  </si>
  <si>
    <t>สระนกแก้ว Total</t>
  </si>
  <si>
    <t>หนองใหญ่ Total</t>
  </si>
  <si>
    <t>วังสามัคคี Total</t>
  </si>
  <si>
    <t>โนนชัยศรี Total</t>
  </si>
  <si>
    <t>สว่าง Total</t>
  </si>
  <si>
    <t>นาอุดม Total</t>
  </si>
  <si>
    <t>โพนทอง Total</t>
  </si>
  <si>
    <t>บุ่งเลิศ Total</t>
  </si>
  <si>
    <t>เมยวดี Total</t>
  </si>
  <si>
    <t>ชุมพร Total</t>
  </si>
  <si>
    <t>รอบเมือง Total</t>
  </si>
  <si>
    <t>เหนือเมือง Total</t>
  </si>
  <si>
    <t>ในเมือง Total</t>
  </si>
  <si>
    <t>ขอนแก่น Total</t>
  </si>
  <si>
    <t>หนองแก้ว Total</t>
  </si>
  <si>
    <t>สะอาดสมบูรณ์ Total</t>
  </si>
  <si>
    <t>โนนรัง Total</t>
  </si>
  <si>
    <t>โนนตาล Total</t>
  </si>
  <si>
    <t>เมืองทอง Total</t>
  </si>
  <si>
    <t>แคนใหญ่ Total</t>
  </si>
  <si>
    <t>สีแก้ว Total</t>
  </si>
  <si>
    <t>ดงลาน Total</t>
  </si>
  <si>
    <t>เมือง Total</t>
  </si>
  <si>
    <t>คูเมือง Total</t>
  </si>
  <si>
    <t>เมืองสรวง Total</t>
  </si>
  <si>
    <t>หนองแวงควง Total</t>
  </si>
  <si>
    <t>ศรีสมเด็จ Total</t>
  </si>
  <si>
    <t>โพธิ์สัย Total</t>
  </si>
  <si>
    <t>สวนจิก Total</t>
  </si>
  <si>
    <t>สระคู Total</t>
  </si>
  <si>
    <t>หินกอง Total</t>
  </si>
  <si>
    <t>หัวโทน Total</t>
  </si>
  <si>
    <t>ห้วยหินลาด Total</t>
  </si>
  <si>
    <t>นาใหญ่ Total</t>
  </si>
  <si>
    <t>ทุ่งหลวง Total</t>
  </si>
  <si>
    <t>บ่อพันขัน Total</t>
  </si>
  <si>
    <t>ช้างเผือก Total</t>
  </si>
  <si>
    <t>เมืองทุ่ง Total</t>
  </si>
  <si>
    <t>น้ำคำ Total</t>
  </si>
  <si>
    <t>ดอกไม้ Total</t>
  </si>
  <si>
    <t>จำปาขัน Total</t>
  </si>
  <si>
    <t>ทุ่งศรีเมือง Total</t>
  </si>
  <si>
    <t>สุวรรณภูมิ Total</t>
  </si>
  <si>
    <t>ขวาว Total</t>
  </si>
  <si>
    <t>โพธิ์ทอง Total</t>
  </si>
  <si>
    <t>กลาง Total</t>
  </si>
  <si>
    <t>เกาะแก้ว Total</t>
  </si>
  <si>
    <t>ศรีวิลัย Total</t>
  </si>
  <si>
    <t>ภูเงิน Total</t>
  </si>
  <si>
    <t>นาแซง Total</t>
  </si>
  <si>
    <t>นางาม Total</t>
  </si>
  <si>
    <t>นาเลิง Total</t>
  </si>
  <si>
    <t>ท่าม่วง Total</t>
  </si>
  <si>
    <t>นาเมือง Total</t>
  </si>
  <si>
    <t>เสลภูมิ Total</t>
  </si>
  <si>
    <t>ภูเขาทอง Total</t>
  </si>
  <si>
    <t>หนองขุ่นใหญ่ Total</t>
  </si>
  <si>
    <t>หนองพอก Total</t>
  </si>
  <si>
    <t>กกโพธิ์ Total</t>
  </si>
  <si>
    <t>ผาน้ำย้อย Total</t>
  </si>
  <si>
    <t>ท่าสีดา Total</t>
  </si>
  <si>
    <t>โคกสว่าง Total</t>
  </si>
  <si>
    <t>หนองฮี Total</t>
  </si>
  <si>
    <t>เด่นราษฎร์ Total</t>
  </si>
  <si>
    <t>สาวแห Total</t>
  </si>
  <si>
    <t>หนองหมื่นถ่า Total</t>
  </si>
  <si>
    <t>อาจสามารถ Total</t>
  </si>
  <si>
    <t>โหรา Total</t>
  </si>
  <si>
    <t>หนองบัว Total</t>
  </si>
  <si>
    <t>ขี้เหล็ก Total</t>
  </si>
  <si>
    <t>ดู่ Total</t>
  </si>
  <si>
    <t>หน่อม Total</t>
  </si>
  <si>
    <t>AREAS</t>
  </si>
  <si>
    <t>C</t>
  </si>
  <si>
    <t>D</t>
  </si>
  <si>
    <t>/ 100000 Pop</t>
  </si>
  <si>
    <t>/100000 pop.</t>
  </si>
  <si>
    <t>%</t>
  </si>
  <si>
    <t>wk 35</t>
  </si>
  <si>
    <t>wk 1-32</t>
  </si>
  <si>
    <t>wk 33-36</t>
  </si>
  <si>
    <t>wk 36</t>
  </si>
  <si>
    <t>ข้อมูล  ณ  วันที่ 15 กันยายน 2567 (จากรายงาน 506)</t>
  </si>
  <si>
    <t>ข้อมูล ณ วันที่ 15 กันยายน 2567 (จากรายงานเร่งด่วน)</t>
  </si>
  <si>
    <t xml:space="preserve"> พื้นที่การระบาดไข้เลือดออก  รายตำบล   ในช่วง 4  สัปดาห์ล่าสุด   ระหว่างวันที่ 18 สิงหาคม - 15 กันยายน 2567</t>
  </si>
  <si>
    <t>ข้อมูล  ณ  วันที่ 15 กันยายน 2567  (จากรายงาน 506)</t>
  </si>
  <si>
    <t xml:space="preserve">ข้อมูล  ณ  วันที่ 15 กันยายน  2567  (จากรายงาน 506)  </t>
  </si>
  <si>
    <t>ข้อมูล  ณ  วันที่ 15 กันยายน 2567   (จากรายงาน 506)</t>
  </si>
  <si>
    <t>โนนเหลี่ยม</t>
  </si>
  <si>
    <t>คำหัวคู</t>
  </si>
  <si>
    <t>นาสมบูรณ์</t>
  </si>
  <si>
    <t>ห้วยค้อ</t>
  </si>
  <si>
    <t>เสาธง</t>
  </si>
  <si>
    <t>แคนน้อย</t>
  </si>
  <si>
    <t>หนองไฮ</t>
  </si>
  <si>
    <t>พระอุ้ย</t>
  </si>
  <si>
    <t>ลำโกน</t>
  </si>
  <si>
    <t>สนาม</t>
  </si>
  <si>
    <t>หมอตา</t>
  </si>
  <si>
    <t>สวนมอญ</t>
  </si>
  <si>
    <t>บาก</t>
  </si>
  <si>
    <t>โพธิ์สัยน้อย</t>
  </si>
  <si>
    <t>ท่าอุดม</t>
  </si>
  <si>
    <t>หนองคำน้อย</t>
  </si>
  <si>
    <t>หัวหนอง</t>
  </si>
  <si>
    <t>ธงธานี Total</t>
  </si>
  <si>
    <t>วารีสวัสดิ์ Total</t>
  </si>
  <si>
    <t>บ้านบาก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</si>
  <si>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</si>
  <si>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</si>
  <si>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</si>
  <si>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</si>
  <si>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</si>
  <si>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</si>
  <si>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</si>
  <si>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</si>
  <si>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</si>
  <si>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</si>
  <si>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</si>
  <si>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</si>
  <si>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</si>
  <si>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</si>
  <si>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ลำดับ ปท.</t>
  </si>
  <si>
    <t>ลำดับภาค</t>
  </si>
  <si>
    <t>รวมผู้ป่วยสะสม  wk 1-36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</si>
</sst>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9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name val="Arial"/>
      <family val="2"/>
    </font>
    <font>
      <sz val="14"/>
      <color rgb="FF000000"/>
      <name val="AngsanaUPC"/>
      <family val="1"/>
    </font>
    <font>
      <sz val="10"/>
      <name val="Arial"/>
      <charset val="222"/>
    </font>
    <font>
      <sz val="10"/>
      <color indexed="8"/>
      <name val="Tahoma"/>
      <charset val="222"/>
    </font>
    <font>
      <sz val="10"/>
      <color theme="1"/>
      <name val="Tahoma"/>
      <family val="2"/>
      <scheme val="minor"/>
    </font>
    <font>
      <sz val="11"/>
      <color theme="1"/>
      <name val="Calibri"/>
      <family val="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</font>
    <font>
      <sz val="11"/>
      <color theme="1"/>
      <name val="Tahoma"/>
      <family val="2"/>
      <scheme val="minor"/>
    </font>
    <font>
      <b/>
      <sz val="12"/>
      <color rgb="FF000000"/>
      <name val="AngsanaUPC"/>
      <family val="1"/>
    </font>
    <font>
      <b/>
      <sz val="16"/>
      <color rgb="FFFF0000"/>
      <name val="TH SarabunPSK"/>
      <family val="2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92">
    <xf numFmtId="0" fontId="0" fillId="0" borderId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191" fontId="16" fillId="0" borderId="0"/>
    <xf numFmtId="0" fontId="6" fillId="0" borderId="0"/>
    <xf numFmtId="0" fontId="14" fillId="0" borderId="0"/>
    <xf numFmtId="0" fontId="17" fillId="0" borderId="0"/>
    <xf numFmtId="0" fontId="17" fillId="0" borderId="0"/>
    <xf numFmtId="0" fontId="18" fillId="0" borderId="0"/>
    <xf numFmtId="191" fontId="16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28" applyNumberFormat="0" applyAlignment="0" applyProtection="0"/>
    <xf numFmtId="0" fontId="61" fillId="22" borderId="29" applyNumberFormat="0" applyAlignment="0" applyProtection="0"/>
    <xf numFmtId="0" fontId="62" fillId="22" borderId="28" applyNumberFormat="0" applyAlignment="0" applyProtection="0"/>
    <xf numFmtId="0" fontId="63" fillId="0" borderId="30" applyNumberFormat="0" applyFill="0" applyAlignment="0" applyProtection="0"/>
    <xf numFmtId="0" fontId="64" fillId="23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68" fillId="48" borderId="0" applyNumberFormat="0" applyBorder="0" applyAlignment="0" applyProtection="0"/>
    <xf numFmtId="0" fontId="5" fillId="24" borderId="32" applyNumberFormat="0" applyFont="0" applyAlignment="0" applyProtection="0"/>
    <xf numFmtId="0" fontId="5" fillId="0" borderId="0"/>
    <xf numFmtId="0" fontId="5" fillId="24" borderId="32" applyNumberFormat="0" applyFont="0" applyAlignment="0" applyProtection="0"/>
    <xf numFmtId="0" fontId="4" fillId="24" borderId="32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2" applyNumberFormat="0" applyFont="0" applyAlignment="0" applyProtection="0"/>
    <xf numFmtId="0" fontId="4" fillId="27" borderId="0" applyNumberFormat="0" applyBorder="0" applyAlignment="0" applyProtection="0"/>
    <xf numFmtId="0" fontId="4" fillId="24" borderId="32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0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2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6" fillId="0" borderId="0"/>
    <xf numFmtId="0" fontId="3" fillId="24" borderId="32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2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2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15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24" borderId="32" applyNumberFormat="0" applyFont="0" applyAlignment="0" applyProtection="0"/>
    <xf numFmtId="0" fontId="2" fillId="0" borderId="0"/>
    <xf numFmtId="0" fontId="2" fillId="24" borderId="32" applyNumberFormat="0" applyFont="0" applyAlignment="0" applyProtection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24" borderId="32" applyNumberFormat="0" applyFont="0" applyAlignment="0" applyProtection="0"/>
    <xf numFmtId="0" fontId="2" fillId="27" borderId="0" applyNumberFormat="0" applyBorder="0" applyAlignment="0" applyProtection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24" borderId="32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82" fillId="0" borderId="0"/>
    <xf numFmtId="0" fontId="84" fillId="0" borderId="0"/>
    <xf numFmtId="0" fontId="85" fillId="0" borderId="0"/>
    <xf numFmtId="0" fontId="1" fillId="0" borderId="0"/>
  </cellStyleXfs>
  <cellXfs count="383">
    <xf numFmtId="0" fontId="0" fillId="0" borderId="0" xfId="0"/>
    <xf numFmtId="0" fontId="9" fillId="0" borderId="0" xfId="0" applyFont="1"/>
    <xf numFmtId="0" fontId="9" fillId="6" borderId="9" xfId="0" applyFont="1" applyFill="1" applyBorder="1"/>
    <xf numFmtId="0" fontId="9" fillId="6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9" fillId="14" borderId="0" xfId="0" applyFont="1" applyFill="1"/>
    <xf numFmtId="0" fontId="9" fillId="3" borderId="23" xfId="0" applyFont="1" applyFill="1" applyBorder="1"/>
    <xf numFmtId="0" fontId="9" fillId="3" borderId="10" xfId="0" applyFont="1" applyFill="1" applyBorder="1"/>
    <xf numFmtId="3" fontId="9" fillId="3" borderId="11" xfId="0" applyNumberFormat="1" applyFont="1" applyFill="1" applyBorder="1" applyAlignment="1">
      <alignment horizontal="center"/>
    </xf>
    <xf numFmtId="3" fontId="9" fillId="7" borderId="2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5" borderId="18" xfId="0" applyFont="1" applyFill="1" applyBorder="1"/>
    <xf numFmtId="0" fontId="9" fillId="5" borderId="19" xfId="0" applyFont="1" applyFill="1" applyBorder="1"/>
    <xf numFmtId="0" fontId="12" fillId="12" borderId="0" xfId="0" applyFont="1" applyFill="1"/>
    <xf numFmtId="0" fontId="13" fillId="2" borderId="9" xfId="0" applyFont="1" applyFill="1" applyBorder="1" applyAlignment="1">
      <alignment horizontal="center"/>
    </xf>
    <xf numFmtId="0" fontId="13" fillId="0" borderId="9" xfId="14" applyFont="1" applyBorder="1"/>
    <xf numFmtId="0" fontId="19" fillId="0" borderId="9" xfId="14" applyFont="1" applyBorder="1"/>
    <xf numFmtId="0" fontId="23" fillId="0" borderId="0" xfId="0" applyFont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1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6" borderId="9" xfId="0" applyNumberFormat="1" applyFont="1" applyFill="1" applyBorder="1" applyAlignment="1">
      <alignment horizontal="center"/>
    </xf>
    <xf numFmtId="0" fontId="32" fillId="16" borderId="9" xfId="16" applyFont="1" applyFill="1" applyBorder="1" applyAlignment="1">
      <alignment horizontal="center" wrapText="1"/>
    </xf>
    <xf numFmtId="3" fontId="34" fillId="16" borderId="9" xfId="0" applyNumberFormat="1" applyFont="1" applyFill="1" applyBorder="1" applyAlignment="1">
      <alignment horizontal="center"/>
    </xf>
    <xf numFmtId="3" fontId="21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/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88" fontId="34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189" fontId="31" fillId="0" borderId="0" xfId="0" applyNumberFormat="1" applyFont="1"/>
    <xf numFmtId="189" fontId="34" fillId="0" borderId="0" xfId="0" applyNumberFormat="1" applyFont="1" applyAlignment="1">
      <alignment horizontal="left"/>
    </xf>
    <xf numFmtId="189" fontId="34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41" fontId="30" fillId="0" borderId="0" xfId="0" applyNumberFormat="1" applyFont="1"/>
    <xf numFmtId="41" fontId="30" fillId="0" borderId="0" xfId="0" applyNumberFormat="1" applyFont="1" applyAlignment="1">
      <alignment horizontal="center"/>
    </xf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3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0" xfId="0" applyFont="1" applyBorder="1"/>
    <xf numFmtId="0" fontId="2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2" fontId="23" fillId="0" borderId="0" xfId="0" applyNumberFormat="1" applyFont="1"/>
    <xf numFmtId="0" fontId="24" fillId="0" borderId="15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3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43" fillId="0" borderId="0" xfId="2" applyFont="1"/>
    <xf numFmtId="0" fontId="24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4" fillId="0" borderId="16" xfId="0" applyFont="1" applyBorder="1"/>
    <xf numFmtId="0" fontId="23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2" fontId="21" fillId="0" borderId="0" xfId="0" applyNumberFormat="1" applyFont="1"/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3" fillId="0" borderId="0" xfId="0" applyNumberFormat="1" applyFont="1"/>
    <xf numFmtId="0" fontId="43" fillId="0" borderId="0" xfId="6" applyFont="1"/>
    <xf numFmtId="1" fontId="23" fillId="0" borderId="3" xfId="0" applyNumberFormat="1" applyFont="1" applyBorder="1" applyAlignment="1">
      <alignment horizontal="center"/>
    </xf>
    <xf numFmtId="1" fontId="26" fillId="3" borderId="3" xfId="0" applyNumberFormat="1" applyFont="1" applyFill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5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3" fillId="0" borderId="0" xfId="3" applyFont="1"/>
    <xf numFmtId="0" fontId="43" fillId="0" borderId="0" xfId="4" applyFont="1"/>
    <xf numFmtId="0" fontId="43" fillId="0" borderId="0" xfId="5" applyFont="1"/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3" fillId="3" borderId="19" xfId="0" applyFont="1" applyFill="1" applyBorder="1"/>
    <xf numFmtId="0" fontId="23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189" fontId="23" fillId="0" borderId="0" xfId="0" applyNumberFormat="1" applyFont="1"/>
    <xf numFmtId="189" fontId="26" fillId="0" borderId="0" xfId="0" applyNumberFormat="1" applyFont="1"/>
    <xf numFmtId="189" fontId="23" fillId="0" borderId="0" xfId="0" applyNumberFormat="1" applyFont="1" applyAlignment="1">
      <alignment horizontal="center"/>
    </xf>
    <xf numFmtId="189" fontId="26" fillId="0" borderId="0" xfId="0" applyNumberFormat="1" applyFont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23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23" fillId="10" borderId="0" xfId="0" applyNumberFormat="1" applyFont="1" applyFill="1"/>
    <xf numFmtId="1" fontId="26" fillId="0" borderId="9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/>
    </xf>
    <xf numFmtId="189" fontId="24" fillId="0" borderId="0" xfId="0" applyNumberFormat="1" applyFont="1"/>
    <xf numFmtId="1" fontId="25" fillId="0" borderId="18" xfId="0" applyNumberFormat="1" applyFont="1" applyBorder="1" applyAlignment="1">
      <alignment horizontal="center"/>
    </xf>
    <xf numFmtId="189" fontId="25" fillId="0" borderId="0" xfId="0" applyNumberFormat="1" applyFont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189" fontId="41" fillId="0" borderId="0" xfId="0" applyNumberFormat="1" applyFont="1" applyAlignment="1">
      <alignment horizontal="center"/>
    </xf>
    <xf numFmtId="1" fontId="26" fillId="0" borderId="0" xfId="0" applyNumberFormat="1" applyFont="1"/>
    <xf numFmtId="1" fontId="26" fillId="0" borderId="0" xfId="0" applyNumberFormat="1" applyFont="1" applyAlignment="1">
      <alignment horizontal="center"/>
    </xf>
    <xf numFmtId="0" fontId="24" fillId="0" borderId="24" xfId="7" applyFont="1" applyBorder="1" applyAlignment="1">
      <alignment horizontal="right" vertical="center" wrapText="1"/>
    </xf>
    <xf numFmtId="0" fontId="24" fillId="0" borderId="0" xfId="7" applyFont="1"/>
    <xf numFmtId="0" fontId="24" fillId="0" borderId="0" xfId="8" applyFont="1"/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0" fontId="50" fillId="0" borderId="0" xfId="0" applyFont="1" applyAlignment="1">
      <alignment horizontal="center"/>
    </xf>
    <xf numFmtId="0" fontId="49" fillId="9" borderId="0" xfId="0" applyFont="1" applyFill="1"/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21" fillId="0" borderId="0" xfId="0" applyNumberFormat="1" applyFont="1"/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0" fontId="32" fillId="12" borderId="9" xfId="19" applyFont="1" applyFill="1" applyBorder="1" applyAlignment="1">
      <alignment horizontal="center" wrapText="1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187" fontId="21" fillId="0" borderId="0" xfId="0" applyNumberFormat="1" applyFont="1"/>
    <xf numFmtId="49" fontId="21" fillId="0" borderId="0" xfId="0" applyNumberFormat="1" applyFont="1"/>
    <xf numFmtId="1" fontId="27" fillId="0" borderId="0" xfId="0" applyNumberFormat="1" applyFont="1" applyAlignment="1">
      <alignment horizontal="center"/>
    </xf>
    <xf numFmtId="0" fontId="24" fillId="0" borderId="4" xfId="0" applyFont="1" applyBorder="1" applyAlignment="1">
      <alignment horizontal="right"/>
    </xf>
    <xf numFmtId="3" fontId="31" fillId="17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1" fontId="26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5" fillId="9" borderId="9" xfId="0" applyNumberFormat="1" applyFont="1" applyFill="1" applyBorder="1" applyAlignment="1">
      <alignment horizontal="center"/>
    </xf>
    <xf numFmtId="189" fontId="45" fillId="1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19" fillId="51" borderId="9" xfId="14" applyFont="1" applyFill="1" applyBorder="1"/>
    <xf numFmtId="0" fontId="19" fillId="17" borderId="9" xfId="14" applyFont="1" applyFill="1" applyBorder="1"/>
    <xf numFmtId="0" fontId="19" fillId="52" borderId="9" xfId="14" applyFont="1" applyFill="1" applyBorder="1"/>
    <xf numFmtId="0" fontId="71" fillId="0" borderId="0" xfId="135" applyFont="1"/>
    <xf numFmtId="0" fontId="6" fillId="0" borderId="0" xfId="135"/>
    <xf numFmtId="0" fontId="6" fillId="0" borderId="9" xfId="135" applyBorder="1"/>
    <xf numFmtId="2" fontId="23" fillId="0" borderId="9" xfId="135" applyNumberFormat="1" applyFont="1" applyBorder="1" applyAlignment="1">
      <alignment horizontal="center"/>
    </xf>
    <xf numFmtId="0" fontId="69" fillId="0" borderId="0" xfId="135" applyFont="1"/>
    <xf numFmtId="0" fontId="26" fillId="0" borderId="9" xfId="135" applyFont="1" applyBorder="1" applyAlignment="1">
      <alignment horizontal="center"/>
    </xf>
    <xf numFmtId="0" fontId="23" fillId="0" borderId="9" xfId="135" applyFont="1" applyBorder="1" applyAlignment="1">
      <alignment horizontal="center"/>
    </xf>
    <xf numFmtId="3" fontId="23" fillId="0" borderId="9" xfId="135" applyNumberFormat="1" applyFont="1" applyBorder="1" applyAlignment="1">
      <alignment horizontal="center"/>
    </xf>
    <xf numFmtId="0" fontId="26" fillId="5" borderId="9" xfId="135" applyFont="1" applyFill="1" applyBorder="1" applyAlignment="1">
      <alignment horizontal="center"/>
    </xf>
    <xf numFmtId="3" fontId="26" fillId="5" borderId="9" xfId="135" applyNumberFormat="1" applyFont="1" applyFill="1" applyBorder="1" applyAlignment="1">
      <alignment horizontal="center"/>
    </xf>
    <xf numFmtId="3" fontId="26" fillId="15" borderId="9" xfId="135" applyNumberFormat="1" applyFont="1" applyFill="1" applyBorder="1" applyAlignment="1">
      <alignment horizontal="center"/>
    </xf>
    <xf numFmtId="2" fontId="23" fillId="15" borderId="9" xfId="135" applyNumberFormat="1" applyFont="1" applyFill="1" applyBorder="1" applyAlignment="1">
      <alignment horizontal="center"/>
    </xf>
    <xf numFmtId="2" fontId="6" fillId="0" borderId="0" xfId="135" applyNumberFormat="1"/>
    <xf numFmtId="0" fontId="72" fillId="0" borderId="0" xfId="135" applyFont="1"/>
    <xf numFmtId="0" fontId="26" fillId="0" borderId="1" xfId="135" applyFont="1" applyBorder="1" applyAlignment="1">
      <alignment horizontal="center"/>
    </xf>
    <xf numFmtId="0" fontId="26" fillId="0" borderId="2" xfId="135" applyFont="1" applyBorder="1" applyAlignment="1">
      <alignment horizontal="center"/>
    </xf>
    <xf numFmtId="0" fontId="26" fillId="2" borderId="9" xfId="135" applyFont="1" applyFill="1" applyBorder="1" applyAlignment="1">
      <alignment horizontal="center"/>
    </xf>
    <xf numFmtId="3" fontId="26" fillId="2" borderId="9" xfId="135" applyNumberFormat="1" applyFont="1" applyFill="1" applyBorder="1" applyAlignment="1">
      <alignment horizontal="center"/>
    </xf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6" fillId="0" borderId="0" xfId="135" applyAlignment="1">
      <alignment horizontal="left"/>
    </xf>
    <xf numFmtId="187" fontId="6" fillId="0" borderId="0" xfId="135" applyNumberFormat="1"/>
    <xf numFmtId="0" fontId="77" fillId="50" borderId="34" xfId="135" applyFont="1" applyFill="1" applyBorder="1" applyAlignment="1">
      <alignment horizontal="left"/>
    </xf>
    <xf numFmtId="0" fontId="77" fillId="50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80" fillId="0" borderId="0" xfId="135" applyFont="1"/>
    <xf numFmtId="0" fontId="26" fillId="0" borderId="0" xfId="135" applyFont="1"/>
    <xf numFmtId="0" fontId="81" fillId="0" borderId="0" xfId="135" applyFont="1"/>
    <xf numFmtId="1" fontId="37" fillId="53" borderId="9" xfId="0" applyNumberFormat="1" applyFont="1" applyFill="1" applyBorder="1" applyAlignment="1">
      <alignment horizontal="center"/>
    </xf>
    <xf numFmtId="3" fontId="37" fillId="53" borderId="9" xfId="0" applyNumberFormat="1" applyFont="1" applyFill="1" applyBorder="1" applyAlignment="1">
      <alignment horizontal="center"/>
    </xf>
    <xf numFmtId="0" fontId="22" fillId="54" borderId="9" xfId="14" applyFont="1" applyFill="1" applyBorder="1"/>
    <xf numFmtId="0" fontId="19" fillId="54" borderId="9" xfId="14" applyFont="1" applyFill="1" applyBorder="1"/>
    <xf numFmtId="0" fontId="24" fillId="0" borderId="0" xfId="0" applyFont="1"/>
    <xf numFmtId="2" fontId="26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0" fontId="1" fillId="0" borderId="36" xfId="291" applyBorder="1"/>
    <xf numFmtId="0" fontId="1" fillId="0" borderId="0" xfId="291"/>
    <xf numFmtId="0" fontId="86" fillId="0" borderId="36" xfId="291" applyFont="1" applyBorder="1"/>
    <xf numFmtId="0" fontId="86" fillId="0" borderId="39" xfId="291" applyFont="1" applyBorder="1"/>
    <xf numFmtId="0" fontId="1" fillId="0" borderId="41" xfId="291" applyBorder="1"/>
    <xf numFmtId="0" fontId="1" fillId="0" borderId="42" xfId="291" applyBorder="1"/>
    <xf numFmtId="0" fontId="86" fillId="0" borderId="42" xfId="291" applyFont="1" applyBorder="1"/>
    <xf numFmtId="0" fontId="86" fillId="0" borderId="0" xfId="291" applyFont="1"/>
    <xf numFmtId="0" fontId="90" fillId="49" borderId="44" xfId="291" applyFont="1" applyFill="1" applyBorder="1"/>
    <xf numFmtId="0" fontId="90" fillId="49" borderId="45" xfId="291" applyFont="1" applyFill="1" applyBorder="1"/>
    <xf numFmtId="0" fontId="89" fillId="49" borderId="44" xfId="291" applyFont="1" applyFill="1" applyBorder="1"/>
    <xf numFmtId="0" fontId="89" fillId="49" borderId="46" xfId="291" applyFont="1" applyFill="1" applyBorder="1"/>
    <xf numFmtId="0" fontId="1" fillId="15" borderId="36" xfId="291" applyFill="1" applyBorder="1"/>
    <xf numFmtId="0" fontId="1" fillId="15" borderId="37" xfId="291" applyFill="1" applyBorder="1"/>
    <xf numFmtId="0" fontId="1" fillId="15" borderId="39" xfId="291" applyFill="1" applyBorder="1"/>
    <xf numFmtId="0" fontId="26" fillId="0" borderId="0" xfId="135" applyFont="1" applyAlignment="1">
      <alignment horizontal="center"/>
    </xf>
    <xf numFmtId="0" fontId="1" fillId="0" borderId="0" xfId="291" applyAlignment="1">
      <alignment horizontal="center"/>
    </xf>
    <xf numFmtId="0" fontId="1" fillId="15" borderId="38" xfId="291" applyFill="1" applyBorder="1" applyAlignment="1">
      <alignment horizontal="center"/>
    </xf>
    <xf numFmtId="0" fontId="1" fillId="15" borderId="40" xfId="291" applyFill="1" applyBorder="1" applyAlignment="1">
      <alignment horizontal="center"/>
    </xf>
    <xf numFmtId="0" fontId="87" fillId="0" borderId="40" xfId="291" applyFont="1" applyBorder="1" applyAlignment="1">
      <alignment horizontal="center"/>
    </xf>
    <xf numFmtId="0" fontId="87" fillId="0" borderId="43" xfId="291" applyFont="1" applyBorder="1" applyAlignment="1">
      <alignment horizontal="center"/>
    </xf>
    <xf numFmtId="0" fontId="89" fillId="49" borderId="35" xfId="291" applyFont="1" applyFill="1" applyBorder="1" applyAlignment="1">
      <alignment horizontal="center"/>
    </xf>
    <xf numFmtId="0" fontId="0" fillId="0" borderId="9" xfId="0" applyBorder="1"/>
    <xf numFmtId="0" fontId="91" fillId="0" borderId="0" xfId="0" applyFont="1" applyAlignment="1">
      <alignment vertical="center"/>
    </xf>
    <xf numFmtId="0" fontId="83" fillId="55" borderId="9" xfId="0" applyFont="1" applyFill="1" applyBorder="1" applyAlignment="1">
      <alignment vertical="center"/>
    </xf>
    <xf numFmtId="0" fontId="83" fillId="0" borderId="9" xfId="0" applyFont="1" applyBorder="1" applyAlignment="1">
      <alignment vertical="center"/>
    </xf>
    <xf numFmtId="0" fontId="6" fillId="0" borderId="9" xfId="0" applyFont="1" applyBorder="1"/>
    <xf numFmtId="0" fontId="83" fillId="17" borderId="9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83" fillId="56" borderId="9" xfId="0" applyFont="1" applyFill="1" applyBorder="1" applyAlignment="1">
      <alignment vertical="center"/>
    </xf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19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0" fontId="11" fillId="13" borderId="0" xfId="0" applyFont="1" applyFill="1" applyAlignment="1">
      <alignment horizontal="left"/>
    </xf>
    <xf numFmtId="3" fontId="9" fillId="5" borderId="18" xfId="0" applyNumberFormat="1" applyFont="1" applyFill="1" applyBorder="1" applyAlignment="1">
      <alignment horizontal="center"/>
    </xf>
    <xf numFmtId="3" fontId="9" fillId="5" borderId="14" xfId="0" applyNumberFormat="1" applyFont="1" applyFill="1" applyBorder="1" applyAlignment="1">
      <alignment horizontal="center"/>
    </xf>
    <xf numFmtId="0" fontId="92" fillId="53" borderId="9" xfId="29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1" fillId="57" borderId="36" xfId="291" applyFill="1" applyBorder="1"/>
    <xf numFmtId="0" fontId="1" fillId="57" borderId="37" xfId="291" applyFill="1" applyBorder="1"/>
    <xf numFmtId="0" fontId="87" fillId="57" borderId="36" xfId="291" applyFont="1" applyFill="1" applyBorder="1"/>
    <xf numFmtId="0" fontId="87" fillId="57" borderId="39" xfId="291" applyFont="1" applyFill="1" applyBorder="1"/>
    <xf numFmtId="0" fontId="87" fillId="57" borderId="40" xfId="291" applyFont="1" applyFill="1" applyBorder="1" applyAlignment="1">
      <alignment horizontal="center"/>
    </xf>
    <xf numFmtId="0" fontId="88" fillId="58" borderId="36" xfId="291" applyFont="1" applyFill="1" applyBorder="1"/>
    <xf numFmtId="0" fontId="88" fillId="58" borderId="37" xfId="291" applyFont="1" applyFill="1" applyBorder="1"/>
    <xf numFmtId="0" fontId="89" fillId="58" borderId="36" xfId="291" applyFont="1" applyFill="1" applyBorder="1"/>
    <xf numFmtId="0" fontId="89" fillId="58" borderId="39" xfId="291" applyFont="1" applyFill="1" applyBorder="1"/>
    <xf numFmtId="0" fontId="89" fillId="58" borderId="40" xfId="291" applyFont="1" applyFill="1" applyBorder="1" applyAlignment="1">
      <alignment horizontal="center"/>
    </xf>
  </cellXfs>
  <cellStyles count="292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 2" xfId="288"/>
    <cellStyle name="Normal 3" xfId="289"/>
    <cellStyle name="Normal 4" xfId="291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4" xfId="290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26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center"/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108.33629078954742</c:v>
                </c:pt>
                <c:pt idx="1">
                  <c:v>152.90288396033608</c:v>
                </c:pt>
                <c:pt idx="2">
                  <c:v>234.28789183238536</c:v>
                </c:pt>
                <c:pt idx="3">
                  <c:v>80.802168297555582</c:v>
                </c:pt>
                <c:pt idx="4">
                  <c:v>30.293929462152175</c:v>
                </c:pt>
                <c:pt idx="5">
                  <c:v>10.964156051772038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dLbls/>
        <c:gapWidth val="66"/>
        <c:axId val="143312768"/>
        <c:axId val="143314304"/>
      </c:barChart>
      <c:catAx>
        <c:axId val="143312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3314304"/>
        <c:crosses val="autoZero"/>
        <c:auto val="1"/>
        <c:lblAlgn val="ctr"/>
        <c:lblOffset val="100"/>
      </c:catAx>
      <c:valAx>
        <c:axId val="14331430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3312768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53.280738078434858</c:v>
                </c:pt>
                <c:pt idx="1">
                  <c:v>44.027945515417422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598"/>
          <c:y val="0.39313466025081323"/>
          <c:w val="0.11163866421459218"/>
          <c:h val="0.16743438320210424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9.4376086032749551E-2"/>
          <c:y val="8.8416332064453332E-2"/>
          <c:w val="0.88203128797698493"/>
          <c:h val="0.676081447713810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8-4042-95EB-ACB4695237A2}"/>
              </c:ext>
            </c:extLst>
          </c:dPt>
          <c:dPt>
            <c:idx val="7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E8-4042-95EB-ACB4695237A2}"/>
              </c:ext>
            </c:extLst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8-4042-95EB-ACB4695237A2}"/>
              </c:ext>
            </c:extLst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E8-4042-95EB-ACB4695237A2}"/>
              </c:ext>
            </c:extLst>
          </c:dPt>
          <c:dPt>
            <c:idx val="1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DD8-42A9-8902-D7E40A358A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ทุ่งเขาหลวง</c:v>
                </c:pt>
                <c:pt idx="4">
                  <c:v>เมยวดี</c:v>
                </c:pt>
                <c:pt idx="5">
                  <c:v>โพนทราย</c:v>
                </c:pt>
                <c:pt idx="6">
                  <c:v>เมืองสรวง</c:v>
                </c:pt>
                <c:pt idx="7">
                  <c:v>เมือง</c:v>
                </c:pt>
                <c:pt idx="8">
                  <c:v>จตุรพักตรพิมาน</c:v>
                </c:pt>
                <c:pt idx="9">
                  <c:v>หนองฮี</c:v>
                </c:pt>
                <c:pt idx="10">
                  <c:v>ศรีสมเด็จ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โพนทอง</c:v>
                </c:pt>
                <c:pt idx="14">
                  <c:v>ธวัชบุรี</c:v>
                </c:pt>
                <c:pt idx="15">
                  <c:v>เกษตรวิสัย</c:v>
                </c:pt>
                <c:pt idx="16">
                  <c:v>อาจสามารถ</c:v>
                </c:pt>
                <c:pt idx="17">
                  <c:v>เชียงขวัญ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138.41</c:v>
                </c:pt>
                <c:pt idx="1">
                  <c:v>118.99</c:v>
                </c:pt>
                <c:pt idx="2">
                  <c:v>108.47</c:v>
                </c:pt>
                <c:pt idx="3">
                  <c:v>81.94</c:v>
                </c:pt>
                <c:pt idx="4">
                  <c:v>73.42</c:v>
                </c:pt>
                <c:pt idx="5">
                  <c:v>57.19</c:v>
                </c:pt>
                <c:pt idx="6">
                  <c:v>51.87</c:v>
                </c:pt>
                <c:pt idx="7">
                  <c:v>51.16</c:v>
                </c:pt>
                <c:pt idx="8">
                  <c:v>40.42</c:v>
                </c:pt>
                <c:pt idx="9">
                  <c:v>32.82</c:v>
                </c:pt>
                <c:pt idx="10">
                  <c:v>30.58</c:v>
                </c:pt>
                <c:pt idx="11">
                  <c:v>28.73</c:v>
                </c:pt>
                <c:pt idx="12">
                  <c:v>26.72</c:v>
                </c:pt>
                <c:pt idx="13">
                  <c:v>25.94</c:v>
                </c:pt>
                <c:pt idx="14">
                  <c:v>25.32</c:v>
                </c:pt>
                <c:pt idx="15">
                  <c:v>22.58</c:v>
                </c:pt>
                <c:pt idx="16">
                  <c:v>18.989999999999998</c:v>
                </c:pt>
                <c:pt idx="17">
                  <c:v>18.27</c:v>
                </c:pt>
                <c:pt idx="18">
                  <c:v>16.77</c:v>
                </c:pt>
                <c:pt idx="19">
                  <c:v>13.53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dLbls/>
        <c:gapWidth val="28"/>
        <c:axId val="186897920"/>
        <c:axId val="186899456"/>
      </c:barChart>
      <c:catAx>
        <c:axId val="1868979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6899456"/>
        <c:crosses val="autoZero"/>
        <c:auto val="1"/>
        <c:lblAlgn val="ctr"/>
        <c:lblOffset val="100"/>
      </c:catAx>
      <c:valAx>
        <c:axId val="186899456"/>
        <c:scaling>
          <c:orientation val="minMax"/>
          <c:max val="15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th-TH"/>
          </a:p>
        </c:txPr>
        <c:crossAx val="186897920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8953E-3"/>
          <c:w val="0.62361154855643064"/>
          <c:h val="0.99044141248661821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OnePage'!$C$27:$C$28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OnePage'!$F$27:$F$28</c:f>
              <c:numCache>
                <c:formatCode>0.00</c:formatCode>
                <c:ptCount val="2"/>
                <c:pt idx="0">
                  <c:v>53.280738078434858</c:v>
                </c:pt>
                <c:pt idx="1">
                  <c:v>44.027945515417422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26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OnePage'!$F$38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OnePage'!$C$39:$C$44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OnePage'!$F$39:$F$44</c:f>
              <c:numCache>
                <c:formatCode>0.00</c:formatCode>
                <c:ptCount val="6"/>
                <c:pt idx="0">
                  <c:v>108.33629078954742</c:v>
                </c:pt>
                <c:pt idx="1">
                  <c:v>152.90288396033608</c:v>
                </c:pt>
                <c:pt idx="2">
                  <c:v>234.28789183238536</c:v>
                </c:pt>
                <c:pt idx="3">
                  <c:v>80.802168297555582</c:v>
                </c:pt>
                <c:pt idx="4">
                  <c:v>30.293929462152175</c:v>
                </c:pt>
                <c:pt idx="5">
                  <c:v>10.964156051772038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dLbls/>
        <c:gapWidth val="69"/>
        <c:axId val="187324672"/>
        <c:axId val="187437056"/>
      </c:barChart>
      <c:catAx>
        <c:axId val="1873246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437056"/>
        <c:crosses val="autoZero"/>
        <c:auto val="1"/>
        <c:lblAlgn val="ctr"/>
        <c:lblOffset val="100"/>
      </c:catAx>
      <c:valAx>
        <c:axId val="1874370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32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OnePage'!$D$51</c:f>
              <c:strCache>
                <c:ptCount val="1"/>
                <c:pt idx="0">
                  <c:v>w35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OnePage'!$C$52:$C$70</c:f>
              <c:strCache>
                <c:ptCount val="19"/>
                <c:pt idx="0">
                  <c:v>พนมไพร</c:v>
                </c:pt>
                <c:pt idx="1">
                  <c:v>สุวรรณภูมิ</c:v>
                </c:pt>
                <c:pt idx="2">
                  <c:v>เกษตรวิสัย</c:v>
                </c:pt>
                <c:pt idx="3">
                  <c:v>ศรีสมเด็จ</c:v>
                </c:pt>
                <c:pt idx="4">
                  <c:v>โพนทอง</c:v>
                </c:pt>
                <c:pt idx="5">
                  <c:v>ทุ่งเขาหลวง</c:v>
                </c:pt>
                <c:pt idx="6">
                  <c:v>โพธิ์ชัย</c:v>
                </c:pt>
                <c:pt idx="7">
                  <c:v>ธวัชบุรี</c:v>
                </c:pt>
                <c:pt idx="8">
                  <c:v>เมือง</c:v>
                </c:pt>
                <c:pt idx="9">
                  <c:v>ปทุมรัตต์</c:v>
                </c:pt>
                <c:pt idx="10">
                  <c:v>จตุรพักตรพิมาน</c:v>
                </c:pt>
                <c:pt idx="11">
                  <c:v>เสลภูมิ</c:v>
                </c:pt>
                <c:pt idx="12">
                  <c:v>หนองพอก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OnePage'!$D$52:$D$70</c:f>
              <c:numCache>
                <c:formatCode>General</c:formatCode>
                <c:ptCount val="19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OnePage'!$E$51</c:f>
              <c:strCache>
                <c:ptCount val="1"/>
                <c:pt idx="0">
                  <c:v>w36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OnePage'!$C$52:$C$70</c:f>
              <c:strCache>
                <c:ptCount val="19"/>
                <c:pt idx="0">
                  <c:v>พนมไพร</c:v>
                </c:pt>
                <c:pt idx="1">
                  <c:v>สุวรรณภูมิ</c:v>
                </c:pt>
                <c:pt idx="2">
                  <c:v>เกษตรวิสัย</c:v>
                </c:pt>
                <c:pt idx="3">
                  <c:v>ศรีสมเด็จ</c:v>
                </c:pt>
                <c:pt idx="4">
                  <c:v>โพนทอง</c:v>
                </c:pt>
                <c:pt idx="5">
                  <c:v>ทุ่งเขาหลวง</c:v>
                </c:pt>
                <c:pt idx="6">
                  <c:v>โพธิ์ชัย</c:v>
                </c:pt>
                <c:pt idx="7">
                  <c:v>ธวัชบุรี</c:v>
                </c:pt>
                <c:pt idx="8">
                  <c:v>เมือง</c:v>
                </c:pt>
                <c:pt idx="9">
                  <c:v>ปทุมรัตต์</c:v>
                </c:pt>
                <c:pt idx="10">
                  <c:v>จตุรพักตรพิมาน</c:v>
                </c:pt>
                <c:pt idx="11">
                  <c:v>เสลภูมิ</c:v>
                </c:pt>
                <c:pt idx="12">
                  <c:v>หนองพอก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OnePage'!$E$52:$E$70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dLbls/>
        <c:axId val="187448704"/>
        <c:axId val="187498880"/>
      </c:barChart>
      <c:catAx>
        <c:axId val="1874487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498880"/>
        <c:crosses val="autoZero"/>
        <c:auto val="1"/>
        <c:lblAlgn val="ctr"/>
        <c:lblOffset val="100"/>
      </c:catAx>
      <c:valAx>
        <c:axId val="18749888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44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785"/>
          <c:y val="0.11111230245155526"/>
          <c:w val="0.15786935949541436"/>
          <c:h val="0.19337823197632506"/>
        </c:manualLayout>
      </c:layout>
      <c:txPr>
        <a:bodyPr/>
        <a:lstStyle/>
        <a:p>
          <a:pPr>
            <a:defRPr lang="en-US"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177"/>
          <c:h val="0.74231903137579203"/>
        </c:manualLayout>
      </c:layout>
      <c:areaChart>
        <c:grouping val="stacked"/>
        <c:ser>
          <c:idx val="2"/>
          <c:order val="2"/>
          <c:tx>
            <c:strRef>
              <c:f>'กราฟ OnePage'!$B$79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OnePage'!$C$79:$BB$79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dLbls/>
        <c:axId val="187614720"/>
        <c:axId val="187616256"/>
      </c:areaChart>
      <c:lineChart>
        <c:grouping val="standard"/>
        <c:ser>
          <c:idx val="0"/>
          <c:order val="0"/>
          <c:tx>
            <c:strRef>
              <c:f>'กราฟ OnePage'!$B$77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OnePage'!$D$77:$AK$77</c:f>
              <c:numCache>
                <c:formatCode>0</c:formatCode>
                <c:ptCount val="34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17</c:v>
                </c:pt>
                <c:pt idx="13">
                  <c:v>15</c:v>
                </c:pt>
                <c:pt idx="14">
                  <c:v>22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15</c:v>
                </c:pt>
                <c:pt idx="22">
                  <c:v>25</c:v>
                </c:pt>
                <c:pt idx="23">
                  <c:v>35</c:v>
                </c:pt>
                <c:pt idx="24">
                  <c:v>28</c:v>
                </c:pt>
                <c:pt idx="25">
                  <c:v>28</c:v>
                </c:pt>
                <c:pt idx="26">
                  <c:v>19</c:v>
                </c:pt>
                <c:pt idx="27">
                  <c:v>28</c:v>
                </c:pt>
                <c:pt idx="28">
                  <c:v>24</c:v>
                </c:pt>
                <c:pt idx="29">
                  <c:v>48</c:v>
                </c:pt>
                <c:pt idx="30">
                  <c:v>34</c:v>
                </c:pt>
                <c:pt idx="31">
                  <c:v>25</c:v>
                </c:pt>
                <c:pt idx="32">
                  <c:v>19</c:v>
                </c:pt>
                <c:pt idx="3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OnePage'!$B$78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OnePage'!$C$78:$BB$78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dLbls/>
        <c:marker val="1"/>
        <c:axId val="187614720"/>
        <c:axId val="187616256"/>
      </c:lineChart>
      <c:catAx>
        <c:axId val="187614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616256"/>
        <c:crosses val="autoZero"/>
        <c:auto val="1"/>
        <c:lblAlgn val="ctr"/>
        <c:lblOffset val="100"/>
      </c:catAx>
      <c:valAx>
        <c:axId val="1876162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61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36"/>
          <c:y val="6.5715348811004298E-2"/>
          <c:w val="0.14240654322640517"/>
          <c:h val="0.21845125647069963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OnePage'!$D$97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OnePage'!$B$98:$B$99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OnePage'!$D$98:$D$99</c:f>
              <c:numCache>
                <c:formatCode>0.0</c:formatCode>
                <c:ptCount val="2"/>
                <c:pt idx="0">
                  <c:v>34.285714285714285</c:v>
                </c:pt>
                <c:pt idx="1">
                  <c:v>65.714285714285708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92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OnePage'!$E$109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OnePage'!$C$110:$C$119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OnePage'!$E$110:$E$119</c:f>
              <c:numCache>
                <c:formatCode>0.00</c:formatCode>
                <c:ptCount val="10"/>
                <c:pt idx="0">
                  <c:v>53.174603174603178</c:v>
                </c:pt>
                <c:pt idx="1">
                  <c:v>22.063492063492063</c:v>
                </c:pt>
                <c:pt idx="2">
                  <c:v>10</c:v>
                </c:pt>
                <c:pt idx="3">
                  <c:v>5.0793650793650791</c:v>
                </c:pt>
                <c:pt idx="4">
                  <c:v>4.9206349206349209</c:v>
                </c:pt>
                <c:pt idx="5">
                  <c:v>2.0634920634920637</c:v>
                </c:pt>
                <c:pt idx="6">
                  <c:v>1.2698412698412698</c:v>
                </c:pt>
                <c:pt idx="7">
                  <c:v>0.63492063492063489</c:v>
                </c:pt>
                <c:pt idx="8">
                  <c:v>0.47619047619047616</c:v>
                </c:pt>
                <c:pt idx="9">
                  <c:v>0.31746031746031744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dLbls/>
        <c:gapWidth val="68"/>
        <c:axId val="187683584"/>
        <c:axId val="187685120"/>
      </c:barChart>
      <c:catAx>
        <c:axId val="1876835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685120"/>
        <c:crosses val="autoZero"/>
        <c:auto val="1"/>
        <c:lblAlgn val="ctr"/>
        <c:lblOffset val="100"/>
      </c:catAx>
      <c:valAx>
        <c:axId val="1876851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87683584"/>
        <c:crosses val="autoZero"/>
        <c:crossBetween val="between"/>
      </c:valAx>
    </c:plotArea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100446</xdr:colOff>
      <xdr:row>8</xdr:row>
      <xdr:rowOff>0</xdr:rowOff>
    </xdr:from>
    <xdr:to>
      <xdr:col>19</xdr:col>
      <xdr:colOff>138546</xdr:colOff>
      <xdr:row>42</xdr:row>
      <xdr:rowOff>197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A90358A-381F-1213-F13D-29ABF416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3491" y="2043545"/>
          <a:ext cx="9718964" cy="8832470"/>
        </a:xfrm>
        <a:prstGeom prst="rect">
          <a:avLst/>
        </a:prstGeom>
        <a:ln w="762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396876</xdr:colOff>
      <xdr:row>9</xdr:row>
      <xdr:rowOff>102842</xdr:rowOff>
    </xdr:from>
    <xdr:to>
      <xdr:col>20</xdr:col>
      <xdr:colOff>48260</xdr:colOff>
      <xdr:row>9</xdr:row>
      <xdr:rowOff>167999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34AADCC1-397F-4C89-9244-0C1C8A5D8A9F}"/>
            </a:ext>
          </a:extLst>
        </xdr:cNvPr>
        <xdr:cNvCxnSpPr/>
      </xdr:nvCxnSpPr>
      <xdr:spPr>
        <a:xfrm>
          <a:off x="4664076" y="3223729"/>
          <a:ext cx="7443662" cy="65157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32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401196</xdr:colOff>
      <xdr:row>34</xdr:row>
      <xdr:rowOff>214405</xdr:rowOff>
    </xdr:from>
    <xdr:to>
      <xdr:col>15</xdr:col>
      <xdr:colOff>502583</xdr:colOff>
      <xdr:row>46</xdr:row>
      <xdr:rowOff>87406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51</xdr:row>
      <xdr:rowOff>63500</xdr:rowOff>
    </xdr:from>
    <xdr:to>
      <xdr:col>19</xdr:col>
      <xdr:colOff>66675</xdr:colOff>
      <xdr:row>64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80</xdr:row>
      <xdr:rowOff>10583</xdr:rowOff>
    </xdr:from>
    <xdr:to>
      <xdr:col>15</xdr:col>
      <xdr:colOff>455083</xdr:colOff>
      <xdr:row>92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94</xdr:row>
      <xdr:rowOff>31750</xdr:rowOff>
    </xdr:from>
    <xdr:to>
      <xdr:col>11</xdr:col>
      <xdr:colOff>63499</xdr:colOff>
      <xdr:row>104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107</xdr:row>
      <xdr:rowOff>201083</xdr:rowOff>
    </xdr:from>
    <xdr:to>
      <xdr:col>14</xdr:col>
      <xdr:colOff>169332</xdr:colOff>
      <xdr:row>123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0.6528</cdr:x>
      <cdr:y>0.05716</cdr:y>
    </cdr:from>
    <cdr:to>
      <cdr:x>0.98068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8652865" y="296273"/>
          <a:ext cx="4346050" cy="1249415"/>
          <a:chOff x="7730402" y="296333"/>
          <a:chExt cx="3308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730402" y="296333"/>
            <a:ext cx="3308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800" b="1">
                <a:latin typeface="TH SarabunPSK" pitchFamily="34" charset="-34"/>
                <a:cs typeface="TH SarabunPSK" pitchFamily="34" charset="-34"/>
              </a:rPr>
              <a:t>        </a:t>
            </a:r>
            <a:r>
              <a:rPr lang="th-TH" sz="1800" b="1">
                <a:latin typeface="TH SarabunPSK" pitchFamily="34" charset="-34"/>
                <a:cs typeface="TH SarabunPSK" pitchFamily="34" charset="-34"/>
              </a:rPr>
              <a:t>   </a:t>
            </a:r>
            <a:r>
              <a:rPr lang="en-US" sz="1800" b="1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 sz="18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 อัตราป่วย 30-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0 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 อัตราป่วย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18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2681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 sz="1800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20" y="621110"/>
            <a:ext cx="412750" cy="21588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20" y="880485"/>
            <a:ext cx="412750" cy="23403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~1/AppData/Local/Temp/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51.367429513892" createdVersion="1" refreshedVersion="3" recordCount="627">
  <cacheSource type="worksheet">
    <worksheetSource ref="A1:T628" sheet="Sheet2" r:id="rId2"/>
  </cacheSource>
  <cacheFields count="20">
    <cacheField name="E0" numFmtId="0">
      <sharedItems containsSemiMixedTypes="0" containsString="0" containsNumber="1" containsInteger="1" minValue="340" maxValue="2644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2">
        <s v="13"/>
        <s v="19"/>
        <s v="09"/>
        <s v="05"/>
        <s v="03"/>
        <s v="08"/>
        <s v="01"/>
        <s v="07"/>
        <s v="11"/>
        <s v="10"/>
        <s v="02"/>
        <s v="14"/>
        <s v="17"/>
        <s v="06"/>
        <s v="04"/>
        <s v="16"/>
        <s v="12"/>
        <s v="20"/>
        <s v="18"/>
        <s v="15"/>
        <s v="21"/>
        <s v="00"/>
      </sharedItems>
    </cacheField>
    <cacheField name="ชื่อหมู่บ้าน" numFmtId="0">
      <sharedItems count="311">
        <s v="ทุ่งประเสริฐ"/>
        <s v="หนองทุ่งมน"/>
        <s v="ปลาโด"/>
        <s v="หนองส้าว"/>
        <s v="โนนจาน"/>
        <s v="ราษฎรสามัคคี"/>
        <s v="ภูเขาทอง"/>
        <s v="โพนทราย"/>
        <s v="หัวโทนเหนือ"/>
        <s v="ทุ่งทรายทอง"/>
        <s v="หนองผือ"/>
        <s v="ดงยาง"/>
        <s v="สิงห์โคก"/>
        <s v="โพนทอน"/>
        <s v="เกษตรวิสัย"/>
        <s v="ผือฮี"/>
        <s v="วังยาว"/>
        <s v="โนนโพธิ์"/>
        <s v="คำโพนสูง"/>
        <s v="คุ้มวัดเหนือ"/>
        <s v="โรงเรียนเมือง"/>
        <s v="เกษตร(คุ้มป่าบาก)"/>
        <s v="เกษตร(คุ้มใต้)"/>
        <s v="โหรา"/>
        <s v="เหล่าสมบูรณ์"/>
        <s v="ดงสวนผึ้ง"/>
        <s v="หนองฮี"/>
        <s v="ใหม่เจริญ"/>
        <s v="หนองหญ้าม้า"/>
        <s v="หนองเทิ่ง"/>
        <s v="ทรายมูล"/>
        <s v="หนองเม็ก"/>
        <s v="หัวงัว"/>
        <s v="โพธิ์ไทรทอง"/>
        <s v="ดอนโมง"/>
        <s v="สุขเกษม"/>
        <s v="หนองเพียงขันธ์"/>
        <s v="หนองเต่า"/>
        <s v="ดอนชาด"/>
        <s v="อ้น"/>
        <s v="โปง"/>
        <s v="ยางด่อ"/>
        <s v="คุ้มหลังศาล"/>
        <s v="หนองคูณ"/>
        <s v="ดงแดง"/>
        <s v="หนองผง"/>
        <s v="ท่างาม"/>
        <s v="นาน้อย"/>
        <s v="คุ้มวัดสว่าง"/>
        <s v="คุ้มใต้"/>
        <s v="คำอุดม"/>
        <s v="ดอนพิมาน"/>
        <s v="ยางเลิง"/>
        <s v="ตากแดด"/>
        <s v="กลางเมืองใหม่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โคกหนองบัว"/>
        <s v="หนองไผ่"/>
        <s v="ป่ายาง"/>
        <s v="ยางเครือ"/>
        <s v="กู่"/>
        <s v="หนองม้า"/>
        <s v="คุ้มกลางเมืองใหม่"/>
        <s v="หนองพังคี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หนองพอก"/>
        <s v="บัวแดง"/>
        <s v="หนองแวง"/>
        <s v="หนองสระ"/>
        <s v="ดอนยาง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ตาแหลว"/>
        <s v="โพนพอุง"/>
        <s v="เชียงใหม่"/>
        <s v="เทพประสิทธิ์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ค้อ"/>
        <s v="หนองนาสร้าง"/>
        <s v="โนนแก้ว"/>
        <s v="มะอึ"/>
        <s v="โนนเพชร"/>
        <s v="สะอาดสมบูรณ์"/>
        <s v="โนนศิริ"/>
        <s v="กอก"/>
        <s v="หนองแสง"/>
        <s v="โนนสว่างสามัคคี"/>
        <s v="บัวทอง"/>
        <s v="โพธิ์งาม"/>
        <s v="แมต"/>
        <s v="แก่นทราย"/>
        <s v="โนนรัง"/>
        <s v="คุยผง"/>
        <s v="ดู่น้อย"/>
        <s v="เปลือยน้อย"/>
        <s v="บึงบูรพา"/>
        <s v="กุดทรายดี"/>
        <s v="หัวช้าง"/>
        <s v="ทุ่งนาหลวง"/>
        <s v="กาหลง"/>
        <s v="เล้าข้าว"/>
        <s v="ใหม่พัฒนา"/>
        <s v="ดงบัง"/>
        <s v="หมูม้น"/>
        <s v="โคกก่อง"/>
        <s v="หนาด"/>
        <s v="โนนขมิ้น"/>
        <s v="หนองหูลิง"/>
        <s v="เหล่าลิง"/>
        <s v="ท่าสุพาน"/>
        <s v="ดงสว่าง"/>
        <s v="หนองหล่ม"/>
        <s v="สั้น"/>
        <s v="คำพอุง"/>
        <s v="น้ำเที่ยง"/>
        <s v="ดินดำ"/>
        <s v="นากระตึบ"/>
        <s v="ท่าทรัพย์เจริญ"/>
        <s v="ดอนสุข"/>
        <s v="ยาง"/>
        <s v="หัวโนนตาลน้อย"/>
        <s v="หนองฮูน้อย"/>
        <s v="ดอนเจริญ"/>
        <s v="ดอนกลอย"/>
        <s v="เหล่าโพนงาม"/>
        <s v="วังน้ำวน"/>
        <s v="โนนหาดพัฒนา"/>
        <s v="โคกสาย"/>
        <s v="โนนม่วง"/>
        <s v="หนองหมื่นถ่าน"/>
        <s v="เหล่าฮก"/>
        <s v="ป่าดวน"/>
        <s v="วังทอง"/>
        <s v="ดงขี้นาค"/>
        <s v="ท่าโพธิ์"/>
        <s v="หัวบ่อ"/>
        <s v="โนนสวาสดิ์"/>
        <s v="โนนมาลี"/>
        <s v="โพนสว่าง"/>
        <s v="ค่ายเสรี"/>
        <s v="สีแก้ว"/>
        <s v="ธาตุจอมศรี"/>
        <s v="ขอนแก่น"/>
        <s v="นาใหญ่"/>
        <s v="หนองสำราญ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หนองตากล้า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ทุ่งมน"/>
        <s v="ดงหวาย"/>
        <s v="เหล่ากล้วย"/>
        <s v="ชัยวารี"/>
        <s v="โนนสะอาด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สำราญ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นา"/>
        <s v="สองชั้น"/>
        <s v="นางาม"/>
        <s v="หนองพอกพัฒนา"/>
        <s v="เหล่าเรือ"/>
        <s v="ดอนกลาง"/>
        <s v="ดงเค็ง"/>
        <s v="หนองบัวเลิง"/>
        <s v="หนองบึง"/>
        <s v="ดงสิงห์"/>
        <s v="พระอารามหลวง"/>
        <s v="โพธิ์ราษฎร์"/>
        <s v="เล้า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โนนเจริญ"/>
        <s v="หนองคำใหม่สามัคคี"/>
        <s v="สุขสวัสดิ์"/>
        <s v="เปลือยหัวตะพาน"/>
        <s v="สุขสำราญ"/>
        <s v="โนนน้ำเงิน"/>
        <s v="ดงครั่งใหญ่"/>
        <s v="อุดมสุข"/>
        <s v="ดอนเกษม"/>
        <s v="ส่องใหม่"/>
        <s v="อ่างทอง"/>
        <s v="มะแว"/>
        <s v="เกล็ดลิ่น"/>
        <s v="โนนงาม"/>
        <s v="ไม่ระบุหมู่บ้าน"/>
        <s v="สวายโดด"/>
        <s v="บขส."/>
        <s v="มะกอก"/>
        <s v="ป่าบาก"/>
        <s v="โนนเดื่อ"/>
        <s v="เม็ก"/>
        <s v="ดอนดู่"/>
        <s v="รอบเมือง"/>
        <s v="สนามม้า"/>
        <s v="อุดม"/>
        <s v="โพนเงินน้อย"/>
        <s v="โนนน้อย"/>
        <s v="ส้มโฮง"/>
        <s v="โคกกลาง"/>
        <s v="อุ่มเม้า"/>
        <s v="หนองเมย"/>
        <s v="หนองม่วง"/>
        <s v="หนองขุมเหล็ก"/>
        <s v="ดงบ้านนา"/>
        <s v="คูเมือง"/>
        <s v="แมด"/>
        <s v="ท่าสะอาด"/>
        <s v="หนองหว้า"/>
        <s v="ศิริมงคล"/>
        <s v="หินตั้ง"/>
        <s v="จำปา"/>
        <s v="หนองทัพไทย"/>
        <s v="เขืองใหญ่"/>
        <s v="โนนสวรรค์"/>
        <s v="โนนเหลี่ยม"/>
        <s v="ท่าสีดา"/>
        <s v="คำหัวคู"/>
        <s v="นาสมบูรณ์"/>
        <s v="ผักแว่น"/>
        <s v="ห้วยค้อ"/>
        <s v="เสาธง"/>
        <s v="แคนน้อย"/>
        <s v="หนองไฮ"/>
        <s v="พระอุ้ย"/>
        <s v="ศรีสมเด็จ"/>
        <s v="ลำโกน"/>
        <s v="สนาม"/>
        <s v="โพนสูง"/>
        <s v="หมอตา"/>
        <s v="สวนมอญ"/>
        <s v="บาก"/>
        <s v="โพธิ์สัยน้อย"/>
        <s v="ท่าอุดม"/>
        <s v="หนองคำน้อย"/>
        <s v="หัวหนอง"/>
      </sharedItems>
    </cacheField>
    <cacheField name="ตำบล" numFmtId="0">
      <sharedItems count="128">
        <s v="หนองขุ่นใหญ่"/>
        <s v="รอบเมือง"/>
        <s v="หนองพอก"/>
        <s v="เกษตรวิสัย"/>
        <s v="น้ำอ้อม"/>
        <s v="เมยวดี"/>
        <s v="คำพอุง"/>
        <s v="โพนทราย"/>
        <s v="หัวโทน"/>
        <s v="ทุ่งหลวง"/>
        <s v="หนองผือ"/>
        <s v="ดู่น้อย"/>
        <s v="สิงห์โคก"/>
        <s v="ดงครั่งน้อย"/>
        <s v="ดงแดง"/>
        <s v="วังสามัคคี"/>
        <s v="โพธิ์สัย"/>
        <s v="กกโพธิ์"/>
        <s v="สระคู"/>
        <s v="ในเมือง"/>
        <s v="โหรา"/>
        <s v="ดงลาน"/>
        <s v="น้ำคำ"/>
        <s v="หนองฮี"/>
        <s v="บ้านฝาง"/>
        <s v="หนองแวง"/>
        <s v="ขวาว"/>
        <s v="จังหาร"/>
        <s v="ท่าหาดยาว"/>
        <s v="หนองไผ่"/>
        <s v="หนองใหญ่"/>
        <s v="หัวช้าง"/>
        <s v="บุ่งเลิศ"/>
        <s v="เทอดไทย"/>
        <s v="เด่นราษฎร์"/>
        <s v="อีง่อง"/>
        <s v="ยางใหญ่"/>
        <s v="นาใหญ่"/>
        <s v="ดอกไม้"/>
        <s v="บึงงาม"/>
        <s v="โนนสวรรค์"/>
        <s v="สว่าง"/>
        <s v="พนมไพร"/>
        <s v="บัวคำ"/>
        <s v="เหนือเมือง"/>
        <s v="ขอนแก่น"/>
        <s v="น้ำใส"/>
        <s v="มะอึ"/>
        <s v="หน่อม"/>
        <s v="จำปาขัน"/>
        <s v="ทุ่งเขาหลวง"/>
        <s v="นาอุดม"/>
        <s v="บัวแดง"/>
        <s v="หินกอง"/>
        <s v="หนองแวงควง"/>
        <s v="สะอาด"/>
        <s v="เชียงใหม่"/>
        <s v="อัคคะคำ"/>
        <s v="โนนสว่าง"/>
        <s v="ห้วยหินลาด"/>
        <s v="ภูเงิน"/>
        <s v="ภูเขาทอง"/>
        <s v="ช้างเผือก"/>
        <s v="สระนกแก้ว"/>
        <s v="สะอาดสมบูรณ์"/>
        <s v="โนนชัยศรี"/>
        <s v="หนองทัพไทย"/>
        <s v="โนนรัง"/>
        <s v="เหล่าหลวง"/>
        <s v="บ่อพันขัน"/>
        <s v="ดินดำ"/>
        <s v="หมูม้น"/>
        <s v="กลาง"/>
        <s v="เมืองหงส์"/>
        <s v="ดู่"/>
        <s v="กุดน้ำใส"/>
        <s v="ชานุวรรณ"/>
        <s v="เหล่า"/>
        <s v="อาจสามารถ"/>
        <s v="นางาม"/>
        <s v="ท่าม่วง"/>
        <s v="ท่าสีดา"/>
        <s v="สาวแห"/>
        <s v="นาเมือง"/>
        <s v="โนนตาล"/>
        <s v="ผาน้ำย้อย"/>
        <s v="หนองหมื่นถ่า"/>
        <s v="คูเมือง"/>
        <s v="ไพศาล"/>
        <s v="ศรีวิลัย"/>
        <s v="สีแก้ว"/>
        <s v="เกาะแก้ว"/>
        <s v="โคกล่าม"/>
        <s v="ม่วงลาด"/>
        <s v="เมืองทอง"/>
        <s v="หนองบัว"/>
        <s v="โพธิ์ศรี"/>
        <s v="นาแซง"/>
        <s v="เชียงขวัญ"/>
        <s v="สระบัว"/>
        <s v="ศรีสว่าง"/>
        <s v="เมืองทุ่ง"/>
        <s v="นานวล"/>
        <s v="ขี้เหล็ก"/>
        <s v="โพธิ์ทอง"/>
        <s v="ดงสิงห์"/>
        <s v="ปาฝา"/>
        <s v="ขามเปี้ย"/>
        <s v="โคกสว่าง"/>
        <s v="สวนจิก"/>
        <s v="คำไฮ"/>
        <s v="ชุมพร"/>
        <s v="ดอกล้ำ"/>
        <s v="โนนสง่า"/>
        <s v="ทุ่งศรีเมือง"/>
        <s v="หนองตาไก้"/>
        <s v="ผักแว่น"/>
        <s v="กู่กาสิงห์"/>
        <s v="ธวัชบุรี"/>
        <s v="หนองแก้ว"/>
        <s v="นาเลิง"/>
        <s v="ดงครั่งใหญ่"/>
        <s v="แคนใหญ่"/>
        <s v="โพธิ์ใหญ่"/>
        <s v="บ้านเขือง"/>
        <s v="ธงธานี"/>
        <s v="บ้านบาก"/>
        <s v="วารีสวัสดิ์"/>
      </sharedItems>
    </cacheField>
    <cacheField name="อำเภอ" numFmtId="0">
      <sharedItems count="20">
        <s v="หนองพอก"/>
        <s v="เมือง"/>
        <s v="เกษตรวิสัย"/>
        <s v="เมยวดี"/>
        <s v="โพธิ์ชัย"/>
        <s v="โพนทราย"/>
        <s v="สุวรรณภูมิ"/>
        <s v="จตุรพักตรพิมาน"/>
        <s v="โพนทอง"/>
        <s v="ศรีสมเด็จ"/>
        <s v="อาจสามารถ"/>
        <s v="หนองฮี"/>
        <s v="เสลภูมิ"/>
        <s v="เมืองสรวง"/>
        <s v="จังหาร"/>
        <s v="ธวัชบุรี"/>
        <s v="ทุ่งเขาหลวง"/>
        <s v="ปทุมรัตต์"/>
        <s v="พนมไพร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9-13T00:00:00"/>
    </cacheField>
    <cacheField name="วันพบผป" numFmtId="14">
      <sharedItems containsSemiMixedTypes="0" containsNonDate="0" containsDate="1" containsString="0" minDate="2024-01-01T00:00:00" maxDate="2024-09-13T00:00:00"/>
    </cacheField>
    <cacheField name="วันเสียชีวิต" numFmtId="0">
      <sharedItems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36" count="37">
        <n v="1"/>
        <n v="0"/>
        <n v="2"/>
        <n v="3"/>
        <n v="4"/>
        <n v="5"/>
        <n v="6"/>
        <n v="7"/>
        <n v="35"/>
        <n v="8"/>
        <n v="33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31"/>
        <n v="24"/>
        <n v="25"/>
        <n v="26"/>
        <n v="27"/>
        <n v="28"/>
        <n v="29"/>
        <n v="30"/>
        <n v="32"/>
        <n v="34"/>
        <n v="36"/>
      </sharedItems>
    </cacheField>
    <cacheField name="Wkdatesick" numFmtId="0">
      <sharedItems containsSemiMixedTypes="0" containsString="0" containsNumber="1" containsInteger="1" minValue="0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7">
  <r>
    <n v="340"/>
    <s v="66.Dengue fever"/>
    <s v="กัลย์สุดา โพธิ์ขาว"/>
    <m/>
    <s v="หญิง"/>
    <n v="23"/>
    <n v="8"/>
    <s v="รับจ้าง,กรรมกร"/>
    <s v="11"/>
    <x v="0"/>
    <x v="0"/>
    <x v="0"/>
    <x v="0"/>
    <m/>
    <d v="2024-01-04T00:00:00"/>
    <d v="2024-01-06T00:00:00"/>
    <m/>
    <d v="2024-01-06T00:00:00"/>
    <x v="0"/>
    <n v="0"/>
  </r>
  <r>
    <n v="344"/>
    <s v="66.Dengue fever"/>
    <s v="ปัญญาทิพย์ หมอกขุนทด"/>
    <m/>
    <s v="ชาย"/>
    <n v="57"/>
    <n v="1"/>
    <s v="ค้าขาย"/>
    <s v="129"/>
    <x v="1"/>
    <x v="1"/>
    <x v="1"/>
    <x v="1"/>
    <m/>
    <d v="2024-01-01T00:00:00"/>
    <d v="2024-01-01T00:00:00"/>
    <m/>
    <d v="2024-01-06T00:00:00"/>
    <x v="1"/>
    <n v="0"/>
  </r>
  <r>
    <n v="829"/>
    <s v="26.D.H.F."/>
    <s v="กัปตัน รัตนบุรี"/>
    <m/>
    <s v="ชาย"/>
    <n v="23"/>
    <n v="4"/>
    <s v="รับจ้าง,กรรมกร"/>
    <s v="232"/>
    <x v="2"/>
    <x v="2"/>
    <x v="2"/>
    <x v="0"/>
    <m/>
    <d v="2024-01-05T00:00:00"/>
    <d v="2024-01-10T00:00:00"/>
    <m/>
    <d v="2024-01-06T00:00:00"/>
    <x v="0"/>
    <n v="0"/>
  </r>
  <r>
    <n v="506"/>
    <s v="26.D.H.F."/>
    <s v="บุณยวัต บัวลอย"/>
    <m/>
    <s v="ชาย"/>
    <n v="8"/>
    <n v="7"/>
    <s v="ไม่ทราบอาชีพ/ในปกครอง"/>
    <s v="171"/>
    <x v="3"/>
    <x v="3"/>
    <x v="3"/>
    <x v="2"/>
    <m/>
    <d v="2024-01-05T00:00:00"/>
    <d v="2024-01-05T00:00:00"/>
    <m/>
    <d v="2024-01-06T00:00:00"/>
    <x v="1"/>
    <n v="0"/>
  </r>
  <r>
    <n v="507"/>
    <s v="26.D.H.F."/>
    <s v="พันธวิศ ธรรมเสนา"/>
    <m/>
    <s v="ชาย"/>
    <n v="13"/>
    <n v="3"/>
    <s v="ไม่ทราบอาชีพ/ในปกครอง"/>
    <s v="196"/>
    <x v="4"/>
    <x v="4"/>
    <x v="4"/>
    <x v="2"/>
    <m/>
    <d v="2024-01-05T00:00:00"/>
    <d v="2024-01-05T00:00:00"/>
    <m/>
    <d v="2024-01-06T00:00:00"/>
    <x v="1"/>
    <n v="0"/>
  </r>
  <r>
    <n v="635"/>
    <s v="26.D.H.F."/>
    <s v="ภควัฒ โฮมแพน"/>
    <m/>
    <s v="ชาย"/>
    <n v="16"/>
    <n v="8"/>
    <s v="นักเรียน"/>
    <m/>
    <x v="5"/>
    <x v="5"/>
    <x v="5"/>
    <x v="3"/>
    <m/>
    <d v="2024-01-07T00:00:00"/>
    <d v="2024-01-07T00:00:00"/>
    <m/>
    <d v="2024-01-06T00:00:00"/>
    <x v="0"/>
    <n v="1"/>
  </r>
  <r>
    <n v="1157"/>
    <s v="66.Dengue fever"/>
    <s v="ณภัทร อาจเดช"/>
    <m/>
    <s v="ชาย"/>
    <n v="7"/>
    <n v="5"/>
    <s v="ไม่ทราบอาชีพ/ในปกครอง"/>
    <s v="39"/>
    <x v="3"/>
    <x v="6"/>
    <x v="6"/>
    <x v="4"/>
    <m/>
    <d v="2024-01-12T00:00:00"/>
    <d v="2024-01-12T00:00:00"/>
    <m/>
    <d v="2024-01-06T00:00:00"/>
    <x v="0"/>
    <n v="1"/>
  </r>
  <r>
    <n v="1356"/>
    <s v="66.Dengue fever"/>
    <s v="กังศฎา อำภาพันธ์"/>
    <m/>
    <s v="หญิง"/>
    <n v="39"/>
    <n v="11"/>
    <s v="ข้าราชการ"/>
    <s v="178"/>
    <x v="6"/>
    <x v="7"/>
    <x v="7"/>
    <x v="5"/>
    <m/>
    <d v="2024-01-11T00:00:00"/>
    <d v="2024-01-13T00:00:00"/>
    <m/>
    <d v="2024-01-06T00:00:00"/>
    <x v="2"/>
    <n v="1"/>
  </r>
  <r>
    <n v="1357"/>
    <s v="26.D.H.F."/>
    <s v="ธีรวัฒน์ ก้านเกตุ"/>
    <m/>
    <s v="ชาย"/>
    <n v="32"/>
    <n v="7"/>
    <s v="อื่นๆ"/>
    <s v="179"/>
    <x v="6"/>
    <x v="8"/>
    <x v="8"/>
    <x v="6"/>
    <m/>
    <d v="2024-01-11T00:00:00"/>
    <d v="2024-01-13T00:00:00"/>
    <m/>
    <d v="2024-01-06T00:00:00"/>
    <x v="2"/>
    <n v="1"/>
  </r>
  <r>
    <n v="1358"/>
    <s v="26.D.H.F."/>
    <s v="พิชญา วิลาศ"/>
    <m/>
    <s v="หญิง"/>
    <n v="14"/>
    <n v="9"/>
    <s v="ไม่ทราบอาชีพ/ในปกครอง"/>
    <s v="115"/>
    <x v="7"/>
    <x v="9"/>
    <x v="9"/>
    <x v="6"/>
    <m/>
    <d v="2024-01-12T00:00:00"/>
    <d v="2024-01-17T00:00:00"/>
    <m/>
    <d v="2024-01-06T00:00:00"/>
    <x v="2"/>
    <n v="1"/>
  </r>
  <r>
    <n v="1359"/>
    <s v="26.D.H.F."/>
    <s v="ปารเมศ กะพุทธา"/>
    <m/>
    <s v="ชาย"/>
    <n v="11"/>
    <n v="2"/>
    <s v="ไม่ทราบอาชีพ/ในปกครอง"/>
    <s v="115"/>
    <x v="7"/>
    <x v="9"/>
    <x v="9"/>
    <x v="6"/>
    <m/>
    <d v="2024-01-12T00:00:00"/>
    <d v="2024-01-19T00:00:00"/>
    <m/>
    <d v="2024-01-06T00:00:00"/>
    <x v="2"/>
    <n v="1"/>
  </r>
  <r>
    <n v="1406"/>
    <s v="26.D.H.F."/>
    <s v="ฐปนา บัวลอย"/>
    <m/>
    <s v="ชาย"/>
    <n v="15"/>
    <n v="8"/>
    <s v="นักเรียน"/>
    <s v="171"/>
    <x v="3"/>
    <x v="3"/>
    <x v="3"/>
    <x v="2"/>
    <m/>
    <d v="2024-01-16T00:00:00"/>
    <d v="2024-01-16T00:00:00"/>
    <m/>
    <d v="2024-01-06T00:00:00"/>
    <x v="2"/>
    <n v="2"/>
  </r>
  <r>
    <n v="1618"/>
    <s v="66.Dengue fever"/>
    <s v="ประภารัตน์ กะการดี"/>
    <m/>
    <s v="หญิง"/>
    <n v="30"/>
    <n v="3"/>
    <s v="ข้าราชการ"/>
    <s v="57"/>
    <x v="2"/>
    <x v="10"/>
    <x v="10"/>
    <x v="7"/>
    <m/>
    <d v="2024-01-15T00:00:00"/>
    <d v="2024-01-18T00:00:00"/>
    <m/>
    <d v="2024-01-06T00:00:00"/>
    <x v="2"/>
    <n v="2"/>
  </r>
  <r>
    <n v="1860"/>
    <s v="66.Dengue fever"/>
    <s v="อรรถพล สุริยา"/>
    <m/>
    <s v="ชาย"/>
    <n v="28"/>
    <n v="6"/>
    <s v="ข้าราชการ"/>
    <m/>
    <x v="4"/>
    <x v="11"/>
    <x v="11"/>
    <x v="7"/>
    <m/>
    <d v="2024-01-11T00:00:00"/>
    <d v="2024-01-18T00:00:00"/>
    <m/>
    <d v="2024-01-06T00:00:00"/>
    <x v="2"/>
    <n v="1"/>
  </r>
  <r>
    <n v="1867"/>
    <s v="26.D.H.F."/>
    <s v="บัวสอน ผิวจันดา"/>
    <m/>
    <s v="หญิง"/>
    <n v="72"/>
    <n v="0"/>
    <s v="ไม่ทราบอาชีพ/ในปกครอง"/>
    <s v="32"/>
    <x v="6"/>
    <x v="12"/>
    <x v="12"/>
    <x v="2"/>
    <m/>
    <d v="2024-01-14T00:00:00"/>
    <d v="2024-01-14T00:00:00"/>
    <m/>
    <d v="2024-01-06T00:00:00"/>
    <x v="2"/>
    <n v="2"/>
  </r>
  <r>
    <n v="1869"/>
    <s v="26.D.H.F."/>
    <s v="กัญญาภัค นามโสม"/>
    <m/>
    <s v="หญิง"/>
    <n v="22"/>
    <n v="9"/>
    <s v="ไม่ทราบอาชีพ/ในปกครอง"/>
    <s v="294"/>
    <x v="4"/>
    <x v="13"/>
    <x v="13"/>
    <x v="2"/>
    <m/>
    <d v="2024-01-14T00:00:00"/>
    <d v="2024-01-14T00:00:00"/>
    <m/>
    <d v="2024-01-06T00:00:00"/>
    <x v="2"/>
    <n v="2"/>
  </r>
  <r>
    <n v="1882"/>
    <s v="66.Dengue fever"/>
    <s v="ชลินทิพย์ ขนเปี้ยม"/>
    <m/>
    <s v="หญิง"/>
    <n v="8"/>
    <n v="6"/>
    <s v="ไม่ทราบอาชีพ/ในปกครอง"/>
    <m/>
    <x v="6"/>
    <x v="14"/>
    <x v="3"/>
    <x v="2"/>
    <m/>
    <d v="2024-01-21T00:00:00"/>
    <d v="2024-01-21T00:00:00"/>
    <m/>
    <d v="2024-01-06T00:00:00"/>
    <x v="3"/>
    <n v="3"/>
  </r>
  <r>
    <n v="1903"/>
    <s v="66.Dengue fever"/>
    <s v="ระพีพงศ์ มีดอก"/>
    <m/>
    <s v="ชาย"/>
    <n v="15"/>
    <n v="1"/>
    <s v="นักเรียน"/>
    <s v="55"/>
    <x v="8"/>
    <x v="15"/>
    <x v="14"/>
    <x v="7"/>
    <m/>
    <d v="2024-01-17T00:00:00"/>
    <d v="2024-01-19T00:00:00"/>
    <m/>
    <d v="2024-01-06T00:00:00"/>
    <x v="2"/>
    <n v="2"/>
  </r>
  <r>
    <n v="2000"/>
    <s v="66.Dengue fever"/>
    <s v="ศศิกานต์ วิลัยหล้า"/>
    <m/>
    <s v="หญิง"/>
    <n v="11"/>
    <n v="10"/>
    <s v="นักเรียน"/>
    <s v="149"/>
    <x v="5"/>
    <x v="16"/>
    <x v="15"/>
    <x v="8"/>
    <m/>
    <d v="2024-01-20T00:00:00"/>
    <d v="2024-01-23T00:00:00"/>
    <m/>
    <d v="2024-01-06T00:00:00"/>
    <x v="3"/>
    <n v="3"/>
  </r>
  <r>
    <n v="2010"/>
    <s v="66.Dengue fever"/>
    <s v="คู่บุญ แก้วมะไฟ"/>
    <m/>
    <s v="ชาย"/>
    <n v="10"/>
    <n v="4"/>
    <s v="ไม่ทราบอาชีพ/ในปกครอง"/>
    <s v="52"/>
    <x v="5"/>
    <x v="17"/>
    <x v="16"/>
    <x v="9"/>
    <m/>
    <d v="2024-01-15T00:00:00"/>
    <d v="2024-01-19T00:00:00"/>
    <m/>
    <d v="2024-01-06T00:00:00"/>
    <x v="2"/>
    <n v="2"/>
  </r>
  <r>
    <n v="2028"/>
    <s v="26.D.H.F."/>
    <s v="ลำพูล คำมาดี"/>
    <m/>
    <s v="หญิง"/>
    <n v="41"/>
    <n v="6"/>
    <s v="เกษตร"/>
    <s v="239"/>
    <x v="6"/>
    <x v="18"/>
    <x v="17"/>
    <x v="0"/>
    <m/>
    <d v="2024-01-18T00:00:00"/>
    <d v="2024-01-22T00:00:00"/>
    <m/>
    <d v="2024-01-06T00:00:00"/>
    <x v="3"/>
    <n v="2"/>
  </r>
  <r>
    <n v="2029"/>
    <s v="26.D.H.F."/>
    <s v="สมหมาย จันทคะมุด"/>
    <m/>
    <s v="หญิง"/>
    <n v="47"/>
    <n v="11"/>
    <s v="เกษตร"/>
    <s v="135"/>
    <x v="6"/>
    <x v="18"/>
    <x v="17"/>
    <x v="0"/>
    <m/>
    <d v="2024-01-18T00:00:00"/>
    <d v="2024-01-22T00:00:00"/>
    <m/>
    <d v="2024-01-06T00:00:00"/>
    <x v="3"/>
    <n v="2"/>
  </r>
  <r>
    <n v="2070"/>
    <s v="26.D.H.F."/>
    <s v="ศุภิสรา วลัยศรี"/>
    <m/>
    <s v="หญิง"/>
    <n v="23"/>
    <n v="6"/>
    <s v="รับจ้าง,กรรมกร"/>
    <s v="235"/>
    <x v="4"/>
    <x v="19"/>
    <x v="18"/>
    <x v="6"/>
    <m/>
    <d v="2024-01-12T00:00:00"/>
    <d v="2024-01-12T00:00:00"/>
    <m/>
    <d v="2024-01-06T00:00:00"/>
    <x v="0"/>
    <n v="1"/>
  </r>
  <r>
    <n v="2099"/>
    <s v="66.Dengue fever"/>
    <s v="อัจฉรา พ้นยาก"/>
    <m/>
    <s v="หญิง"/>
    <n v="12"/>
    <n v="11"/>
    <s v="นักเรียน"/>
    <m/>
    <x v="8"/>
    <x v="20"/>
    <x v="19"/>
    <x v="1"/>
    <m/>
    <d v="2024-01-15T00:00:00"/>
    <d v="2024-01-16T00:00:00"/>
    <m/>
    <d v="2024-01-06T00:00:00"/>
    <x v="2"/>
    <n v="2"/>
  </r>
  <r>
    <n v="2372"/>
    <s v="26.D.H.F."/>
    <s v="นวพร จงทวีเกียรติ"/>
    <m/>
    <s v="ชาย"/>
    <n v="28"/>
    <n v="9"/>
    <s v="ไม่ทราบอาชีพ/ในปกครอง"/>
    <s v="820"/>
    <x v="6"/>
    <x v="14"/>
    <x v="3"/>
    <x v="2"/>
    <m/>
    <d v="2024-01-24T00:00:00"/>
    <d v="2024-01-24T00:00:00"/>
    <m/>
    <d v="2024-01-06T00:00:00"/>
    <x v="3"/>
    <n v="3"/>
  </r>
  <r>
    <n v="2399"/>
    <s v="66.Dengue fever"/>
    <s v="ณภัทราธร ขุมทรัพย์"/>
    <m/>
    <s v="ชาย"/>
    <n v="14"/>
    <n v="9"/>
    <s v="อื่นๆ"/>
    <m/>
    <x v="9"/>
    <x v="21"/>
    <x v="3"/>
    <x v="2"/>
    <m/>
    <d v="2024-01-27T00:00:00"/>
    <d v="2024-01-28T00:00:00"/>
    <m/>
    <d v="2024-01-06T00:00:00"/>
    <x v="4"/>
    <n v="4"/>
  </r>
  <r>
    <n v="2400"/>
    <s v="66.Dengue fever"/>
    <s v="อิทธิพัทธ์ ดุจนาคี"/>
    <m/>
    <s v="ชาย"/>
    <n v="12"/>
    <n v="8"/>
    <s v="นักเรียน"/>
    <s v="28"/>
    <x v="6"/>
    <x v="18"/>
    <x v="17"/>
    <x v="0"/>
    <m/>
    <d v="2024-01-25T00:00:00"/>
    <d v="2024-01-28T00:00:00"/>
    <m/>
    <d v="2024-01-06T00:00:00"/>
    <x v="4"/>
    <n v="3"/>
  </r>
  <r>
    <n v="2511"/>
    <s v="66.Dengue fever"/>
    <s v="ญารินดา ศรีหงษ์"/>
    <m/>
    <s v="หญิง"/>
    <n v="2"/>
    <n v="6"/>
    <s v="ไม่ทราบอาชีพ/ในปกครอง"/>
    <s v="30"/>
    <x v="5"/>
    <x v="22"/>
    <x v="3"/>
    <x v="2"/>
    <m/>
    <d v="2024-01-24T00:00:00"/>
    <d v="2024-01-24T00:00:00"/>
    <m/>
    <d v="2024-01-06T00:00:00"/>
    <x v="3"/>
    <n v="3"/>
  </r>
  <r>
    <n v="2512"/>
    <s v="66.Dengue fever"/>
    <s v="กฤติมุข อยู่มาก"/>
    <m/>
    <s v="ชาย"/>
    <n v="1"/>
    <n v="5"/>
    <s v="ไม่ทราบอาชีพ/ในปกครอง"/>
    <s v="130"/>
    <x v="10"/>
    <x v="23"/>
    <x v="20"/>
    <x v="10"/>
    <m/>
    <d v="2024-01-22T00:00:00"/>
    <d v="2024-01-22T00:00:00"/>
    <m/>
    <d v="2024-01-06T00:00:00"/>
    <x v="3"/>
    <n v="3"/>
  </r>
  <r>
    <n v="2513"/>
    <s v="66.Dengue fever"/>
    <s v="ณัชชวกร ผ่องนิคม"/>
    <m/>
    <s v="ชาย"/>
    <n v="7"/>
    <n v="8"/>
    <s v="นักเรียน"/>
    <s v="232"/>
    <x v="7"/>
    <x v="24"/>
    <x v="21"/>
    <x v="1"/>
    <m/>
    <d v="2024-01-22T00:00:00"/>
    <d v="2024-01-22T00:00:00"/>
    <m/>
    <d v="2024-01-06T00:00:00"/>
    <x v="3"/>
    <n v="3"/>
  </r>
  <r>
    <n v="2712"/>
    <s v="26.D.H.F."/>
    <s v="นลิตา วงค์มะณี"/>
    <m/>
    <s v="หญิง"/>
    <n v="20"/>
    <n v="4"/>
    <s v="ไม่ทราบอาชีพ/ในปกครอง"/>
    <s v="129"/>
    <x v="9"/>
    <x v="25"/>
    <x v="22"/>
    <x v="6"/>
    <m/>
    <d v="2024-01-24T00:00:00"/>
    <d v="2024-01-24T00:00:00"/>
    <m/>
    <d v="2024-01-06T00:00:00"/>
    <x v="3"/>
    <n v="3"/>
  </r>
  <r>
    <n v="2717"/>
    <s v="26.D.H.F."/>
    <s v="มงคล ดาวเรือง"/>
    <m/>
    <s v="ชาย"/>
    <n v="23"/>
    <n v="5"/>
    <s v="ไม่ทราบอาชีพ/ในปกครอง"/>
    <m/>
    <x v="10"/>
    <x v="26"/>
    <x v="23"/>
    <x v="11"/>
    <m/>
    <d v="2024-01-29T00:00:00"/>
    <d v="2024-01-29T00:00:00"/>
    <m/>
    <d v="2024-01-06T00:00:00"/>
    <x v="4"/>
    <n v="4"/>
  </r>
  <r>
    <n v="2916"/>
    <s v="66.Dengue fever"/>
    <s v="พรชฎา ลือจันดา"/>
    <m/>
    <s v="หญิง"/>
    <n v="13"/>
    <n v="8"/>
    <s v="ไม่ทราบอาชีพ/ในปกครอง"/>
    <s v="52"/>
    <x v="11"/>
    <x v="27"/>
    <x v="24"/>
    <x v="2"/>
    <m/>
    <d v="2024-01-26T00:00:00"/>
    <d v="2024-01-31T00:00:00"/>
    <m/>
    <d v="2024-01-06T00:00:00"/>
    <x v="4"/>
    <n v="3"/>
  </r>
  <r>
    <n v="3032"/>
    <s v="66.Dengue fever"/>
    <s v="พิชญาภร ศิริเกตุ"/>
    <m/>
    <s v="หญิง"/>
    <n v="34"/>
    <n v="1"/>
    <s v="ข้าราชการ"/>
    <m/>
    <x v="12"/>
    <x v="28"/>
    <x v="1"/>
    <x v="1"/>
    <m/>
    <d v="2024-01-30T00:00:00"/>
    <d v="2024-01-31T00:00:00"/>
    <m/>
    <d v="2024-01-06T00:00:00"/>
    <x v="4"/>
    <n v="4"/>
  </r>
  <r>
    <n v="3043"/>
    <s v="66.Dengue fever"/>
    <s v="ธัญญาภรณ์ ดงยางวัน"/>
    <m/>
    <s v="หญิง"/>
    <n v="11"/>
    <n v="4"/>
    <s v="ไม่ทราบอาชีพ/ในปกครอง"/>
    <s v="34"/>
    <x v="4"/>
    <x v="11"/>
    <x v="11"/>
    <x v="7"/>
    <m/>
    <d v="2024-02-02T00:00:00"/>
    <d v="2024-02-06T00:00:00"/>
    <m/>
    <d v="2024-01-06T00:00:00"/>
    <x v="5"/>
    <n v="4"/>
  </r>
  <r>
    <n v="3125"/>
    <s v="66.Dengue fever"/>
    <s v="พินนิภา บัวสีคำ"/>
    <m/>
    <s v="หญิง"/>
    <n v="35"/>
    <n v="9"/>
    <s v="รับจ้าง,กรรมกร"/>
    <s v="21"/>
    <x v="13"/>
    <x v="29"/>
    <x v="25"/>
    <x v="1"/>
    <m/>
    <d v="2024-01-13T00:00:00"/>
    <d v="2024-01-16T00:00:00"/>
    <m/>
    <d v="2024-01-06T00:00:00"/>
    <x v="2"/>
    <n v="2"/>
  </r>
  <r>
    <n v="3254"/>
    <s v="26.D.H.F."/>
    <s v="ณัฐภูมิ สุดาทิพย์"/>
    <m/>
    <s v="ชาย"/>
    <n v="16"/>
    <n v="2"/>
    <s v="เกษตร"/>
    <s v="167"/>
    <x v="14"/>
    <x v="30"/>
    <x v="26"/>
    <x v="12"/>
    <m/>
    <d v="2024-02-04T00:00:00"/>
    <d v="2024-02-04T00:00:00"/>
    <m/>
    <d v="2024-01-06T00:00:00"/>
    <x v="5"/>
    <n v="5"/>
  </r>
  <r>
    <n v="3309"/>
    <s v="26.D.H.F."/>
    <s v="พิชญนันท์ เศรษโถ"/>
    <m/>
    <s v="หญิง"/>
    <n v="12"/>
    <n v="1"/>
    <s v="นักเรียน"/>
    <s v="110"/>
    <x v="4"/>
    <x v="31"/>
    <x v="10"/>
    <x v="13"/>
    <m/>
    <d v="2024-01-26T00:00:00"/>
    <d v="2024-02-01T00:00:00"/>
    <m/>
    <d v="2024-01-06T00:00:00"/>
    <x v="4"/>
    <n v="3"/>
  </r>
  <r>
    <n v="3310"/>
    <s v="26.D.H.F."/>
    <s v="จรรยานุช จันทะดวง"/>
    <m/>
    <s v="หญิง"/>
    <n v="10"/>
    <n v="4"/>
    <s v="นักเรียน"/>
    <s v="21"/>
    <x v="8"/>
    <x v="32"/>
    <x v="27"/>
    <x v="14"/>
    <m/>
    <d v="2024-01-27T00:00:00"/>
    <d v="2024-02-01T00:00:00"/>
    <m/>
    <d v="2024-01-06T00:00:00"/>
    <x v="4"/>
    <n v="4"/>
  </r>
  <r>
    <n v="3407"/>
    <s v="66.Dengue fever"/>
    <s v="ภูธิป โคตุเคน"/>
    <m/>
    <s v="ชาย"/>
    <n v="15"/>
    <n v="8"/>
    <s v="นักเรียน"/>
    <s v="114"/>
    <x v="11"/>
    <x v="33"/>
    <x v="1"/>
    <x v="0"/>
    <m/>
    <d v="2024-02-01T00:00:00"/>
    <d v="2024-02-04T00:00:00"/>
    <m/>
    <d v="2024-01-06T00:00:00"/>
    <x v="5"/>
    <n v="4"/>
  </r>
  <r>
    <n v="3410"/>
    <s v="26.D.H.F."/>
    <s v="ฉัตธพล   พรมลี"/>
    <m/>
    <s v="ชาย"/>
    <n v="17"/>
    <n v="7"/>
    <s v="ไม่ทราบอาชีพ/ในปกครอง"/>
    <s v="89"/>
    <x v="3"/>
    <x v="34"/>
    <x v="28"/>
    <x v="5"/>
    <m/>
    <d v="2024-01-12T00:00:00"/>
    <d v="2024-01-16T00:00:00"/>
    <m/>
    <d v="2024-01-06T00:00:00"/>
    <x v="2"/>
    <n v="1"/>
  </r>
  <r>
    <n v="3411"/>
    <s v="66.Dengue fever"/>
    <s v="สหัสเนตร  เสโน"/>
    <m/>
    <s v="ชาย"/>
    <n v="6"/>
    <n v="8"/>
    <s v="ไม่ทราบอาชีพ/ในปกครอง"/>
    <s v="39"/>
    <x v="11"/>
    <x v="35"/>
    <x v="7"/>
    <x v="5"/>
    <m/>
    <d v="2024-01-10T00:00:00"/>
    <d v="2024-01-11T00:00:00"/>
    <m/>
    <d v="2024-01-06T00:00:00"/>
    <x v="0"/>
    <n v="1"/>
  </r>
  <r>
    <n v="3413"/>
    <s v="26.D.H.F."/>
    <s v="ปลื้มจิตร เสโน"/>
    <m/>
    <s v="หญิง"/>
    <n v="13"/>
    <n v="2"/>
    <s v="ไม่ทราบอาชีพ/ในปกครอง"/>
    <s v="39"/>
    <x v="11"/>
    <x v="35"/>
    <x v="7"/>
    <x v="5"/>
    <m/>
    <d v="2024-01-27T00:00:00"/>
    <d v="2024-01-28T00:00:00"/>
    <m/>
    <d v="2024-01-06T00:00:00"/>
    <x v="4"/>
    <n v="4"/>
  </r>
  <r>
    <n v="3611"/>
    <s v="66.Dengue fever"/>
    <s v="กานต์มณี สายทา"/>
    <m/>
    <s v="หญิง"/>
    <n v="27"/>
    <n v="7"/>
    <s v="รับจ้าง,กรรมกร"/>
    <s v="128"/>
    <x v="6"/>
    <x v="18"/>
    <x v="17"/>
    <x v="0"/>
    <m/>
    <d v="2024-02-05T00:00:00"/>
    <d v="2024-02-07T00:00:00"/>
    <m/>
    <d v="2024-01-06T00:00:00"/>
    <x v="5"/>
    <n v="5"/>
  </r>
  <r>
    <n v="3766"/>
    <s v="66.Dengue fever"/>
    <s v="หัทยา ทองทา"/>
    <m/>
    <s v="หญิง"/>
    <n v="27"/>
    <n v="10"/>
    <s v="รับจ้าง,กรรมกร"/>
    <s v="152"/>
    <x v="13"/>
    <x v="36"/>
    <x v="14"/>
    <x v="7"/>
    <m/>
    <d v="2024-02-04T00:00:00"/>
    <d v="2024-02-08T00:00:00"/>
    <m/>
    <d v="2024-01-06T00:00:00"/>
    <x v="5"/>
    <n v="5"/>
  </r>
  <r>
    <n v="3772"/>
    <s v="66.Dengue fever"/>
    <s v="ปานรดา ไกยสวน"/>
    <m/>
    <s v="หญิง"/>
    <n v="18"/>
    <n v="4"/>
    <s v="นักเรียน"/>
    <s v="266"/>
    <x v="15"/>
    <x v="37"/>
    <x v="29"/>
    <x v="15"/>
    <m/>
    <d v="2024-01-22T00:00:00"/>
    <d v="2024-01-24T00:00:00"/>
    <m/>
    <d v="2024-01-06T00:00:00"/>
    <x v="3"/>
    <n v="3"/>
  </r>
  <r>
    <n v="3773"/>
    <s v="66.Dengue fever"/>
    <s v="ณัชชา ตาลสันต์"/>
    <m/>
    <s v="หญิง"/>
    <n v="15"/>
    <n v="9"/>
    <s v="นักเรียน"/>
    <s v="193"/>
    <x v="5"/>
    <x v="38"/>
    <x v="30"/>
    <x v="8"/>
    <m/>
    <d v="2024-02-05T00:00:00"/>
    <d v="2024-02-09T00:00:00"/>
    <m/>
    <d v="2024-01-06T00:00:00"/>
    <x v="5"/>
    <n v="5"/>
  </r>
  <r>
    <n v="3777"/>
    <s v="66.Dengue fever"/>
    <s v="ศุภโชติ เทียมสิงห์"/>
    <m/>
    <s v="ชาย"/>
    <n v="10"/>
    <n v="10"/>
    <s v="ไม่ทราบอาชีพ/ในปกครอง"/>
    <m/>
    <x v="14"/>
    <x v="39"/>
    <x v="31"/>
    <x v="7"/>
    <m/>
    <d v="2024-02-06T00:00:00"/>
    <d v="2024-02-09T00:00:00"/>
    <m/>
    <d v="2024-01-06T00:00:00"/>
    <x v="5"/>
    <n v="5"/>
  </r>
  <r>
    <n v="4020"/>
    <s v="26.D.H.F."/>
    <s v="พงศธร สงเคราะห์"/>
    <m/>
    <s v="ชาย"/>
    <n v="15"/>
    <n v="0"/>
    <s v="นักเรียน"/>
    <s v="30"/>
    <x v="4"/>
    <x v="40"/>
    <x v="32"/>
    <x v="3"/>
    <m/>
    <d v="2024-02-12T00:00:00"/>
    <d v="2024-02-12T00:00:00"/>
    <m/>
    <d v="2024-01-06T00:00:00"/>
    <x v="6"/>
    <n v="6"/>
  </r>
  <r>
    <n v="4111"/>
    <s v="26.D.H.F."/>
    <s v="จักรวาล วินทะชัย"/>
    <m/>
    <s v="ชาย"/>
    <n v="28"/>
    <n v="4"/>
    <s v="เกษตร"/>
    <s v="186"/>
    <x v="14"/>
    <x v="41"/>
    <x v="33"/>
    <x v="16"/>
    <m/>
    <d v="2024-02-06T00:00:00"/>
    <d v="2024-02-12T00:00:00"/>
    <m/>
    <d v="2024-01-06T00:00:00"/>
    <x v="6"/>
    <n v="5"/>
  </r>
  <r>
    <n v="4142"/>
    <s v="26.D.H.F."/>
    <s v="ทศพล อุปพันธ์"/>
    <m/>
    <s v="ชาย"/>
    <n v="13"/>
    <n v="2"/>
    <s v="นักเรียน"/>
    <s v="32"/>
    <x v="10"/>
    <x v="15"/>
    <x v="14"/>
    <x v="7"/>
    <m/>
    <d v="2024-01-29T00:00:00"/>
    <d v="2024-02-01T00:00:00"/>
    <m/>
    <d v="2024-01-06T00:00:00"/>
    <x v="4"/>
    <n v="4"/>
  </r>
  <r>
    <n v="4143"/>
    <s v="26.D.H.F."/>
    <s v="นิภาพร เงินคำ"/>
    <m/>
    <s v="หญิง"/>
    <n v="45"/>
    <n v="11"/>
    <s v="ค้าขาย"/>
    <s v="151"/>
    <x v="10"/>
    <x v="42"/>
    <x v="18"/>
    <x v="6"/>
    <m/>
    <d v="2024-01-30T00:00:00"/>
    <d v="2024-02-02T00:00:00"/>
    <m/>
    <d v="2024-01-06T00:00:00"/>
    <x v="4"/>
    <n v="4"/>
  </r>
  <r>
    <n v="4493"/>
    <s v="66.Dengue fever"/>
    <s v="พรรณกร ผิวพรรณ์"/>
    <m/>
    <s v="ชาย"/>
    <n v="40"/>
    <n v="0"/>
    <s v="ทหาร,ตำรวจ"/>
    <s v="112"/>
    <x v="7"/>
    <x v="43"/>
    <x v="34"/>
    <x v="11"/>
    <m/>
    <d v="2024-02-16T00:00:00"/>
    <d v="2024-02-16T00:00:00"/>
    <m/>
    <d v="2024-01-06T00:00:00"/>
    <x v="6"/>
    <n v="6"/>
  </r>
  <r>
    <n v="4583"/>
    <s v="66.Dengue fever"/>
    <s v="เรวดี เหมัง"/>
    <m/>
    <s v="หญิง"/>
    <n v="34"/>
    <n v="6"/>
    <s v="รับจ้าง,กรรมกร"/>
    <s v="225"/>
    <x v="0"/>
    <x v="44"/>
    <x v="14"/>
    <x v="7"/>
    <m/>
    <d v="2024-02-16T00:00:00"/>
    <d v="2024-02-16T00:00:00"/>
    <m/>
    <d v="2024-01-06T00:00:00"/>
    <x v="6"/>
    <n v="6"/>
  </r>
  <r>
    <n v="4586"/>
    <s v="66.Dengue fever"/>
    <s v="ชนะเทพ ศรีวิสุทธิ์"/>
    <m/>
    <s v="ชาย"/>
    <n v="8"/>
    <n v="1"/>
    <s v="นักเรียน"/>
    <s v="33"/>
    <x v="13"/>
    <x v="45"/>
    <x v="35"/>
    <x v="7"/>
    <m/>
    <d v="2024-02-05T00:00:00"/>
    <d v="2024-02-05T00:00:00"/>
    <m/>
    <d v="2024-01-06T00:00:00"/>
    <x v="5"/>
    <n v="5"/>
  </r>
  <r>
    <n v="4588"/>
    <s v="26.D.H.F."/>
    <s v="บรรณวัชร สวัสดิ์ผล"/>
    <m/>
    <s v="ชาย"/>
    <n v="22"/>
    <n v="5"/>
    <s v="ไม่ทราบอาชีพ/ในปกครอง"/>
    <m/>
    <x v="10"/>
    <x v="26"/>
    <x v="23"/>
    <x v="11"/>
    <m/>
    <d v="2024-02-17T00:00:00"/>
    <d v="2024-02-17T00:00:00"/>
    <m/>
    <d v="2024-01-06T00:00:00"/>
    <x v="7"/>
    <n v="7"/>
  </r>
  <r>
    <n v="4712"/>
    <s v="66.Dengue fever"/>
    <s v="ฐิติกาญจน์ ยอดคำ"/>
    <m/>
    <s v="หญิง"/>
    <n v="45"/>
    <n v="1"/>
    <s v="รับจ้าง,กรรมกร"/>
    <s v="121"/>
    <x v="9"/>
    <x v="46"/>
    <x v="36"/>
    <x v="14"/>
    <m/>
    <d v="2024-02-03T00:00:00"/>
    <d v="2024-02-05T00:00:00"/>
    <m/>
    <d v="2024-01-06T00:00:00"/>
    <x v="5"/>
    <n v="5"/>
  </r>
  <r>
    <n v="4725"/>
    <s v="26.D.H.F."/>
    <s v="รำพูล อ่อนปัดชา"/>
    <m/>
    <s v="หญิง"/>
    <n v="41"/>
    <n v="8"/>
    <s v="เกษตร"/>
    <s v="40"/>
    <x v="13"/>
    <x v="36"/>
    <x v="14"/>
    <x v="7"/>
    <m/>
    <d v="2024-02-19T00:00:00"/>
    <d v="2024-02-19T00:00:00"/>
    <m/>
    <d v="2024-01-06T00:00:00"/>
    <x v="7"/>
    <n v="7"/>
  </r>
  <r>
    <n v="4812"/>
    <s v="66.Dengue fever"/>
    <s v="รดาวรินทร์ คำกว้าง"/>
    <m/>
    <s v="หญิง"/>
    <n v="2"/>
    <n v="11"/>
    <s v="ไม่ทราบอาชีพ/ในปกครอง"/>
    <s v="62"/>
    <x v="10"/>
    <x v="47"/>
    <x v="37"/>
    <x v="6"/>
    <m/>
    <d v="2024-01-27T00:00:00"/>
    <d v="2024-01-28T00:00:00"/>
    <m/>
    <d v="2024-01-06T00:00:00"/>
    <x v="4"/>
    <n v="4"/>
  </r>
  <r>
    <n v="4813"/>
    <s v="26.D.H.F."/>
    <s v="พัชราภรณ์ คำสวาสดิ์"/>
    <m/>
    <s v="หญิง"/>
    <n v="17"/>
    <n v="7"/>
    <s v="ไม่ทราบอาชีพ/ในปกครอง"/>
    <s v="71"/>
    <x v="14"/>
    <x v="48"/>
    <x v="18"/>
    <x v="6"/>
    <m/>
    <d v="2024-01-23T00:00:00"/>
    <d v="2024-01-27T00:00:00"/>
    <m/>
    <d v="2024-01-06T00:00:00"/>
    <x v="4"/>
    <n v="3"/>
  </r>
  <r>
    <n v="4814"/>
    <s v="66.Dengue fever"/>
    <s v="อรทัย วงศ์ณรัตน์"/>
    <m/>
    <s v="ชาย"/>
    <n v="63"/>
    <n v="7"/>
    <s v="ไม่ทราบอาชีพ/ในปกครอง"/>
    <s v="77"/>
    <x v="3"/>
    <x v="49"/>
    <x v="18"/>
    <x v="6"/>
    <m/>
    <d v="2024-02-02T00:00:00"/>
    <d v="2024-02-05T00:00:00"/>
    <m/>
    <d v="2024-01-06T00:00:00"/>
    <x v="5"/>
    <n v="4"/>
  </r>
  <r>
    <n v="4817"/>
    <s v="27.D.H.F.shock syndrome"/>
    <s v="รัตติญา เมืองนาม"/>
    <m/>
    <s v="หญิง"/>
    <n v="42"/>
    <n v="11"/>
    <s v="ค้าขาย"/>
    <s v="63"/>
    <x v="13"/>
    <x v="36"/>
    <x v="14"/>
    <x v="7"/>
    <m/>
    <d v="2024-02-07T00:00:00"/>
    <d v="2024-02-14T00:00:00"/>
    <m/>
    <d v="2024-01-06T00:00:00"/>
    <x v="6"/>
    <n v="5"/>
  </r>
  <r>
    <n v="4822"/>
    <s v="26.D.H.F."/>
    <s v="นุชิต ไชยแสง"/>
    <m/>
    <s v="ชาย"/>
    <n v="15"/>
    <n v="1"/>
    <s v="นักเรียน"/>
    <s v="77"/>
    <x v="14"/>
    <x v="50"/>
    <x v="32"/>
    <x v="3"/>
    <m/>
    <d v="2024-02-20T00:00:00"/>
    <d v="2024-02-20T00:00:00"/>
    <m/>
    <d v="2024-01-06T00:00:00"/>
    <x v="7"/>
    <n v="7"/>
  </r>
  <r>
    <n v="4840"/>
    <s v="66.Dengue fever"/>
    <s v="อัฑฒวีร์ เศษโถ"/>
    <m/>
    <s v="ชาย"/>
    <n v="13"/>
    <n v="6"/>
    <s v="ไม่ทราบอาชีพ/ในปกครอง"/>
    <s v="19"/>
    <x v="15"/>
    <x v="51"/>
    <x v="18"/>
    <x v="6"/>
    <m/>
    <d v="2024-02-04T00:00:00"/>
    <d v="2024-02-07T00:00:00"/>
    <m/>
    <d v="2024-01-06T00:00:00"/>
    <x v="5"/>
    <n v="5"/>
  </r>
  <r>
    <n v="4841"/>
    <s v="26.D.H.F."/>
    <s v="จักรินทร์ บุญกลาง"/>
    <m/>
    <s v="ชาย"/>
    <n v="20"/>
    <n v="4"/>
    <s v="รับจ้าง,กรรมกร"/>
    <s v="233"/>
    <x v="16"/>
    <x v="52"/>
    <x v="38"/>
    <x v="6"/>
    <m/>
    <d v="2024-02-11T00:00:00"/>
    <d v="2024-02-12T00:00:00"/>
    <m/>
    <d v="2024-01-06T00:00:00"/>
    <x v="6"/>
    <n v="6"/>
  </r>
  <r>
    <n v="4843"/>
    <s v="26.D.H.F."/>
    <s v="ศุภาวัฒน์ บุญศรัทธา"/>
    <m/>
    <s v="ชาย"/>
    <n v="16"/>
    <n v="10"/>
    <s v="ไม่ทราบอาชีพ/ในปกครอง"/>
    <s v="248"/>
    <x v="10"/>
    <x v="53"/>
    <x v="8"/>
    <x v="6"/>
    <m/>
    <d v="2024-02-06T00:00:00"/>
    <d v="2024-02-13T00:00:00"/>
    <m/>
    <d v="2024-01-06T00:00:00"/>
    <x v="6"/>
    <n v="5"/>
  </r>
  <r>
    <n v="4844"/>
    <s v="26.D.H.F."/>
    <s v="นิติพงษ์ พิพัฒนมงคล"/>
    <m/>
    <s v="ชาย"/>
    <n v="28"/>
    <n v="5"/>
    <s v="ค้าขาย"/>
    <s v="198"/>
    <x v="17"/>
    <x v="54"/>
    <x v="18"/>
    <x v="6"/>
    <m/>
    <d v="2024-02-11T00:00:00"/>
    <d v="2024-02-14T00:00:00"/>
    <m/>
    <d v="2024-01-06T00:00:00"/>
    <x v="6"/>
    <n v="6"/>
  </r>
  <r>
    <n v="4903"/>
    <s v="66.Dengue fever"/>
    <s v="กชกร ศรีไชยวาลย์"/>
    <m/>
    <s v="หญิง"/>
    <n v="8"/>
    <n v="0"/>
    <s v="ไม่ทราบอาชีพ/ในปกครอง"/>
    <s v="59"/>
    <x v="13"/>
    <x v="55"/>
    <x v="39"/>
    <x v="0"/>
    <m/>
    <d v="2024-02-14T00:00:00"/>
    <d v="2024-02-19T00:00:00"/>
    <m/>
    <d v="2024-01-06T00:00:00"/>
    <x v="7"/>
    <n v="6"/>
  </r>
  <r>
    <n v="4953"/>
    <s v="26.D.H.F."/>
    <s v="วันชัย ปุตาโส"/>
    <m/>
    <s v="ชาย"/>
    <n v="37"/>
    <n v="11"/>
    <s v="เกษตร"/>
    <m/>
    <x v="13"/>
    <x v="36"/>
    <x v="14"/>
    <x v="7"/>
    <m/>
    <d v="2024-02-10T00:00:00"/>
    <d v="2024-02-16T00:00:00"/>
    <m/>
    <d v="2024-01-06T00:00:00"/>
    <x v="6"/>
    <n v="6"/>
  </r>
  <r>
    <n v="5053"/>
    <s v="66.Dengue fever"/>
    <s v="พรศิลป์ เสาร์แก้ว"/>
    <m/>
    <s v="หญิง"/>
    <n v="5"/>
    <n v="7"/>
    <s v="ไม่ทราบอาชีพ/ในปกครอง"/>
    <s v="49"/>
    <x v="15"/>
    <x v="56"/>
    <x v="40"/>
    <x v="17"/>
    <m/>
    <d v="2024-02-17T00:00:00"/>
    <d v="2024-02-22T00:00:00"/>
    <m/>
    <d v="2024-01-06T00:00:00"/>
    <x v="7"/>
    <n v="7"/>
  </r>
  <r>
    <n v="5087"/>
    <s v="66.Dengue fever"/>
    <s v="วรวิชญ์ แพงโพนทอง"/>
    <m/>
    <s v="ชาย"/>
    <n v="14"/>
    <n v="1"/>
    <s v="นักเรียน"/>
    <s v="245"/>
    <x v="8"/>
    <x v="57"/>
    <x v="41"/>
    <x v="8"/>
    <m/>
    <d v="2024-02-20T00:00:00"/>
    <d v="2024-02-23T00:00:00"/>
    <m/>
    <d v="2024-01-06T00:00:00"/>
    <x v="7"/>
    <n v="7"/>
  </r>
  <r>
    <n v="5088"/>
    <s v="66.Dengue fever"/>
    <s v="ภัทรพร บุญมี"/>
    <m/>
    <s v="หญิง"/>
    <n v="9"/>
    <n v="10"/>
    <s v="นักเรียน"/>
    <s v="44"/>
    <x v="10"/>
    <x v="53"/>
    <x v="8"/>
    <x v="6"/>
    <m/>
    <d v="2024-02-13T00:00:00"/>
    <d v="2024-02-14T00:00:00"/>
    <m/>
    <d v="2024-01-06T00:00:00"/>
    <x v="6"/>
    <n v="6"/>
  </r>
  <r>
    <n v="5094"/>
    <s v="66.Dengue fever"/>
    <s v="ธัญชนก ถึงเสียบญวน"/>
    <m/>
    <s v="หญิง"/>
    <n v="9"/>
    <n v="4"/>
    <s v="นักเรียน"/>
    <s v="4"/>
    <x v="5"/>
    <x v="37"/>
    <x v="29"/>
    <x v="15"/>
    <m/>
    <d v="2024-02-18T00:00:00"/>
    <d v="2024-02-21T00:00:00"/>
    <m/>
    <d v="2024-01-06T00:00:00"/>
    <x v="7"/>
    <n v="7"/>
  </r>
  <r>
    <n v="5103"/>
    <s v="66.Dengue fever"/>
    <s v="ปวีณ์นุช เดชะ"/>
    <m/>
    <s v="หญิง"/>
    <n v="12"/>
    <n v="4"/>
    <s v="ไม่ทราบอาชีพ/ในปกครอง"/>
    <s v="36"/>
    <x v="6"/>
    <x v="58"/>
    <x v="23"/>
    <x v="11"/>
    <m/>
    <d v="2024-02-22T00:00:00"/>
    <d v="2024-02-22T00:00:00"/>
    <m/>
    <d v="2024-01-06T00:00:00"/>
    <x v="7"/>
    <n v="7"/>
  </r>
  <r>
    <n v="5107"/>
    <s v="66.Dengue fever"/>
    <s v="กมลชนก สาธารณ์"/>
    <m/>
    <s v="หญิง"/>
    <n v="8"/>
    <n v="11"/>
    <s v="ไม่ทราบอาชีพ/ในปกครอง"/>
    <s v="95"/>
    <x v="13"/>
    <x v="36"/>
    <x v="14"/>
    <x v="7"/>
    <m/>
    <d v="2024-02-21T00:00:00"/>
    <d v="2024-02-23T00:00:00"/>
    <m/>
    <d v="2024-01-06T00:00:00"/>
    <x v="7"/>
    <n v="7"/>
  </r>
  <r>
    <n v="5108"/>
    <s v="66.Dengue fever"/>
    <s v="โชคศุภกานต์ ภูมิเรือง"/>
    <m/>
    <s v="หญิง"/>
    <n v="48"/>
    <n v="6"/>
    <s v="ข้าราชการ"/>
    <s v="50"/>
    <x v="3"/>
    <x v="59"/>
    <x v="42"/>
    <x v="18"/>
    <m/>
    <d v="2024-02-16T00:00:00"/>
    <d v="2024-02-19T00:00:00"/>
    <m/>
    <d v="2024-01-06T00:00:00"/>
    <x v="7"/>
    <n v="6"/>
  </r>
  <r>
    <n v="5213"/>
    <s v="26.D.H.F."/>
    <s v="สุทัศน์ ผันสนาม"/>
    <m/>
    <s v="ชาย"/>
    <n v="23"/>
    <n v="7"/>
    <s v="นักเรียน"/>
    <s v="45"/>
    <x v="12"/>
    <x v="60"/>
    <x v="18"/>
    <x v="6"/>
    <m/>
    <d v="2024-02-14T00:00:00"/>
    <d v="2024-02-23T00:00:00"/>
    <m/>
    <d v="2024-01-06T00:00:00"/>
    <x v="7"/>
    <n v="6"/>
  </r>
  <r>
    <n v="5234"/>
    <s v="66.Dengue fever"/>
    <s v="กันต์ธีภพ ประชานอก"/>
    <m/>
    <s v="ชาย"/>
    <n v="10"/>
    <n v="3"/>
    <s v="ไม่ทราบอาชีพ/ในปกครอง"/>
    <s v="55"/>
    <x v="6"/>
    <x v="61"/>
    <x v="43"/>
    <x v="4"/>
    <m/>
    <d v="2024-09-02T00:00:00"/>
    <d v="2024-09-04T00:00:00"/>
    <m/>
    <d v="2024-01-06T00:00:00"/>
    <x v="8"/>
    <n v="35"/>
  </r>
  <r>
    <n v="5273"/>
    <s v="26.D.H.F."/>
    <s v="กฤชภัทร วงศกรฉัตร"/>
    <m/>
    <s v="ชาย"/>
    <n v="0"/>
    <n v="11"/>
    <s v="ไม่ทราบอาชีพ/ในปกครอง"/>
    <s v="364"/>
    <x v="18"/>
    <x v="62"/>
    <x v="44"/>
    <x v="1"/>
    <m/>
    <d v="2024-02-22T00:00:00"/>
    <d v="2024-02-22T00:00:00"/>
    <m/>
    <d v="2024-01-06T00:00:00"/>
    <x v="7"/>
    <n v="7"/>
  </r>
  <r>
    <n v="5275"/>
    <s v="26.D.H.F."/>
    <s v="ภุมิภัทร สอนสุภาพ"/>
    <m/>
    <s v="ชาย"/>
    <n v="4"/>
    <n v="1"/>
    <s v="ไม่ทราบอาชีพ/ในปกครอง"/>
    <s v="27"/>
    <x v="2"/>
    <x v="63"/>
    <x v="45"/>
    <x v="1"/>
    <m/>
    <d v="2024-02-19T00:00:00"/>
    <d v="2024-02-19T00:00:00"/>
    <m/>
    <d v="2024-01-06T00:00:00"/>
    <x v="7"/>
    <n v="7"/>
  </r>
  <r>
    <n v="5343"/>
    <s v="66.Dengue fever"/>
    <s v="ภราดร อินทมล"/>
    <m/>
    <s v="ชาย"/>
    <n v="22"/>
    <n v="7"/>
    <s v="นักเรียน"/>
    <s v="91"/>
    <x v="4"/>
    <x v="64"/>
    <x v="46"/>
    <x v="7"/>
    <m/>
    <d v="2024-02-26T00:00:00"/>
    <d v="2024-02-26T00:00:00"/>
    <m/>
    <d v="2024-01-06T00:00:00"/>
    <x v="9"/>
    <n v="8"/>
  </r>
  <r>
    <n v="5374"/>
    <s v="66.Dengue fever"/>
    <s v="ฐาปกรณ์ โคตรเพชร"/>
    <m/>
    <s v="ชาย"/>
    <n v="33"/>
    <n v="0"/>
    <s v="รับจ้าง,กรรมกร"/>
    <s v="69"/>
    <x v="14"/>
    <x v="30"/>
    <x v="26"/>
    <x v="12"/>
    <m/>
    <d v="2024-02-26T00:00:00"/>
    <d v="2024-02-26T00:00:00"/>
    <m/>
    <d v="2024-01-06T00:00:00"/>
    <x v="9"/>
    <n v="8"/>
  </r>
  <r>
    <n v="5436"/>
    <s v="26.D.H.F."/>
    <s v="พลวัฒน์ เวียงสมุทร"/>
    <m/>
    <s v="ชาย"/>
    <n v="22"/>
    <n v="11"/>
    <s v="รับจ้าง,กรรมกร"/>
    <s v="279"/>
    <x v="7"/>
    <x v="65"/>
    <x v="47"/>
    <x v="15"/>
    <m/>
    <d v="2024-08-18T00:00:00"/>
    <d v="2024-08-22T00:00:00"/>
    <m/>
    <d v="2024-01-06T00:00:00"/>
    <x v="10"/>
    <n v="33"/>
  </r>
  <r>
    <n v="5541"/>
    <s v="66.Dengue fever"/>
    <s v="ธีระวุฒิ โชติประเดิม"/>
    <m/>
    <s v="ชาย"/>
    <n v="13"/>
    <n v="10"/>
    <s v="ไม่ทราบอาชีพ/ในปกครอง"/>
    <s v="60"/>
    <x v="4"/>
    <x v="40"/>
    <x v="32"/>
    <x v="3"/>
    <m/>
    <d v="2024-02-24T00:00:00"/>
    <d v="2024-02-24T00:00:00"/>
    <m/>
    <d v="2024-01-06T00:00:00"/>
    <x v="9"/>
    <n v="8"/>
  </r>
  <r>
    <n v="5542"/>
    <s v="26.D.H.F."/>
    <s v="ธีรดลย์ ผักขเชด"/>
    <m/>
    <s v="ชาย"/>
    <n v="15"/>
    <n v="2"/>
    <s v="นักเรียน"/>
    <s v="87"/>
    <x v="5"/>
    <x v="66"/>
    <x v="32"/>
    <x v="3"/>
    <m/>
    <d v="2024-02-27T00:00:00"/>
    <d v="2024-02-27T00:00:00"/>
    <m/>
    <d v="2024-01-06T00:00:00"/>
    <x v="9"/>
    <n v="8"/>
  </r>
  <r>
    <n v="5565"/>
    <s v="26.D.H.F."/>
    <s v="วรรณา เพ็ญทองดี"/>
    <m/>
    <s v="หญิง"/>
    <n v="6"/>
    <n v="10"/>
    <s v="ไม่ทราบอาชีพ/ในปกครอง"/>
    <s v="148"/>
    <x v="6"/>
    <x v="67"/>
    <x v="18"/>
    <x v="6"/>
    <m/>
    <d v="2024-02-10T00:00:00"/>
    <d v="2024-02-14T00:00:00"/>
    <m/>
    <d v="2024-01-06T00:00:00"/>
    <x v="6"/>
    <n v="6"/>
  </r>
  <r>
    <n v="5673"/>
    <s v="66.Dengue fever"/>
    <s v="กชกาญจน์ แก้วหิน"/>
    <m/>
    <s v="หญิง"/>
    <n v="10"/>
    <n v="4"/>
    <s v="ไม่ทราบอาชีพ/ในปกครอง"/>
    <s v="90"/>
    <x v="4"/>
    <x v="4"/>
    <x v="4"/>
    <x v="2"/>
    <m/>
    <d v="2024-02-19T00:00:00"/>
    <d v="2024-02-19T00:00:00"/>
    <m/>
    <d v="2024-01-06T00:00:00"/>
    <x v="7"/>
    <n v="7"/>
  </r>
  <r>
    <n v="5764"/>
    <s v="66.Dengue fever"/>
    <s v="พริสร นากอก"/>
    <m/>
    <s v="ชาย"/>
    <n v="12"/>
    <n v="11"/>
    <s v="ไม่ทราบอาชีพ/ในปกครอง"/>
    <s v="93"/>
    <x v="4"/>
    <x v="68"/>
    <x v="8"/>
    <x v="6"/>
    <m/>
    <d v="2024-02-26T00:00:00"/>
    <d v="2024-02-29T00:00:00"/>
    <m/>
    <d v="2024-01-06T00:00:00"/>
    <x v="9"/>
    <n v="8"/>
  </r>
  <r>
    <n v="5782"/>
    <s v="66.Dengue fever"/>
    <s v="จิรภัทร โอ้อารีย์"/>
    <m/>
    <s v="ชาย"/>
    <n v="10"/>
    <n v="5"/>
    <s v="นักเรียน"/>
    <s v="9"/>
    <x v="13"/>
    <x v="55"/>
    <x v="39"/>
    <x v="0"/>
    <m/>
    <d v="2024-02-23T00:00:00"/>
    <d v="2024-02-27T00:00:00"/>
    <m/>
    <d v="2024-01-06T00:00:00"/>
    <x v="9"/>
    <n v="7"/>
  </r>
  <r>
    <n v="5847"/>
    <s v="26.D.H.F."/>
    <s v="เนตรดาว ผาสระคู"/>
    <m/>
    <s v="หญิง"/>
    <n v="13"/>
    <n v="11"/>
    <s v="นักเรียน"/>
    <s v="148"/>
    <x v="6"/>
    <x v="67"/>
    <x v="18"/>
    <x v="6"/>
    <m/>
    <d v="2024-02-23T00:00:00"/>
    <d v="2024-03-01T00:00:00"/>
    <m/>
    <d v="2024-01-06T00:00:00"/>
    <x v="9"/>
    <n v="7"/>
  </r>
  <r>
    <n v="5994"/>
    <s v="26.D.H.F."/>
    <s v="กฤษณะ ขัดแก้ว"/>
    <m/>
    <s v="ชาย"/>
    <n v="11"/>
    <n v="5"/>
    <s v="นักเรียน"/>
    <m/>
    <x v="7"/>
    <x v="69"/>
    <x v="48"/>
    <x v="10"/>
    <m/>
    <d v="2024-02-16T00:00:00"/>
    <d v="2024-02-22T00:00:00"/>
    <m/>
    <d v="2024-01-06T00:00:00"/>
    <x v="7"/>
    <n v="6"/>
  </r>
  <r>
    <n v="6047"/>
    <s v="66.Dengue fever"/>
    <s v="วรโชติ พิลาทา"/>
    <m/>
    <s v="ชาย"/>
    <n v="8"/>
    <n v="6"/>
    <s v="ไม่ทราบอาชีพ/ในปกครอง"/>
    <s v="154"/>
    <x v="4"/>
    <x v="70"/>
    <x v="31"/>
    <x v="7"/>
    <m/>
    <d v="2024-02-28T00:00:00"/>
    <d v="2024-03-02T00:00:00"/>
    <m/>
    <d v="2024-01-06T00:00:00"/>
    <x v="11"/>
    <n v="8"/>
  </r>
  <r>
    <n v="6103"/>
    <s v="66.Dengue fever"/>
    <s v="ณรงค์ชัย หวายฤทธิ์"/>
    <m/>
    <s v="ชาย"/>
    <n v="13"/>
    <n v="4"/>
    <s v="นักเรียน"/>
    <s v="158"/>
    <x v="9"/>
    <x v="71"/>
    <x v="5"/>
    <x v="3"/>
    <m/>
    <d v="2024-03-04T00:00:00"/>
    <d v="2024-03-04T00:00:00"/>
    <m/>
    <d v="2024-01-06T00:00:00"/>
    <x v="11"/>
    <n v="9"/>
  </r>
  <r>
    <n v="6204"/>
    <s v="26.D.H.F."/>
    <s v="หม้อ ผลอ้อ"/>
    <m/>
    <s v="หญิง"/>
    <n v="94"/>
    <n v="10"/>
    <s v="ไม่ทราบอาชีพ/ในปกครอง"/>
    <s v="100"/>
    <x v="9"/>
    <x v="72"/>
    <x v="49"/>
    <x v="6"/>
    <m/>
    <d v="2024-01-23T00:00:00"/>
    <d v="2024-01-25T00:00:00"/>
    <m/>
    <d v="2024-01-06T00:00:00"/>
    <x v="3"/>
    <n v="3"/>
  </r>
  <r>
    <n v="6205"/>
    <s v="66.Dengue fever"/>
    <s v="ปิยะราช สุทธิชัย"/>
    <m/>
    <s v="ชาย"/>
    <n v="14"/>
    <n v="4"/>
    <s v="นักเรียน"/>
    <s v="38"/>
    <x v="4"/>
    <x v="40"/>
    <x v="32"/>
    <x v="3"/>
    <m/>
    <d v="2024-03-06T00:00:00"/>
    <d v="2024-03-06T00:00:00"/>
    <m/>
    <d v="2024-01-06T00:00:00"/>
    <x v="11"/>
    <n v="9"/>
  </r>
  <r>
    <n v="6228"/>
    <s v="66.Dengue fever"/>
    <s v="อนุชิต โชคบัณฑิต"/>
    <m/>
    <s v="ชาย"/>
    <n v="29"/>
    <n v="5"/>
    <s v="ไม่ทราบอาชีพ/ในปกครอง"/>
    <s v="48"/>
    <x v="14"/>
    <x v="73"/>
    <x v="50"/>
    <x v="16"/>
    <m/>
    <d v="2024-03-01T00:00:00"/>
    <d v="2024-03-05T00:00:00"/>
    <m/>
    <d v="2024-01-06T00:00:00"/>
    <x v="11"/>
    <n v="8"/>
  </r>
  <r>
    <n v="6413"/>
    <s v="66.Dengue fever"/>
    <s v="พรไพลิน เจริญพันธ์"/>
    <m/>
    <s v="หญิง"/>
    <n v="17"/>
    <n v="5"/>
    <s v="ไม่ทราบอาชีพ/ในปกครอง"/>
    <s v="107"/>
    <x v="4"/>
    <x v="74"/>
    <x v="39"/>
    <x v="0"/>
    <m/>
    <d v="2024-03-04T00:00:00"/>
    <d v="2024-03-07T00:00:00"/>
    <m/>
    <d v="2024-01-06T00:00:00"/>
    <x v="11"/>
    <n v="9"/>
  </r>
  <r>
    <n v="6414"/>
    <s v="66.Dengue fever"/>
    <s v="พุฒิเมธ เฉิดเจือ"/>
    <m/>
    <s v="ชาย"/>
    <n v="8"/>
    <n v="3"/>
    <s v="ไม่ทราบอาชีพ/ในปกครอง"/>
    <s v="47"/>
    <x v="13"/>
    <x v="55"/>
    <x v="39"/>
    <x v="0"/>
    <m/>
    <d v="2024-03-01T00:00:00"/>
    <d v="2024-03-08T00:00:00"/>
    <m/>
    <d v="2024-01-06T00:00:00"/>
    <x v="11"/>
    <n v="8"/>
  </r>
  <r>
    <n v="6415"/>
    <s v="66.Dengue fever"/>
    <s v="ธนา โปร่งพรมมา"/>
    <m/>
    <s v="ชาย"/>
    <n v="10"/>
    <n v="7"/>
    <s v="ไม่ทราบอาชีพ/ในปกครอง"/>
    <s v="8"/>
    <x v="4"/>
    <x v="74"/>
    <x v="39"/>
    <x v="0"/>
    <m/>
    <d v="2024-02-14T00:00:00"/>
    <d v="2024-02-19T00:00:00"/>
    <m/>
    <d v="2024-01-06T00:00:00"/>
    <x v="7"/>
    <n v="6"/>
  </r>
  <r>
    <n v="6548"/>
    <s v="66.Dengue fever"/>
    <s v="ปริวัฒน์ วงศ์เมืองแด"/>
    <m/>
    <s v="ชาย"/>
    <n v="27"/>
    <n v="10"/>
    <s v="ข้าราชการ"/>
    <s v="138"/>
    <x v="5"/>
    <x v="66"/>
    <x v="32"/>
    <x v="3"/>
    <m/>
    <d v="2024-03-08T00:00:00"/>
    <d v="2024-03-08T00:00:00"/>
    <m/>
    <d v="2024-01-06T00:00:00"/>
    <x v="11"/>
    <n v="9"/>
  </r>
  <r>
    <n v="6573"/>
    <s v="26.D.H.F."/>
    <s v="สุณิสา ศรีชัย"/>
    <m/>
    <s v="หญิง"/>
    <n v="17"/>
    <n v="9"/>
    <s v="นักเรียน"/>
    <s v="20"/>
    <x v="8"/>
    <x v="75"/>
    <x v="51"/>
    <x v="8"/>
    <m/>
    <d v="2024-03-06T00:00:00"/>
    <d v="2024-03-10T00:00:00"/>
    <m/>
    <d v="2024-01-06T00:00:00"/>
    <x v="12"/>
    <n v="9"/>
  </r>
  <r>
    <n v="6589"/>
    <s v="66.Dengue fever"/>
    <s v="เสาวลักษณ์ คุ้นเคย"/>
    <m/>
    <s v="หญิง"/>
    <n v="16"/>
    <n v="2"/>
    <s v="นักเรียน"/>
    <s v="59"/>
    <x v="13"/>
    <x v="55"/>
    <x v="39"/>
    <x v="0"/>
    <m/>
    <d v="2024-03-04T00:00:00"/>
    <d v="2024-03-08T00:00:00"/>
    <m/>
    <d v="2024-01-06T00:00:00"/>
    <x v="11"/>
    <n v="9"/>
  </r>
  <r>
    <n v="6600"/>
    <s v="26.D.H.F."/>
    <s v="วราพล บุตรวงค์"/>
    <m/>
    <s v="ชาย"/>
    <n v="28"/>
    <n v="3"/>
    <s v="รับจ้าง,กรรมกร"/>
    <s v="85"/>
    <x v="13"/>
    <x v="55"/>
    <x v="39"/>
    <x v="0"/>
    <m/>
    <d v="2024-01-22T00:00:00"/>
    <d v="2024-01-26T00:00:00"/>
    <m/>
    <d v="2024-01-06T00:00:00"/>
    <x v="3"/>
    <n v="3"/>
  </r>
  <r>
    <n v="6603"/>
    <s v="26.D.H.F."/>
    <s v="ยุภาพร โปร่งพรมมา"/>
    <m/>
    <s v="หญิง"/>
    <n v="39"/>
    <n v="2"/>
    <s v="เกษตร"/>
    <s v="28"/>
    <x v="13"/>
    <x v="55"/>
    <x v="39"/>
    <x v="0"/>
    <m/>
    <d v="2024-03-02T00:00:00"/>
    <d v="2024-03-06T00:00:00"/>
    <m/>
    <d v="2024-01-06T00:00:00"/>
    <x v="11"/>
    <n v="9"/>
  </r>
  <r>
    <n v="6604"/>
    <s v="26.D.H.F."/>
    <s v="ตันหยง ประชาชู"/>
    <m/>
    <s v="หญิง"/>
    <n v="47"/>
    <n v="4"/>
    <s v="ข้าราชการ"/>
    <s v="282"/>
    <x v="6"/>
    <x v="76"/>
    <x v="1"/>
    <x v="0"/>
    <m/>
    <d v="2024-03-07T00:00:00"/>
    <d v="2024-03-09T00:00:00"/>
    <m/>
    <d v="2024-01-06T00:00:00"/>
    <x v="12"/>
    <n v="9"/>
  </r>
  <r>
    <n v="6670"/>
    <s v="26.D.H.F."/>
    <s v="อิทธิพัทธ์  เที่ยงผดุง"/>
    <m/>
    <s v="ชาย"/>
    <n v="1"/>
    <n v="7"/>
    <s v="ไม่ทราบอาชีพ/ในปกครอง"/>
    <s v="95"/>
    <x v="6"/>
    <x v="77"/>
    <x v="52"/>
    <x v="17"/>
    <m/>
    <d v="2024-03-11T00:00:00"/>
    <d v="2024-03-11T00:00:00"/>
    <m/>
    <d v="2024-01-06T00:00:00"/>
    <x v="12"/>
    <n v="10"/>
  </r>
  <r>
    <n v="6671"/>
    <s v="26.D.H.F."/>
    <s v="สุชญามาศ จันทร์มณี"/>
    <m/>
    <s v="หญิง"/>
    <n v="13"/>
    <n v="0"/>
    <s v="นักเรียน"/>
    <s v="154"/>
    <x v="14"/>
    <x v="30"/>
    <x v="26"/>
    <x v="12"/>
    <m/>
    <d v="2024-03-07T00:00:00"/>
    <d v="2024-03-09T00:00:00"/>
    <m/>
    <d v="2024-01-06T00:00:00"/>
    <x v="12"/>
    <n v="9"/>
  </r>
  <r>
    <n v="6722"/>
    <s v="66.Dengue fever"/>
    <s v="นิติกร เต็มฟู"/>
    <m/>
    <s v="ชาย"/>
    <n v="9"/>
    <n v="5"/>
    <s v="ไม่ทราบอาชีพ/ในปกครอง"/>
    <s v="9809"/>
    <x v="4"/>
    <x v="78"/>
    <x v="3"/>
    <x v="2"/>
    <m/>
    <d v="2024-02-29T00:00:00"/>
    <d v="2024-02-29T00:00:00"/>
    <m/>
    <d v="2024-01-06T00:00:00"/>
    <x v="9"/>
    <n v="8"/>
  </r>
  <r>
    <n v="6725"/>
    <s v="66.Dengue fever"/>
    <s v="จิรัฎติกานต์ โคตรเพชร"/>
    <m/>
    <s v="หญิง"/>
    <n v="24"/>
    <n v="5"/>
    <s v="เกษตร"/>
    <s v="69"/>
    <x v="14"/>
    <x v="30"/>
    <x v="26"/>
    <x v="12"/>
    <m/>
    <d v="2024-03-09T00:00:00"/>
    <d v="2024-03-09T00:00:00"/>
    <m/>
    <d v="2024-01-06T00:00:00"/>
    <x v="12"/>
    <n v="10"/>
  </r>
  <r>
    <n v="6794"/>
    <s v="26.D.H.F."/>
    <s v="อภิชาติ ประเสริฐสุพรรณ"/>
    <m/>
    <s v="ชาย"/>
    <n v="28"/>
    <n v="8"/>
    <s v="รับจ้าง,กรรมกร"/>
    <s v="16"/>
    <x v="13"/>
    <x v="29"/>
    <x v="25"/>
    <x v="1"/>
    <m/>
    <d v="2024-02-27T00:00:00"/>
    <d v="2024-03-02T00:00:00"/>
    <m/>
    <d v="2024-01-06T00:00:00"/>
    <x v="11"/>
    <n v="8"/>
  </r>
  <r>
    <n v="6843"/>
    <s v="66.Dengue fever"/>
    <s v="ทัศนีย์ บุญธรรม"/>
    <m/>
    <s v="หญิง"/>
    <n v="57"/>
    <n v="8"/>
    <s v="ไม่ทราบอาชีพ/ในปกครอง"/>
    <s v="7"/>
    <x v="2"/>
    <x v="79"/>
    <x v="53"/>
    <x v="6"/>
    <m/>
    <d v="2024-01-03T00:00:00"/>
    <d v="2024-01-08T00:00:00"/>
    <m/>
    <d v="2024-01-06T00:00:00"/>
    <x v="0"/>
    <n v="0"/>
  </r>
  <r>
    <n v="6844"/>
    <s v="66.Dengue fever"/>
    <s v="ชัยยะ ไชยโย"/>
    <m/>
    <s v="ชาย"/>
    <n v="15"/>
    <n v="2"/>
    <s v="ไม่ทราบอาชีพ/ในปกครอง"/>
    <s v="47"/>
    <x v="3"/>
    <x v="34"/>
    <x v="28"/>
    <x v="5"/>
    <m/>
    <d v="2024-02-23T00:00:00"/>
    <d v="2024-02-28T00:00:00"/>
    <m/>
    <d v="2024-01-06T00:00:00"/>
    <x v="9"/>
    <n v="7"/>
  </r>
  <r>
    <n v="6867"/>
    <s v="26.D.H.F."/>
    <s v="มุกดา เพชรดี"/>
    <m/>
    <s v="หญิง"/>
    <n v="34"/>
    <n v="5"/>
    <s v="อื่นๆ"/>
    <s v="103"/>
    <x v="0"/>
    <x v="80"/>
    <x v="18"/>
    <x v="6"/>
    <m/>
    <d v="2024-03-08T00:00:00"/>
    <d v="2024-03-12T00:00:00"/>
    <m/>
    <d v="2024-01-06T00:00:00"/>
    <x v="12"/>
    <n v="9"/>
  </r>
  <r>
    <n v="6876"/>
    <s v="66.Dengue fever"/>
    <s v="สุชัญญา อูปแก้ว"/>
    <m/>
    <s v="หญิง"/>
    <n v="8"/>
    <n v="9"/>
    <s v="ไม่ทราบอาชีพ/ในปกครอง"/>
    <s v="200"/>
    <x v="12"/>
    <x v="60"/>
    <x v="18"/>
    <x v="6"/>
    <m/>
    <d v="2024-03-09T00:00:00"/>
    <d v="2024-03-10T00:00:00"/>
    <m/>
    <d v="2024-01-06T00:00:00"/>
    <x v="12"/>
    <n v="10"/>
  </r>
  <r>
    <n v="6907"/>
    <s v="66.Dengue fever"/>
    <s v="มนัสนันท์ ชนิดพจน์"/>
    <m/>
    <s v="หญิง"/>
    <n v="27"/>
    <n v="9"/>
    <s v="ไม่ทราบอาชีพ/ในปกครอง"/>
    <s v="76"/>
    <x v="10"/>
    <x v="81"/>
    <x v="54"/>
    <x v="9"/>
    <m/>
    <d v="2024-03-09T00:00:00"/>
    <d v="2024-03-12T00:00:00"/>
    <m/>
    <d v="2024-01-06T00:00:00"/>
    <x v="12"/>
    <n v="10"/>
  </r>
  <r>
    <n v="6958"/>
    <s v="66.Dengue fever"/>
    <s v="ปัณณภัทร ปัญโยชัย"/>
    <m/>
    <s v="ชาย"/>
    <n v="6"/>
    <n v="10"/>
    <s v="นักเรียน"/>
    <s v="79"/>
    <x v="14"/>
    <x v="82"/>
    <x v="55"/>
    <x v="4"/>
    <m/>
    <d v="2024-03-10T00:00:00"/>
    <d v="2024-03-10T00:00:00"/>
    <m/>
    <d v="2024-01-06T00:00:00"/>
    <x v="12"/>
    <n v="10"/>
  </r>
  <r>
    <n v="6985"/>
    <s v="66.Dengue fever"/>
    <s v="สุริยา ตรีเมฆ"/>
    <m/>
    <s v="ชาย"/>
    <n v="13"/>
    <n v="11"/>
    <s v="ไม่ทราบอาชีพ/ในปกครอง"/>
    <s v="7"/>
    <x v="0"/>
    <x v="83"/>
    <x v="41"/>
    <x v="8"/>
    <m/>
    <d v="2024-03-10T00:00:00"/>
    <d v="2024-03-15T00:00:00"/>
    <m/>
    <d v="2024-01-06T00:00:00"/>
    <x v="12"/>
    <n v="10"/>
  </r>
  <r>
    <n v="7016"/>
    <s v="66.Dengue fever"/>
    <s v="ชัยณรงค์ พูนดี"/>
    <m/>
    <s v="ชาย"/>
    <n v="52"/>
    <n v="3"/>
    <s v="ข้าราชการ"/>
    <s v="63"/>
    <x v="18"/>
    <x v="84"/>
    <x v="18"/>
    <x v="6"/>
    <m/>
    <d v="2024-03-15T00:00:00"/>
    <d v="2024-03-15T00:00:00"/>
    <m/>
    <d v="2024-01-06T00:00:00"/>
    <x v="12"/>
    <n v="10"/>
  </r>
  <r>
    <n v="7107"/>
    <s v="66.Dengue fever"/>
    <s v="เกียรติชัย ศรีแสง"/>
    <m/>
    <s v="ชาย"/>
    <n v="11"/>
    <n v="9"/>
    <s v="นักเรียน"/>
    <s v="215"/>
    <x v="6"/>
    <x v="85"/>
    <x v="46"/>
    <x v="7"/>
    <m/>
    <d v="2024-03-13T00:00:00"/>
    <d v="2024-03-16T00:00:00"/>
    <m/>
    <d v="2024-01-06T00:00:00"/>
    <x v="13"/>
    <n v="10"/>
  </r>
  <r>
    <n v="7202"/>
    <s v="26.D.H.F."/>
    <s v="สร้อยสวรรค์   ผุดบัวดง"/>
    <m/>
    <s v="หญิง"/>
    <n v="16"/>
    <n v="3"/>
    <s v="ไม่ทราบอาชีพ/ในปกครอง"/>
    <s v="119"/>
    <x v="7"/>
    <x v="86"/>
    <x v="7"/>
    <x v="5"/>
    <m/>
    <d v="2024-03-12T00:00:00"/>
    <d v="2024-03-18T00:00:00"/>
    <m/>
    <d v="2024-01-06T00:00:00"/>
    <x v="13"/>
    <n v="10"/>
  </r>
  <r>
    <n v="7241"/>
    <s v="66.Dengue fever"/>
    <s v="พิมพ์ชนก จำปาไชย"/>
    <m/>
    <s v="หญิง"/>
    <n v="18"/>
    <n v="4"/>
    <s v="ไม่ทราบอาชีพ/ในปกครอง"/>
    <s v="125"/>
    <x v="10"/>
    <x v="42"/>
    <x v="18"/>
    <x v="6"/>
    <m/>
    <d v="2024-03-14T00:00:00"/>
    <d v="2024-03-18T00:00:00"/>
    <m/>
    <d v="2024-01-06T00:00:00"/>
    <x v="13"/>
    <n v="10"/>
  </r>
  <r>
    <n v="7293"/>
    <s v="66.Dengue fever"/>
    <s v="อัยรดา อูปแก้ว"/>
    <m/>
    <s v="หญิง"/>
    <n v="15"/>
    <n v="1"/>
    <s v="ไม่ทราบอาชีพ/ในปกครอง"/>
    <s v="200"/>
    <x v="12"/>
    <x v="60"/>
    <x v="18"/>
    <x v="6"/>
    <m/>
    <d v="2024-03-06T00:00:00"/>
    <d v="2024-03-10T00:00:00"/>
    <m/>
    <d v="2024-01-06T00:00:00"/>
    <x v="12"/>
    <n v="9"/>
  </r>
  <r>
    <n v="7294"/>
    <s v="66.Dengue fever"/>
    <s v="จิตติพัฒน์ พูนดี"/>
    <m/>
    <s v="ชาย"/>
    <n v="16"/>
    <n v="5"/>
    <s v="ไม่ทราบอาชีพ/ในปกครอง"/>
    <s v="63"/>
    <x v="18"/>
    <x v="84"/>
    <x v="18"/>
    <x v="6"/>
    <m/>
    <d v="2024-03-13T00:00:00"/>
    <d v="2024-03-18T00:00:00"/>
    <m/>
    <d v="2024-01-06T00:00:00"/>
    <x v="13"/>
    <n v="10"/>
  </r>
  <r>
    <n v="7295"/>
    <s v="66.Dengue fever"/>
    <s v="เกษร พลอาษา"/>
    <m/>
    <s v="หญิง"/>
    <n v="73"/>
    <n v="2"/>
    <s v="รับจ้าง,กรรมกร"/>
    <s v="122"/>
    <x v="8"/>
    <x v="87"/>
    <x v="37"/>
    <x v="6"/>
    <m/>
    <d v="2024-02-20T00:00:00"/>
    <d v="2024-02-25T00:00:00"/>
    <m/>
    <d v="2024-01-06T00:00:00"/>
    <x v="9"/>
    <n v="7"/>
  </r>
  <r>
    <n v="7296"/>
    <s v="66.Dengue fever"/>
    <s v="ปุญญพัฒน์ สิงห์บรรณดิษฐ"/>
    <m/>
    <s v="ชาย"/>
    <n v="4"/>
    <n v="3"/>
    <s v="ไม่ทราบอาชีพ/ในปกครอง"/>
    <s v="92"/>
    <x v="19"/>
    <x v="88"/>
    <x v="53"/>
    <x v="6"/>
    <m/>
    <d v="2024-03-01T00:00:00"/>
    <d v="2024-03-03T00:00:00"/>
    <m/>
    <d v="2024-01-06T00:00:00"/>
    <x v="11"/>
    <n v="8"/>
  </r>
  <r>
    <n v="7366"/>
    <s v="26.D.H.F."/>
    <s v="ศุภณัฐ เนตรวงศ์"/>
    <m/>
    <s v="ชาย"/>
    <n v="17"/>
    <n v="4"/>
    <s v="นักเรียน"/>
    <s v="64"/>
    <x v="18"/>
    <x v="84"/>
    <x v="18"/>
    <x v="6"/>
    <m/>
    <d v="2024-03-13T00:00:00"/>
    <d v="2024-03-17T00:00:00"/>
    <m/>
    <d v="2024-01-06T00:00:00"/>
    <x v="13"/>
    <n v="10"/>
  </r>
  <r>
    <n v="7391"/>
    <s v="66.Dengue fever"/>
    <s v="คำจันทร์ จรบุรมย์"/>
    <m/>
    <s v="ชาย"/>
    <n v="108"/>
    <n v="2"/>
    <s v="ไม่ทราบอาชีพ/ในปกครอง"/>
    <s v="117"/>
    <x v="5"/>
    <x v="89"/>
    <x v="56"/>
    <x v="4"/>
    <m/>
    <d v="2024-03-17T00:00:00"/>
    <d v="2024-03-17T00:00:00"/>
    <m/>
    <d v="2024-01-06T00:00:00"/>
    <x v="13"/>
    <n v="11"/>
  </r>
  <r>
    <n v="7408"/>
    <s v="66.Dengue fever"/>
    <s v="ธนภูมิ ไทยกล้า"/>
    <m/>
    <s v="ชาย"/>
    <n v="2"/>
    <n v="6"/>
    <s v="ไม่ทราบอาชีพ/ในปกครอง"/>
    <s v="179"/>
    <x v="7"/>
    <x v="90"/>
    <x v="57"/>
    <x v="4"/>
    <m/>
    <d v="2024-03-10T00:00:00"/>
    <d v="2024-03-10T00:00:00"/>
    <m/>
    <d v="2024-01-06T00:00:00"/>
    <x v="12"/>
    <n v="10"/>
  </r>
  <r>
    <n v="7431"/>
    <s v="66.Dengue fever"/>
    <s v="ขวัญชณิตา บุญอาษา"/>
    <m/>
    <s v="หญิง"/>
    <n v="19"/>
    <n v="0"/>
    <s v="นักเรียน"/>
    <s v="10"/>
    <x v="3"/>
    <x v="91"/>
    <x v="30"/>
    <x v="8"/>
    <m/>
    <d v="2024-03-16T00:00:00"/>
    <d v="2024-03-21T00:00:00"/>
    <m/>
    <d v="2024-01-06T00:00:00"/>
    <x v="13"/>
    <n v="11"/>
  </r>
  <r>
    <n v="7487"/>
    <s v="66.Dengue fever"/>
    <s v="กัญญาภัค เพชรประไพ"/>
    <m/>
    <s v="หญิง"/>
    <n v="7"/>
    <n v="1"/>
    <s v="ไม่ทราบอาชีพ/ในปกครอง"/>
    <s v="62"/>
    <x v="3"/>
    <x v="92"/>
    <x v="58"/>
    <x v="2"/>
    <m/>
    <d v="2024-03-10T00:00:00"/>
    <d v="2024-03-11T00:00:00"/>
    <m/>
    <d v="2024-01-06T00:00:00"/>
    <x v="12"/>
    <n v="10"/>
  </r>
  <r>
    <n v="7534"/>
    <s v="66.Dengue fever"/>
    <s v="ภิญญาพัชร์ ไชยคิรินทร์"/>
    <m/>
    <s v="หญิง"/>
    <n v="29"/>
    <n v="7"/>
    <s v="ข้าราชการ"/>
    <m/>
    <x v="6"/>
    <x v="93"/>
    <x v="47"/>
    <x v="15"/>
    <m/>
    <d v="2024-03-16T00:00:00"/>
    <d v="2024-03-16T00:00:00"/>
    <m/>
    <d v="2024-01-06T00:00:00"/>
    <x v="13"/>
    <n v="11"/>
  </r>
  <r>
    <n v="7582"/>
    <s v="26.D.H.F."/>
    <s v="อาทิตย์ แจ่มแจ้ง"/>
    <m/>
    <s v="ชาย"/>
    <n v="7"/>
    <n v="6"/>
    <s v="นักเรียน"/>
    <s v="25"/>
    <x v="4"/>
    <x v="68"/>
    <x v="8"/>
    <x v="6"/>
    <m/>
    <d v="2024-03-20T00:00:00"/>
    <d v="2024-03-22T00:00:00"/>
    <m/>
    <d v="2024-01-06T00:00:00"/>
    <x v="13"/>
    <n v="11"/>
  </r>
  <r>
    <n v="7583"/>
    <s v="66.Dengue fever"/>
    <s v="อภิรักษ์ จันทรี"/>
    <m/>
    <s v="ชาย"/>
    <n v="14"/>
    <n v="9"/>
    <s v="ไม่ทราบอาชีพ/ในปกครอง"/>
    <s v="25"/>
    <x v="4"/>
    <x v="68"/>
    <x v="8"/>
    <x v="6"/>
    <m/>
    <d v="2024-03-21T00:00:00"/>
    <d v="2024-03-22T00:00:00"/>
    <m/>
    <d v="2024-01-06T00:00:00"/>
    <x v="13"/>
    <n v="11"/>
  </r>
  <r>
    <n v="7593"/>
    <s v="26.D.H.F."/>
    <s v="วิลัดดา ปุยภูงา"/>
    <m/>
    <s v="หญิง"/>
    <n v="28"/>
    <n v="2"/>
    <s v="รับจ้าง,กรรมกร"/>
    <s v="144"/>
    <x v="3"/>
    <x v="52"/>
    <x v="38"/>
    <x v="6"/>
    <m/>
    <d v="2024-03-24T00:00:00"/>
    <d v="2024-03-24T00:00:00"/>
    <m/>
    <d v="2024-01-06T00:00:00"/>
    <x v="14"/>
    <n v="12"/>
  </r>
  <r>
    <n v="7625"/>
    <s v="66.Dengue fever"/>
    <s v="พิมพกานต์ อ่อนหญิง"/>
    <m/>
    <s v="หญิง"/>
    <n v="23"/>
    <n v="6"/>
    <s v="รับจ้าง,กรรมกร"/>
    <s v="123"/>
    <x v="7"/>
    <x v="94"/>
    <x v="10"/>
    <x v="13"/>
    <m/>
    <d v="2024-03-16T00:00:00"/>
    <d v="2024-03-17T00:00:00"/>
    <m/>
    <d v="2024-01-06T00:00:00"/>
    <x v="13"/>
    <n v="11"/>
  </r>
  <r>
    <n v="7626"/>
    <s v="66.Dengue fever"/>
    <s v="วรรณภา หงส์พันธุ์"/>
    <m/>
    <s v="หญิง"/>
    <n v="36"/>
    <n v="5"/>
    <s v="รับจ้าง,กรรมกร"/>
    <s v="7"/>
    <x v="7"/>
    <x v="94"/>
    <x v="10"/>
    <x v="13"/>
    <m/>
    <d v="2024-03-14T00:00:00"/>
    <d v="2024-03-19T00:00:00"/>
    <m/>
    <d v="2024-01-06T00:00:00"/>
    <x v="13"/>
    <n v="10"/>
  </r>
  <r>
    <n v="7630"/>
    <s v="66.Dengue fever"/>
    <s v="ปิยะนุช ชาภักดี"/>
    <m/>
    <s v="หญิง"/>
    <n v="26"/>
    <n v="0"/>
    <s v="นักเรียน"/>
    <s v="160"/>
    <x v="10"/>
    <x v="63"/>
    <x v="10"/>
    <x v="13"/>
    <m/>
    <d v="2024-03-20T00:00:00"/>
    <d v="2024-03-20T00:00:00"/>
    <m/>
    <d v="2024-01-06T00:00:00"/>
    <x v="13"/>
    <n v="11"/>
  </r>
  <r>
    <n v="7632"/>
    <s v="66.Dengue fever"/>
    <s v="แพรนภา อ่อนหญิง"/>
    <m/>
    <s v="หญิง"/>
    <n v="16"/>
    <n v="5"/>
    <s v="นักเรียน"/>
    <s v="123"/>
    <x v="7"/>
    <x v="94"/>
    <x v="10"/>
    <x v="13"/>
    <m/>
    <d v="2024-03-23T00:00:00"/>
    <d v="2024-03-23T00:00:00"/>
    <m/>
    <d v="2024-01-06T00:00:00"/>
    <x v="14"/>
    <n v="12"/>
  </r>
  <r>
    <n v="7675"/>
    <s v="26.D.H.F."/>
    <s v="ประดิษฐ คำกระจาย"/>
    <m/>
    <s v="ชาย"/>
    <n v="54"/>
    <n v="9"/>
    <s v="เกษตร"/>
    <s v="41"/>
    <x v="8"/>
    <x v="95"/>
    <x v="59"/>
    <x v="6"/>
    <m/>
    <d v="2024-03-26T00:00:00"/>
    <d v="2024-03-29T00:00:00"/>
    <m/>
    <d v="2024-01-06T00:00:00"/>
    <x v="14"/>
    <n v="12"/>
  </r>
  <r>
    <n v="7677"/>
    <s v="26.D.H.F."/>
    <s v="จักร์กิต ทับทิมหิน"/>
    <m/>
    <s v="ชาย"/>
    <n v="17"/>
    <n v="7"/>
    <s v="นักเรียน"/>
    <s v="190"/>
    <x v="7"/>
    <x v="96"/>
    <x v="0"/>
    <x v="0"/>
    <m/>
    <d v="2024-03-21T00:00:00"/>
    <d v="2024-03-24T00:00:00"/>
    <m/>
    <d v="2024-01-06T00:00:00"/>
    <x v="14"/>
    <n v="11"/>
  </r>
  <r>
    <n v="7678"/>
    <s v="66.Dengue fever"/>
    <s v="ศศิประภา ปัญญาเริง"/>
    <m/>
    <s v="หญิง"/>
    <n v="9"/>
    <n v="4"/>
    <s v="ไม่ทราบอาชีพ/ในปกครอง"/>
    <s v="102"/>
    <x v="4"/>
    <x v="4"/>
    <x v="4"/>
    <x v="2"/>
    <m/>
    <d v="2024-03-18T00:00:00"/>
    <d v="2024-03-20T00:00:00"/>
    <m/>
    <d v="2024-01-06T00:00:00"/>
    <x v="13"/>
    <n v="11"/>
  </r>
  <r>
    <n v="7709"/>
    <s v="26.D.H.F."/>
    <s v="ณัฐณิชา หมีมะเริง"/>
    <m/>
    <s v="หญิง"/>
    <n v="15"/>
    <n v="0"/>
    <s v="นักเรียน"/>
    <s v="51"/>
    <x v="10"/>
    <x v="97"/>
    <x v="0"/>
    <x v="0"/>
    <m/>
    <d v="2024-03-20T00:00:00"/>
    <d v="2024-03-25T00:00:00"/>
    <m/>
    <d v="2024-01-06T00:00:00"/>
    <x v="14"/>
    <n v="11"/>
  </r>
  <r>
    <n v="7724"/>
    <s v="66.Dengue fever"/>
    <s v="ภูริพัฒน์ สุขจันทร์"/>
    <m/>
    <s v="ชาย"/>
    <n v="1"/>
    <n v="6"/>
    <s v="ไม่ทราบอาชีพ/ในปกครอง"/>
    <s v="67"/>
    <x v="13"/>
    <x v="98"/>
    <x v="57"/>
    <x v="4"/>
    <m/>
    <d v="2024-03-23T00:00:00"/>
    <d v="2024-03-23T00:00:00"/>
    <m/>
    <d v="2024-01-06T00:00:00"/>
    <x v="14"/>
    <n v="12"/>
  </r>
  <r>
    <n v="7740"/>
    <s v="66.Dengue fever"/>
    <s v="สมาน บัวเลิง"/>
    <m/>
    <s v="ชาย"/>
    <n v="78"/>
    <n v="2"/>
    <s v="เกษตร"/>
    <s v="4"/>
    <x v="6"/>
    <x v="99"/>
    <x v="39"/>
    <x v="16"/>
    <m/>
    <d v="2024-03-14T00:00:00"/>
    <d v="2024-03-21T00:00:00"/>
    <m/>
    <d v="2024-01-06T00:00:00"/>
    <x v="13"/>
    <n v="10"/>
  </r>
  <r>
    <n v="7757"/>
    <s v="26.D.H.F."/>
    <s v="ณัฐดนัย วันชา"/>
    <m/>
    <s v="ชาย"/>
    <n v="6"/>
    <n v="9"/>
    <s v="นักเรียน"/>
    <s v="46"/>
    <x v="16"/>
    <x v="100"/>
    <x v="60"/>
    <x v="12"/>
    <m/>
    <d v="2024-03-18T00:00:00"/>
    <d v="2024-03-20T00:00:00"/>
    <m/>
    <d v="2024-01-06T00:00:00"/>
    <x v="13"/>
    <n v="11"/>
  </r>
  <r>
    <n v="7902"/>
    <s v="66.Dengue fever"/>
    <s v="ดุลยวัตร ไชยธงรัตน์"/>
    <m/>
    <s v="ชาย"/>
    <n v="26"/>
    <n v="11"/>
    <s v="ไม่ทราบอาชีพ/ในปกครอง"/>
    <s v="13"/>
    <x v="2"/>
    <x v="101"/>
    <x v="0"/>
    <x v="0"/>
    <m/>
    <d v="2024-03-26T00:00:00"/>
    <d v="2024-03-29T00:00:00"/>
    <m/>
    <d v="2024-01-06T00:00:00"/>
    <x v="14"/>
    <n v="12"/>
  </r>
  <r>
    <n v="7903"/>
    <s v="66.Dengue fever"/>
    <s v="พัฒนศักดิ์ น้ำคำ"/>
    <m/>
    <s v="ชาย"/>
    <n v="5"/>
    <n v="10"/>
    <s v="ไม่ทราบอาชีพ/ในปกครอง"/>
    <s v="113"/>
    <x v="0"/>
    <x v="102"/>
    <x v="61"/>
    <x v="0"/>
    <m/>
    <d v="2024-03-24T00:00:00"/>
    <d v="2024-03-28T00:00:00"/>
    <m/>
    <d v="2024-01-06T00:00:00"/>
    <x v="14"/>
    <n v="12"/>
  </r>
  <r>
    <n v="8072"/>
    <s v="66.Dengue fever"/>
    <s v="พัชรพร ชมบุตรศรี"/>
    <m/>
    <s v="หญิง"/>
    <n v="12"/>
    <n v="1"/>
    <s v="นักเรียน"/>
    <s v="92"/>
    <x v="5"/>
    <x v="66"/>
    <x v="32"/>
    <x v="3"/>
    <m/>
    <d v="2024-03-29T00:00:00"/>
    <d v="2024-03-31T00:00:00"/>
    <m/>
    <d v="2024-01-06T00:00:00"/>
    <x v="15"/>
    <n v="12"/>
  </r>
  <r>
    <n v="8174"/>
    <s v="66.Dengue fever"/>
    <s v="ปิยะวัชร์ มูลรัตน์"/>
    <m/>
    <s v="ชาย"/>
    <n v="14"/>
    <n v="9"/>
    <s v="ไม่ทราบอาชีพ/ในปกครอง"/>
    <s v="70"/>
    <x v="18"/>
    <x v="84"/>
    <x v="18"/>
    <x v="6"/>
    <m/>
    <d v="2024-03-12T00:00:00"/>
    <d v="2024-03-18T00:00:00"/>
    <m/>
    <d v="2024-01-06T00:00:00"/>
    <x v="13"/>
    <n v="10"/>
  </r>
  <r>
    <n v="8175"/>
    <s v="66.Dengue fever"/>
    <s v="พชร จันที"/>
    <m/>
    <s v="ชาย"/>
    <n v="9"/>
    <n v="10"/>
    <s v="ไม่ทราบอาชีพ/ในปกครอง"/>
    <s v="25"/>
    <x v="4"/>
    <x v="68"/>
    <x v="8"/>
    <x v="6"/>
    <m/>
    <d v="2024-03-27T00:00:00"/>
    <d v="2024-03-27T00:00:00"/>
    <m/>
    <d v="2024-01-06T00:00:00"/>
    <x v="14"/>
    <n v="12"/>
  </r>
  <r>
    <n v="8176"/>
    <s v="66.Dengue fever"/>
    <s v="ธันยพร สุขแสง"/>
    <m/>
    <s v="หญิง"/>
    <n v="10"/>
    <n v="3"/>
    <s v="ไม่ทราบอาชีพ/ในปกครอง"/>
    <s v="27"/>
    <x v="4"/>
    <x v="68"/>
    <x v="8"/>
    <x v="6"/>
    <m/>
    <d v="2024-03-27T00:00:00"/>
    <d v="2024-03-28T00:00:00"/>
    <m/>
    <d v="2024-01-06T00:00:00"/>
    <x v="14"/>
    <n v="12"/>
  </r>
  <r>
    <n v="8177"/>
    <s v="66.Dengue fever"/>
    <s v="ภูรวิชญ์ รัตนศรี"/>
    <m/>
    <s v="ชาย"/>
    <n v="13"/>
    <n v="5"/>
    <s v="ไม่ทราบอาชีพ/ในปกครอง"/>
    <s v="73"/>
    <x v="13"/>
    <x v="103"/>
    <x v="62"/>
    <x v="6"/>
    <m/>
    <d v="2024-03-27T00:00:00"/>
    <d v="2024-03-28T00:00:00"/>
    <m/>
    <d v="2024-01-06T00:00:00"/>
    <x v="14"/>
    <n v="12"/>
  </r>
  <r>
    <n v="8178"/>
    <s v="66.Dengue fever"/>
    <s v="นิจฐากร ช่างแกะ"/>
    <m/>
    <s v="หญิง"/>
    <n v="10"/>
    <n v="2"/>
    <s v="ไม่ทราบอาชีพ/ในปกครอง"/>
    <s v="92"/>
    <x v="4"/>
    <x v="68"/>
    <x v="8"/>
    <x v="6"/>
    <m/>
    <d v="2024-03-31T00:00:00"/>
    <d v="2024-03-31T00:00:00"/>
    <m/>
    <d v="2024-01-06T00:00:00"/>
    <x v="15"/>
    <n v="13"/>
  </r>
  <r>
    <n v="8179"/>
    <s v="26.D.H.F."/>
    <s v="อรปรียา ทุมพร"/>
    <m/>
    <s v="หญิง"/>
    <n v="18"/>
    <n v="6"/>
    <s v="ไม่ทราบอาชีพ/ในปกครอง"/>
    <s v="19"/>
    <x v="4"/>
    <x v="68"/>
    <x v="8"/>
    <x v="6"/>
    <m/>
    <d v="2024-03-26T00:00:00"/>
    <d v="2024-03-30T00:00:00"/>
    <m/>
    <d v="2024-01-06T00:00:00"/>
    <x v="15"/>
    <n v="12"/>
  </r>
  <r>
    <n v="8180"/>
    <s v="26.D.H.F."/>
    <s v="ศุภวุฒิ วิวาสุข"/>
    <m/>
    <s v="ชาย"/>
    <n v="4"/>
    <n v="2"/>
    <s v="ไม่ทราบอาชีพ/ในปกครอง"/>
    <s v="85"/>
    <x v="4"/>
    <x v="68"/>
    <x v="8"/>
    <x v="6"/>
    <m/>
    <d v="2024-03-28T00:00:00"/>
    <d v="2024-04-01T00:00:00"/>
    <m/>
    <d v="2024-01-06T00:00:00"/>
    <x v="15"/>
    <n v="12"/>
  </r>
  <r>
    <n v="8181"/>
    <s v="66.Dengue fever"/>
    <s v="ชนัญญา พูลดำริห์"/>
    <m/>
    <s v="หญิง"/>
    <n v="16"/>
    <n v="11"/>
    <s v="ไม่ทราบอาชีพ/ในปกครอง"/>
    <s v="41"/>
    <x v="4"/>
    <x v="68"/>
    <x v="8"/>
    <x v="6"/>
    <m/>
    <d v="2024-03-28T00:00:00"/>
    <d v="2024-04-02T00:00:00"/>
    <m/>
    <d v="2024-01-06T00:00:00"/>
    <x v="15"/>
    <n v="12"/>
  </r>
  <r>
    <n v="8223"/>
    <s v="26.D.H.F."/>
    <s v="สิดาภรณ์ สุขแสง"/>
    <m/>
    <s v="หญิง"/>
    <n v="11"/>
    <n v="7"/>
    <s v="นักเรียน"/>
    <s v="27"/>
    <x v="4"/>
    <x v="68"/>
    <x v="8"/>
    <x v="6"/>
    <m/>
    <d v="2024-03-21T00:00:00"/>
    <d v="2024-03-25T00:00:00"/>
    <m/>
    <d v="2024-01-06T00:00:00"/>
    <x v="14"/>
    <n v="11"/>
  </r>
  <r>
    <n v="8226"/>
    <s v="26.D.H.F."/>
    <s v="จิรเดช มราชสีห์"/>
    <m/>
    <s v="ชาย"/>
    <n v="26"/>
    <n v="11"/>
    <s v="รับจ้าง,กรรมกร"/>
    <m/>
    <x v="9"/>
    <x v="104"/>
    <x v="44"/>
    <x v="1"/>
    <m/>
    <d v="2024-03-26T00:00:00"/>
    <d v="2024-03-27T00:00:00"/>
    <m/>
    <d v="2024-01-06T00:00:00"/>
    <x v="14"/>
    <n v="12"/>
  </r>
  <r>
    <n v="8227"/>
    <s v="26.D.H.F."/>
    <s v="อภิเดช เหลาทอง"/>
    <m/>
    <s v="ชาย"/>
    <n v="16"/>
    <n v="0"/>
    <s v="นักเรียน"/>
    <s v="124"/>
    <x v="10"/>
    <x v="97"/>
    <x v="0"/>
    <x v="0"/>
    <m/>
    <d v="2024-03-28T00:00:00"/>
    <d v="2024-03-28T00:00:00"/>
    <m/>
    <d v="2024-01-06T00:00:00"/>
    <x v="14"/>
    <n v="12"/>
  </r>
  <r>
    <n v="8351"/>
    <s v="26.D.H.F."/>
    <s v="Geninus Willem Albi"/>
    <m/>
    <s v="ชาย"/>
    <n v="58"/>
    <n v="2"/>
    <s v="ไม่ทราบอาชีพ/ในปกครอง"/>
    <s v="40"/>
    <x v="7"/>
    <x v="94"/>
    <x v="10"/>
    <x v="13"/>
    <m/>
    <d v="2024-03-28T00:00:00"/>
    <d v="2024-04-01T00:00:00"/>
    <m/>
    <d v="2024-01-06T00:00:00"/>
    <x v="15"/>
    <n v="12"/>
  </r>
  <r>
    <n v="8397"/>
    <s v="66.Dengue fever"/>
    <s v="อภิชญานันท์ พรจิรวัฒน์"/>
    <m/>
    <s v="หญิง"/>
    <n v="14"/>
    <n v="5"/>
    <s v="นักเรียน"/>
    <s v="9"/>
    <x v="2"/>
    <x v="105"/>
    <x v="63"/>
    <x v="8"/>
    <m/>
    <d v="2024-04-02T00:00:00"/>
    <d v="2024-04-05T00:00:00"/>
    <m/>
    <d v="2024-01-06T00:00:00"/>
    <x v="15"/>
    <n v="13"/>
  </r>
  <r>
    <n v="8469"/>
    <s v="66.Dengue fever"/>
    <s v="ชานนท์ ทิพศาลา"/>
    <m/>
    <s v="ชาย"/>
    <n v="17"/>
    <n v="8"/>
    <s v="รับจ้าง,กรรมกร"/>
    <s v="68"/>
    <x v="3"/>
    <x v="106"/>
    <x v="63"/>
    <x v="8"/>
    <m/>
    <d v="2024-03-31T00:00:00"/>
    <d v="2024-04-07T00:00:00"/>
    <m/>
    <d v="2024-01-06T00:00:00"/>
    <x v="16"/>
    <n v="13"/>
  </r>
  <r>
    <n v="8470"/>
    <s v="66.Dengue fever"/>
    <s v="กมลทิพย์ แสงจันดา"/>
    <m/>
    <s v="หญิง"/>
    <n v="18"/>
    <n v="1"/>
    <s v="นักเรียน"/>
    <s v="96"/>
    <x v="13"/>
    <x v="107"/>
    <x v="63"/>
    <x v="8"/>
    <m/>
    <d v="2024-04-06T00:00:00"/>
    <d v="2024-04-07T00:00:00"/>
    <m/>
    <d v="2024-01-06T00:00:00"/>
    <x v="16"/>
    <n v="14"/>
  </r>
  <r>
    <n v="8570"/>
    <s v="66.Dengue fever"/>
    <s v="อาทิชา อนันตภูมิ"/>
    <m/>
    <s v="หญิง"/>
    <n v="29"/>
    <n v="8"/>
    <s v="รับจ้าง,กรรมกร"/>
    <s v="67"/>
    <x v="13"/>
    <x v="107"/>
    <x v="63"/>
    <x v="8"/>
    <m/>
    <d v="2024-04-07T00:00:00"/>
    <d v="2024-04-09T00:00:00"/>
    <m/>
    <d v="2024-01-06T00:00:00"/>
    <x v="16"/>
    <n v="14"/>
  </r>
  <r>
    <n v="8612"/>
    <s v="26.D.H.F."/>
    <s v="คำปอย นามไพร"/>
    <m/>
    <s v="หญิง"/>
    <n v="76"/>
    <n v="4"/>
    <s v="ไม่ทราบอาชีพ/ในปกครอง"/>
    <m/>
    <x v="13"/>
    <x v="108"/>
    <x v="64"/>
    <x v="1"/>
    <m/>
    <d v="2024-04-06T00:00:00"/>
    <d v="2024-04-09T00:00:00"/>
    <m/>
    <d v="2024-01-06T00:00:00"/>
    <x v="16"/>
    <n v="14"/>
  </r>
  <r>
    <n v="8636"/>
    <s v="66.Dengue fever"/>
    <s v="GEZINUS WILLEM ALBERT KLEIN VELDINK"/>
    <m/>
    <s v="ชาย"/>
    <n v="58"/>
    <n v="2"/>
    <s v="ไม่ทราบอาชีพ/ในปกครอง"/>
    <s v="40"/>
    <x v="7"/>
    <x v="94"/>
    <x v="10"/>
    <x v="13"/>
    <m/>
    <d v="2024-03-30T00:00:00"/>
    <d v="2024-04-01T00:00:00"/>
    <m/>
    <d v="2024-01-06T00:00:00"/>
    <x v="15"/>
    <n v="13"/>
  </r>
  <r>
    <n v="8711"/>
    <s v="26.D.H.F."/>
    <s v="ศศิประภา แพทย์เจริญ"/>
    <m/>
    <s v="หญิง"/>
    <n v="14"/>
    <n v="6"/>
    <s v="นักเรียน"/>
    <s v="27"/>
    <x v="2"/>
    <x v="109"/>
    <x v="65"/>
    <x v="8"/>
    <m/>
    <d v="2024-04-02T00:00:00"/>
    <d v="2024-04-05T00:00:00"/>
    <m/>
    <d v="2024-01-06T00:00:00"/>
    <x v="15"/>
    <n v="13"/>
  </r>
  <r>
    <n v="8712"/>
    <s v="66.Dengue fever"/>
    <s v="ประดิษ วะลัยใจ"/>
    <m/>
    <s v="ชาย"/>
    <n v="46"/>
    <n v="2"/>
    <s v="เกษตร"/>
    <s v="16"/>
    <x v="10"/>
    <x v="97"/>
    <x v="0"/>
    <x v="0"/>
    <m/>
    <d v="2024-04-05T00:00:00"/>
    <d v="2024-04-10T00:00:00"/>
    <m/>
    <d v="2024-01-06T00:00:00"/>
    <x v="16"/>
    <n v="13"/>
  </r>
  <r>
    <n v="8716"/>
    <s v="66.Dengue fever"/>
    <s v="ธนศร พลเยี่ยม"/>
    <m/>
    <s v="ชาย"/>
    <n v="11"/>
    <n v="7"/>
    <s v="นักเรียน"/>
    <s v="57"/>
    <x v="13"/>
    <x v="107"/>
    <x v="63"/>
    <x v="8"/>
    <m/>
    <d v="2024-04-05T00:00:00"/>
    <d v="2024-04-10T00:00:00"/>
    <m/>
    <d v="2024-01-06T00:00:00"/>
    <x v="16"/>
    <n v="13"/>
  </r>
  <r>
    <n v="8717"/>
    <s v="66.Dengue fever"/>
    <s v="ปกรณ์ธรรม พลเยี่ยม"/>
    <m/>
    <s v="ชาย"/>
    <n v="11"/>
    <n v="7"/>
    <s v="ไม่ทราบอาชีพ/ในปกครอง"/>
    <s v="57"/>
    <x v="13"/>
    <x v="107"/>
    <x v="63"/>
    <x v="8"/>
    <m/>
    <d v="2024-04-08T00:00:00"/>
    <d v="2024-04-11T00:00:00"/>
    <m/>
    <d v="2024-01-06T00:00:00"/>
    <x v="16"/>
    <n v="14"/>
  </r>
  <r>
    <n v="8758"/>
    <s v="26.D.H.F."/>
    <s v="ปนัตพงษ์ สัตยไพศาล"/>
    <m/>
    <s v="ชาย"/>
    <n v="37"/>
    <n v="6"/>
    <s v="ค้าขาย"/>
    <s v="559"/>
    <x v="4"/>
    <x v="19"/>
    <x v="18"/>
    <x v="6"/>
    <m/>
    <d v="2024-04-04T00:00:00"/>
    <d v="2024-04-09T00:00:00"/>
    <m/>
    <d v="2024-01-06T00:00:00"/>
    <x v="16"/>
    <n v="13"/>
  </r>
  <r>
    <n v="8763"/>
    <s v="66.Dengue fever"/>
    <s v="ศิริกัญญา ทิพอาจ"/>
    <m/>
    <s v="หญิง"/>
    <n v="10"/>
    <n v="5"/>
    <s v="ไม่ทราบอาชีพ/ในปกครอง"/>
    <s v="19"/>
    <x v="3"/>
    <x v="106"/>
    <x v="63"/>
    <x v="8"/>
    <m/>
    <d v="2024-04-08T00:00:00"/>
    <d v="2024-04-12T00:00:00"/>
    <m/>
    <d v="2024-01-06T00:00:00"/>
    <x v="16"/>
    <n v="14"/>
  </r>
  <r>
    <n v="8878"/>
    <s v="66.Dengue fever"/>
    <s v="เมธี แซ่เตีย"/>
    <m/>
    <s v="ชาย"/>
    <n v="14"/>
    <n v="1"/>
    <s v="นักเรียน"/>
    <s v="3"/>
    <x v="3"/>
    <x v="106"/>
    <x v="63"/>
    <x v="8"/>
    <m/>
    <d v="2024-04-13T00:00:00"/>
    <d v="2024-04-15T00:00:00"/>
    <m/>
    <d v="2024-01-06T00:00:00"/>
    <x v="17"/>
    <n v="15"/>
  </r>
  <r>
    <n v="8890"/>
    <s v="26.D.H.F."/>
    <s v="วีรศักดิ์ มูลมณี"/>
    <m/>
    <s v="ชาย"/>
    <n v="30"/>
    <n v="5"/>
    <s v="นักเรียน"/>
    <s v="184"/>
    <x v="19"/>
    <x v="110"/>
    <x v="14"/>
    <x v="7"/>
    <m/>
    <d v="2024-04-15T00:00:00"/>
    <d v="2024-04-15T00:00:00"/>
    <m/>
    <d v="2024-01-06T00:00:00"/>
    <x v="17"/>
    <n v="15"/>
  </r>
  <r>
    <n v="8956"/>
    <s v="26.D.H.F."/>
    <s v="ณัฐวุฒิ ทองเกลี้ยง"/>
    <m/>
    <s v="ชาย"/>
    <n v="12"/>
    <n v="7"/>
    <s v="นักเรียน"/>
    <s v="127"/>
    <x v="5"/>
    <x v="66"/>
    <x v="32"/>
    <x v="3"/>
    <m/>
    <d v="2024-04-13T00:00:00"/>
    <d v="2024-04-13T00:00:00"/>
    <m/>
    <d v="2024-01-06T00:00:00"/>
    <x v="17"/>
    <n v="15"/>
  </r>
  <r>
    <n v="8957"/>
    <s v="66.Dengue fever"/>
    <s v="วริศยา เฟื่องขจร"/>
    <m/>
    <s v="หญิง"/>
    <n v="13"/>
    <n v="7"/>
    <s v="งานบ้าน"/>
    <s v="147"/>
    <x v="13"/>
    <x v="111"/>
    <x v="61"/>
    <x v="0"/>
    <m/>
    <d v="2024-04-12T00:00:00"/>
    <d v="2024-04-12T00:00:00"/>
    <m/>
    <d v="2024-01-06T00:00:00"/>
    <x v="16"/>
    <n v="14"/>
  </r>
  <r>
    <n v="8960"/>
    <s v="66.Dengue fever"/>
    <s v="ศิริขวัญ โอชาผล"/>
    <m/>
    <s v="หญิง"/>
    <n v="30"/>
    <n v="8"/>
    <s v="ไม่ทราบอาชีพ/ในปกครอง"/>
    <s v="251"/>
    <x v="15"/>
    <x v="112"/>
    <x v="61"/>
    <x v="0"/>
    <m/>
    <d v="2024-04-16T00:00:00"/>
    <d v="2024-04-16T00:00:00"/>
    <m/>
    <d v="2024-01-06T00:00:00"/>
    <x v="17"/>
    <n v="15"/>
  </r>
  <r>
    <n v="9009"/>
    <s v="26.D.H.F."/>
    <s v="กุลธิดา ทองหอม"/>
    <m/>
    <s v="หญิง"/>
    <n v="10"/>
    <n v="1"/>
    <s v="ไม่ทราบอาชีพ/ในปกครอง"/>
    <s v="65"/>
    <x v="5"/>
    <x v="66"/>
    <x v="32"/>
    <x v="3"/>
    <m/>
    <d v="2024-04-11T00:00:00"/>
    <d v="2024-04-15T00:00:00"/>
    <m/>
    <d v="2024-01-06T00:00:00"/>
    <x v="17"/>
    <n v="14"/>
  </r>
  <r>
    <n v="9139"/>
    <s v="66.Dengue fever"/>
    <s v="ชลดา บุญชัยมาตย์"/>
    <m/>
    <s v="หญิง"/>
    <n v="58"/>
    <n v="8"/>
    <s v="รับจ้าง,กรรมกร"/>
    <s v="159"/>
    <x v="7"/>
    <x v="113"/>
    <x v="43"/>
    <x v="4"/>
    <m/>
    <d v="2024-04-11T00:00:00"/>
    <d v="2024-04-11T00:00:00"/>
    <m/>
    <d v="2024-01-06T00:00:00"/>
    <x v="16"/>
    <n v="14"/>
  </r>
  <r>
    <n v="9140"/>
    <s v="66.Dengue fever"/>
    <s v="ก้องภพ ใจช่วง"/>
    <m/>
    <s v="ชาย"/>
    <n v="12"/>
    <n v="8"/>
    <s v="ไม่ทราบอาชีพ/ในปกครอง"/>
    <s v="106"/>
    <x v="14"/>
    <x v="114"/>
    <x v="66"/>
    <x v="18"/>
    <m/>
    <d v="2024-04-09T00:00:00"/>
    <d v="2024-04-10T00:00:00"/>
    <m/>
    <d v="2024-01-06T00:00:00"/>
    <x v="16"/>
    <n v="14"/>
  </r>
  <r>
    <n v="9141"/>
    <s v="66.Dengue fever"/>
    <s v="ศิลป์สุรสีห์ ปิยะรัตน์"/>
    <m/>
    <s v="ชาย"/>
    <n v="29"/>
    <n v="2"/>
    <s v="อื่นๆ"/>
    <s v="2"/>
    <x v="4"/>
    <x v="68"/>
    <x v="8"/>
    <x v="6"/>
    <m/>
    <d v="2024-04-03T00:00:00"/>
    <d v="2024-04-05T00:00:00"/>
    <m/>
    <d v="2024-01-06T00:00:00"/>
    <x v="15"/>
    <n v="13"/>
  </r>
  <r>
    <n v="9142"/>
    <s v="66.Dengue fever"/>
    <s v="หงส์ลดา แพงกัญญา"/>
    <m/>
    <s v="หญิง"/>
    <n v="28"/>
    <n v="8"/>
    <s v="รับจ้าง,กรรมกร"/>
    <s v="119"/>
    <x v="4"/>
    <x v="68"/>
    <x v="8"/>
    <x v="6"/>
    <m/>
    <d v="2024-04-04T00:00:00"/>
    <d v="2024-04-06T00:00:00"/>
    <m/>
    <d v="2024-01-06T00:00:00"/>
    <x v="16"/>
    <n v="13"/>
  </r>
  <r>
    <n v="9146"/>
    <s v="66.Dengue fever"/>
    <s v="ศิริลักษณ์ หงษ์หนองหว้า"/>
    <m/>
    <s v="หญิง"/>
    <n v="24"/>
    <n v="0"/>
    <s v="รับจ้าง,กรรมกร"/>
    <s v="64"/>
    <x v="12"/>
    <x v="60"/>
    <x v="18"/>
    <x v="6"/>
    <m/>
    <d v="2024-04-04T00:00:00"/>
    <d v="2024-04-09T00:00:00"/>
    <m/>
    <d v="2024-01-06T00:00:00"/>
    <x v="16"/>
    <n v="13"/>
  </r>
  <r>
    <n v="9155"/>
    <s v="66.Dengue fever"/>
    <s v="นวรัตน์ สวัสนะที"/>
    <m/>
    <s v="หญิง"/>
    <n v="14"/>
    <n v="7"/>
    <s v="ไม่ทราบอาชีพ/ในปกครอง"/>
    <s v="189"/>
    <x v="13"/>
    <x v="111"/>
    <x v="61"/>
    <x v="0"/>
    <m/>
    <d v="2024-04-13T00:00:00"/>
    <d v="2024-04-17T00:00:00"/>
    <m/>
    <d v="2024-01-06T00:00:00"/>
    <x v="17"/>
    <n v="15"/>
  </r>
  <r>
    <n v="9162"/>
    <s v="26.D.H.F."/>
    <s v="ชลดา ทองศรี"/>
    <m/>
    <s v="หญิง"/>
    <n v="57"/>
    <n v="11"/>
    <s v="เกษตร"/>
    <s v="126"/>
    <x v="10"/>
    <x v="97"/>
    <x v="0"/>
    <x v="0"/>
    <m/>
    <d v="2024-04-06T00:00:00"/>
    <d v="2024-04-11T00:00:00"/>
    <m/>
    <d v="2024-01-06T00:00:00"/>
    <x v="16"/>
    <n v="14"/>
  </r>
  <r>
    <n v="9196"/>
    <s v="66.Dengue fever"/>
    <s v="เพียงขวัญ ศรีชนะ"/>
    <m/>
    <s v="หญิง"/>
    <n v="10"/>
    <n v="9"/>
    <s v="นักเรียน"/>
    <s v="113"/>
    <x v="0"/>
    <x v="102"/>
    <x v="61"/>
    <x v="0"/>
    <m/>
    <d v="2024-04-18T00:00:00"/>
    <d v="2024-04-18T00:00:00"/>
    <m/>
    <d v="2024-01-06T00:00:00"/>
    <x v="17"/>
    <n v="15"/>
  </r>
  <r>
    <n v="9204"/>
    <s v="66.Dengue fever"/>
    <s v="ธีรพล ผักขเชด"/>
    <m/>
    <s v="ชาย"/>
    <n v="12"/>
    <n v="9"/>
    <s v="ไม่ทราบอาชีพ/ในปกครอง"/>
    <s v="87"/>
    <x v="5"/>
    <x v="66"/>
    <x v="32"/>
    <x v="3"/>
    <m/>
    <d v="2024-04-13T00:00:00"/>
    <d v="2024-04-15T00:00:00"/>
    <m/>
    <d v="2024-01-06T00:00:00"/>
    <x v="17"/>
    <n v="15"/>
  </r>
  <r>
    <n v="9216"/>
    <s v="26.D.H.F."/>
    <s v="ธนวัฒน์ แสงเฉวตร"/>
    <m/>
    <s v="ชาย"/>
    <n v="11"/>
    <n v="8"/>
    <s v="ไม่ทราบอาชีพ/ในปกครอง"/>
    <s v="36"/>
    <x v="10"/>
    <x v="63"/>
    <x v="10"/>
    <x v="13"/>
    <m/>
    <d v="2024-04-16T00:00:00"/>
    <d v="2024-04-13T00:00:00"/>
    <m/>
    <d v="2024-01-06T00:00:00"/>
    <x v="17"/>
    <n v="15"/>
  </r>
  <r>
    <n v="9253"/>
    <s v="66.Dengue fever"/>
    <s v="ชานน จันทร์มณี"/>
    <m/>
    <s v="ชาย"/>
    <n v="14"/>
    <n v="7"/>
    <s v="นักเรียน"/>
    <s v="63"/>
    <x v="14"/>
    <x v="50"/>
    <x v="32"/>
    <x v="3"/>
    <m/>
    <d v="2024-04-19T00:00:00"/>
    <d v="2024-04-19T00:00:00"/>
    <m/>
    <d v="2024-01-06T00:00:00"/>
    <x v="17"/>
    <n v="15"/>
  </r>
  <r>
    <n v="9385"/>
    <s v="66.Dengue fever"/>
    <s v="ศศินิภาศ์ ชันพรมมา"/>
    <m/>
    <s v="หญิง"/>
    <n v="11"/>
    <n v="1"/>
    <s v="นักเรียน"/>
    <s v="83"/>
    <x v="13"/>
    <x v="107"/>
    <x v="63"/>
    <x v="8"/>
    <m/>
    <d v="2024-04-16T00:00:00"/>
    <d v="2024-04-21T00:00:00"/>
    <m/>
    <d v="2024-01-06T00:00:00"/>
    <x v="18"/>
    <n v="15"/>
  </r>
  <r>
    <n v="9386"/>
    <s v="66.Dengue fever"/>
    <s v="เทียนแก้ว ปีไธสง"/>
    <m/>
    <s v="หญิง"/>
    <n v="21"/>
    <n v="5"/>
    <s v="รับจ้าง,กรรมกร"/>
    <s v="95"/>
    <x v="2"/>
    <x v="109"/>
    <x v="65"/>
    <x v="8"/>
    <m/>
    <d v="2024-04-18T00:00:00"/>
    <d v="2024-04-21T00:00:00"/>
    <m/>
    <d v="2024-01-06T00:00:00"/>
    <x v="18"/>
    <n v="15"/>
  </r>
  <r>
    <n v="9405"/>
    <s v="66.Dengue fever"/>
    <s v="ชลดา แสงสว่าง"/>
    <m/>
    <s v="หญิง"/>
    <n v="36"/>
    <n v="8"/>
    <s v="รับจ้าง,กรรมกร"/>
    <s v="121"/>
    <x v="3"/>
    <x v="106"/>
    <x v="63"/>
    <x v="8"/>
    <m/>
    <d v="2024-04-18T00:00:00"/>
    <d v="2024-04-21T00:00:00"/>
    <m/>
    <d v="2024-01-06T00:00:00"/>
    <x v="18"/>
    <n v="15"/>
  </r>
  <r>
    <n v="9431"/>
    <s v="26.D.H.F."/>
    <s v="ธัญรดา แสนสุพรรณ"/>
    <m/>
    <s v="หญิง"/>
    <n v="19"/>
    <n v="10"/>
    <s v="นักเรียน"/>
    <s v="34"/>
    <x v="10"/>
    <x v="97"/>
    <x v="0"/>
    <x v="0"/>
    <m/>
    <d v="2024-04-11T00:00:00"/>
    <d v="2024-04-14T00:00:00"/>
    <m/>
    <d v="2024-01-06T00:00:00"/>
    <x v="17"/>
    <n v="14"/>
  </r>
  <r>
    <n v="9464"/>
    <s v="26.D.H.F."/>
    <s v="อนุธิดา พรหมพักตร"/>
    <m/>
    <s v="หญิง"/>
    <n v="12"/>
    <n v="7"/>
    <s v="นักเรียน"/>
    <s v="155"/>
    <x v="14"/>
    <x v="115"/>
    <x v="64"/>
    <x v="1"/>
    <m/>
    <d v="2024-04-20T00:00:00"/>
    <d v="2024-04-21T00:00:00"/>
    <m/>
    <d v="2024-01-06T00:00:00"/>
    <x v="18"/>
    <n v="16"/>
  </r>
  <r>
    <n v="9476"/>
    <s v="66.Dengue fever"/>
    <s v="ทิพวรรณ หนองขุ่นสาร"/>
    <m/>
    <s v="หญิง"/>
    <n v="25"/>
    <n v="0"/>
    <s v="เกษตร"/>
    <s v="187"/>
    <x v="10"/>
    <x v="97"/>
    <x v="0"/>
    <x v="0"/>
    <m/>
    <d v="2024-04-17T00:00:00"/>
    <d v="2024-04-20T00:00:00"/>
    <m/>
    <d v="2024-01-06T00:00:00"/>
    <x v="18"/>
    <n v="15"/>
  </r>
  <r>
    <n v="9488"/>
    <s v="26.D.H.F."/>
    <s v="เสาวคนธ์ โคตพรม"/>
    <m/>
    <s v="หญิง"/>
    <n v="23"/>
    <n v="7"/>
    <s v="ข้าราชการ"/>
    <s v="35"/>
    <x v="0"/>
    <x v="102"/>
    <x v="61"/>
    <x v="0"/>
    <m/>
    <d v="2024-04-22T00:00:00"/>
    <d v="2024-04-22T00:00:00"/>
    <m/>
    <d v="2024-01-06T00:00:00"/>
    <x v="18"/>
    <n v="16"/>
  </r>
  <r>
    <n v="9659"/>
    <s v="26.D.H.F."/>
    <s v="พีรวิชญ์ กัญญาคำ"/>
    <m/>
    <s v="ชาย"/>
    <n v="15"/>
    <n v="3"/>
    <s v="นักเรียน"/>
    <s v="90"/>
    <x v="5"/>
    <x v="92"/>
    <x v="62"/>
    <x v="6"/>
    <m/>
    <d v="2024-04-18T00:00:00"/>
    <d v="2024-04-19T00:00:00"/>
    <m/>
    <d v="2024-01-06T00:00:00"/>
    <x v="17"/>
    <n v="15"/>
  </r>
  <r>
    <n v="9665"/>
    <s v="66.Dengue fever"/>
    <s v="ปัญญาภา มงคลแก่นทราย"/>
    <m/>
    <s v="หญิง"/>
    <n v="7"/>
    <n v="10"/>
    <s v="นักเรียน"/>
    <s v="45"/>
    <x v="11"/>
    <x v="116"/>
    <x v="1"/>
    <x v="1"/>
    <m/>
    <d v="2024-04-18T00:00:00"/>
    <d v="2024-04-21T00:00:00"/>
    <m/>
    <d v="2024-01-06T00:00:00"/>
    <x v="18"/>
    <n v="15"/>
  </r>
  <r>
    <n v="9741"/>
    <s v="26.D.H.F."/>
    <s v="ณัฏฐกิตติ์ วงศ์ไชยา"/>
    <m/>
    <s v="ชาย"/>
    <n v="9"/>
    <n v="8"/>
    <s v="ไม่ทราบอาชีพ/ในปกครอง"/>
    <s v="166"/>
    <x v="0"/>
    <x v="102"/>
    <x v="61"/>
    <x v="0"/>
    <m/>
    <d v="2024-04-21T00:00:00"/>
    <d v="2024-04-24T00:00:00"/>
    <m/>
    <d v="2024-01-06T00:00:00"/>
    <x v="18"/>
    <n v="16"/>
  </r>
  <r>
    <n v="9743"/>
    <s v="26.D.H.F."/>
    <s v="กัญจนา ท้าวบุตร"/>
    <m/>
    <s v="หญิง"/>
    <n v="45"/>
    <n v="5"/>
    <s v="รับจ้าง,กรรมกร"/>
    <s v="104"/>
    <x v="13"/>
    <x v="107"/>
    <x v="63"/>
    <x v="8"/>
    <m/>
    <d v="2024-04-20T00:00:00"/>
    <d v="2024-04-24T00:00:00"/>
    <m/>
    <d v="2024-01-06T00:00:00"/>
    <x v="18"/>
    <n v="16"/>
  </r>
  <r>
    <n v="9746"/>
    <s v="66.Dengue fever"/>
    <s v="ชยันต์ มะณี"/>
    <m/>
    <s v="ชาย"/>
    <n v="11"/>
    <n v="10"/>
    <s v="นักเรียน"/>
    <s v="68"/>
    <x v="3"/>
    <x v="106"/>
    <x v="63"/>
    <x v="8"/>
    <m/>
    <d v="2024-04-21T00:00:00"/>
    <d v="2024-04-25T00:00:00"/>
    <m/>
    <d v="2024-01-06T00:00:00"/>
    <x v="18"/>
    <n v="16"/>
  </r>
  <r>
    <n v="9886"/>
    <s v="26.D.H.F."/>
    <s v="ประภาวดี สังฆมณี"/>
    <m/>
    <s v="หญิง"/>
    <n v="28"/>
    <n v="3"/>
    <s v="รับจ้าง,กรรมกร"/>
    <s v="196"/>
    <x v="10"/>
    <x v="117"/>
    <x v="67"/>
    <x v="1"/>
    <m/>
    <d v="2024-04-19T00:00:00"/>
    <d v="2024-04-22T00:00:00"/>
    <m/>
    <d v="2024-01-06T00:00:00"/>
    <x v="18"/>
    <n v="15"/>
  </r>
  <r>
    <n v="9970"/>
    <s v="66.Dengue fever"/>
    <s v="ภาวิณี ชอบบุญ"/>
    <m/>
    <s v="หญิง"/>
    <n v="16"/>
    <n v="9"/>
    <s v="นักเรียน"/>
    <s v="33"/>
    <x v="2"/>
    <x v="2"/>
    <x v="2"/>
    <x v="0"/>
    <m/>
    <d v="2024-04-21T00:00:00"/>
    <d v="2024-04-26T00:00:00"/>
    <m/>
    <d v="2024-01-06T00:00:00"/>
    <x v="18"/>
    <n v="16"/>
  </r>
  <r>
    <n v="10013"/>
    <s v="26.D.H.F."/>
    <s v="นิธิพร นิลไชย์"/>
    <m/>
    <s v="หญิง"/>
    <n v="27"/>
    <n v="11"/>
    <s v="อื่นๆ"/>
    <s v="202"/>
    <x v="10"/>
    <x v="97"/>
    <x v="0"/>
    <x v="0"/>
    <m/>
    <d v="2024-04-17T00:00:00"/>
    <d v="2024-04-24T00:00:00"/>
    <m/>
    <d v="2024-01-06T00:00:00"/>
    <x v="18"/>
    <n v="15"/>
  </r>
  <r>
    <n v="10032"/>
    <s v="66.Dengue fever"/>
    <s v="กมลชนก กะตะโท"/>
    <m/>
    <s v="หญิง"/>
    <n v="9"/>
    <n v="6"/>
    <s v="ไม่ทราบอาชีพ/ในปกครอง"/>
    <s v="147"/>
    <x v="3"/>
    <x v="118"/>
    <x v="68"/>
    <x v="2"/>
    <m/>
    <d v="2024-04-27T00:00:00"/>
    <d v="2024-04-27T00:00:00"/>
    <m/>
    <d v="2024-01-06T00:00:00"/>
    <x v="19"/>
    <n v="17"/>
  </r>
  <r>
    <n v="10051"/>
    <s v="26.D.H.F."/>
    <s v="จารวี สินภักดี"/>
    <m/>
    <s v="หญิง"/>
    <n v="3"/>
    <n v="4"/>
    <s v="ไม่ทราบอาชีพ/ในปกครอง"/>
    <s v="160"/>
    <x v="13"/>
    <x v="111"/>
    <x v="61"/>
    <x v="0"/>
    <m/>
    <d v="2024-04-22T00:00:00"/>
    <d v="2024-04-26T00:00:00"/>
    <m/>
    <d v="2024-01-06T00:00:00"/>
    <x v="18"/>
    <n v="16"/>
  </r>
  <r>
    <n v="10108"/>
    <s v="66.Dengue fever"/>
    <s v="ภานุเดช โพโสลี"/>
    <m/>
    <s v="ชาย"/>
    <n v="24"/>
    <n v="8"/>
    <s v="นักเรียน"/>
    <m/>
    <x v="7"/>
    <x v="119"/>
    <x v="11"/>
    <x v="7"/>
    <m/>
    <d v="2024-04-25T00:00:00"/>
    <d v="2024-04-29T00:00:00"/>
    <m/>
    <d v="2024-01-06T00:00:00"/>
    <x v="19"/>
    <n v="16"/>
  </r>
  <r>
    <n v="10221"/>
    <s v="66.Dengue fever"/>
    <s v="จิรภัทร ศรศาสตร์"/>
    <m/>
    <s v="ชาย"/>
    <n v="10"/>
    <n v="11"/>
    <s v="ไม่ทราบอาชีพ/ในปกครอง"/>
    <s v="225"/>
    <x v="4"/>
    <x v="19"/>
    <x v="18"/>
    <x v="6"/>
    <m/>
    <d v="2024-04-13T00:00:00"/>
    <d v="2024-04-18T00:00:00"/>
    <m/>
    <d v="2024-01-06T00:00:00"/>
    <x v="17"/>
    <n v="15"/>
  </r>
  <r>
    <n v="10224"/>
    <s v="66.Dengue fever"/>
    <s v="ศราวิน สุขแสวง"/>
    <m/>
    <s v="ชาย"/>
    <n v="11"/>
    <n v="10"/>
    <s v="ไม่ทราบอาชีพ/ในปกครอง"/>
    <s v="77"/>
    <x v="12"/>
    <x v="60"/>
    <x v="18"/>
    <x v="6"/>
    <m/>
    <d v="2024-04-17T00:00:00"/>
    <d v="2024-04-22T00:00:00"/>
    <m/>
    <d v="2024-01-06T00:00:00"/>
    <x v="18"/>
    <n v="15"/>
  </r>
  <r>
    <n v="10228"/>
    <s v="66.Dengue fever"/>
    <s v="ระดม สุขแสวง"/>
    <m/>
    <s v="ชาย"/>
    <n v="50"/>
    <n v="2"/>
    <s v="อื่นๆ"/>
    <s v="77"/>
    <x v="12"/>
    <x v="60"/>
    <x v="18"/>
    <x v="6"/>
    <m/>
    <d v="2024-04-21T00:00:00"/>
    <d v="2024-04-24T00:00:00"/>
    <m/>
    <d v="2024-01-06T00:00:00"/>
    <x v="18"/>
    <n v="16"/>
  </r>
  <r>
    <n v="10229"/>
    <s v="66.Dengue fever"/>
    <s v="วิชุดา แก้วสมบัติ"/>
    <m/>
    <s v="หญิง"/>
    <n v="18"/>
    <n v="1"/>
    <s v="ไม่ทราบอาชีพ/ในปกครอง"/>
    <s v="120"/>
    <x v="6"/>
    <x v="120"/>
    <x v="69"/>
    <x v="6"/>
    <m/>
    <d v="2024-04-22T00:00:00"/>
    <d v="2024-04-25T00:00:00"/>
    <m/>
    <d v="2024-01-06T00:00:00"/>
    <x v="18"/>
    <n v="16"/>
  </r>
  <r>
    <n v="10230"/>
    <s v="66.Dengue fever"/>
    <s v="หนึ่งฤทัย สินเนือง"/>
    <m/>
    <s v="หญิง"/>
    <n v="31"/>
    <n v="4"/>
    <s v="อื่นๆ"/>
    <s v="4"/>
    <x v="4"/>
    <x v="68"/>
    <x v="8"/>
    <x v="6"/>
    <m/>
    <d v="2024-04-19T00:00:00"/>
    <d v="2024-04-22T00:00:00"/>
    <m/>
    <d v="2024-01-06T00:00:00"/>
    <x v="18"/>
    <n v="15"/>
  </r>
  <r>
    <n v="10232"/>
    <s v="66.Dengue fever"/>
    <s v="ณัฎฐา สุขแสวง"/>
    <m/>
    <s v="หญิง"/>
    <n v="14"/>
    <n v="8"/>
    <s v="ไม่ทราบอาชีพ/ในปกครอง"/>
    <s v="77"/>
    <x v="12"/>
    <x v="60"/>
    <x v="18"/>
    <x v="6"/>
    <m/>
    <d v="2024-04-19T00:00:00"/>
    <d v="2024-04-22T00:00:00"/>
    <m/>
    <d v="2024-01-06T00:00:00"/>
    <x v="18"/>
    <n v="15"/>
  </r>
  <r>
    <n v="10245"/>
    <s v="66.Dengue fever"/>
    <s v="สราวุฒ อบอุ่น"/>
    <m/>
    <s v="ชาย"/>
    <n v="14"/>
    <n v="10"/>
    <s v="ไม่ทราบอาชีพ/ในปกครอง"/>
    <s v="28"/>
    <x v="12"/>
    <x v="60"/>
    <x v="18"/>
    <x v="6"/>
    <m/>
    <d v="2024-04-17T00:00:00"/>
    <d v="2024-04-17T00:00:00"/>
    <m/>
    <d v="2024-01-06T00:00:00"/>
    <x v="17"/>
    <n v="15"/>
  </r>
  <r>
    <n v="10254"/>
    <s v="66.Dengue fever"/>
    <s v="ชลธิชา ใจตรง"/>
    <m/>
    <s v="หญิง"/>
    <n v="13"/>
    <n v="4"/>
    <s v="ไม่ทราบอาชีพ/ในปกครอง"/>
    <s v="376"/>
    <x v="4"/>
    <x v="19"/>
    <x v="18"/>
    <x v="6"/>
    <m/>
    <d v="2024-04-17T00:00:00"/>
    <d v="2024-04-17T00:00:00"/>
    <m/>
    <d v="2024-01-06T00:00:00"/>
    <x v="17"/>
    <n v="15"/>
  </r>
  <r>
    <n v="10302"/>
    <s v="66.Dengue fever"/>
    <s v="ธีรภัทร์ เพชรคีรีสกุล"/>
    <m/>
    <s v="ชาย"/>
    <n v="14"/>
    <n v="8"/>
    <s v="นักเรียน"/>
    <s v="8"/>
    <x v="13"/>
    <x v="107"/>
    <x v="63"/>
    <x v="8"/>
    <m/>
    <d v="2024-04-27T00:00:00"/>
    <d v="2024-05-01T00:00:00"/>
    <m/>
    <d v="2024-01-06T00:00:00"/>
    <x v="19"/>
    <n v="17"/>
  </r>
  <r>
    <n v="10321"/>
    <s v="26.D.H.F."/>
    <s v="ธณะชัย พัฒนาศูร"/>
    <m/>
    <s v="ชาย"/>
    <n v="18"/>
    <n v="3"/>
    <s v="นักเรียน"/>
    <s v="19"/>
    <x v="15"/>
    <x v="93"/>
    <x v="70"/>
    <x v="14"/>
    <m/>
    <d v="2024-04-12T00:00:00"/>
    <d v="2024-04-13T00:00:00"/>
    <m/>
    <d v="2024-01-06T00:00:00"/>
    <x v="17"/>
    <n v="14"/>
  </r>
  <r>
    <n v="10385"/>
    <s v="66.Dengue fever"/>
    <s v="นฤบดินทร์   บุตรสาสินธุ์"/>
    <m/>
    <s v="ชาย"/>
    <n v="6"/>
    <n v="4"/>
    <s v="ไม่ทราบอาชีพ/ในปกครอง"/>
    <s v="64"/>
    <x v="7"/>
    <x v="121"/>
    <x v="6"/>
    <x v="4"/>
    <m/>
    <d v="2024-04-27T00:00:00"/>
    <d v="2024-04-27T00:00:00"/>
    <m/>
    <d v="2024-01-06T00:00:00"/>
    <x v="19"/>
    <n v="17"/>
  </r>
  <r>
    <n v="10514"/>
    <s v="26.D.H.F."/>
    <s v="รุจิรา บุญโนนแต้"/>
    <m/>
    <s v="หญิง"/>
    <n v="24"/>
    <n v="10"/>
    <s v="นักเรียน"/>
    <s v="1"/>
    <x v="8"/>
    <x v="122"/>
    <x v="17"/>
    <x v="0"/>
    <m/>
    <d v="2024-04-26T00:00:00"/>
    <d v="2024-05-01T00:00:00"/>
    <m/>
    <d v="2024-01-06T00:00:00"/>
    <x v="19"/>
    <n v="16"/>
  </r>
  <r>
    <n v="10731"/>
    <s v="66.Dengue fever"/>
    <s v="ธีรดา เพชรคีรีสกุล"/>
    <m/>
    <s v="หญิง"/>
    <n v="10"/>
    <n v="2"/>
    <s v="นักเรียน"/>
    <s v="8"/>
    <x v="13"/>
    <x v="107"/>
    <x v="63"/>
    <x v="8"/>
    <m/>
    <d v="2024-05-04T00:00:00"/>
    <d v="2024-05-07T00:00:00"/>
    <m/>
    <d v="2024-01-06T00:00:00"/>
    <x v="20"/>
    <n v="18"/>
  </r>
  <r>
    <n v="10752"/>
    <s v="26.D.H.F."/>
    <s v="สมไชย ศรีหาวงศ์"/>
    <m/>
    <s v="ชาย"/>
    <n v="67"/>
    <n v="0"/>
    <s v="เกษตร"/>
    <m/>
    <x v="6"/>
    <x v="123"/>
    <x v="31"/>
    <x v="7"/>
    <m/>
    <d v="2024-05-02T00:00:00"/>
    <d v="2024-05-03T00:00:00"/>
    <m/>
    <d v="2024-01-06T00:00:00"/>
    <x v="19"/>
    <n v="17"/>
  </r>
  <r>
    <n v="10861"/>
    <s v="66.Dengue fever"/>
    <s v="ฐิติคุณ สุนทรโชติ"/>
    <m/>
    <s v="ชาย"/>
    <n v="13"/>
    <n v="9"/>
    <s v="นักเรียน"/>
    <s v="9"/>
    <x v="3"/>
    <x v="124"/>
    <x v="1"/>
    <x v="1"/>
    <m/>
    <d v="2024-04-26T00:00:00"/>
    <d v="2024-05-01T00:00:00"/>
    <m/>
    <d v="2024-01-06T00:00:00"/>
    <x v="19"/>
    <n v="16"/>
  </r>
  <r>
    <n v="10886"/>
    <s v="66.Dengue fever"/>
    <s v="สุรวุฒิ โคตุเคน"/>
    <m/>
    <s v="ชาย"/>
    <n v="20"/>
    <n v="9"/>
    <s v="นักเรียน"/>
    <s v="111"/>
    <x v="3"/>
    <x v="106"/>
    <x v="63"/>
    <x v="8"/>
    <m/>
    <d v="2024-05-02T00:00:00"/>
    <d v="2024-05-05T00:00:00"/>
    <m/>
    <d v="2024-01-06T00:00:00"/>
    <x v="20"/>
    <n v="17"/>
  </r>
  <r>
    <n v="11211"/>
    <s v="26.D.H.F."/>
    <s v="ธีระพงศ์ ประกลาง"/>
    <m/>
    <s v="ชาย"/>
    <n v="35"/>
    <n v="9"/>
    <s v="รับจ้าง,กรรมกร"/>
    <s v="132"/>
    <x v="10"/>
    <x v="125"/>
    <x v="64"/>
    <x v="1"/>
    <m/>
    <d v="2024-05-02T00:00:00"/>
    <d v="2024-05-06T00:00:00"/>
    <m/>
    <d v="2024-01-06T00:00:00"/>
    <x v="20"/>
    <n v="17"/>
  </r>
  <r>
    <n v="11074"/>
    <s v="66.Dengue fever"/>
    <s v="ทักษ์ดนัย สหัสนา"/>
    <m/>
    <s v="ชาย"/>
    <n v="16"/>
    <n v="10"/>
    <s v="นักเรียน"/>
    <s v="115"/>
    <x v="14"/>
    <x v="114"/>
    <x v="66"/>
    <x v="18"/>
    <m/>
    <d v="2024-05-10T00:00:00"/>
    <d v="2024-05-10T00:00:00"/>
    <m/>
    <d v="2024-01-06T00:00:00"/>
    <x v="20"/>
    <n v="18"/>
  </r>
  <r>
    <n v="11269"/>
    <s v="66.Dengue fever"/>
    <s v="นิธิกร อ่อนพุทธา"/>
    <m/>
    <s v="ชาย"/>
    <n v="8"/>
    <n v="2"/>
    <s v="นักเรียน"/>
    <s v="158"/>
    <x v="15"/>
    <x v="112"/>
    <x v="61"/>
    <x v="0"/>
    <m/>
    <d v="2024-05-11T00:00:00"/>
    <d v="2024-05-11T00:00:00"/>
    <m/>
    <d v="2024-01-06T00:00:00"/>
    <x v="21"/>
    <n v="19"/>
  </r>
  <r>
    <n v="11387"/>
    <s v="66.Dengue fever"/>
    <s v="อำนวย สุวรรณวงค์"/>
    <m/>
    <s v="ชาย"/>
    <n v="52"/>
    <n v="4"/>
    <s v="เกษตร"/>
    <s v="23"/>
    <x v="10"/>
    <x v="126"/>
    <x v="53"/>
    <x v="6"/>
    <m/>
    <d v="2024-05-05T00:00:00"/>
    <d v="2024-05-12T00:00:00"/>
    <m/>
    <d v="2024-01-06T00:00:00"/>
    <x v="21"/>
    <n v="18"/>
  </r>
  <r>
    <n v="11415"/>
    <s v="26.D.H.F."/>
    <s v="ณัฐพล ขาวสำอางค์"/>
    <m/>
    <s v="ชาย"/>
    <n v="27"/>
    <n v="8"/>
    <s v="ทหาร,ตำรวจ"/>
    <s v="81"/>
    <x v="16"/>
    <x v="127"/>
    <x v="61"/>
    <x v="0"/>
    <m/>
    <d v="2024-05-13T00:00:00"/>
    <d v="2024-05-13T00:00:00"/>
    <m/>
    <d v="2024-01-06T00:00:00"/>
    <x v="21"/>
    <n v="19"/>
  </r>
  <r>
    <n v="11480"/>
    <s v="26.D.H.F."/>
    <s v="สุทัศน์ ลาดหนองขุ่น"/>
    <m/>
    <s v="ชาย"/>
    <n v="40"/>
    <n v="8"/>
    <s v="เกษตร"/>
    <s v="112"/>
    <x v="10"/>
    <x v="97"/>
    <x v="0"/>
    <x v="0"/>
    <m/>
    <d v="2024-05-10T00:00:00"/>
    <d v="2024-05-12T00:00:00"/>
    <m/>
    <d v="2024-01-06T00:00:00"/>
    <x v="21"/>
    <n v="18"/>
  </r>
  <r>
    <n v="11482"/>
    <s v="66.Dengue fever"/>
    <s v="ภูริทัต แก้วเรือง"/>
    <m/>
    <s v="ชาย"/>
    <n v="6"/>
    <n v="3"/>
    <s v="นักเรียน"/>
    <m/>
    <x v="11"/>
    <x v="116"/>
    <x v="1"/>
    <x v="1"/>
    <m/>
    <d v="2024-05-10T00:00:00"/>
    <d v="2024-05-13T00:00:00"/>
    <m/>
    <d v="2024-01-06T00:00:00"/>
    <x v="21"/>
    <n v="18"/>
  </r>
  <r>
    <n v="11486"/>
    <s v="66.Dengue fever"/>
    <s v="กิตติโชค ชุมณี"/>
    <m/>
    <s v="ชาย"/>
    <n v="13"/>
    <n v="2"/>
    <s v="นักเรียน"/>
    <s v="3"/>
    <x v="14"/>
    <x v="128"/>
    <x v="0"/>
    <x v="0"/>
    <m/>
    <d v="2024-05-09T00:00:00"/>
    <d v="2024-05-13T00:00:00"/>
    <m/>
    <d v="2024-01-06T00:00:00"/>
    <x v="21"/>
    <n v="18"/>
  </r>
  <r>
    <n v="11491"/>
    <s v="66.Dengue fever"/>
    <s v="กนกพิชญ์ เนตรวงษ์"/>
    <m/>
    <s v="หญิง"/>
    <n v="9"/>
    <n v="9"/>
    <s v="ไม่ทราบอาชีพ/ในปกครอง"/>
    <s v="139"/>
    <x v="14"/>
    <x v="49"/>
    <x v="42"/>
    <x v="18"/>
    <m/>
    <d v="2024-05-14T00:00:00"/>
    <d v="2024-05-14T00:00:00"/>
    <m/>
    <d v="2024-01-06T00:00:00"/>
    <x v="21"/>
    <n v="19"/>
  </r>
  <r>
    <n v="11651"/>
    <s v="66.Dengue fever"/>
    <s v="วรันธร คำบุดดี"/>
    <m/>
    <s v="หญิง"/>
    <n v="2"/>
    <n v="11"/>
    <s v="ไม่ทราบอาชีพ/ในปกครอง"/>
    <s v="75"/>
    <x v="6"/>
    <x v="129"/>
    <x v="71"/>
    <x v="19"/>
    <m/>
    <d v="2024-05-10T00:00:00"/>
    <d v="2024-05-14T00:00:00"/>
    <m/>
    <d v="2024-01-06T00:00:00"/>
    <x v="21"/>
    <n v="18"/>
  </r>
  <r>
    <n v="11806"/>
    <s v="26.D.H.F."/>
    <s v="ธนพัฒน์ อุดทุม"/>
    <m/>
    <s v="ชาย"/>
    <n v="14"/>
    <n v="5"/>
    <s v="นักเรียน"/>
    <s v="30"/>
    <x v="10"/>
    <x v="130"/>
    <x v="72"/>
    <x v="12"/>
    <m/>
    <d v="2024-05-15T00:00:00"/>
    <d v="2024-05-16T00:00:00"/>
    <m/>
    <d v="2024-01-06T00:00:00"/>
    <x v="21"/>
    <n v="19"/>
  </r>
  <r>
    <n v="11820"/>
    <s v="66.Dengue fever"/>
    <s v="ปรีชา หงษ์ทอง"/>
    <m/>
    <s v="ชาย"/>
    <n v="34"/>
    <n v="2"/>
    <s v="ไม่ทราบอาชีพ/ในปกครอง"/>
    <s v="78"/>
    <x v="5"/>
    <x v="131"/>
    <x v="33"/>
    <x v="16"/>
    <m/>
    <d v="2024-05-08T00:00:00"/>
    <d v="2024-05-14T00:00:00"/>
    <m/>
    <d v="2024-01-06T00:00:00"/>
    <x v="21"/>
    <n v="18"/>
  </r>
  <r>
    <n v="12404"/>
    <s v="66.Dengue fever"/>
    <s v="พลวริษฐ์ มาดิษฐ์"/>
    <m/>
    <s v="ชาย"/>
    <n v="1"/>
    <n v="1"/>
    <s v="ไม่ทราบอาชีพ/ในปกครอง"/>
    <s v="55"/>
    <x v="11"/>
    <x v="87"/>
    <x v="37"/>
    <x v="6"/>
    <m/>
    <d v="2024-05-21T00:00:00"/>
    <d v="2024-05-23T00:00:00"/>
    <m/>
    <d v="2024-01-06T00:00:00"/>
    <x v="22"/>
    <n v="20"/>
  </r>
  <r>
    <n v="12435"/>
    <s v="66.Dengue fever"/>
    <s v="เคน อำพินธ์"/>
    <m/>
    <s v="ชาย"/>
    <n v="85"/>
    <n v="4"/>
    <s v="เกษตร"/>
    <s v="21"/>
    <x v="5"/>
    <x v="132"/>
    <x v="73"/>
    <x v="7"/>
    <m/>
    <d v="2024-05-17T00:00:00"/>
    <d v="2024-05-18T00:00:00"/>
    <m/>
    <d v="2024-01-06T00:00:00"/>
    <x v="22"/>
    <n v="19"/>
  </r>
  <r>
    <n v="12746"/>
    <s v="66.Dengue fever"/>
    <s v="ธนาธร ทิวาพัตร"/>
    <m/>
    <s v="ชาย"/>
    <n v="3"/>
    <n v="9"/>
    <s v="นักเรียน"/>
    <s v="62"/>
    <x v="16"/>
    <x v="127"/>
    <x v="61"/>
    <x v="0"/>
    <m/>
    <d v="2024-05-26T00:00:00"/>
    <d v="2024-05-26T00:00:00"/>
    <m/>
    <d v="2024-01-06T00:00:00"/>
    <x v="23"/>
    <n v="21"/>
  </r>
  <r>
    <n v="12858"/>
    <s v="66.Dengue fever"/>
    <s v="ศิวกร พลอยบุตร"/>
    <m/>
    <s v="ชาย"/>
    <n v="5"/>
    <n v="1"/>
    <s v="ไม่ทราบอาชีพ/ในปกครอง"/>
    <s v="6"/>
    <x v="12"/>
    <x v="60"/>
    <x v="18"/>
    <x v="6"/>
    <m/>
    <d v="2024-05-18T00:00:00"/>
    <d v="2024-05-21T00:00:00"/>
    <m/>
    <d v="2024-01-06T00:00:00"/>
    <x v="22"/>
    <n v="20"/>
  </r>
  <r>
    <n v="13725"/>
    <s v="26.D.H.F."/>
    <s v="รัญจวน ไชยวงค์วัฒน์"/>
    <m/>
    <s v="หญิง"/>
    <n v="42"/>
    <n v="2"/>
    <s v="เกษตร"/>
    <s v="56"/>
    <x v="5"/>
    <x v="131"/>
    <x v="33"/>
    <x v="16"/>
    <m/>
    <d v="2024-05-02T00:00:00"/>
    <d v="2024-05-02T00:00:00"/>
    <m/>
    <d v="2024-01-06T00:00:00"/>
    <x v="19"/>
    <n v="17"/>
  </r>
  <r>
    <n v="14058"/>
    <s v="66.Dengue fever"/>
    <s v="จักรภัทร  บุญสินชัย"/>
    <m/>
    <s v="ชาย"/>
    <n v="4"/>
    <n v="6"/>
    <s v="ไม่ทราบอาชีพ/ในปกครอง"/>
    <s v="26"/>
    <x v="10"/>
    <x v="133"/>
    <x v="56"/>
    <x v="4"/>
    <m/>
    <d v="2024-05-28T00:00:00"/>
    <d v="2024-05-31T00:00:00"/>
    <m/>
    <d v="2024-01-06T00:00:00"/>
    <x v="23"/>
    <n v="21"/>
  </r>
  <r>
    <n v="14185"/>
    <s v="66.Dengue fever"/>
    <s v="ปฐพี ศรีแก้ว"/>
    <m/>
    <s v="ชาย"/>
    <n v="14"/>
    <n v="1"/>
    <s v="ไม่ทราบอาชีพ/ในปกครอง"/>
    <s v="101"/>
    <x v="14"/>
    <x v="134"/>
    <x v="74"/>
    <x v="10"/>
    <m/>
    <d v="2024-05-25T00:00:00"/>
    <d v="2024-05-29T00:00:00"/>
    <m/>
    <d v="2024-01-06T00:00:00"/>
    <x v="23"/>
    <n v="21"/>
  </r>
  <r>
    <n v="14240"/>
    <s v="66.Dengue fever"/>
    <s v="ศิวัช ศิริวัฒนานนท์"/>
    <m/>
    <s v="ชาย"/>
    <n v="4"/>
    <n v="11"/>
    <s v="ไม่ทราบอาชีพ/ในปกครอง"/>
    <s v="55"/>
    <x v="14"/>
    <x v="135"/>
    <x v="75"/>
    <x v="18"/>
    <m/>
    <d v="2024-06-04T00:00:00"/>
    <d v="2024-06-06T00:00:00"/>
    <m/>
    <d v="2024-01-06T00:00:00"/>
    <x v="24"/>
    <n v="22"/>
  </r>
  <r>
    <n v="14310"/>
    <s v="66.Dengue fever"/>
    <s v="พงศกร ตะดอน"/>
    <m/>
    <s v="ชาย"/>
    <n v="10"/>
    <n v="7"/>
    <s v="ไม่ทราบอาชีพ/ในปกครอง"/>
    <s v="82"/>
    <x v="7"/>
    <x v="136"/>
    <x v="76"/>
    <x v="18"/>
    <m/>
    <d v="2024-06-04T00:00:00"/>
    <d v="2024-06-07T00:00:00"/>
    <m/>
    <d v="2024-01-06T00:00:00"/>
    <x v="24"/>
    <n v="22"/>
  </r>
  <r>
    <n v="14521"/>
    <s v="26.D.H.F."/>
    <s v="เขมิกา บุดดาวัน"/>
    <m/>
    <s v="หญิง"/>
    <n v="16"/>
    <n v="6"/>
    <s v="นักเรียน"/>
    <s v="107"/>
    <x v="14"/>
    <x v="78"/>
    <x v="59"/>
    <x v="6"/>
    <m/>
    <d v="2024-05-31T00:00:00"/>
    <d v="2024-06-03T00:00:00"/>
    <m/>
    <d v="2024-01-06T00:00:00"/>
    <x v="24"/>
    <n v="21"/>
  </r>
  <r>
    <n v="14692"/>
    <s v="26.D.H.F."/>
    <s v="สุทธิชัย มาลัย"/>
    <m/>
    <s v="ชาย"/>
    <n v="18"/>
    <n v="10"/>
    <s v="ไม่ทราบอาชีพ/ในปกครอง"/>
    <s v="11"/>
    <x v="7"/>
    <x v="136"/>
    <x v="76"/>
    <x v="18"/>
    <m/>
    <d v="2024-06-04T00:00:00"/>
    <d v="2024-06-10T00:00:00"/>
    <m/>
    <d v="2024-01-06T00:00:00"/>
    <x v="25"/>
    <n v="22"/>
  </r>
  <r>
    <n v="14824"/>
    <s v="66.Dengue fever"/>
    <s v="หฤทัย สุระพินิจ"/>
    <m/>
    <s v="หญิง"/>
    <n v="14"/>
    <n v="1"/>
    <s v="นักเรียน"/>
    <s v="66"/>
    <x v="5"/>
    <x v="137"/>
    <x v="77"/>
    <x v="16"/>
    <m/>
    <d v="2024-06-08T00:00:00"/>
    <d v="2024-06-11T00:00:00"/>
    <m/>
    <d v="2024-01-06T00:00:00"/>
    <x v="25"/>
    <n v="23"/>
  </r>
  <r>
    <n v="15060"/>
    <s v="66.Dengue fever"/>
    <s v="ธนภัทร รองพล"/>
    <m/>
    <s v="ชาย"/>
    <n v="3"/>
    <n v="2"/>
    <s v="ไม่ทราบอาชีพ/ในปกครอง"/>
    <s v="379"/>
    <x v="6"/>
    <x v="138"/>
    <x v="78"/>
    <x v="10"/>
    <m/>
    <d v="2024-06-05T00:00:00"/>
    <d v="2024-06-12T00:00:00"/>
    <m/>
    <d v="2024-01-06T00:00:00"/>
    <x v="25"/>
    <n v="22"/>
  </r>
  <r>
    <n v="15107"/>
    <s v="66.Dengue fever"/>
    <s v="กฤษณะ ไสยรส"/>
    <m/>
    <s v="ชาย"/>
    <n v="14"/>
    <n v="7"/>
    <s v="ไม่ทราบอาชีพ/ในปกครอง"/>
    <s v="215"/>
    <x v="4"/>
    <x v="139"/>
    <x v="6"/>
    <x v="4"/>
    <m/>
    <d v="2024-08-20T00:00:00"/>
    <d v="2024-08-20T00:00:00"/>
    <m/>
    <d v="2024-01-06T00:00:00"/>
    <x v="10"/>
    <n v="33"/>
  </r>
  <r>
    <n v="15119"/>
    <s v="26.D.H.F."/>
    <s v="กรรณิกา จันทร์บุตร"/>
    <m/>
    <s v="หญิง"/>
    <n v="13"/>
    <n v="8"/>
    <s v="นักเรียน"/>
    <s v="58"/>
    <x v="9"/>
    <x v="140"/>
    <x v="79"/>
    <x v="12"/>
    <m/>
    <d v="2024-06-13T00:00:00"/>
    <d v="2024-06-13T00:00:00"/>
    <m/>
    <d v="2024-01-06T00:00:00"/>
    <x v="25"/>
    <n v="23"/>
  </r>
  <r>
    <n v="15158"/>
    <s v="26.D.H.F."/>
    <s v="ทศวรรษ สืบกินร"/>
    <m/>
    <s v="ชาย"/>
    <n v="18"/>
    <n v="10"/>
    <s v="นักเรียน"/>
    <s v="89"/>
    <x v="2"/>
    <x v="141"/>
    <x v="70"/>
    <x v="14"/>
    <m/>
    <d v="2024-08-06T00:00:00"/>
    <d v="2024-08-09T00:00:00"/>
    <m/>
    <d v="2024-01-06T00:00:00"/>
    <x v="26"/>
    <n v="31"/>
  </r>
  <r>
    <n v="15307"/>
    <s v="66.Dengue fever"/>
    <s v="มินญาดา เหมนวล"/>
    <m/>
    <s v="หญิง"/>
    <n v="2"/>
    <n v="6"/>
    <s v="ไม่ทราบอาชีพ/ในปกครอง"/>
    <s v="57"/>
    <x v="8"/>
    <x v="142"/>
    <x v="80"/>
    <x v="12"/>
    <m/>
    <d v="2024-06-09T00:00:00"/>
    <d v="2024-06-10T00:00:00"/>
    <m/>
    <d v="2024-01-06T00:00:00"/>
    <x v="25"/>
    <n v="23"/>
  </r>
  <r>
    <n v="15312"/>
    <s v="66.Dengue fever"/>
    <s v="ปวิมล อาสาราช"/>
    <m/>
    <s v="หญิง"/>
    <n v="26"/>
    <n v="10"/>
    <s v="นักเรียน"/>
    <s v="265"/>
    <x v="5"/>
    <x v="143"/>
    <x v="81"/>
    <x v="0"/>
    <m/>
    <d v="2024-06-08T00:00:00"/>
    <d v="2024-06-10T00:00:00"/>
    <m/>
    <d v="2024-01-06T00:00:00"/>
    <x v="25"/>
    <n v="23"/>
  </r>
  <r>
    <n v="15314"/>
    <s v="26.D.H.F."/>
    <s v="วัลลี โพธิ์ชัย"/>
    <m/>
    <s v="หญิง"/>
    <n v="32"/>
    <n v="10"/>
    <s v="รับจ้าง,กรรมกร"/>
    <m/>
    <x v="11"/>
    <x v="116"/>
    <x v="1"/>
    <x v="1"/>
    <m/>
    <d v="2024-06-02T00:00:00"/>
    <d v="2024-06-05T00:00:00"/>
    <m/>
    <d v="2024-01-06T00:00:00"/>
    <x v="24"/>
    <n v="22"/>
  </r>
  <r>
    <n v="15319"/>
    <s v="26.D.H.F."/>
    <s v="คำปอนด์ อาษาธง"/>
    <m/>
    <s v="หญิง"/>
    <n v="51"/>
    <n v="0"/>
    <s v="ไม่ทราบอาชีพ/ในปกครอง"/>
    <s v="77"/>
    <x v="13"/>
    <x v="26"/>
    <x v="25"/>
    <x v="2"/>
    <m/>
    <d v="2024-06-06T00:00:00"/>
    <d v="2024-06-13T00:00:00"/>
    <m/>
    <d v="2024-01-06T00:00:00"/>
    <x v="25"/>
    <n v="22"/>
  </r>
  <r>
    <n v="15389"/>
    <s v="66.Dengue fever"/>
    <s v="สัมริด คําศรี"/>
    <m/>
    <s v="ชาย"/>
    <n v="72"/>
    <n v="2"/>
    <s v="อื่นๆ"/>
    <s v="68"/>
    <x v="13"/>
    <x v="144"/>
    <x v="82"/>
    <x v="11"/>
    <m/>
    <d v="2024-06-14T00:00:00"/>
    <d v="2024-06-14T00:00:00"/>
    <m/>
    <d v="2024-01-06T00:00:00"/>
    <x v="25"/>
    <n v="23"/>
  </r>
  <r>
    <n v="15442"/>
    <s v="66.Dengue fever"/>
    <s v="สิทธิชัย สุภรักษ์"/>
    <m/>
    <s v="ชาย"/>
    <n v="14"/>
    <n v="9"/>
    <s v="นักเรียน"/>
    <s v="68"/>
    <x v="10"/>
    <x v="145"/>
    <x v="83"/>
    <x v="12"/>
    <m/>
    <d v="2024-06-09T00:00:00"/>
    <d v="2024-06-13T00:00:00"/>
    <m/>
    <d v="2024-01-06T00:00:00"/>
    <x v="25"/>
    <n v="23"/>
  </r>
  <r>
    <n v="15622"/>
    <s v="66.Dengue fever"/>
    <s v="จารุเกียรติื สุขอึ้ง"/>
    <m/>
    <s v="ชาย"/>
    <n v="0"/>
    <n v="8"/>
    <s v="ไม่ทราบอาชีพ/ในปกครอง"/>
    <s v="19"/>
    <x v="1"/>
    <x v="1"/>
    <x v="1"/>
    <x v="1"/>
    <m/>
    <d v="2024-06-08T00:00:00"/>
    <d v="2024-06-16T00:00:00"/>
    <m/>
    <d v="2024-01-06T00:00:00"/>
    <x v="27"/>
    <n v="23"/>
  </r>
  <r>
    <n v="15735"/>
    <s v="66.Dengue fever"/>
    <s v="นริศรา แก่นจันทร์"/>
    <m/>
    <s v="หญิง"/>
    <n v="9"/>
    <n v="7"/>
    <s v="นักเรียน"/>
    <s v="87"/>
    <x v="9"/>
    <x v="146"/>
    <x v="84"/>
    <x v="1"/>
    <m/>
    <d v="2024-06-14T00:00:00"/>
    <d v="2024-06-16T00:00:00"/>
    <m/>
    <d v="2024-01-06T00:00:00"/>
    <x v="27"/>
    <n v="23"/>
  </r>
  <r>
    <n v="15922"/>
    <s v="26.D.H.F."/>
    <s v="ศรีสุดา อับปมะให"/>
    <m/>
    <s v="หญิง"/>
    <n v="23"/>
    <n v="11"/>
    <s v="รับจ้าง,กรรมกร"/>
    <s v="85"/>
    <x v="11"/>
    <x v="147"/>
    <x v="29"/>
    <x v="15"/>
    <m/>
    <d v="2024-06-14T00:00:00"/>
    <d v="2024-06-15T00:00:00"/>
    <m/>
    <d v="2024-01-06T00:00:00"/>
    <x v="27"/>
    <n v="23"/>
  </r>
  <r>
    <n v="16191"/>
    <s v="66.Dengue fever"/>
    <s v="กมลภพ ครองยุติ"/>
    <m/>
    <s v="ชาย"/>
    <n v="2"/>
    <n v="2"/>
    <s v="ไม่ทราบอาชีพ/ในปกครอง"/>
    <s v="23"/>
    <x v="0"/>
    <x v="148"/>
    <x v="42"/>
    <x v="18"/>
    <m/>
    <d v="2024-06-18T00:00:00"/>
    <d v="2024-06-18T00:00:00"/>
    <m/>
    <d v="2024-01-06T00:00:00"/>
    <x v="27"/>
    <n v="24"/>
  </r>
  <r>
    <n v="16350"/>
    <s v="66.Dengue fever"/>
    <s v="ภควัต ธนาไสย์"/>
    <m/>
    <s v="ชาย"/>
    <n v="9"/>
    <n v="1"/>
    <s v="นักเรียน"/>
    <s v="124"/>
    <x v="3"/>
    <x v="89"/>
    <x v="56"/>
    <x v="4"/>
    <m/>
    <d v="2024-06-15T00:00:00"/>
    <d v="2024-06-19T00:00:00"/>
    <m/>
    <d v="2024-01-06T00:00:00"/>
    <x v="27"/>
    <n v="24"/>
  </r>
  <r>
    <n v="16400"/>
    <s v="66.Dengue fever"/>
    <s v="ศรทักษิณ ทองใหญ่"/>
    <m/>
    <s v="ชาย"/>
    <n v="15"/>
    <n v="5"/>
    <s v="ไม่ทราบอาชีพ/ในปกครอง"/>
    <s v="51"/>
    <x v="0"/>
    <x v="149"/>
    <x v="23"/>
    <x v="11"/>
    <m/>
    <d v="2024-06-19T00:00:00"/>
    <d v="2024-06-19T00:00:00"/>
    <m/>
    <d v="2024-01-06T00:00:00"/>
    <x v="27"/>
    <n v="24"/>
  </r>
  <r>
    <n v="16401"/>
    <s v="66.Dengue fever"/>
    <s v="ศรันย์ สิมมี"/>
    <m/>
    <s v="ชาย"/>
    <n v="16"/>
    <n v="10"/>
    <s v="ไม่ทราบอาชีพ/ในปกครอง"/>
    <s v="14"/>
    <x v="7"/>
    <x v="43"/>
    <x v="34"/>
    <x v="11"/>
    <m/>
    <d v="2024-06-19T00:00:00"/>
    <d v="2024-06-19T00:00:00"/>
    <m/>
    <d v="2024-01-06T00:00:00"/>
    <x v="27"/>
    <n v="24"/>
  </r>
  <r>
    <n v="16555"/>
    <s v="66.Dengue fever"/>
    <s v="กนกพร ยาสี"/>
    <m/>
    <s v="หญิง"/>
    <n v="13"/>
    <n v="7"/>
    <s v="ไม่ทราบอาชีพ/ในปกครอง"/>
    <s v="92"/>
    <x v="5"/>
    <x v="150"/>
    <x v="61"/>
    <x v="0"/>
    <m/>
    <d v="2024-06-12T00:00:00"/>
    <d v="2024-06-18T00:00:00"/>
    <m/>
    <d v="2024-01-06T00:00:00"/>
    <x v="27"/>
    <n v="23"/>
  </r>
  <r>
    <n v="16568"/>
    <s v="66.Dengue fever"/>
    <s v="พรรษา คชแพทย์"/>
    <m/>
    <s v="หญิง"/>
    <n v="5"/>
    <n v="7"/>
    <s v="นักเรียน"/>
    <s v="42"/>
    <x v="16"/>
    <x v="151"/>
    <x v="85"/>
    <x v="0"/>
    <m/>
    <d v="2024-04-14T00:00:00"/>
    <d v="2024-06-14T00:00:00"/>
    <m/>
    <d v="2024-01-06T00:00:00"/>
    <x v="25"/>
    <n v="15"/>
  </r>
  <r>
    <n v="16577"/>
    <s v="66.Dengue fever"/>
    <s v="ชนกันต์ ชมจุมจัง"/>
    <m/>
    <s v="ชาย"/>
    <n v="5"/>
    <n v="5"/>
    <s v="ไม่ทราบอาชีพ/ในปกครอง"/>
    <s v="75"/>
    <x v="9"/>
    <x v="152"/>
    <x v="81"/>
    <x v="0"/>
    <m/>
    <d v="2024-06-13T00:00:00"/>
    <d v="2024-06-14T00:00:00"/>
    <m/>
    <d v="2024-01-06T00:00:00"/>
    <x v="25"/>
    <n v="23"/>
  </r>
  <r>
    <n v="16583"/>
    <s v="66.Dengue fever"/>
    <s v="เอกลักษณ์ แย้มมูล"/>
    <m/>
    <s v="ชาย"/>
    <n v="38"/>
    <n v="9"/>
    <s v="ไม่ทราบอาชีพ/ในปกครอง"/>
    <s v="33"/>
    <x v="5"/>
    <x v="150"/>
    <x v="61"/>
    <x v="0"/>
    <m/>
    <d v="2024-06-14T00:00:00"/>
    <d v="2024-06-17T00:00:00"/>
    <m/>
    <d v="2024-01-06T00:00:00"/>
    <x v="27"/>
    <n v="23"/>
  </r>
  <r>
    <n v="16584"/>
    <s v="66.Dengue fever"/>
    <s v="จิรภัฒน์ ราชขวัญ"/>
    <m/>
    <s v="ชาย"/>
    <n v="13"/>
    <n v="11"/>
    <s v="ไม่ทราบอาชีพ/ในปกครอง"/>
    <s v="77"/>
    <x v="2"/>
    <x v="101"/>
    <x v="0"/>
    <x v="0"/>
    <m/>
    <d v="2024-06-14T00:00:00"/>
    <d v="2024-06-14T00:00:00"/>
    <m/>
    <d v="2024-01-06T00:00:00"/>
    <x v="25"/>
    <n v="23"/>
  </r>
  <r>
    <n v="16761"/>
    <s v="66.Dengue fever"/>
    <s v="สุรนาท อึ้งตระกูล"/>
    <m/>
    <s v="ชาย"/>
    <n v="3"/>
    <n v="11"/>
    <s v="ไม่ทราบอาชีพ/ในปกครอง"/>
    <s v="98"/>
    <x v="11"/>
    <x v="153"/>
    <x v="25"/>
    <x v="1"/>
    <m/>
    <d v="2024-06-22T00:00:00"/>
    <d v="2024-06-22T00:00:00"/>
    <m/>
    <d v="2024-01-06T00:00:00"/>
    <x v="28"/>
    <n v="25"/>
  </r>
  <r>
    <n v="16927"/>
    <s v="26.D.H.F."/>
    <s v="อุบลวรรณ โพธิ์คลัง"/>
    <m/>
    <s v="หญิง"/>
    <n v="35"/>
    <n v="9"/>
    <s v="อื่นๆ"/>
    <s v="52"/>
    <x v="2"/>
    <x v="154"/>
    <x v="59"/>
    <x v="6"/>
    <m/>
    <d v="2024-06-08T00:00:00"/>
    <d v="2024-06-13T00:00:00"/>
    <m/>
    <d v="2024-01-06T00:00:00"/>
    <x v="25"/>
    <n v="23"/>
  </r>
  <r>
    <n v="16931"/>
    <s v="66.Dengue fever"/>
    <s v="ปิยพัชร์ ผิวขำ"/>
    <m/>
    <s v="ชาย"/>
    <n v="14"/>
    <n v="6"/>
    <s v="ไม่ทราบอาชีพ/ในปกครอง"/>
    <s v="98"/>
    <x v="20"/>
    <x v="65"/>
    <x v="18"/>
    <x v="6"/>
    <m/>
    <d v="2024-06-12T00:00:00"/>
    <d v="2024-06-16T00:00:00"/>
    <m/>
    <d v="2024-01-06T00:00:00"/>
    <x v="27"/>
    <n v="23"/>
  </r>
  <r>
    <n v="16936"/>
    <s v="66.Dengue fever"/>
    <s v="กฤษกร จาปรุง"/>
    <m/>
    <s v="ชาย"/>
    <n v="12"/>
    <n v="5"/>
    <s v="ไม่ทราบอาชีพ/ในปกครอง"/>
    <s v="70"/>
    <x v="14"/>
    <x v="78"/>
    <x v="59"/>
    <x v="6"/>
    <m/>
    <d v="2024-06-14T00:00:00"/>
    <d v="2024-06-16T00:00:00"/>
    <m/>
    <d v="2024-01-06T00:00:00"/>
    <x v="27"/>
    <n v="23"/>
  </r>
  <r>
    <n v="16938"/>
    <s v="26.D.H.F."/>
    <s v="ไอละดา สาระทรัพย์"/>
    <m/>
    <s v="หญิง"/>
    <n v="22"/>
    <n v="11"/>
    <s v="ไม่ทราบอาชีพ/ในปกครอง"/>
    <s v="27"/>
    <x v="14"/>
    <x v="78"/>
    <x v="59"/>
    <x v="6"/>
    <m/>
    <d v="2024-06-18T00:00:00"/>
    <d v="2024-06-18T00:00:00"/>
    <m/>
    <d v="2024-01-06T00:00:00"/>
    <x v="27"/>
    <n v="24"/>
  </r>
  <r>
    <n v="16939"/>
    <s v="66.Dengue fever"/>
    <s v="ปิติ สามพัน"/>
    <m/>
    <s v="ชาย"/>
    <n v="13"/>
    <n v="4"/>
    <s v="ไม่ทราบอาชีพ/ในปกครอง"/>
    <s v="35"/>
    <x v="14"/>
    <x v="78"/>
    <x v="59"/>
    <x v="6"/>
    <m/>
    <d v="2024-06-14T00:00:00"/>
    <d v="2024-06-18T00:00:00"/>
    <m/>
    <d v="2024-01-06T00:00:00"/>
    <x v="27"/>
    <n v="23"/>
  </r>
  <r>
    <n v="16940"/>
    <s v="66.Dengue fever"/>
    <s v="นิสาชล สหุนันท์"/>
    <m/>
    <s v="หญิง"/>
    <n v="18"/>
    <n v="2"/>
    <s v="ไม่ทราบอาชีพ/ในปกครอง"/>
    <s v="28"/>
    <x v="14"/>
    <x v="78"/>
    <x v="59"/>
    <x v="6"/>
    <m/>
    <d v="2024-06-15T00:00:00"/>
    <d v="2024-06-18T00:00:00"/>
    <m/>
    <d v="2024-01-06T00:00:00"/>
    <x v="27"/>
    <n v="24"/>
  </r>
  <r>
    <n v="16942"/>
    <s v="66.Dengue fever"/>
    <s v="ปริยากร แสงเพ็ชร"/>
    <m/>
    <s v="หญิง"/>
    <n v="14"/>
    <n v="0"/>
    <s v="ไม่ทราบอาชีพ/ในปกครอง"/>
    <s v="129"/>
    <x v="20"/>
    <x v="65"/>
    <x v="18"/>
    <x v="6"/>
    <m/>
    <d v="2024-06-18T00:00:00"/>
    <d v="2024-06-21T00:00:00"/>
    <m/>
    <d v="2024-01-06T00:00:00"/>
    <x v="27"/>
    <n v="24"/>
  </r>
  <r>
    <n v="17030"/>
    <s v="66.Dengue fever"/>
    <s v="วิชญาพร แสงปาก"/>
    <m/>
    <s v="หญิง"/>
    <n v="15"/>
    <n v="8"/>
    <s v="นักเรียน"/>
    <s v="58"/>
    <x v="16"/>
    <x v="127"/>
    <x v="61"/>
    <x v="0"/>
    <m/>
    <d v="2024-06-25T00:00:00"/>
    <d v="2024-06-25T00:00:00"/>
    <m/>
    <d v="2024-01-06T00:00:00"/>
    <x v="28"/>
    <n v="25"/>
  </r>
  <r>
    <n v="17036"/>
    <s v="66.Dengue fever"/>
    <s v="สรยุทธ ป้องแก้ว"/>
    <m/>
    <s v="ชาย"/>
    <n v="18"/>
    <n v="3"/>
    <s v="ไม่ทราบอาชีพ/ในปกครอง"/>
    <s v="94"/>
    <x v="0"/>
    <x v="155"/>
    <x v="86"/>
    <x v="10"/>
    <m/>
    <d v="2024-06-20T00:00:00"/>
    <d v="2024-06-24T00:00:00"/>
    <m/>
    <d v="2024-01-06T00:00:00"/>
    <x v="28"/>
    <n v="24"/>
  </r>
  <r>
    <n v="17144"/>
    <s v="26.D.H.F."/>
    <s v="ขวัญจิรา วรรณะ"/>
    <m/>
    <s v="หญิง"/>
    <n v="6"/>
    <n v="6"/>
    <s v="ไม่ทราบอาชีพ/ในปกครอง"/>
    <s v="86"/>
    <x v="2"/>
    <x v="156"/>
    <x v="10"/>
    <x v="13"/>
    <m/>
    <d v="2024-06-14T00:00:00"/>
    <d v="2024-06-17T00:00:00"/>
    <m/>
    <d v="2024-01-06T00:00:00"/>
    <x v="27"/>
    <n v="23"/>
  </r>
  <r>
    <n v="17155"/>
    <s v="66.Dengue fever"/>
    <s v="ปาลิตา แสนเมือง"/>
    <m/>
    <s v="หญิง"/>
    <n v="7"/>
    <n v="7"/>
    <s v="ไม่ทราบอาชีพ/ในปกครอง"/>
    <s v="4"/>
    <x v="5"/>
    <x v="157"/>
    <x v="87"/>
    <x v="13"/>
    <m/>
    <d v="2024-06-15T00:00:00"/>
    <d v="2024-06-20T00:00:00"/>
    <m/>
    <d v="2024-01-06T00:00:00"/>
    <x v="27"/>
    <n v="24"/>
  </r>
  <r>
    <n v="17164"/>
    <s v="66.Dengue fever"/>
    <s v="ลลิตภัทร หิตะยะโส"/>
    <m/>
    <s v="หญิง"/>
    <n v="12"/>
    <n v="7"/>
    <s v="ไม่ทราบอาชีพ/ในปกครอง"/>
    <s v="94"/>
    <x v="3"/>
    <x v="158"/>
    <x v="39"/>
    <x v="16"/>
    <m/>
    <d v="2024-06-22T00:00:00"/>
    <d v="2024-06-26T00:00:00"/>
    <m/>
    <d v="2024-01-06T00:00:00"/>
    <x v="28"/>
    <n v="25"/>
  </r>
  <r>
    <n v="17171"/>
    <s v="26.D.H.F."/>
    <s v="สุธาลินี ไกยสินธุ์"/>
    <m/>
    <s v="หญิง"/>
    <n v="9"/>
    <n v="0"/>
    <s v="ไม่ทราบอาชีพ/ในปกครอง"/>
    <s v="176"/>
    <x v="5"/>
    <x v="150"/>
    <x v="61"/>
    <x v="0"/>
    <m/>
    <d v="2024-06-21T00:00:00"/>
    <d v="2024-06-26T00:00:00"/>
    <m/>
    <d v="2024-01-06T00:00:00"/>
    <x v="28"/>
    <n v="24"/>
  </r>
  <r>
    <n v="17172"/>
    <s v="66.Dengue fever"/>
    <s v="นพฤทธิ์ บุญมั่ง"/>
    <m/>
    <s v="ชาย"/>
    <n v="10"/>
    <n v="11"/>
    <s v="นักเรียน"/>
    <s v="63"/>
    <x v="10"/>
    <x v="97"/>
    <x v="0"/>
    <x v="0"/>
    <m/>
    <d v="2024-06-22T00:00:00"/>
    <d v="2024-06-26T00:00:00"/>
    <m/>
    <d v="2024-01-06T00:00:00"/>
    <x v="28"/>
    <n v="25"/>
  </r>
  <r>
    <n v="17173"/>
    <s v="66.Dengue fever"/>
    <s v="วนิดา เจริญบุตร"/>
    <m/>
    <s v="หญิง"/>
    <n v="5"/>
    <n v="10"/>
    <s v="ไม่ทราบอาชีพ/ในปกครอง"/>
    <s v="109"/>
    <x v="4"/>
    <x v="159"/>
    <x v="85"/>
    <x v="0"/>
    <m/>
    <d v="2024-06-21T00:00:00"/>
    <d v="2024-06-24T00:00:00"/>
    <m/>
    <d v="2024-01-06T00:00:00"/>
    <x v="28"/>
    <n v="24"/>
  </r>
  <r>
    <n v="17174"/>
    <s v="66.Dengue fever"/>
    <s v="พิมลรัตน์ จริตน้อม"/>
    <m/>
    <s v="หญิง"/>
    <n v="14"/>
    <n v="8"/>
    <s v="ไม่ทราบอาชีพ/ในปกครอง"/>
    <s v="58"/>
    <x v="7"/>
    <x v="160"/>
    <x v="50"/>
    <x v="16"/>
    <m/>
    <d v="2024-06-21T00:00:00"/>
    <d v="2024-06-25T00:00:00"/>
    <m/>
    <d v="2024-01-06T00:00:00"/>
    <x v="28"/>
    <n v="24"/>
  </r>
  <r>
    <n v="17181"/>
    <s v="26.D.H.F."/>
    <s v="ปริญา กีสาวัน"/>
    <m/>
    <s v="ชาย"/>
    <n v="5"/>
    <n v="0"/>
    <s v="นักเรียน"/>
    <s v="40"/>
    <x v="11"/>
    <x v="33"/>
    <x v="1"/>
    <x v="0"/>
    <m/>
    <d v="2024-06-20T00:00:00"/>
    <d v="2024-04-20T00:00:00"/>
    <m/>
    <d v="2024-01-06T00:00:00"/>
    <x v="18"/>
    <n v="24"/>
  </r>
  <r>
    <n v="17247"/>
    <s v="26.D.H.F."/>
    <s v="ปภัทธิดา ชิดรัมย์"/>
    <m/>
    <s v="หญิง"/>
    <n v="17"/>
    <n v="4"/>
    <s v="นักเรียน"/>
    <s v="87"/>
    <x v="4"/>
    <x v="161"/>
    <x v="88"/>
    <x v="15"/>
    <m/>
    <d v="2024-06-22T00:00:00"/>
    <d v="2024-06-26T00:00:00"/>
    <m/>
    <d v="2024-01-06T00:00:00"/>
    <x v="28"/>
    <n v="25"/>
  </r>
  <r>
    <n v="17260"/>
    <s v="66.Dengue fever"/>
    <s v="พุฒิสรรค์ แสงปาก"/>
    <m/>
    <s v="ชาย"/>
    <n v="11"/>
    <n v="0"/>
    <s v="นักเรียน"/>
    <s v="58"/>
    <x v="16"/>
    <x v="127"/>
    <x v="61"/>
    <x v="0"/>
    <m/>
    <d v="2024-06-27T00:00:00"/>
    <d v="2024-06-27T00:00:00"/>
    <m/>
    <d v="2024-01-06T00:00:00"/>
    <x v="28"/>
    <n v="25"/>
  </r>
  <r>
    <n v="17380"/>
    <s v="26.D.H.F."/>
    <s v="วัชราภรณ์ คามวัลย์"/>
    <m/>
    <s v="หญิง"/>
    <n v="31"/>
    <n v="7"/>
    <s v="รับจ้าง,กรรมกร"/>
    <s v="24"/>
    <x v="14"/>
    <x v="162"/>
    <x v="1"/>
    <x v="0"/>
    <m/>
    <d v="2024-06-20T00:00:00"/>
    <d v="2024-06-26T00:00:00"/>
    <m/>
    <d v="2024-01-06T00:00:00"/>
    <x v="28"/>
    <n v="24"/>
  </r>
  <r>
    <n v="17381"/>
    <s v="66.Dengue fever"/>
    <s v="ขวัญทิพย์ ปากหวาน"/>
    <m/>
    <s v="หญิง"/>
    <n v="6"/>
    <n v="7"/>
    <s v="ไม่ทราบอาชีพ/ในปกครอง"/>
    <s v="117"/>
    <x v="8"/>
    <x v="163"/>
    <x v="85"/>
    <x v="0"/>
    <m/>
    <d v="2024-06-21T00:00:00"/>
    <d v="2024-06-27T00:00:00"/>
    <m/>
    <d v="2024-01-06T00:00:00"/>
    <x v="28"/>
    <n v="24"/>
  </r>
  <r>
    <n v="17382"/>
    <s v="66.Dengue fever"/>
    <s v="ธนโชติ พงษ์สมบูรณ์"/>
    <m/>
    <s v="ชาย"/>
    <n v="8"/>
    <n v="7"/>
    <s v="ไม่ทราบอาชีพ/ในปกครอง"/>
    <s v="26"/>
    <x v="3"/>
    <x v="164"/>
    <x v="89"/>
    <x v="12"/>
    <m/>
    <d v="2024-06-21T00:00:00"/>
    <d v="2024-06-28T00:00:00"/>
    <m/>
    <d v="2024-01-06T00:00:00"/>
    <x v="28"/>
    <n v="24"/>
  </r>
  <r>
    <n v="17383"/>
    <s v="66.Dengue fever"/>
    <s v="ชนากานต์ บุญหนัก"/>
    <m/>
    <s v="หญิง"/>
    <n v="29"/>
    <n v="9"/>
    <s v="รับจ้าง,กรรมกร"/>
    <m/>
    <x v="16"/>
    <x v="165"/>
    <x v="73"/>
    <x v="7"/>
    <m/>
    <d v="2024-06-21T00:00:00"/>
    <d v="2024-06-24T00:00:00"/>
    <m/>
    <d v="2024-01-06T00:00:00"/>
    <x v="28"/>
    <n v="24"/>
  </r>
  <r>
    <n v="17384"/>
    <s v="66.Dengue fever"/>
    <s v="ปิยะ พลอยกระโทก"/>
    <m/>
    <s v="ชาย"/>
    <n v="12"/>
    <n v="0"/>
    <s v="นักเรียน"/>
    <s v="150"/>
    <x v="16"/>
    <x v="127"/>
    <x v="61"/>
    <x v="0"/>
    <m/>
    <d v="2024-06-28T00:00:00"/>
    <d v="2024-06-28T00:00:00"/>
    <m/>
    <d v="2024-01-06T00:00:00"/>
    <x v="28"/>
    <n v="25"/>
  </r>
  <r>
    <n v="17385"/>
    <s v="66.Dengue fever"/>
    <s v="ภัทรบดินทร์ แท่นศิลา"/>
    <m/>
    <s v="ชาย"/>
    <n v="6"/>
    <n v="0"/>
    <s v="นักเรียน"/>
    <s v="132"/>
    <x v="3"/>
    <x v="166"/>
    <x v="90"/>
    <x v="1"/>
    <m/>
    <d v="2024-06-26T00:00:00"/>
    <d v="2024-06-28T00:00:00"/>
    <m/>
    <d v="2024-01-06T00:00:00"/>
    <x v="28"/>
    <n v="25"/>
  </r>
  <r>
    <n v="17424"/>
    <s v="66.Dengue fever"/>
    <s v="ธนดล  เวียงอินทร์"/>
    <m/>
    <s v="ชาย"/>
    <n v="3"/>
    <n v="6"/>
    <s v="ไม่ทราบอาชีพ/ในปกครอง"/>
    <s v="156"/>
    <x v="10"/>
    <x v="167"/>
    <x v="6"/>
    <x v="4"/>
    <m/>
    <d v="2024-06-27T00:00:00"/>
    <d v="2024-06-27T00:00:00"/>
    <m/>
    <d v="2024-01-06T00:00:00"/>
    <x v="28"/>
    <n v="25"/>
  </r>
  <r>
    <n v="17574"/>
    <s v="66.Dengue fever"/>
    <s v="อัญญาดา อุปัญ"/>
    <m/>
    <s v="หญิง"/>
    <n v="0"/>
    <n v="7"/>
    <s v="ไม่ทราบอาชีพ/ในปกครอง"/>
    <s v="117"/>
    <x v="8"/>
    <x v="168"/>
    <x v="45"/>
    <x v="1"/>
    <m/>
    <d v="2024-06-24T00:00:00"/>
    <d v="2024-06-28T00:00:00"/>
    <m/>
    <d v="2024-01-06T00:00:00"/>
    <x v="28"/>
    <n v="25"/>
  </r>
  <r>
    <n v="17588"/>
    <s v="66.Dengue fever"/>
    <s v="กนกพล  บุตรพรม"/>
    <m/>
    <s v="ชาย"/>
    <n v="2"/>
    <n v="9"/>
    <s v="ไม่ทราบอาชีพ/ในปกครอง"/>
    <s v="59"/>
    <x v="19"/>
    <x v="169"/>
    <x v="37"/>
    <x v="6"/>
    <m/>
    <d v="2024-06-25T00:00:00"/>
    <d v="2024-06-28T00:00:00"/>
    <m/>
    <d v="2024-01-06T00:00:00"/>
    <x v="28"/>
    <n v="25"/>
  </r>
  <r>
    <n v="17617"/>
    <s v="26.D.H.F."/>
    <s v="เกวลิน เบียนขุนทศ"/>
    <m/>
    <s v="หญิง"/>
    <n v="27"/>
    <n v="7"/>
    <s v="ครู"/>
    <m/>
    <x v="8"/>
    <x v="76"/>
    <x v="2"/>
    <x v="0"/>
    <m/>
    <d v="2024-06-22T00:00:00"/>
    <d v="2024-06-23T00:00:00"/>
    <m/>
    <d v="2024-01-06T00:00:00"/>
    <x v="28"/>
    <n v="25"/>
  </r>
  <r>
    <n v="17623"/>
    <s v="66.Dengue fever"/>
    <s v="สุดธิดา ไชยดำ"/>
    <m/>
    <s v="หญิง"/>
    <n v="25"/>
    <n v="3"/>
    <s v="นักเรียน"/>
    <s v="81"/>
    <x v="16"/>
    <x v="127"/>
    <x v="61"/>
    <x v="0"/>
    <m/>
    <d v="2024-06-30T00:00:00"/>
    <d v="2024-06-30T00:00:00"/>
    <m/>
    <d v="2024-01-06T00:00:00"/>
    <x v="29"/>
    <n v="26"/>
  </r>
  <r>
    <n v="17626"/>
    <s v="66.Dengue fever"/>
    <s v="ปภัสรินทร์ ธารินมณีโรจน์"/>
    <m/>
    <s v="หญิง"/>
    <n v="30"/>
    <n v="5"/>
    <s v="รับจ้าง,กรรมกร"/>
    <s v="94"/>
    <x v="0"/>
    <x v="170"/>
    <x v="91"/>
    <x v="12"/>
    <m/>
    <d v="2024-06-27T00:00:00"/>
    <d v="2024-06-28T00:00:00"/>
    <m/>
    <d v="2024-01-06T00:00:00"/>
    <x v="28"/>
    <n v="25"/>
  </r>
  <r>
    <n v="17677"/>
    <s v="26.D.H.F."/>
    <s v="นภัสสรณ์ หงส์สิงห์"/>
    <m/>
    <s v="หญิง"/>
    <n v="7"/>
    <n v="11"/>
    <s v="ไม่ทราบอาชีพ/ในปกครอง"/>
    <s v="5"/>
    <x v="4"/>
    <x v="171"/>
    <x v="92"/>
    <x v="7"/>
    <m/>
    <d v="2024-06-24T00:00:00"/>
    <d v="2024-06-27T00:00:00"/>
    <m/>
    <d v="2024-01-06T00:00:00"/>
    <x v="28"/>
    <n v="25"/>
  </r>
  <r>
    <n v="17688"/>
    <s v="26.D.H.F."/>
    <s v="จิรฉัตร อภิทรัพย์โชคทวี"/>
    <m/>
    <s v="หญิง"/>
    <n v="10"/>
    <n v="10"/>
    <s v="นักเรียน"/>
    <s v="144"/>
    <x v="11"/>
    <x v="172"/>
    <x v="92"/>
    <x v="7"/>
    <m/>
    <d v="2024-06-15T00:00:00"/>
    <d v="2024-06-17T00:00:00"/>
    <m/>
    <d v="2024-01-06T00:00:00"/>
    <x v="27"/>
    <n v="24"/>
  </r>
  <r>
    <n v="17689"/>
    <s v="26.D.H.F."/>
    <s v="ดาวเด่น ศรีโยธา"/>
    <m/>
    <s v="ชาย"/>
    <n v="32"/>
    <n v="9"/>
    <s v="นักเรียน"/>
    <s v="71"/>
    <x v="7"/>
    <x v="173"/>
    <x v="92"/>
    <x v="7"/>
    <m/>
    <d v="2024-06-18T00:00:00"/>
    <d v="2024-06-20T00:00:00"/>
    <m/>
    <d v="2024-01-06T00:00:00"/>
    <x v="27"/>
    <n v="24"/>
  </r>
  <r>
    <n v="17696"/>
    <s v="66.Dengue fever"/>
    <s v="ธนภัทร  ภูมิผักแว่น"/>
    <m/>
    <s v="ชาย"/>
    <n v="6"/>
    <n v="6"/>
    <s v="นักเรียน"/>
    <s v="73"/>
    <x v="7"/>
    <x v="174"/>
    <x v="93"/>
    <x v="14"/>
    <m/>
    <d v="2024-06-30T00:00:00"/>
    <d v="2024-07-01T00:00:00"/>
    <m/>
    <d v="2024-01-06T00:00:00"/>
    <x v="29"/>
    <n v="26"/>
  </r>
  <r>
    <n v="17777"/>
    <s v="26.D.H.F."/>
    <s v="สุนิสา แสงมะณี"/>
    <m/>
    <s v="หญิง"/>
    <n v="14"/>
    <n v="6"/>
    <s v="นักเรียน"/>
    <s v="127"/>
    <x v="6"/>
    <x v="175"/>
    <x v="94"/>
    <x v="1"/>
    <m/>
    <d v="2024-06-21T00:00:00"/>
    <d v="2024-06-26T00:00:00"/>
    <m/>
    <d v="2024-01-06T00:00:00"/>
    <x v="28"/>
    <n v="24"/>
  </r>
  <r>
    <n v="17893"/>
    <s v="66.Dengue fever"/>
    <s v="คิรากร บาลเย็น"/>
    <m/>
    <s v="ชาย"/>
    <n v="3"/>
    <n v="1"/>
    <s v="ไม่ทราบอาชีพ/ในปกครอง"/>
    <s v="76"/>
    <x v="4"/>
    <x v="176"/>
    <x v="95"/>
    <x v="10"/>
    <m/>
    <d v="2024-06-10T00:00:00"/>
    <d v="2024-06-13T00:00:00"/>
    <m/>
    <d v="2024-01-06T00:00:00"/>
    <x v="25"/>
    <n v="23"/>
  </r>
  <r>
    <n v="17987"/>
    <s v="66.Dengue fever"/>
    <s v="ทินวัฒน์ บุญโสดา"/>
    <m/>
    <s v="ชาย"/>
    <n v="11"/>
    <n v="5"/>
    <s v="นักเรียน"/>
    <s v="66"/>
    <x v="5"/>
    <x v="150"/>
    <x v="61"/>
    <x v="0"/>
    <m/>
    <d v="2024-06-28T00:00:00"/>
    <d v="2024-07-02T00:00:00"/>
    <m/>
    <d v="2024-01-06T00:00:00"/>
    <x v="29"/>
    <n v="25"/>
  </r>
  <r>
    <n v="17991"/>
    <s v="66.Dengue fever"/>
    <s v="สวรรยา เมืองวัง"/>
    <m/>
    <s v="หญิง"/>
    <n v="13"/>
    <n v="9"/>
    <s v="นักเรียน"/>
    <s v="9"/>
    <x v="16"/>
    <x v="127"/>
    <x v="61"/>
    <x v="0"/>
    <m/>
    <d v="2024-07-02T00:00:00"/>
    <d v="2024-07-02T00:00:00"/>
    <m/>
    <d v="2024-01-06T00:00:00"/>
    <x v="29"/>
    <n v="26"/>
  </r>
  <r>
    <n v="17992"/>
    <s v="66.Dengue fever"/>
    <s v="อภิวัฒน์ แสนบัว"/>
    <m/>
    <s v="ชาย"/>
    <n v="17"/>
    <n v="6"/>
    <s v="ไม่ทราบอาชีพ/ในปกครอง"/>
    <s v="12"/>
    <x v="4"/>
    <x v="177"/>
    <x v="96"/>
    <x v="4"/>
    <m/>
    <d v="2024-04-03T00:00:00"/>
    <d v="2024-04-03T00:00:00"/>
    <m/>
    <d v="2024-01-06T00:00:00"/>
    <x v="15"/>
    <n v="13"/>
  </r>
  <r>
    <n v="17998"/>
    <s v="66.Dengue fever"/>
    <s v="ปภาวรินท์   วังกาวรรณ์"/>
    <m/>
    <s v="หญิง"/>
    <n v="10"/>
    <n v="9"/>
    <s v="ไม่ทราบอาชีพ/ในปกครอง"/>
    <s v="13"/>
    <x v="10"/>
    <x v="167"/>
    <x v="6"/>
    <x v="4"/>
    <m/>
    <d v="2024-06-17T00:00:00"/>
    <d v="2024-06-17T00:00:00"/>
    <m/>
    <d v="2024-01-06T00:00:00"/>
    <x v="27"/>
    <n v="24"/>
  </r>
  <r>
    <n v="18004"/>
    <s v="66.Dengue fever"/>
    <s v="ธวัชชัย ลาหลายเลิศ"/>
    <m/>
    <s v="ชาย"/>
    <n v="5"/>
    <n v="8"/>
    <s v="ไม่ทราบอาชีพ/ในปกครอง"/>
    <s v="8"/>
    <x v="10"/>
    <x v="178"/>
    <x v="39"/>
    <x v="0"/>
    <m/>
    <d v="2024-06-28T00:00:00"/>
    <d v="2024-06-28T00:00:00"/>
    <m/>
    <d v="2024-01-06T00:00:00"/>
    <x v="28"/>
    <n v="25"/>
  </r>
  <r>
    <n v="18005"/>
    <s v="66.Dengue fever"/>
    <s v="ขวัญชัย ชัยปัดถา"/>
    <m/>
    <s v="ชาย"/>
    <n v="13"/>
    <n v="8"/>
    <s v="ไม่ทราบอาชีพ/ในปกครอง"/>
    <s v="160"/>
    <x v="5"/>
    <x v="150"/>
    <x v="61"/>
    <x v="0"/>
    <m/>
    <d v="2024-06-25T00:00:00"/>
    <d v="2024-06-27T00:00:00"/>
    <m/>
    <d v="2024-01-06T00:00:00"/>
    <x v="28"/>
    <n v="25"/>
  </r>
  <r>
    <n v="18006"/>
    <s v="66.Dengue fever"/>
    <s v="วาสนา   นันกลาง"/>
    <m/>
    <s v="หญิง"/>
    <n v="51"/>
    <n v="0"/>
    <s v="ไม่ทราบอาชีพ/ในปกครอง"/>
    <s v="19"/>
    <x v="10"/>
    <x v="167"/>
    <x v="6"/>
    <x v="4"/>
    <m/>
    <d v="2024-06-24T00:00:00"/>
    <d v="2024-06-24T00:00:00"/>
    <m/>
    <d v="2024-01-06T00:00:00"/>
    <x v="28"/>
    <n v="25"/>
  </r>
  <r>
    <n v="18007"/>
    <s v="66.Dengue fever"/>
    <s v="กุลวาลี กองสิงคุณ"/>
    <m/>
    <s v="หญิง"/>
    <n v="10"/>
    <n v="6"/>
    <s v="ไม่ทราบอาชีพ/ในปกครอง"/>
    <s v="102"/>
    <x v="16"/>
    <x v="179"/>
    <x v="2"/>
    <x v="0"/>
    <m/>
    <d v="2024-06-28T00:00:00"/>
    <d v="2024-06-28T00:00:00"/>
    <m/>
    <d v="2024-01-06T00:00:00"/>
    <x v="28"/>
    <n v="25"/>
  </r>
  <r>
    <n v="18008"/>
    <s v="66.Dengue fever"/>
    <s v="กัลยา โพธิวัฒน์"/>
    <m/>
    <s v="หญิง"/>
    <n v="11"/>
    <n v="10"/>
    <s v="นักเรียน"/>
    <s v="86"/>
    <x v="5"/>
    <x v="150"/>
    <x v="61"/>
    <x v="0"/>
    <m/>
    <d v="2024-06-24T00:00:00"/>
    <d v="2024-06-28T00:00:00"/>
    <m/>
    <d v="2024-01-06T00:00:00"/>
    <x v="28"/>
    <n v="25"/>
  </r>
  <r>
    <n v="18009"/>
    <s v="26.D.H.F."/>
    <s v="สำเนียง จันทคัต"/>
    <m/>
    <s v="หญิง"/>
    <n v="46"/>
    <n v="7"/>
    <s v="เกษตร"/>
    <s v="87"/>
    <x v="10"/>
    <x v="97"/>
    <x v="0"/>
    <x v="0"/>
    <m/>
    <d v="2024-06-25T00:00:00"/>
    <d v="2024-06-28T00:00:00"/>
    <m/>
    <d v="2024-01-06T00:00:00"/>
    <x v="28"/>
    <n v="25"/>
  </r>
  <r>
    <n v="18010"/>
    <s v="66.Dengue fever"/>
    <s v="ปริญญา ชะรารัตน์"/>
    <m/>
    <s v="ชาย"/>
    <n v="11"/>
    <n v="9"/>
    <s v="ไม่ทราบอาชีพ/ในปกครอง"/>
    <s v="27"/>
    <x v="10"/>
    <x v="97"/>
    <x v="0"/>
    <x v="0"/>
    <m/>
    <d v="2024-06-27T00:00:00"/>
    <d v="2024-06-27T00:00:00"/>
    <m/>
    <d v="2024-01-06T00:00:00"/>
    <x v="28"/>
    <n v="25"/>
  </r>
  <r>
    <n v="18011"/>
    <s v="66.Dengue fever"/>
    <s v="ปาริชาติ   แสนเมือง"/>
    <m/>
    <s v="หญิง"/>
    <n v="14"/>
    <n v="2"/>
    <s v="ไม่ทราบอาชีพ/ในปกครอง"/>
    <s v="84"/>
    <x v="10"/>
    <x v="167"/>
    <x v="6"/>
    <x v="4"/>
    <m/>
    <d v="2024-06-25T00:00:00"/>
    <d v="2024-06-28T00:00:00"/>
    <m/>
    <d v="2024-01-06T00:00:00"/>
    <x v="28"/>
    <n v="25"/>
  </r>
  <r>
    <n v="18012"/>
    <s v="66.Dengue fever"/>
    <s v="พุทธิพงษ์   จันทะคัด"/>
    <m/>
    <s v="ชาย"/>
    <n v="13"/>
    <n v="1"/>
    <s v="นักเรียน"/>
    <s v="73"/>
    <x v="10"/>
    <x v="167"/>
    <x v="6"/>
    <x v="4"/>
    <m/>
    <d v="2024-06-28T00:00:00"/>
    <d v="2024-07-01T00:00:00"/>
    <m/>
    <d v="2024-01-06T00:00:00"/>
    <x v="29"/>
    <n v="25"/>
  </r>
  <r>
    <n v="18101"/>
    <s v="26.D.H.F."/>
    <s v="ชาโณช โพธิไช"/>
    <m/>
    <s v="ชาย"/>
    <n v="46"/>
    <n v="11"/>
    <s v="เกษตร"/>
    <s v="124"/>
    <x v="3"/>
    <x v="180"/>
    <x v="97"/>
    <x v="12"/>
    <m/>
    <d v="2024-06-29T00:00:00"/>
    <d v="2024-06-29T00:00:00"/>
    <m/>
    <d v="2024-01-06T00:00:00"/>
    <x v="29"/>
    <n v="26"/>
  </r>
  <r>
    <n v="18255"/>
    <s v="66.Dengue fever"/>
    <s v="นุช สีดี"/>
    <m/>
    <s v="หญิง"/>
    <n v="59"/>
    <n v="11"/>
    <s v="เกษตร"/>
    <m/>
    <x v="8"/>
    <x v="181"/>
    <x v="44"/>
    <x v="1"/>
    <m/>
    <d v="2024-07-01T00:00:00"/>
    <d v="2024-07-02T00:00:00"/>
    <m/>
    <d v="2024-01-06T00:00:00"/>
    <x v="29"/>
    <n v="26"/>
  </r>
  <r>
    <n v="18271"/>
    <s v="66.Dengue fever"/>
    <s v="ดนัยธยา  ทิพเจริญ"/>
    <m/>
    <s v="ชาย"/>
    <n v="12"/>
    <n v="10"/>
    <s v="นักเรียน"/>
    <s v="64"/>
    <x v="3"/>
    <x v="91"/>
    <x v="30"/>
    <x v="8"/>
    <m/>
    <d v="2024-07-03T00:00:00"/>
    <d v="2024-07-03T00:00:00"/>
    <m/>
    <d v="2024-01-06T00:00:00"/>
    <x v="29"/>
    <n v="26"/>
  </r>
  <r>
    <n v="18322"/>
    <s v="66.Dengue fever"/>
    <s v="นที มหานุภาพ"/>
    <m/>
    <s v="ชาย"/>
    <n v="10"/>
    <n v="11"/>
    <s v="ไม่ทราบอาชีพ/ในปกครอง"/>
    <s v="94"/>
    <x v="9"/>
    <x v="182"/>
    <x v="98"/>
    <x v="19"/>
    <m/>
    <d v="2024-07-03T00:00:00"/>
    <d v="2024-07-03T00:00:00"/>
    <m/>
    <d v="2024-01-06T00:00:00"/>
    <x v="29"/>
    <n v="26"/>
  </r>
  <r>
    <n v="18384"/>
    <s v="26.D.H.F."/>
    <s v="ณิชกุล สุวรรณ"/>
    <m/>
    <s v="หญิง"/>
    <n v="14"/>
    <n v="2"/>
    <s v="ไม่ทราบอาชีพ/ในปกครอง"/>
    <s v="42"/>
    <x v="19"/>
    <x v="183"/>
    <x v="99"/>
    <x v="17"/>
    <m/>
    <d v="2024-07-01T00:00:00"/>
    <d v="2024-07-02T00:00:00"/>
    <m/>
    <d v="2024-01-06T00:00:00"/>
    <x v="29"/>
    <n v="26"/>
  </r>
  <r>
    <n v="18476"/>
    <s v="66.Dengue fever"/>
    <s v="ศิวัฒน์   มุขมนตรี"/>
    <m/>
    <s v="ชาย"/>
    <n v="11"/>
    <n v="6"/>
    <s v="ไม่ทราบอาชีพ/ในปกครอง"/>
    <s v="92"/>
    <x v="16"/>
    <x v="184"/>
    <x v="100"/>
    <x v="5"/>
    <m/>
    <d v="2024-07-03T00:00:00"/>
    <d v="2024-07-04T00:00:00"/>
    <m/>
    <d v="2024-01-06T00:00:00"/>
    <x v="29"/>
    <n v="26"/>
  </r>
  <r>
    <n v="18486"/>
    <s v="66.Dengue fever"/>
    <s v="ณัฐธยาภรณ์ เอี่ยมศรี"/>
    <m/>
    <s v="หญิง"/>
    <n v="0"/>
    <n v="9"/>
    <s v="ไม่ทราบอาชีพ/ในปกครอง"/>
    <s v="87"/>
    <x v="13"/>
    <x v="185"/>
    <x v="101"/>
    <x v="6"/>
    <m/>
    <d v="2024-07-03T00:00:00"/>
    <d v="2024-07-04T00:00:00"/>
    <m/>
    <d v="2024-01-06T00:00:00"/>
    <x v="29"/>
    <n v="26"/>
  </r>
  <r>
    <n v="18498"/>
    <s v="26.D.H.F."/>
    <s v="ปิยะวัฒน์ หลวงพรหม"/>
    <m/>
    <s v="ชาย"/>
    <n v="10"/>
    <n v="8"/>
    <s v="ไม่ทราบอาชีพ/ในปกครอง"/>
    <s v="87"/>
    <x v="11"/>
    <x v="172"/>
    <x v="92"/>
    <x v="7"/>
    <m/>
    <d v="2024-07-05T00:00:00"/>
    <d v="2024-07-05T00:00:00"/>
    <m/>
    <d v="2024-01-06T00:00:00"/>
    <x v="29"/>
    <n v="26"/>
  </r>
  <r>
    <n v="18536"/>
    <s v="66.Dengue fever"/>
    <s v="อัครพนธ์ กรมแสง"/>
    <m/>
    <s v="ชาย"/>
    <n v="15"/>
    <n v="9"/>
    <s v="ไม่ทราบอาชีพ/ในปกครอง"/>
    <s v="120"/>
    <x v="14"/>
    <x v="114"/>
    <x v="66"/>
    <x v="18"/>
    <m/>
    <d v="2024-07-02T00:00:00"/>
    <d v="2024-07-05T00:00:00"/>
    <m/>
    <d v="2024-01-06T00:00:00"/>
    <x v="29"/>
    <n v="26"/>
  </r>
  <r>
    <n v="18542"/>
    <s v="66.Dengue fever"/>
    <s v="ปราณี ถานัดดี"/>
    <m/>
    <s v="หญิง"/>
    <n v="55"/>
    <n v="10"/>
    <s v="อื่นๆ"/>
    <s v="32"/>
    <x v="4"/>
    <x v="154"/>
    <x v="102"/>
    <x v="18"/>
    <m/>
    <d v="2024-06-30T00:00:00"/>
    <d v="2024-07-05T00:00:00"/>
    <m/>
    <d v="2024-01-06T00:00:00"/>
    <x v="29"/>
    <n v="26"/>
  </r>
  <r>
    <n v="18610"/>
    <s v="26.D.H.F."/>
    <s v="ศิรินาถ ศรีตัมภวา"/>
    <m/>
    <s v="หญิง"/>
    <n v="7"/>
    <n v="6"/>
    <s v="นักเรียน"/>
    <s v="187"/>
    <x v="7"/>
    <x v="186"/>
    <x v="31"/>
    <x v="7"/>
    <m/>
    <d v="2024-07-03T00:00:00"/>
    <d v="2024-07-05T00:00:00"/>
    <m/>
    <d v="2024-01-06T00:00:00"/>
    <x v="29"/>
    <n v="26"/>
  </r>
  <r>
    <n v="18744"/>
    <s v="66.Dengue fever"/>
    <s v="จตุร มณีม่วง"/>
    <m/>
    <s v="ชาย"/>
    <n v="36"/>
    <n v="6"/>
    <s v="รับจ้าง,กรรมกร"/>
    <s v="132"/>
    <x v="8"/>
    <x v="187"/>
    <x v="72"/>
    <x v="12"/>
    <m/>
    <d v="2024-07-05T00:00:00"/>
    <d v="2024-07-06T00:00:00"/>
    <m/>
    <d v="2024-01-06T00:00:00"/>
    <x v="30"/>
    <n v="26"/>
  </r>
  <r>
    <n v="18812"/>
    <s v="66.Dengue fever"/>
    <s v="ซานเจกุมาร ยาดาว"/>
    <m/>
    <s v="ชาย"/>
    <n v="38"/>
    <n v="11"/>
    <s v="รับจ้าง,กรรมกร"/>
    <s v="185"/>
    <x v="14"/>
    <x v="114"/>
    <x v="66"/>
    <x v="18"/>
    <m/>
    <d v="2024-07-05T00:00:00"/>
    <d v="2024-07-05T00:00:00"/>
    <m/>
    <d v="2024-01-06T00:00:00"/>
    <x v="29"/>
    <n v="26"/>
  </r>
  <r>
    <n v="18891"/>
    <s v="26.D.H.F."/>
    <s v="ปรียาดา วรรณสุทธิ์"/>
    <m/>
    <s v="หญิง"/>
    <n v="7"/>
    <n v="8"/>
    <s v="นักเรียน"/>
    <s v="8"/>
    <x v="6"/>
    <x v="188"/>
    <x v="103"/>
    <x v="10"/>
    <m/>
    <d v="2024-06-28T00:00:00"/>
    <d v="2024-07-02T00:00:00"/>
    <m/>
    <d v="2024-01-06T00:00:00"/>
    <x v="29"/>
    <n v="25"/>
  </r>
  <r>
    <n v="18892"/>
    <s v="66.Dengue fever"/>
    <s v="อดิศักดิ์   ชินศรี"/>
    <m/>
    <s v="ชาย"/>
    <n v="10"/>
    <n v="7"/>
    <s v="ไม่ทราบอาชีพ/ในปกครอง"/>
    <s v="27"/>
    <x v="13"/>
    <x v="184"/>
    <x v="100"/>
    <x v="5"/>
    <m/>
    <d v="2024-07-06T00:00:00"/>
    <d v="2024-07-06T00:00:00"/>
    <m/>
    <d v="2024-01-06T00:00:00"/>
    <x v="30"/>
    <n v="27"/>
  </r>
  <r>
    <n v="18962"/>
    <s v="66.Dengue fever"/>
    <s v="นีรนันท์ สมอ่อน"/>
    <m/>
    <s v="หญิง"/>
    <n v="39"/>
    <n v="0"/>
    <s v="ค้าขาย"/>
    <m/>
    <x v="8"/>
    <x v="181"/>
    <x v="44"/>
    <x v="1"/>
    <m/>
    <d v="2024-07-02T00:00:00"/>
    <d v="2024-07-08T00:00:00"/>
    <m/>
    <d v="2024-01-06T00:00:00"/>
    <x v="30"/>
    <n v="26"/>
  </r>
  <r>
    <n v="18972"/>
    <s v="26.D.H.F."/>
    <s v="ไชยวัฒน์ สีทาหล่อน"/>
    <m/>
    <s v="ชาย"/>
    <n v="6"/>
    <n v="11"/>
    <s v="นักเรียน"/>
    <s v="81"/>
    <x v="9"/>
    <x v="189"/>
    <x v="78"/>
    <x v="10"/>
    <m/>
    <d v="2024-07-08T00:00:00"/>
    <d v="2024-07-08T00:00:00"/>
    <m/>
    <d v="2024-01-06T00:00:00"/>
    <x v="30"/>
    <n v="27"/>
  </r>
  <r>
    <n v="18974"/>
    <s v="66.Dengue fever"/>
    <s v="อชิตพล มาโยธา"/>
    <m/>
    <s v="ชาย"/>
    <n v="14"/>
    <n v="2"/>
    <s v="นักเรียน"/>
    <s v="126"/>
    <x v="3"/>
    <x v="190"/>
    <x v="104"/>
    <x v="12"/>
    <m/>
    <d v="2024-07-05T00:00:00"/>
    <d v="2024-07-08T00:00:00"/>
    <m/>
    <d v="2024-01-06T00:00:00"/>
    <x v="30"/>
    <n v="26"/>
  </r>
  <r>
    <n v="19139"/>
    <s v="66.Dengue fever"/>
    <s v="ณิชาดา พลเยี่ยม"/>
    <m/>
    <s v="ชาย"/>
    <n v="16"/>
    <n v="11"/>
    <s v="นักเรียน"/>
    <s v="100"/>
    <x v="16"/>
    <x v="127"/>
    <x v="61"/>
    <x v="0"/>
    <m/>
    <d v="2024-07-09T00:00:00"/>
    <d v="2024-07-09T00:00:00"/>
    <m/>
    <d v="2024-01-06T00:00:00"/>
    <x v="30"/>
    <n v="27"/>
  </r>
  <r>
    <n v="19145"/>
    <s v="66.Dengue fever"/>
    <s v="สมเกียรติ บุญอินทร์"/>
    <m/>
    <s v="ชาย"/>
    <n v="28"/>
    <n v="3"/>
    <s v="รับจ้าง,กรรมกร"/>
    <s v="28"/>
    <x v="8"/>
    <x v="20"/>
    <x v="19"/>
    <x v="1"/>
    <m/>
    <d v="2024-07-02T00:00:00"/>
    <d v="2024-07-06T00:00:00"/>
    <m/>
    <d v="2024-01-06T00:00:00"/>
    <x v="30"/>
    <n v="26"/>
  </r>
  <r>
    <n v="19146"/>
    <s v="26.D.H.F."/>
    <s v="ทีปกร ชาญประโคน"/>
    <m/>
    <s v="ชาย"/>
    <n v="16"/>
    <n v="8"/>
    <s v="ไม่ทราบอาชีพ/ในปกครอง"/>
    <s v="69"/>
    <x v="14"/>
    <x v="78"/>
    <x v="59"/>
    <x v="6"/>
    <m/>
    <d v="2024-06-12T00:00:00"/>
    <d v="2024-06-17T00:00:00"/>
    <m/>
    <d v="2024-01-06T00:00:00"/>
    <x v="27"/>
    <n v="23"/>
  </r>
  <r>
    <n v="19147"/>
    <s v="26.D.H.F."/>
    <s v="สนอง สีหานาม"/>
    <m/>
    <s v="ชาย"/>
    <n v="49"/>
    <n v="2"/>
    <s v="อื่นๆ"/>
    <s v="165"/>
    <x v="8"/>
    <x v="95"/>
    <x v="59"/>
    <x v="6"/>
    <m/>
    <d v="2024-06-14T00:00:00"/>
    <d v="2024-06-17T00:00:00"/>
    <m/>
    <d v="2024-01-06T00:00:00"/>
    <x v="27"/>
    <n v="23"/>
  </r>
  <r>
    <n v="19148"/>
    <s v="26.D.H.F."/>
    <s v="สุพศิน สีน้ำคำ"/>
    <m/>
    <s v="ชาย"/>
    <n v="15"/>
    <n v="7"/>
    <s v="ไม่ทราบอาชีพ/ในปกครอง"/>
    <s v="71"/>
    <x v="14"/>
    <x v="78"/>
    <x v="59"/>
    <x v="6"/>
    <m/>
    <d v="2024-06-19T00:00:00"/>
    <d v="2024-06-21T00:00:00"/>
    <m/>
    <d v="2024-01-06T00:00:00"/>
    <x v="27"/>
    <n v="24"/>
  </r>
  <r>
    <n v="19149"/>
    <s v="26.D.H.F."/>
    <s v="วาสนา สีน้ำคำ"/>
    <m/>
    <s v="หญิง"/>
    <n v="22"/>
    <n v="1"/>
    <s v="ไม่ทราบอาชีพ/ในปกครอง"/>
    <s v="71"/>
    <x v="14"/>
    <x v="78"/>
    <x v="59"/>
    <x v="6"/>
    <m/>
    <d v="2024-06-18T00:00:00"/>
    <d v="2024-06-21T00:00:00"/>
    <m/>
    <d v="2024-01-06T00:00:00"/>
    <x v="27"/>
    <n v="24"/>
  </r>
  <r>
    <n v="19150"/>
    <s v="26.D.H.F."/>
    <s v="ชม เสนามาตย์"/>
    <m/>
    <s v="ชาย"/>
    <n v="63"/>
    <n v="4"/>
    <s v="อื่นๆ"/>
    <s v="9"/>
    <x v="14"/>
    <x v="78"/>
    <x v="59"/>
    <x v="6"/>
    <m/>
    <d v="2024-06-20T00:00:00"/>
    <d v="2024-06-23T00:00:00"/>
    <m/>
    <d v="2024-01-06T00:00:00"/>
    <x v="28"/>
    <n v="24"/>
  </r>
  <r>
    <n v="19151"/>
    <s v="26.D.H.F."/>
    <s v="ภูวดล กมลภพ"/>
    <m/>
    <s v="ชาย"/>
    <n v="15"/>
    <n v="6"/>
    <s v="ไม่ทราบอาชีพ/ในปกครอง"/>
    <s v="128"/>
    <x v="14"/>
    <x v="78"/>
    <x v="59"/>
    <x v="6"/>
    <m/>
    <d v="2024-06-21T00:00:00"/>
    <d v="2024-06-23T00:00:00"/>
    <m/>
    <d v="2024-01-06T00:00:00"/>
    <x v="28"/>
    <n v="24"/>
  </r>
  <r>
    <n v="19157"/>
    <s v="26.D.H.F."/>
    <s v="ณัฐริณญาณ์ สุ่มมาตย์"/>
    <m/>
    <s v="หญิง"/>
    <n v="8"/>
    <n v="5"/>
    <s v="นักเรียน"/>
    <s v="126"/>
    <x v="7"/>
    <x v="191"/>
    <x v="1"/>
    <x v="1"/>
    <m/>
    <d v="2024-07-07T00:00:00"/>
    <d v="2024-07-08T00:00:00"/>
    <m/>
    <d v="2024-01-06T00:00:00"/>
    <x v="30"/>
    <n v="27"/>
  </r>
  <r>
    <n v="19160"/>
    <s v="26.D.H.F."/>
    <s v="กัญญาภัทร ก่ำแก้ว"/>
    <m/>
    <s v="หญิง"/>
    <n v="10"/>
    <n v="10"/>
    <s v="นักเรียน"/>
    <s v="115"/>
    <x v="16"/>
    <x v="192"/>
    <x v="105"/>
    <x v="14"/>
    <m/>
    <d v="2024-07-09T00:00:00"/>
    <d v="2024-07-09T00:00:00"/>
    <m/>
    <d v="2024-01-06T00:00:00"/>
    <x v="30"/>
    <n v="27"/>
  </r>
  <r>
    <n v="19216"/>
    <s v="26.D.H.F."/>
    <s v="จักรินทร์ สังเกตกิจ"/>
    <m/>
    <s v="ชาย"/>
    <n v="6"/>
    <n v="10"/>
    <s v="ไม่ทราบอาชีพ/ในปกครอง"/>
    <s v="72"/>
    <x v="3"/>
    <x v="193"/>
    <x v="106"/>
    <x v="14"/>
    <m/>
    <d v="2024-06-25T00:00:00"/>
    <d v="2024-06-26T00:00:00"/>
    <m/>
    <d v="2024-01-06T00:00:00"/>
    <x v="28"/>
    <n v="25"/>
  </r>
  <r>
    <n v="19218"/>
    <s v="66.Dengue fever"/>
    <s v="ศุภกิตติ์ นิลยอง"/>
    <m/>
    <s v="ชาย"/>
    <n v="12"/>
    <n v="6"/>
    <s v="นักเรียน"/>
    <m/>
    <x v="2"/>
    <x v="63"/>
    <x v="45"/>
    <x v="1"/>
    <m/>
    <d v="2024-07-03T00:00:00"/>
    <d v="2024-07-06T00:00:00"/>
    <m/>
    <d v="2024-01-06T00:00:00"/>
    <x v="30"/>
    <n v="26"/>
  </r>
  <r>
    <n v="19220"/>
    <s v="66.Dengue fever"/>
    <s v="กชพร ขันอาษา"/>
    <m/>
    <s v="หญิง"/>
    <n v="0"/>
    <n v="0"/>
    <s v="ไม่ทราบอาชีพ/ในปกครอง"/>
    <s v="1889"/>
    <x v="11"/>
    <x v="116"/>
    <x v="1"/>
    <x v="1"/>
    <m/>
    <d v="2024-07-03T00:00:00"/>
    <d v="2024-07-04T00:00:00"/>
    <m/>
    <d v="2024-01-06T00:00:00"/>
    <x v="29"/>
    <n v="26"/>
  </r>
  <r>
    <n v="19222"/>
    <s v="26.D.H.F."/>
    <s v="มนตรี ไชยคิรินทร์"/>
    <m/>
    <s v="ชาย"/>
    <n v="47"/>
    <n v="11"/>
    <s v="อื่นๆ"/>
    <m/>
    <x v="8"/>
    <x v="20"/>
    <x v="19"/>
    <x v="1"/>
    <m/>
    <d v="2024-07-04T00:00:00"/>
    <d v="2024-07-07T00:00:00"/>
    <m/>
    <d v="2024-01-06T00:00:00"/>
    <x v="30"/>
    <n v="26"/>
  </r>
  <r>
    <n v="19278"/>
    <s v="66.Dengue fever"/>
    <s v="ปรเมศ เดชศรี"/>
    <m/>
    <s v="ชาย"/>
    <n v="13"/>
    <n v="11"/>
    <s v="ไม่ทราบอาชีพ/ในปกครอง"/>
    <m/>
    <x v="7"/>
    <x v="43"/>
    <x v="34"/>
    <x v="11"/>
    <m/>
    <d v="2024-07-08T00:00:00"/>
    <d v="2024-07-08T00:00:00"/>
    <m/>
    <d v="2024-01-06T00:00:00"/>
    <x v="30"/>
    <n v="27"/>
  </r>
  <r>
    <n v="19298"/>
    <s v="27.D.H.F.shock syndrome"/>
    <s v="อนงค์ แสงใสรัตน์"/>
    <m/>
    <s v="หญิง"/>
    <n v="44"/>
    <n v="4"/>
    <s v="งานบ้าน"/>
    <s v="100"/>
    <x v="16"/>
    <x v="127"/>
    <x v="61"/>
    <x v="0"/>
    <m/>
    <d v="2024-07-09T00:00:00"/>
    <d v="2024-07-09T00:00:00"/>
    <m/>
    <d v="2024-01-06T00:00:00"/>
    <x v="30"/>
    <n v="27"/>
  </r>
  <r>
    <n v="19323"/>
    <s v="26.D.H.F."/>
    <s v="อดิศักดิ์ ภักดีผล"/>
    <m/>
    <s v="ชาย"/>
    <n v="31"/>
    <n v="10"/>
    <s v="รับจ้าง,กรรมกร"/>
    <s v="215"/>
    <x v="0"/>
    <x v="155"/>
    <x v="86"/>
    <x v="10"/>
    <m/>
    <d v="2024-07-03T00:00:00"/>
    <d v="2024-07-06T00:00:00"/>
    <m/>
    <d v="2024-01-06T00:00:00"/>
    <x v="30"/>
    <n v="26"/>
  </r>
  <r>
    <n v="19367"/>
    <s v="26.D.H.F."/>
    <s v="เบญญาภา เติมวงษ์"/>
    <m/>
    <s v="หญิง"/>
    <n v="22"/>
    <n v="9"/>
    <s v="รับจ้าง,กรรมกร"/>
    <s v="130"/>
    <x v="0"/>
    <x v="155"/>
    <x v="86"/>
    <x v="10"/>
    <m/>
    <d v="2024-07-04T00:00:00"/>
    <d v="2024-07-08T00:00:00"/>
    <m/>
    <d v="2024-01-06T00:00:00"/>
    <x v="30"/>
    <n v="26"/>
  </r>
  <r>
    <n v="19414"/>
    <s v="66.Dengue fever"/>
    <s v="ชิษณุพงศ์ ภูมิภาค"/>
    <m/>
    <s v="ชาย"/>
    <n v="10"/>
    <n v="7"/>
    <s v="นักเรียน"/>
    <s v="3"/>
    <x v="13"/>
    <x v="107"/>
    <x v="63"/>
    <x v="8"/>
    <m/>
    <d v="2024-04-26T00:00:00"/>
    <d v="2024-04-29T00:00:00"/>
    <m/>
    <d v="2024-01-06T00:00:00"/>
    <x v="19"/>
    <n v="16"/>
  </r>
  <r>
    <n v="19442"/>
    <s v="66.Dengue fever"/>
    <s v="อติวิชญ์ ประมวลรัมย์"/>
    <m/>
    <s v="ชาย"/>
    <n v="11"/>
    <n v="3"/>
    <s v="ไม่ทราบอาชีพ/ในปกครอง"/>
    <s v="89"/>
    <x v="10"/>
    <x v="63"/>
    <x v="10"/>
    <x v="13"/>
    <m/>
    <d v="2024-04-21T00:00:00"/>
    <d v="2024-04-24T00:00:00"/>
    <m/>
    <d v="2024-01-06T00:00:00"/>
    <x v="18"/>
    <n v="16"/>
  </r>
  <r>
    <n v="19489"/>
    <s v="26.D.H.F."/>
    <s v="ณัฐวดี สีนาหอม"/>
    <m/>
    <s v="หญิง"/>
    <n v="9"/>
    <n v="5"/>
    <s v="ไม่ทราบอาชีพ/ในปกครอง"/>
    <s v="123"/>
    <x v="10"/>
    <x v="97"/>
    <x v="0"/>
    <x v="0"/>
    <m/>
    <d v="2024-04-26T00:00:00"/>
    <d v="2024-04-29T00:00:00"/>
    <m/>
    <d v="2024-01-06T00:00:00"/>
    <x v="19"/>
    <n v="16"/>
  </r>
  <r>
    <n v="19598"/>
    <s v="66.Dengue fever"/>
    <s v="ทองใส   นาแสวง"/>
    <m/>
    <s v="ชาย"/>
    <n v="72"/>
    <n v="10"/>
    <s v="ไม่ทราบอาชีพ/ในปกครอง"/>
    <s v="92"/>
    <x v="10"/>
    <x v="194"/>
    <x v="107"/>
    <x v="4"/>
    <m/>
    <d v="2024-07-10T00:00:00"/>
    <d v="2024-07-10T00:00:00"/>
    <m/>
    <d v="2024-01-06T00:00:00"/>
    <x v="30"/>
    <n v="27"/>
  </r>
  <r>
    <n v="19621"/>
    <s v="26.D.H.F."/>
    <s v="นิกรณ์ ศรีวะรา"/>
    <m/>
    <s v="หญิง"/>
    <n v="41"/>
    <n v="1"/>
    <s v="งานบ้าน"/>
    <s v="87"/>
    <x v="16"/>
    <x v="127"/>
    <x v="61"/>
    <x v="0"/>
    <m/>
    <d v="2024-07-12T00:00:00"/>
    <d v="2024-07-12T00:00:00"/>
    <m/>
    <d v="2024-01-06T00:00:00"/>
    <x v="30"/>
    <n v="27"/>
  </r>
  <r>
    <n v="19623"/>
    <s v="66.Dengue fever"/>
    <s v="ธนากร เดชประยงค์"/>
    <m/>
    <s v="ชาย"/>
    <n v="4"/>
    <n v="3"/>
    <s v="ไม่ทราบอาชีพ/ในปกครอง"/>
    <s v="126"/>
    <x v="5"/>
    <x v="195"/>
    <x v="57"/>
    <x v="4"/>
    <m/>
    <d v="2024-08-23T00:00:00"/>
    <d v="2024-08-23T00:00:00"/>
    <m/>
    <d v="2024-01-06T00:00:00"/>
    <x v="10"/>
    <n v="33"/>
  </r>
  <r>
    <n v="19648"/>
    <s v="66.Dengue fever"/>
    <s v="คุณากร  ซื่อสัตย์"/>
    <m/>
    <s v="ชาย"/>
    <n v="3"/>
    <n v="11"/>
    <s v="ไม่ทราบอาชีพ/ในปกครอง"/>
    <s v="74"/>
    <x v="15"/>
    <x v="196"/>
    <x v="105"/>
    <x v="14"/>
    <m/>
    <d v="2024-07-09T00:00:00"/>
    <d v="2024-07-11T00:00:00"/>
    <m/>
    <d v="2024-01-06T00:00:00"/>
    <x v="30"/>
    <n v="27"/>
  </r>
  <r>
    <n v="19652"/>
    <s v="66.Dengue fever"/>
    <s v="อนุชิต สิงห์ภักดี"/>
    <m/>
    <s v="ชาย"/>
    <n v="15"/>
    <n v="9"/>
    <s v="นักเรียน"/>
    <s v="27"/>
    <x v="5"/>
    <x v="197"/>
    <x v="108"/>
    <x v="0"/>
    <m/>
    <d v="2024-07-08T00:00:00"/>
    <d v="2024-07-12T00:00:00"/>
    <m/>
    <d v="2024-01-06T00:00:00"/>
    <x v="30"/>
    <n v="27"/>
  </r>
  <r>
    <n v="19714"/>
    <s v="66.Dengue fever"/>
    <s v="เย็นฤดี ศรีสุนา"/>
    <m/>
    <s v="หญิง"/>
    <n v="34"/>
    <n v="1"/>
    <s v="ไม่ทราบอาชีพ/ในปกครอง"/>
    <s v="127"/>
    <x v="6"/>
    <x v="198"/>
    <x v="109"/>
    <x v="9"/>
    <m/>
    <d v="2024-07-08T00:00:00"/>
    <d v="2024-07-08T00:00:00"/>
    <m/>
    <d v="2024-01-06T00:00:00"/>
    <x v="30"/>
    <n v="27"/>
  </r>
  <r>
    <n v="19729"/>
    <s v="26.D.H.F."/>
    <s v="นาฏภัทร กาบบัว"/>
    <m/>
    <s v="ชาย"/>
    <n v="2"/>
    <n v="11"/>
    <s v="ไม่ทราบอาชีพ/ในปกครอง"/>
    <s v="166"/>
    <x v="14"/>
    <x v="199"/>
    <x v="104"/>
    <x v="12"/>
    <m/>
    <d v="2024-07-11T00:00:00"/>
    <d v="2024-07-12T00:00:00"/>
    <m/>
    <d v="2024-01-06T00:00:00"/>
    <x v="30"/>
    <n v="27"/>
  </r>
  <r>
    <n v="19773"/>
    <s v="27.D.H.F.shock syndrome"/>
    <s v="ธนกฤต   จันทะนาม"/>
    <m/>
    <s v="ชาย"/>
    <n v="4"/>
    <n v="0"/>
    <s v="ไม่ทราบอาชีพ/ในปกครอง"/>
    <s v="76"/>
    <x v="10"/>
    <x v="200"/>
    <x v="110"/>
    <x v="18"/>
    <m/>
    <d v="2024-07-04T00:00:00"/>
    <d v="2024-07-08T00:00:00"/>
    <m/>
    <d v="2024-01-06T00:00:00"/>
    <x v="30"/>
    <n v="26"/>
  </r>
  <r>
    <n v="19883"/>
    <s v="66.Dengue fever"/>
    <s v="ณัฐดนย์ โฮมพลงาม"/>
    <m/>
    <s v="ชาย"/>
    <n v="15"/>
    <n v="0"/>
    <s v="ไม่ทราบอาชีพ/ในปกครอง"/>
    <s v="63"/>
    <x v="2"/>
    <x v="201"/>
    <x v="8"/>
    <x v="6"/>
    <m/>
    <d v="2024-07-05T00:00:00"/>
    <d v="2024-07-06T00:00:00"/>
    <m/>
    <d v="2024-01-06T00:00:00"/>
    <x v="30"/>
    <n v="26"/>
  </r>
  <r>
    <n v="19950"/>
    <s v="26.D.H.F."/>
    <s v="ศุภากร มะลิวรรณ"/>
    <m/>
    <s v="ชาย"/>
    <n v="14"/>
    <n v="10"/>
    <s v="นักเรียน"/>
    <s v="230"/>
    <x v="9"/>
    <x v="202"/>
    <x v="111"/>
    <x v="3"/>
    <m/>
    <d v="2024-07-12T00:00:00"/>
    <d v="2024-07-12T00:00:00"/>
    <m/>
    <d v="2024-01-06T00:00:00"/>
    <x v="30"/>
    <n v="27"/>
  </r>
  <r>
    <n v="20001"/>
    <s v="66.Dengue fever"/>
    <s v="นพพร สีเงิน"/>
    <m/>
    <s v="ชาย"/>
    <n v="27"/>
    <n v="9"/>
    <s v="รับจ้าง,กรรมกร"/>
    <m/>
    <x v="2"/>
    <x v="63"/>
    <x v="45"/>
    <x v="1"/>
    <m/>
    <d v="2024-07-08T00:00:00"/>
    <d v="2024-07-10T00:00:00"/>
    <m/>
    <d v="2024-01-06T00:00:00"/>
    <x v="30"/>
    <n v="27"/>
  </r>
  <r>
    <n v="20122"/>
    <s v="66.Dengue fever"/>
    <s v="นราวดี พันธ์อุคำ"/>
    <m/>
    <s v="หญิง"/>
    <n v="7"/>
    <n v="3"/>
    <s v="นักเรียน"/>
    <s v="171"/>
    <x v="3"/>
    <x v="203"/>
    <x v="84"/>
    <x v="1"/>
    <m/>
    <d v="2024-07-09T00:00:00"/>
    <d v="2024-07-11T00:00:00"/>
    <m/>
    <d v="2024-01-06T00:00:00"/>
    <x v="30"/>
    <n v="27"/>
  </r>
  <r>
    <n v="20125"/>
    <s v="26.D.H.F."/>
    <s v="เดือนชนะ ต้นคำ"/>
    <m/>
    <s v="หญิง"/>
    <n v="0"/>
    <n v="0"/>
    <s v="รับจ้าง,กรรมกร"/>
    <s v="80"/>
    <x v="16"/>
    <x v="192"/>
    <x v="105"/>
    <x v="14"/>
    <m/>
    <d v="2024-07-08T00:00:00"/>
    <d v="2024-07-12T00:00:00"/>
    <m/>
    <d v="2024-01-06T00:00:00"/>
    <x v="30"/>
    <n v="27"/>
  </r>
  <r>
    <n v="20184"/>
    <s v="26.D.H.F."/>
    <s v="จารุพร พรมศิริเดช"/>
    <m/>
    <s v="หญิง"/>
    <n v="49"/>
    <n v="10"/>
    <s v="ไม่ทราบอาชีพ/ในปกครอง"/>
    <s v="39"/>
    <x v="0"/>
    <x v="204"/>
    <x v="20"/>
    <x v="10"/>
    <m/>
    <d v="2024-07-10T00:00:00"/>
    <d v="2024-07-10T00:00:00"/>
    <m/>
    <d v="2024-01-06T00:00:00"/>
    <x v="30"/>
    <n v="27"/>
  </r>
  <r>
    <n v="20233"/>
    <s v="26.D.H.F."/>
    <s v="สัจจะวัช โพธิ์สุวรรณ"/>
    <m/>
    <s v="ชาย"/>
    <n v="11"/>
    <n v="3"/>
    <s v="นักเรียน"/>
    <s v="69"/>
    <x v="6"/>
    <x v="205"/>
    <x v="5"/>
    <x v="3"/>
    <m/>
    <d v="2024-07-17T00:00:00"/>
    <d v="2024-07-17T00:00:00"/>
    <m/>
    <d v="2024-01-06T00:00:00"/>
    <x v="31"/>
    <n v="28"/>
  </r>
  <r>
    <n v="20271"/>
    <s v="26.D.H.F."/>
    <s v="ลำเรียน   ซูซูกิ"/>
    <m/>
    <s v="หญิง"/>
    <n v="59"/>
    <n v="0"/>
    <s v="เกษตร"/>
    <s v="94"/>
    <x v="4"/>
    <x v="206"/>
    <x v="100"/>
    <x v="5"/>
    <m/>
    <d v="2024-07-09T00:00:00"/>
    <d v="2024-07-09T00:00:00"/>
    <m/>
    <d v="2024-01-06T00:00:00"/>
    <x v="30"/>
    <n v="27"/>
  </r>
  <r>
    <n v="20272"/>
    <s v="66.Dengue fever"/>
    <s v="นพดล   โซ่มาลา"/>
    <m/>
    <s v="ชาย"/>
    <n v="7"/>
    <n v="3"/>
    <s v="ไม่ทราบอาชีพ/ในปกครอง"/>
    <s v="90"/>
    <x v="8"/>
    <x v="207"/>
    <x v="7"/>
    <x v="5"/>
    <m/>
    <d v="2024-07-11T00:00:00"/>
    <d v="2024-07-12T00:00:00"/>
    <m/>
    <d v="2024-01-06T00:00:00"/>
    <x v="30"/>
    <n v="27"/>
  </r>
  <r>
    <n v="20274"/>
    <s v="26.D.H.F."/>
    <s v="มาริสา   ดงเย็น"/>
    <m/>
    <s v="หญิง"/>
    <n v="5"/>
    <n v="11"/>
    <s v="ไม่ทราบอาชีพ/ในปกครอง"/>
    <s v="9809"/>
    <x v="16"/>
    <x v="184"/>
    <x v="100"/>
    <x v="5"/>
    <m/>
    <d v="2024-07-11T00:00:00"/>
    <d v="2024-07-12T00:00:00"/>
    <m/>
    <d v="2024-01-06T00:00:00"/>
    <x v="30"/>
    <n v="27"/>
  </r>
  <r>
    <n v="20367"/>
    <s v="66.Dengue fever"/>
    <s v="สู กมลตรี"/>
    <m/>
    <s v="หญิง"/>
    <n v="60"/>
    <n v="6"/>
    <s v="ไม่ทราบอาชีพ/ในปกครอง"/>
    <s v="2"/>
    <x v="1"/>
    <x v="208"/>
    <x v="107"/>
    <x v="4"/>
    <m/>
    <d v="2024-07-09T00:00:00"/>
    <d v="2024-07-09T00:00:00"/>
    <m/>
    <d v="2024-01-06T00:00:00"/>
    <x v="30"/>
    <n v="27"/>
  </r>
  <r>
    <n v="20368"/>
    <s v="66.Dengue fever"/>
    <s v="เมธาสิทธิ์ กมลพิศ"/>
    <m/>
    <s v="ชาย"/>
    <n v="10"/>
    <n v="9"/>
    <s v="ไม่ทราบอาชีพ/ในปกครอง"/>
    <s v="73"/>
    <x v="16"/>
    <x v="209"/>
    <x v="6"/>
    <x v="4"/>
    <m/>
    <d v="2024-07-14T00:00:00"/>
    <d v="2024-07-14T00:00:00"/>
    <m/>
    <d v="2024-01-06T00:00:00"/>
    <x v="31"/>
    <n v="28"/>
  </r>
  <r>
    <n v="20369"/>
    <s v="26.D.H.F."/>
    <s v="อรปรียา ศรีประทุมวงศ์"/>
    <m/>
    <s v="หญิง"/>
    <n v="19"/>
    <n v="5"/>
    <s v="ไม่ทราบอาชีพ/ในปกครอง"/>
    <s v="234"/>
    <x v="13"/>
    <x v="210"/>
    <x v="6"/>
    <x v="4"/>
    <m/>
    <d v="2024-07-14T00:00:00"/>
    <d v="2024-07-14T00:00:00"/>
    <m/>
    <d v="2024-01-06T00:00:00"/>
    <x v="31"/>
    <n v="28"/>
  </r>
  <r>
    <n v="20370"/>
    <s v="66.Dengue fever"/>
    <s v="พีรพัฒน์ ฐานผดุง"/>
    <m/>
    <s v="ชาย"/>
    <n v="13"/>
    <n v="7"/>
    <s v="ไม่ทราบอาชีพ/ในปกครอง"/>
    <s v="65"/>
    <x v="3"/>
    <x v="211"/>
    <x v="107"/>
    <x v="4"/>
    <m/>
    <d v="2024-07-17T00:00:00"/>
    <d v="2024-07-17T00:00:00"/>
    <m/>
    <d v="2024-01-06T00:00:00"/>
    <x v="31"/>
    <n v="28"/>
  </r>
  <r>
    <n v="20371"/>
    <s v="26.D.H.F."/>
    <s v="พิชชาชัย ศรีสุพรรณ"/>
    <m/>
    <s v="ชาย"/>
    <n v="28"/>
    <n v="10"/>
    <s v="รับจ้าง,กรรมกร"/>
    <s v="54"/>
    <x v="3"/>
    <x v="103"/>
    <x v="67"/>
    <x v="1"/>
    <m/>
    <d v="2024-07-09T00:00:00"/>
    <d v="2024-07-13T00:00:00"/>
    <m/>
    <d v="2024-01-06T00:00:00"/>
    <x v="31"/>
    <n v="27"/>
  </r>
  <r>
    <n v="20390"/>
    <s v="66.Dengue fever"/>
    <s v="วัชรพงษ์ บุญเลิศ"/>
    <m/>
    <s v="ชาย"/>
    <n v="11"/>
    <n v="2"/>
    <s v="ไม่ทราบอาชีพ/ในปกครอง"/>
    <s v="131"/>
    <x v="6"/>
    <x v="120"/>
    <x v="69"/>
    <x v="6"/>
    <m/>
    <d v="2024-07-12T00:00:00"/>
    <d v="2024-07-16T00:00:00"/>
    <m/>
    <d v="2024-01-06T00:00:00"/>
    <x v="31"/>
    <n v="27"/>
  </r>
  <r>
    <n v="20401"/>
    <s v="66.Dengue fever"/>
    <s v="จิรัชญา   มะอาจเลิศ"/>
    <m/>
    <s v="หญิง"/>
    <n v="4"/>
    <n v="2"/>
    <s v="ไม่ทราบอาชีพ/ในปกครอง"/>
    <s v="145"/>
    <x v="10"/>
    <x v="167"/>
    <x v="6"/>
    <x v="4"/>
    <m/>
    <d v="2024-07-16T00:00:00"/>
    <d v="2024-07-16T00:00:00"/>
    <m/>
    <d v="2024-01-06T00:00:00"/>
    <x v="31"/>
    <n v="28"/>
  </r>
  <r>
    <n v="20408"/>
    <s v="66.Dengue fever"/>
    <s v="ชุติมันต์   ผดุงสัตย์"/>
    <m/>
    <s v="หญิง"/>
    <n v="6"/>
    <n v="4"/>
    <s v="ไม่ทราบอาชีพ/ในปกครอง"/>
    <s v="24"/>
    <x v="10"/>
    <x v="194"/>
    <x v="107"/>
    <x v="4"/>
    <m/>
    <d v="2024-07-10T00:00:00"/>
    <d v="2024-07-10T00:00:00"/>
    <m/>
    <d v="2024-01-06T00:00:00"/>
    <x v="30"/>
    <n v="27"/>
  </r>
  <r>
    <n v="20410"/>
    <s v="66.Dengue fever"/>
    <s v="กฤษกร   ประดับพร"/>
    <m/>
    <s v="ชาย"/>
    <n v="7"/>
    <n v="7"/>
    <s v="นักเรียน"/>
    <s v="57"/>
    <x v="3"/>
    <x v="111"/>
    <x v="43"/>
    <x v="4"/>
    <m/>
    <d v="2024-07-17T00:00:00"/>
    <d v="2024-07-17T00:00:00"/>
    <m/>
    <d v="2024-01-06T00:00:00"/>
    <x v="31"/>
    <n v="28"/>
  </r>
  <r>
    <n v="20565"/>
    <s v="66.Dengue fever"/>
    <s v="ชาตรี ไชยรส"/>
    <m/>
    <s v="ชาย"/>
    <n v="27"/>
    <n v="7"/>
    <s v="รับจ้าง,กรรมกร"/>
    <s v="47"/>
    <x v="3"/>
    <x v="111"/>
    <x v="43"/>
    <x v="4"/>
    <m/>
    <d v="2024-07-17T00:00:00"/>
    <d v="2024-07-19T00:00:00"/>
    <m/>
    <d v="2024-01-06T00:00:00"/>
    <x v="31"/>
    <n v="28"/>
  </r>
  <r>
    <n v="20572"/>
    <s v="26.D.H.F."/>
    <s v="ธีรพัฒน์ พรรณสิงห์"/>
    <m/>
    <s v="ชาย"/>
    <n v="9"/>
    <n v="9"/>
    <s v="ไม่ทราบอาชีพ/ในปกครอง"/>
    <s v="235"/>
    <x v="13"/>
    <x v="128"/>
    <x v="0"/>
    <x v="0"/>
    <m/>
    <d v="2024-07-13T00:00:00"/>
    <d v="2024-07-18T00:00:00"/>
    <m/>
    <d v="2024-01-06T00:00:00"/>
    <x v="31"/>
    <n v="28"/>
  </r>
  <r>
    <n v="20574"/>
    <s v="66.Dengue fever"/>
    <s v="ประไพร นนทะมา"/>
    <m/>
    <s v="หญิง"/>
    <n v="68"/>
    <n v="9"/>
    <s v="อื่นๆ"/>
    <s v="30"/>
    <x v="10"/>
    <x v="212"/>
    <x v="31"/>
    <x v="6"/>
    <m/>
    <d v="2024-04-17T00:00:00"/>
    <d v="2024-04-22T00:00:00"/>
    <m/>
    <d v="2024-01-06T00:00:00"/>
    <x v="18"/>
    <n v="15"/>
  </r>
  <r>
    <n v="20575"/>
    <s v="66.Dengue fever"/>
    <s v="พิชญาภัค เรืองสมบัติ"/>
    <m/>
    <s v="หญิง"/>
    <n v="3"/>
    <n v="5"/>
    <s v="ไม่ทราบอาชีพ/ในปกครอง"/>
    <s v="68"/>
    <x v="16"/>
    <x v="213"/>
    <x v="31"/>
    <x v="6"/>
    <m/>
    <d v="2024-06-28T00:00:00"/>
    <d v="2024-06-28T00:00:00"/>
    <m/>
    <d v="2024-01-06T00:00:00"/>
    <x v="28"/>
    <n v="25"/>
  </r>
  <r>
    <n v="20576"/>
    <s v="66.Dengue fever"/>
    <s v="วรรณภา มณีโคตร"/>
    <m/>
    <s v="หญิง"/>
    <n v="13"/>
    <n v="5"/>
    <s v="ไม่ทราบอาชีพ/ในปกครอง"/>
    <s v="82"/>
    <x v="2"/>
    <x v="214"/>
    <x v="31"/>
    <x v="6"/>
    <m/>
    <d v="2024-06-30T00:00:00"/>
    <d v="2024-07-06T00:00:00"/>
    <m/>
    <d v="2024-01-06T00:00:00"/>
    <x v="30"/>
    <n v="26"/>
  </r>
  <r>
    <n v="20581"/>
    <s v="26.D.H.F."/>
    <s v="ประยุทธ วินทะไชย"/>
    <m/>
    <s v="ชาย"/>
    <n v="61"/>
    <n v="8"/>
    <s v="อื่นๆ"/>
    <s v="174"/>
    <x v="8"/>
    <x v="215"/>
    <x v="9"/>
    <x v="6"/>
    <m/>
    <d v="2024-06-13T00:00:00"/>
    <d v="2024-06-17T00:00:00"/>
    <m/>
    <d v="2024-01-06T00:00:00"/>
    <x v="27"/>
    <n v="23"/>
  </r>
  <r>
    <n v="20668"/>
    <s v="66.Dengue fever"/>
    <s v="ณพิชญ์ ไชยจันทร์"/>
    <m/>
    <s v="ชาย"/>
    <n v="0"/>
    <n v="7"/>
    <s v="ไม่ทราบอาชีพ/ในปกครอง"/>
    <s v="81"/>
    <x v="10"/>
    <x v="216"/>
    <x v="43"/>
    <x v="4"/>
    <m/>
    <d v="2024-07-14T00:00:00"/>
    <d v="2024-07-19T00:00:00"/>
    <m/>
    <d v="2024-01-06T00:00:00"/>
    <x v="31"/>
    <n v="28"/>
  </r>
  <r>
    <n v="20834"/>
    <s v="27.D.H.F.shock syndrome"/>
    <s v="ลลิดา   ทองเสนา"/>
    <m/>
    <s v="หญิง"/>
    <n v="7"/>
    <n v="1"/>
    <s v="ไม่ทราบอาชีพ/ในปกครอง"/>
    <s v="81"/>
    <x v="4"/>
    <x v="217"/>
    <x v="75"/>
    <x v="18"/>
    <m/>
    <d v="2024-07-19T00:00:00"/>
    <d v="2024-07-21T00:00:00"/>
    <m/>
    <d v="2024-01-06T00:00:00"/>
    <x v="32"/>
    <n v="28"/>
  </r>
  <r>
    <n v="20927"/>
    <s v="66.Dengue fever"/>
    <s v="นัทธพร อิ่มทอง"/>
    <m/>
    <s v="ชาย"/>
    <n v="16"/>
    <n v="5"/>
    <s v="ไม่ทราบอาชีพ/ในปกครอง"/>
    <s v="63"/>
    <x v="16"/>
    <x v="218"/>
    <x v="102"/>
    <x v="18"/>
    <m/>
    <d v="2024-07-22T00:00:00"/>
    <d v="2024-07-22T00:00:00"/>
    <m/>
    <d v="2024-01-06T00:00:00"/>
    <x v="32"/>
    <n v="29"/>
  </r>
  <r>
    <n v="20930"/>
    <s v="66.Dengue fever"/>
    <s v="กุลนิภา บุญชม"/>
    <m/>
    <s v="หญิง"/>
    <n v="16"/>
    <n v="9"/>
    <s v="นักเรียน"/>
    <s v="139"/>
    <x v="9"/>
    <x v="219"/>
    <x v="2"/>
    <x v="0"/>
    <m/>
    <d v="2024-07-16T00:00:00"/>
    <d v="2024-07-19T00:00:00"/>
    <m/>
    <d v="2024-01-06T00:00:00"/>
    <x v="31"/>
    <n v="28"/>
  </r>
  <r>
    <n v="21001"/>
    <s v="66.Dengue fever"/>
    <s v="ภานุพงศ์ นนทะนำ"/>
    <m/>
    <s v="ชาย"/>
    <n v="11"/>
    <n v="4"/>
    <s v="ไม่ทราบอาชีพ/ในปกครอง"/>
    <s v="157"/>
    <x v="3"/>
    <x v="111"/>
    <x v="43"/>
    <x v="4"/>
    <m/>
    <d v="2024-07-20T00:00:00"/>
    <d v="2024-07-20T00:00:00"/>
    <m/>
    <d v="2024-01-06T00:00:00"/>
    <x v="32"/>
    <n v="29"/>
  </r>
  <r>
    <n v="21003"/>
    <s v="66.Dengue fever"/>
    <s v="ภูมิภัทร สุพาศรี"/>
    <m/>
    <s v="ชาย"/>
    <n v="13"/>
    <n v="3"/>
    <s v="ไม่ทราบอาชีพ/ในปกครอง"/>
    <s v="80"/>
    <x v="4"/>
    <x v="220"/>
    <x v="50"/>
    <x v="16"/>
    <m/>
    <d v="2024-07-17T00:00:00"/>
    <d v="2024-07-21T00:00:00"/>
    <m/>
    <d v="2024-01-06T00:00:00"/>
    <x v="32"/>
    <n v="28"/>
  </r>
  <r>
    <n v="21161"/>
    <s v="66.Dengue fever"/>
    <s v="ศิวกร ทองตีด"/>
    <m/>
    <s v="ชาย"/>
    <n v="11"/>
    <n v="6"/>
    <s v="อื่นๆ"/>
    <s v="82"/>
    <x v="6"/>
    <x v="221"/>
    <x v="112"/>
    <x v="17"/>
    <m/>
    <d v="2024-07-23T00:00:00"/>
    <d v="2024-07-23T00:00:00"/>
    <m/>
    <d v="2024-01-06T00:00:00"/>
    <x v="32"/>
    <n v="29"/>
  </r>
  <r>
    <n v="21162"/>
    <s v="66.Dengue fever"/>
    <s v="กัญญาณัฐ พัฒนะแสง"/>
    <m/>
    <s v="หญิง"/>
    <n v="7"/>
    <n v="11"/>
    <s v="อื่นๆ"/>
    <s v="85"/>
    <x v="7"/>
    <x v="4"/>
    <x v="113"/>
    <x v="17"/>
    <m/>
    <d v="2024-07-23T00:00:00"/>
    <d v="2024-07-23T00:00:00"/>
    <m/>
    <d v="2024-01-06T00:00:00"/>
    <x v="32"/>
    <n v="29"/>
  </r>
  <r>
    <n v="21266"/>
    <s v="26.D.H.F."/>
    <s v="ธนโชติ กิ้วเส้ง"/>
    <m/>
    <s v="ชาย"/>
    <n v="11"/>
    <n v="0"/>
    <s v="นักเรียน"/>
    <s v="91"/>
    <x v="2"/>
    <x v="222"/>
    <x v="9"/>
    <x v="6"/>
    <m/>
    <d v="2024-07-23T00:00:00"/>
    <d v="2024-07-24T00:00:00"/>
    <m/>
    <d v="2024-01-06T00:00:00"/>
    <x v="32"/>
    <n v="29"/>
  </r>
  <r>
    <n v="21279"/>
    <s v="26.D.H.F."/>
    <s v="ชนิกานต์ วาสไธสง"/>
    <m/>
    <s v="หญิง"/>
    <n v="13"/>
    <n v="2"/>
    <s v="ไม่ทราบอาชีพ/ในปกครอง"/>
    <s v="20"/>
    <x v="3"/>
    <x v="133"/>
    <x v="114"/>
    <x v="6"/>
    <m/>
    <d v="2024-07-24T00:00:00"/>
    <d v="2024-07-24T00:00:00"/>
    <m/>
    <d v="2024-01-06T00:00:00"/>
    <x v="32"/>
    <n v="29"/>
  </r>
  <r>
    <n v="21308"/>
    <s v="26.D.H.F."/>
    <s v="ปฏิภาณ ประสานเณตร"/>
    <m/>
    <s v="ชาย"/>
    <n v="21"/>
    <n v="10"/>
    <s v="เกษตร"/>
    <m/>
    <x v="2"/>
    <x v="63"/>
    <x v="45"/>
    <x v="1"/>
    <m/>
    <d v="2024-07-20T00:00:00"/>
    <d v="2024-07-23T00:00:00"/>
    <m/>
    <d v="2024-01-06T00:00:00"/>
    <x v="32"/>
    <n v="29"/>
  </r>
  <r>
    <n v="21313"/>
    <s v="66.Dengue fever"/>
    <s v="สิทธานุกูล  วรเลิศ"/>
    <m/>
    <s v="ชาย"/>
    <n v="0"/>
    <n v="7"/>
    <s v="ไม่ทราบอาชีพ/ในปกครอง"/>
    <s v="13"/>
    <x v="3"/>
    <x v="223"/>
    <x v="45"/>
    <x v="1"/>
    <m/>
    <d v="2024-07-22T00:00:00"/>
    <d v="2024-07-24T00:00:00"/>
    <m/>
    <d v="2024-01-06T00:00:00"/>
    <x v="32"/>
    <n v="29"/>
  </r>
  <r>
    <n v="21369"/>
    <s v="66.Dengue fever"/>
    <s v="เอื้ออังกุร พลทม"/>
    <m/>
    <s v="ชาย"/>
    <n v="9"/>
    <n v="11"/>
    <s v="อื่นๆ"/>
    <s v="95"/>
    <x v="13"/>
    <x v="224"/>
    <x v="99"/>
    <x v="17"/>
    <m/>
    <d v="2024-07-25T00:00:00"/>
    <d v="2024-07-25T00:00:00"/>
    <m/>
    <d v="2024-01-06T00:00:00"/>
    <x v="32"/>
    <n v="29"/>
  </r>
  <r>
    <n v="21460"/>
    <s v="26.D.H.F."/>
    <s v="วาสนา ขนานแข็ง"/>
    <m/>
    <s v="หญิง"/>
    <n v="29"/>
    <n v="9"/>
    <s v="ไม่ทราบอาชีพ/ในปกครอง"/>
    <s v="79"/>
    <x v="4"/>
    <x v="220"/>
    <x v="50"/>
    <x v="16"/>
    <m/>
    <d v="2024-07-23T00:00:00"/>
    <d v="2024-07-23T00:00:00"/>
    <m/>
    <d v="2024-01-06T00:00:00"/>
    <x v="32"/>
    <n v="29"/>
  </r>
  <r>
    <n v="21489"/>
    <s v="26.D.H.F."/>
    <s v="ปฏิภาณ สาระผล"/>
    <m/>
    <s v="ชาย"/>
    <n v="26"/>
    <n v="1"/>
    <s v="ข้าราชการ"/>
    <s v="37"/>
    <x v="19"/>
    <x v="225"/>
    <x v="1"/>
    <x v="1"/>
    <m/>
    <d v="2024-07-18T00:00:00"/>
    <d v="2024-07-20T00:00:00"/>
    <m/>
    <d v="2024-01-06T00:00:00"/>
    <x v="32"/>
    <n v="28"/>
  </r>
  <r>
    <n v="21490"/>
    <s v="66.Dengue fever"/>
    <s v="เกรียงไกร แก่นนาคำ"/>
    <m/>
    <s v="ชาย"/>
    <n v="22"/>
    <n v="11"/>
    <s v="รับจ้าง,กรรมกร"/>
    <s v="30"/>
    <x v="3"/>
    <x v="226"/>
    <x v="44"/>
    <x v="1"/>
    <m/>
    <d v="2024-07-18T00:00:00"/>
    <d v="2024-07-22T00:00:00"/>
    <m/>
    <d v="2024-01-06T00:00:00"/>
    <x v="32"/>
    <n v="28"/>
  </r>
  <r>
    <n v="21521"/>
    <s v="66.Dengue fever"/>
    <s v="ธัญลักษณ์ คูเมือง"/>
    <m/>
    <s v="หญิง"/>
    <n v="8"/>
    <n v="10"/>
    <s v="ไม่ทราบอาชีพ/ในปกครอง"/>
    <s v="162"/>
    <x v="4"/>
    <x v="227"/>
    <x v="53"/>
    <x v="6"/>
    <m/>
    <d v="2024-07-12T00:00:00"/>
    <d v="2024-07-15T00:00:00"/>
    <m/>
    <d v="2024-01-06T00:00:00"/>
    <x v="31"/>
    <n v="27"/>
  </r>
  <r>
    <n v="21522"/>
    <s v="26.D.H.F."/>
    <s v="จตุรพักตร์ กุศลวงษ์"/>
    <m/>
    <s v="ชาย"/>
    <n v="29"/>
    <n v="8"/>
    <s v="รับจ้าง,กรรมกร"/>
    <s v="26"/>
    <x v="5"/>
    <x v="140"/>
    <x v="59"/>
    <x v="6"/>
    <m/>
    <d v="2024-07-08T00:00:00"/>
    <d v="2024-07-15T00:00:00"/>
    <m/>
    <d v="2024-01-06T00:00:00"/>
    <x v="31"/>
    <n v="27"/>
  </r>
  <r>
    <n v="21523"/>
    <s v="66.Dengue fever"/>
    <s v="เกียรติภูมิ จำปาหล้า"/>
    <m/>
    <s v="ชาย"/>
    <n v="12"/>
    <n v="3"/>
    <s v="ไม่ทราบอาชีพ/ในปกครอง"/>
    <s v="265"/>
    <x v="4"/>
    <x v="227"/>
    <x v="53"/>
    <x v="6"/>
    <m/>
    <d v="2024-07-14T00:00:00"/>
    <d v="2024-07-17T00:00:00"/>
    <m/>
    <d v="2024-01-06T00:00:00"/>
    <x v="31"/>
    <n v="28"/>
  </r>
  <r>
    <n v="21524"/>
    <s v="66.Dengue fever"/>
    <s v="เกียรติบดินทร์ จำปาหล้า"/>
    <m/>
    <s v="ชาย"/>
    <n v="11"/>
    <n v="3"/>
    <s v="ไม่ทราบอาชีพ/ในปกครอง"/>
    <s v="265"/>
    <x v="4"/>
    <x v="227"/>
    <x v="53"/>
    <x v="6"/>
    <m/>
    <d v="2024-07-15T00:00:00"/>
    <d v="2024-07-17T00:00:00"/>
    <m/>
    <d v="2024-01-06T00:00:00"/>
    <x v="31"/>
    <n v="28"/>
  </r>
  <r>
    <n v="21534"/>
    <s v="66.Dengue fever"/>
    <s v="พรธิดา   ประดับเสริฐ"/>
    <m/>
    <s v="หญิง"/>
    <n v="20"/>
    <n v="5"/>
    <s v="ไม่ทราบอาชีพ/ในปกครอง"/>
    <s v="125"/>
    <x v="3"/>
    <x v="111"/>
    <x v="43"/>
    <x v="4"/>
    <m/>
    <d v="2024-07-23T00:00:00"/>
    <d v="2024-07-23T00:00:00"/>
    <m/>
    <d v="2024-01-06T00:00:00"/>
    <x v="32"/>
    <n v="29"/>
  </r>
  <r>
    <n v="21537"/>
    <s v="66.Dengue fever"/>
    <s v="เตชิษฐ์   ยุบลศรี"/>
    <m/>
    <s v="ชาย"/>
    <n v="0"/>
    <n v="8"/>
    <s v="ไม่ทราบอาชีพ/ในปกครอง"/>
    <s v="46"/>
    <x v="8"/>
    <x v="228"/>
    <x v="6"/>
    <x v="4"/>
    <m/>
    <d v="2024-07-25T00:00:00"/>
    <d v="2024-07-25T00:00:00"/>
    <m/>
    <d v="2024-01-06T00:00:00"/>
    <x v="32"/>
    <n v="29"/>
  </r>
  <r>
    <n v="21546"/>
    <s v="66.Dengue fever"/>
    <s v="พชรพรรณ สายทอง"/>
    <m/>
    <s v="หญิง"/>
    <n v="6"/>
    <n v="11"/>
    <s v="ไม่ทราบอาชีพ/ในปกครอง"/>
    <s v="56"/>
    <x v="3"/>
    <x v="76"/>
    <x v="115"/>
    <x v="4"/>
    <m/>
    <d v="2024-07-23T00:00:00"/>
    <d v="2024-07-23T00:00:00"/>
    <m/>
    <d v="2024-01-06T00:00:00"/>
    <x v="32"/>
    <n v="29"/>
  </r>
  <r>
    <n v="21564"/>
    <s v="66.Dengue fever"/>
    <s v="ชานนท์ ภูอวด"/>
    <m/>
    <s v="ชาย"/>
    <n v="10"/>
    <n v="3"/>
    <s v="ไม่ทราบอาชีพ/ในปกครอง"/>
    <s v="1"/>
    <x v="2"/>
    <x v="229"/>
    <x v="1"/>
    <x v="0"/>
    <m/>
    <d v="2024-07-20T00:00:00"/>
    <d v="2024-07-25T00:00:00"/>
    <m/>
    <d v="2024-01-06T00:00:00"/>
    <x v="32"/>
    <n v="29"/>
  </r>
  <r>
    <n v="21756"/>
    <s v="66.Dengue fever"/>
    <s v="ปุญญาธิวัฒน์ รัตนศรี"/>
    <m/>
    <s v="หญิง"/>
    <n v="3"/>
    <n v="2"/>
    <s v="ไม่ทราบอาชีพ/ในปกครอง"/>
    <s v="578"/>
    <x v="15"/>
    <x v="230"/>
    <x v="1"/>
    <x v="1"/>
    <m/>
    <d v="2024-07-26T00:00:00"/>
    <d v="2024-07-27T00:00:00"/>
    <m/>
    <d v="2024-01-06T00:00:00"/>
    <x v="33"/>
    <n v="29"/>
  </r>
  <r>
    <n v="21824"/>
    <s v="26.D.H.F."/>
    <s v="กนกวรรณ   ประชุมวรรณ"/>
    <m/>
    <s v="หญิง"/>
    <n v="18"/>
    <n v="1"/>
    <s v="ไม่ทราบอาชีพ/ในปกครอง"/>
    <s v="16"/>
    <x v="0"/>
    <x v="231"/>
    <x v="55"/>
    <x v="4"/>
    <m/>
    <d v="2024-07-26T00:00:00"/>
    <d v="2024-07-26T00:00:00"/>
    <m/>
    <d v="2024-01-06T00:00:00"/>
    <x v="32"/>
    <n v="29"/>
  </r>
  <r>
    <n v="21832"/>
    <s v="26.D.H.F."/>
    <s v="ก้องภพ แก่นนาคำ"/>
    <m/>
    <s v="ชาย"/>
    <n v="17"/>
    <n v="6"/>
    <s v="นักเรียน"/>
    <s v="30"/>
    <x v="3"/>
    <x v="226"/>
    <x v="44"/>
    <x v="1"/>
    <m/>
    <d v="2024-07-21T00:00:00"/>
    <d v="2024-07-26T00:00:00"/>
    <m/>
    <d v="2024-01-06T00:00:00"/>
    <x v="32"/>
    <n v="29"/>
  </r>
  <r>
    <n v="21833"/>
    <s v="26.D.H.F."/>
    <s v="วุฒิคุณ ดวงสูงเนิน"/>
    <m/>
    <s v="ชาย"/>
    <n v="17"/>
    <n v="8"/>
    <s v="นักเรียน"/>
    <s v="128"/>
    <x v="2"/>
    <x v="63"/>
    <x v="45"/>
    <x v="1"/>
    <m/>
    <d v="2024-07-22T00:00:00"/>
    <d v="2024-07-25T00:00:00"/>
    <m/>
    <d v="2024-01-06T00:00:00"/>
    <x v="32"/>
    <n v="29"/>
  </r>
  <r>
    <n v="21989"/>
    <s v="66.Dengue fever"/>
    <s v="หนูพันธ์ น้อมระวี"/>
    <m/>
    <s v="หญิง"/>
    <n v="53"/>
    <n v="1"/>
    <s v="ไม่ทราบอาชีพ/ในปกครอง"/>
    <m/>
    <x v="2"/>
    <x v="232"/>
    <x v="116"/>
    <x v="14"/>
    <m/>
    <d v="2024-07-28T00:00:00"/>
    <d v="2024-07-29T00:00:00"/>
    <m/>
    <d v="2024-01-06T00:00:00"/>
    <x v="33"/>
    <n v="30"/>
  </r>
  <r>
    <n v="22034"/>
    <s v="26.D.H.F."/>
    <s v="ทองคาน แก้วเหล่ายูง"/>
    <m/>
    <s v="ชาย"/>
    <n v="68"/>
    <n v="1"/>
    <s v="เกษตร"/>
    <s v="80"/>
    <x v="0"/>
    <x v="233"/>
    <x v="92"/>
    <x v="7"/>
    <m/>
    <d v="2024-07-24T00:00:00"/>
    <d v="2024-07-25T00:00:00"/>
    <m/>
    <d v="2024-01-06T00:00:00"/>
    <x v="32"/>
    <n v="29"/>
  </r>
  <r>
    <n v="22035"/>
    <s v="26.D.H.F."/>
    <s v="อชิระ บึงลอย"/>
    <m/>
    <s v="ชาย"/>
    <n v="2"/>
    <n v="0"/>
    <s v="ไม่ทราบอาชีพ/ในปกครอง"/>
    <s v="77"/>
    <x v="14"/>
    <x v="234"/>
    <x v="52"/>
    <x v="17"/>
    <m/>
    <d v="2024-07-30T00:00:00"/>
    <d v="2024-07-31T00:00:00"/>
    <m/>
    <d v="2024-01-06T00:00:00"/>
    <x v="33"/>
    <n v="30"/>
  </r>
  <r>
    <n v="22142"/>
    <s v="26.D.H.F."/>
    <s v="ภาสกร แสนวิจิตต์"/>
    <m/>
    <s v="ชาย"/>
    <n v="5"/>
    <n v="10"/>
    <s v="ไม่ทราบอาชีพ/ในปกครอง"/>
    <s v="6"/>
    <x v="19"/>
    <x v="235"/>
    <x v="105"/>
    <x v="14"/>
    <m/>
    <d v="2024-07-18T00:00:00"/>
    <d v="2024-07-23T00:00:00"/>
    <m/>
    <d v="2024-01-06T00:00:00"/>
    <x v="32"/>
    <n v="28"/>
  </r>
  <r>
    <n v="22158"/>
    <s v="66.Dengue fever"/>
    <s v="พลอยชนันท์ ศรีหงษ์"/>
    <m/>
    <s v="หญิง"/>
    <n v="1"/>
    <n v="2"/>
    <s v="ไม่ทราบอาชีพ/ในปกครอง"/>
    <m/>
    <x v="2"/>
    <x v="171"/>
    <x v="117"/>
    <x v="2"/>
    <m/>
    <d v="2024-07-30T00:00:00"/>
    <d v="2024-07-31T00:00:00"/>
    <m/>
    <d v="2024-01-06T00:00:00"/>
    <x v="33"/>
    <n v="30"/>
  </r>
  <r>
    <n v="22166"/>
    <s v="66.Dengue fever"/>
    <s v="วันบายศรี จำปาสิงห์"/>
    <m/>
    <s v="ชาย"/>
    <n v="9"/>
    <n v="7"/>
    <s v="ไม่ทราบอาชีพ/ในปกครอง"/>
    <s v="43"/>
    <x v="12"/>
    <x v="194"/>
    <x v="107"/>
    <x v="4"/>
    <m/>
    <d v="2024-08-01T00:00:00"/>
    <d v="2024-08-01T00:00:00"/>
    <m/>
    <d v="2024-01-06T00:00:00"/>
    <x v="33"/>
    <n v="30"/>
  </r>
  <r>
    <n v="22180"/>
    <s v="26.D.H.F."/>
    <s v="ชนัศชัย ศรีบัว"/>
    <m/>
    <s v="ชาย"/>
    <n v="5"/>
    <n v="2"/>
    <s v="ไม่ทราบอาชีพ/ในปกครอง"/>
    <s v="95"/>
    <x v="19"/>
    <x v="39"/>
    <x v="31"/>
    <x v="7"/>
    <m/>
    <d v="2024-07-27T00:00:00"/>
    <d v="2024-07-31T00:00:00"/>
    <m/>
    <d v="2024-01-06T00:00:00"/>
    <x v="33"/>
    <n v="30"/>
  </r>
  <r>
    <n v="22195"/>
    <s v="66.Dengue fever"/>
    <s v="ชนะพล มาลาไสย"/>
    <m/>
    <s v="ชาย"/>
    <n v="13"/>
    <n v="11"/>
    <s v="ไม่ทราบอาชีพ/ในปกครอง"/>
    <m/>
    <x v="19"/>
    <x v="236"/>
    <x v="19"/>
    <x v="1"/>
    <m/>
    <d v="2024-07-28T00:00:00"/>
    <d v="2024-07-31T00:00:00"/>
    <m/>
    <d v="2024-01-06T00:00:00"/>
    <x v="33"/>
    <n v="30"/>
  </r>
  <r>
    <n v="22196"/>
    <s v="26.D.H.F."/>
    <s v="สุกัญญา จ้ายหนองบัว"/>
    <m/>
    <s v="หญิง"/>
    <n v="33"/>
    <n v="10"/>
    <s v="ไม่ทราบอาชีพ/ในปกครอง"/>
    <m/>
    <x v="7"/>
    <x v="237"/>
    <x v="118"/>
    <x v="15"/>
    <m/>
    <d v="2024-07-25T00:00:00"/>
    <d v="2024-07-28T00:00:00"/>
    <m/>
    <d v="2024-01-06T00:00:00"/>
    <x v="33"/>
    <n v="29"/>
  </r>
  <r>
    <n v="22197"/>
    <s v="66.Dengue fever"/>
    <s v="ธนัฐชัย ทิพเจริญ"/>
    <m/>
    <s v="ชาย"/>
    <n v="8"/>
    <n v="11"/>
    <s v="ไม่ทราบอาชีพ/ในปกครอง"/>
    <s v="62"/>
    <x v="9"/>
    <x v="111"/>
    <x v="43"/>
    <x v="4"/>
    <m/>
    <d v="2024-07-31T00:00:00"/>
    <d v="2024-07-31T00:00:00"/>
    <m/>
    <d v="2024-01-06T00:00:00"/>
    <x v="33"/>
    <n v="30"/>
  </r>
  <r>
    <n v="22199"/>
    <s v="66.Dengue fever"/>
    <s v="พีระศักดิ์ ทิพเจริญ"/>
    <m/>
    <s v="ชาย"/>
    <n v="15"/>
    <n v="2"/>
    <s v="ไม่ทราบอาชีพ/ในปกครอง"/>
    <s v="62"/>
    <x v="9"/>
    <x v="111"/>
    <x v="43"/>
    <x v="4"/>
    <m/>
    <d v="2024-07-31T00:00:00"/>
    <d v="2024-07-31T00:00:00"/>
    <m/>
    <d v="2024-01-06T00:00:00"/>
    <x v="33"/>
    <n v="30"/>
  </r>
  <r>
    <n v="22234"/>
    <s v="66.Dengue fever"/>
    <s v="ทศพร ศรีหนองพอก"/>
    <m/>
    <s v="ชาย"/>
    <n v="25"/>
    <n v="1"/>
    <s v="ไม่ทราบอาชีพ/ในปกครอง"/>
    <s v="60"/>
    <x v="10"/>
    <x v="76"/>
    <x v="2"/>
    <x v="0"/>
    <m/>
    <d v="2024-08-02T00:00:00"/>
    <d v="2024-08-02T00:00:00"/>
    <m/>
    <d v="2024-01-06T00:00:00"/>
    <x v="33"/>
    <n v="30"/>
  </r>
  <r>
    <n v="22241"/>
    <s v="26.D.H.F."/>
    <s v="ศิวกร ไชยโย"/>
    <m/>
    <s v="ชาย"/>
    <n v="20"/>
    <n v="2"/>
    <s v="ไม่ทราบอาชีพ/ในปกครอง"/>
    <s v="398"/>
    <x v="8"/>
    <x v="181"/>
    <x v="44"/>
    <x v="1"/>
    <m/>
    <d v="2024-08-01T00:00:00"/>
    <d v="2024-08-02T00:00:00"/>
    <m/>
    <d v="2024-01-06T00:00:00"/>
    <x v="33"/>
    <n v="30"/>
  </r>
  <r>
    <n v="22249"/>
    <s v="66.Dengue fever"/>
    <s v="วรรณกานต์ อินพรม"/>
    <m/>
    <s v="หญิง"/>
    <n v="7"/>
    <n v="3"/>
    <s v="ไม่ทราบอาชีพ/ในปกครอง"/>
    <s v="50"/>
    <x v="5"/>
    <x v="150"/>
    <x v="61"/>
    <x v="0"/>
    <m/>
    <d v="2024-07-28T00:00:00"/>
    <d v="2024-07-31T00:00:00"/>
    <m/>
    <d v="2024-01-06T00:00:00"/>
    <x v="33"/>
    <n v="30"/>
  </r>
  <r>
    <n v="22369"/>
    <s v="26.D.H.F."/>
    <s v="สุพรรณี   ฤาชัยราม"/>
    <m/>
    <s v="หญิง"/>
    <n v="51"/>
    <n v="5"/>
    <s v="ไม่ทราบอาชีพ/ในปกครอง"/>
    <s v="21"/>
    <x v="4"/>
    <x v="238"/>
    <x v="119"/>
    <x v="1"/>
    <m/>
    <d v="2024-08-04T00:00:00"/>
    <d v="2024-08-04T00:00:00"/>
    <s v="0938-08-05T00:00:00"/>
    <d v="2024-01-06T00:00:00"/>
    <x v="26"/>
    <n v="31"/>
  </r>
  <r>
    <n v="22472"/>
    <s v="66.Dengue fever"/>
    <s v="พัลลภ วินทะไชย"/>
    <m/>
    <s v="ชาย"/>
    <n v="20"/>
    <n v="3"/>
    <s v="รับจ้าง,กรรมกร"/>
    <s v="16"/>
    <x v="16"/>
    <x v="239"/>
    <x v="119"/>
    <x v="1"/>
    <m/>
    <d v="2024-07-28T00:00:00"/>
    <d v="2024-07-31T00:00:00"/>
    <m/>
    <d v="2024-01-06T00:00:00"/>
    <x v="33"/>
    <n v="30"/>
  </r>
  <r>
    <n v="22473"/>
    <s v="66.Dengue fever"/>
    <s v="ปัณณวิชญ์ เทพวงษ์"/>
    <m/>
    <s v="ชาย"/>
    <n v="10"/>
    <n v="1"/>
    <s v="ไม่ทราบอาชีพ/ในปกครอง"/>
    <s v="120"/>
    <x v="6"/>
    <x v="240"/>
    <x v="64"/>
    <x v="1"/>
    <m/>
    <d v="2024-07-31T00:00:00"/>
    <d v="2024-08-02T00:00:00"/>
    <m/>
    <d v="2024-01-06T00:00:00"/>
    <x v="33"/>
    <n v="30"/>
  </r>
  <r>
    <n v="22474"/>
    <s v="26.D.H.F."/>
    <s v="พัชรินทร์ วิเศษกุล"/>
    <m/>
    <s v="หญิง"/>
    <n v="10"/>
    <n v="2"/>
    <s v="ไม่ทราบอาชีพ/ในปกครอง"/>
    <s v="82"/>
    <x v="6"/>
    <x v="120"/>
    <x v="69"/>
    <x v="6"/>
    <m/>
    <d v="2024-07-21T00:00:00"/>
    <d v="2024-07-25T00:00:00"/>
    <m/>
    <d v="2024-01-06T00:00:00"/>
    <x v="32"/>
    <n v="29"/>
  </r>
  <r>
    <n v="22475"/>
    <s v="26.D.H.F."/>
    <s v="ศุภกร รักษา"/>
    <m/>
    <s v="ชาย"/>
    <n v="5"/>
    <n v="10"/>
    <s v="ไม่ทราบอาชีพ/ในปกครอง"/>
    <s v="7"/>
    <x v="6"/>
    <x v="241"/>
    <x v="101"/>
    <x v="6"/>
    <m/>
    <d v="2024-07-20T00:00:00"/>
    <d v="2024-07-25T00:00:00"/>
    <m/>
    <d v="2024-01-06T00:00:00"/>
    <x v="32"/>
    <n v="29"/>
  </r>
  <r>
    <n v="22476"/>
    <s v="66.Dengue fever"/>
    <s v="อาริสา นาดี"/>
    <m/>
    <s v="หญิง"/>
    <n v="21"/>
    <n v="11"/>
    <s v="รับจ้าง,กรรมกร"/>
    <s v="8"/>
    <x v="9"/>
    <x v="242"/>
    <x v="77"/>
    <x v="16"/>
    <m/>
    <d v="2024-07-30T00:00:00"/>
    <d v="2024-07-31T00:00:00"/>
    <m/>
    <d v="2024-01-06T00:00:00"/>
    <x v="33"/>
    <n v="30"/>
  </r>
  <r>
    <n v="22477"/>
    <s v="26.D.H.F."/>
    <s v="รัส ดวนขันธ์"/>
    <m/>
    <s v="หญิง"/>
    <n v="66"/>
    <n v="8"/>
    <s v="อื่นๆ"/>
    <s v="13"/>
    <x v="2"/>
    <x v="222"/>
    <x v="9"/>
    <x v="6"/>
    <m/>
    <d v="2024-07-26T00:00:00"/>
    <d v="2024-07-29T00:00:00"/>
    <m/>
    <d v="2024-01-06T00:00:00"/>
    <x v="33"/>
    <n v="29"/>
  </r>
  <r>
    <n v="22479"/>
    <s v="66.Dengue fever"/>
    <s v="ยรรยงค์ ดีสงคราม"/>
    <m/>
    <s v="หญิง"/>
    <n v="62"/>
    <n v="5"/>
    <s v="เกษตร"/>
    <s v="4"/>
    <x v="10"/>
    <x v="243"/>
    <x v="120"/>
    <x v="12"/>
    <m/>
    <d v="2024-08-04T00:00:00"/>
    <d v="2024-08-04T00:00:00"/>
    <m/>
    <d v="2024-01-06T00:00:00"/>
    <x v="26"/>
    <n v="31"/>
  </r>
  <r>
    <n v="22483"/>
    <s v="66.Dengue fever"/>
    <s v="ณัฐธิตา ดวนขันธ์"/>
    <m/>
    <s v="หญิง"/>
    <n v="11"/>
    <n v="6"/>
    <s v="ไม่ทราบอาชีพ/ในปกครอง"/>
    <s v="13"/>
    <x v="2"/>
    <x v="222"/>
    <x v="9"/>
    <x v="6"/>
    <m/>
    <d v="2024-07-26T00:00:00"/>
    <d v="2024-07-27T00:00:00"/>
    <m/>
    <d v="2024-01-06T00:00:00"/>
    <x v="33"/>
    <n v="29"/>
  </r>
  <r>
    <n v="22484"/>
    <s v="66.Dengue fever"/>
    <s v="วิภา น้ำกระจาย"/>
    <m/>
    <s v="หญิง"/>
    <n v="15"/>
    <n v="9"/>
    <s v="ไม่ทราบอาชีพ/ในปกครอง"/>
    <s v="94"/>
    <x v="4"/>
    <x v="227"/>
    <x v="53"/>
    <x v="6"/>
    <m/>
    <d v="2024-07-24T00:00:00"/>
    <d v="2024-07-28T00:00:00"/>
    <m/>
    <d v="2024-01-06T00:00:00"/>
    <x v="33"/>
    <n v="29"/>
  </r>
  <r>
    <n v="22486"/>
    <s v="66.Dengue fever"/>
    <s v="พัชกรณ์ จารีย์"/>
    <m/>
    <s v="ชาย"/>
    <n v="13"/>
    <n v="2"/>
    <s v="ไม่ทราบอาชีพ/ในปกครอง"/>
    <s v="10"/>
    <x v="2"/>
    <x v="222"/>
    <x v="9"/>
    <x v="6"/>
    <m/>
    <d v="2024-07-26T00:00:00"/>
    <d v="2024-07-30T00:00:00"/>
    <m/>
    <d v="2024-01-06T00:00:00"/>
    <x v="33"/>
    <n v="29"/>
  </r>
  <r>
    <n v="22488"/>
    <s v="66.Dengue fever"/>
    <s v="ภัทรธิดา พันธ์สวัสดิ์"/>
    <m/>
    <s v="หญิง"/>
    <n v="0"/>
    <n v="9"/>
    <s v="ไม่ทราบอาชีพ/ในปกครอง"/>
    <s v="87"/>
    <x v="8"/>
    <x v="244"/>
    <x v="18"/>
    <x v="6"/>
    <m/>
    <d v="2024-07-11T00:00:00"/>
    <d v="2024-07-17T00:00:00"/>
    <m/>
    <d v="2024-01-06T00:00:00"/>
    <x v="31"/>
    <n v="27"/>
  </r>
  <r>
    <n v="22489"/>
    <s v="66.Dengue fever"/>
    <s v="พีรดนย์ สิงห์ทอง"/>
    <m/>
    <s v="ชาย"/>
    <n v="9"/>
    <n v="2"/>
    <s v="ไม่ทราบอาชีพ/ในปกครอง"/>
    <s v="751"/>
    <x v="17"/>
    <x v="54"/>
    <x v="18"/>
    <x v="6"/>
    <m/>
    <d v="2024-07-13T00:00:00"/>
    <d v="2024-07-17T00:00:00"/>
    <m/>
    <d v="2024-01-06T00:00:00"/>
    <x v="31"/>
    <n v="28"/>
  </r>
  <r>
    <n v="22490"/>
    <s v="66.Dengue fever"/>
    <s v="ธัญญรัตน์ พรมราช"/>
    <m/>
    <s v="หญิง"/>
    <n v="16"/>
    <n v="11"/>
    <s v="ไม่ทราบอาชีพ/ในปกครอง"/>
    <s v="126"/>
    <x v="14"/>
    <x v="114"/>
    <x v="66"/>
    <x v="18"/>
    <m/>
    <d v="2024-07-26T00:00:00"/>
    <d v="2024-07-30T00:00:00"/>
    <m/>
    <d v="2024-01-06T00:00:00"/>
    <x v="33"/>
    <n v="29"/>
  </r>
  <r>
    <n v="22491"/>
    <s v="66.Dengue fever"/>
    <s v="จารุพร ไชยสิงห์"/>
    <m/>
    <s v="หญิง"/>
    <n v="16"/>
    <n v="9"/>
    <s v="ไม่ทราบอาชีพ/ในปกครอง"/>
    <s v="52"/>
    <x v="11"/>
    <x v="245"/>
    <x v="100"/>
    <x v="5"/>
    <m/>
    <d v="2024-07-23T00:00:00"/>
    <d v="2024-07-26T00:00:00"/>
    <m/>
    <d v="2024-01-06T00:00:00"/>
    <x v="32"/>
    <n v="29"/>
  </r>
  <r>
    <n v="22499"/>
    <s v="66.Dengue fever"/>
    <s v="จุฑารัตน์ ด่อนสนาม"/>
    <m/>
    <s v="หญิง"/>
    <n v="38"/>
    <n v="2"/>
    <s v="อื่นๆ"/>
    <s v="24"/>
    <x v="7"/>
    <x v="246"/>
    <x v="100"/>
    <x v="5"/>
    <m/>
    <d v="2024-07-20T00:00:00"/>
    <d v="2024-07-24T00:00:00"/>
    <m/>
    <d v="2024-01-06T00:00:00"/>
    <x v="32"/>
    <n v="29"/>
  </r>
  <r>
    <n v="22530"/>
    <s v="26.D.H.F."/>
    <s v="เสกสรรค์ ทาสระคู"/>
    <m/>
    <s v="ชาย"/>
    <n v="37"/>
    <n v="9"/>
    <s v="อื่นๆ"/>
    <s v="24"/>
    <x v="7"/>
    <x v="246"/>
    <x v="100"/>
    <x v="5"/>
    <m/>
    <d v="2024-08-04T00:00:00"/>
    <d v="2024-08-04T00:00:00"/>
    <m/>
    <d v="2024-01-06T00:00:00"/>
    <x v="26"/>
    <n v="31"/>
  </r>
  <r>
    <n v="22531"/>
    <s v="26.D.H.F."/>
    <s v="ร้อย โสภาไฮ"/>
    <m/>
    <s v="หญิง"/>
    <n v="59"/>
    <n v="9"/>
    <s v="อื่นๆ"/>
    <s v="33"/>
    <x v="0"/>
    <x v="227"/>
    <x v="53"/>
    <x v="6"/>
    <m/>
    <d v="2024-07-29T00:00:00"/>
    <d v="2024-08-04T00:00:00"/>
    <m/>
    <d v="2024-01-06T00:00:00"/>
    <x v="26"/>
    <n v="30"/>
  </r>
  <r>
    <n v="22532"/>
    <s v="66.Dengue fever"/>
    <s v="กันตภณ พันธ์สำโรง"/>
    <m/>
    <s v="ชาย"/>
    <n v="8"/>
    <n v="11"/>
    <s v="ไม่ทราบอาชีพ/ในปกครอง"/>
    <s v="22"/>
    <x v="7"/>
    <x v="246"/>
    <x v="100"/>
    <x v="5"/>
    <m/>
    <d v="2024-07-30T00:00:00"/>
    <d v="2024-08-04T00:00:00"/>
    <m/>
    <d v="2024-01-06T00:00:00"/>
    <x v="26"/>
    <n v="30"/>
  </r>
  <r>
    <n v="22559"/>
    <s v="26.D.H.F."/>
    <s v="นฤเบศร์ อินทร์นอก"/>
    <m/>
    <s v="ชาย"/>
    <n v="6"/>
    <n v="8"/>
    <s v="ไม่ทราบอาชีพ/ในปกครอง"/>
    <s v="45"/>
    <x v="12"/>
    <x v="247"/>
    <x v="61"/>
    <x v="0"/>
    <m/>
    <d v="2024-06-26T00:00:00"/>
    <d v="2024-08-02T00:00:00"/>
    <m/>
    <d v="2024-01-06T00:00:00"/>
    <x v="33"/>
    <n v="25"/>
  </r>
  <r>
    <n v="22560"/>
    <s v="26.D.H.F."/>
    <s v="ชยพล ศิริโส"/>
    <m/>
    <s v="ชาย"/>
    <n v="3"/>
    <n v="2"/>
    <s v="ไม่ทราบอาชีพ/ในปกครอง"/>
    <s v="149"/>
    <x v="3"/>
    <x v="219"/>
    <x v="2"/>
    <x v="0"/>
    <m/>
    <d v="2024-07-31T00:00:00"/>
    <d v="2024-08-01T00:00:00"/>
    <m/>
    <d v="2024-01-06T00:00:00"/>
    <x v="33"/>
    <n v="30"/>
  </r>
  <r>
    <n v="22562"/>
    <s v="26.D.H.F."/>
    <s v="สำรอง ผลาผล"/>
    <m/>
    <s v="ชาย"/>
    <n v="73"/>
    <n v="2"/>
    <s v="ไม่ทราบอาชีพ/ในปกครอง"/>
    <s v="52"/>
    <x v="5"/>
    <x v="76"/>
    <x v="2"/>
    <x v="0"/>
    <m/>
    <d v="2024-07-25T00:00:00"/>
    <d v="2024-07-26T00:00:00"/>
    <m/>
    <d v="2024-01-06T00:00:00"/>
    <x v="32"/>
    <n v="29"/>
  </r>
  <r>
    <n v="22565"/>
    <s v="66.Dengue fever"/>
    <s v="ณรงค์เดช ทองน้ำเที่ยง"/>
    <m/>
    <s v="ชาย"/>
    <n v="44"/>
    <n v="10"/>
    <s v="อื่นๆ"/>
    <s v="195"/>
    <x v="5"/>
    <x v="248"/>
    <x v="69"/>
    <x v="6"/>
    <m/>
    <d v="2024-08-04T00:00:00"/>
    <d v="2024-08-04T00:00:00"/>
    <m/>
    <d v="2024-01-06T00:00:00"/>
    <x v="26"/>
    <n v="31"/>
  </r>
  <r>
    <n v="22566"/>
    <s v="26.D.H.F."/>
    <s v="กัญญาภัค บุญบิดา"/>
    <m/>
    <s v="หญิง"/>
    <n v="9"/>
    <n v="0"/>
    <s v="ไม่ทราบอาชีพ/ในปกครอง"/>
    <s v="526"/>
    <x v="1"/>
    <x v="1"/>
    <x v="1"/>
    <x v="1"/>
    <m/>
    <d v="2024-08-05T00:00:00"/>
    <d v="2024-08-05T00:00:00"/>
    <m/>
    <d v="2024-01-06T00:00:00"/>
    <x v="26"/>
    <n v="31"/>
  </r>
  <r>
    <n v="22617"/>
    <s v="66.Dengue fever"/>
    <s v="ณัธิชา อุตรมาตย์"/>
    <m/>
    <s v="หญิง"/>
    <n v="22"/>
    <n v="5"/>
    <s v="รับจ้าง,กรรมกร"/>
    <s v="74"/>
    <x v="16"/>
    <x v="249"/>
    <x v="1"/>
    <x v="1"/>
    <m/>
    <d v="2024-08-01T00:00:00"/>
    <d v="2024-08-03T00:00:00"/>
    <m/>
    <d v="2024-01-06T00:00:00"/>
    <x v="26"/>
    <n v="30"/>
  </r>
  <r>
    <n v="22633"/>
    <s v="66.Dengue fever"/>
    <s v="ทรรศิกา ปัญจิตร"/>
    <m/>
    <s v="หญิง"/>
    <n v="5"/>
    <n v="11"/>
    <s v="ไม่ทราบอาชีพ/ในปกครอง"/>
    <s v="190"/>
    <x v="3"/>
    <x v="203"/>
    <x v="84"/>
    <x v="1"/>
    <m/>
    <d v="2024-08-02T00:00:00"/>
    <d v="2024-08-05T00:00:00"/>
    <m/>
    <d v="2024-01-06T00:00:00"/>
    <x v="26"/>
    <n v="30"/>
  </r>
  <r>
    <n v="22748"/>
    <s v="66.Dengue fever"/>
    <s v="นราวิชญ์ นามเดช"/>
    <m/>
    <s v="ชาย"/>
    <n v="15"/>
    <n v="2"/>
    <s v="ไม่ทราบอาชีพ/ในปกครอง"/>
    <s v="64"/>
    <x v="3"/>
    <x v="111"/>
    <x v="43"/>
    <x v="4"/>
    <m/>
    <d v="2024-08-06T00:00:00"/>
    <d v="2024-08-06T00:00:00"/>
    <m/>
    <d v="2024-01-06T00:00:00"/>
    <x v="26"/>
    <n v="31"/>
  </r>
  <r>
    <n v="22755"/>
    <s v="66.Dengue fever"/>
    <s v="พิชชากร พัฒนาครบุรี"/>
    <m/>
    <s v="ชาย"/>
    <n v="14"/>
    <n v="4"/>
    <s v="ไม่ทราบอาชีพ/ในปกครอง"/>
    <s v="90"/>
    <x v="4"/>
    <x v="139"/>
    <x v="6"/>
    <x v="4"/>
    <m/>
    <d v="2024-08-06T00:00:00"/>
    <d v="2024-08-06T00:00:00"/>
    <m/>
    <d v="2024-01-06T00:00:00"/>
    <x v="26"/>
    <n v="31"/>
  </r>
  <r>
    <n v="22762"/>
    <s v="66.Dengue fever"/>
    <s v="นคร   มะอาจเลิศ"/>
    <m/>
    <s v="ชาย"/>
    <n v="40"/>
    <n v="11"/>
    <s v="ไม่ทราบอาชีพ/ในปกครอง"/>
    <s v="99"/>
    <x v="13"/>
    <x v="210"/>
    <x v="6"/>
    <x v="4"/>
    <m/>
    <d v="2024-07-05T00:00:00"/>
    <d v="2024-07-05T00:00:00"/>
    <m/>
    <d v="2024-01-06T00:00:00"/>
    <x v="29"/>
    <n v="26"/>
  </r>
  <r>
    <n v="22765"/>
    <s v="26.D.H.F."/>
    <s v="รพีพรรณ   พลลาภ"/>
    <m/>
    <s v="หญิง"/>
    <n v="31"/>
    <n v="5"/>
    <s v="ค้าขาย"/>
    <s v="166"/>
    <x v="2"/>
    <x v="250"/>
    <x v="56"/>
    <x v="4"/>
    <m/>
    <d v="2024-07-05T00:00:00"/>
    <d v="2024-07-05T00:00:00"/>
    <m/>
    <d v="2024-01-06T00:00:00"/>
    <x v="29"/>
    <n v="26"/>
  </r>
  <r>
    <n v="22767"/>
    <s v="26.D.H.F."/>
    <s v="ศิวกร   ธรรมสาร"/>
    <m/>
    <s v="ชาย"/>
    <n v="13"/>
    <n v="8"/>
    <s v="นักเรียน"/>
    <s v="2"/>
    <x v="9"/>
    <x v="111"/>
    <x v="43"/>
    <x v="4"/>
    <m/>
    <d v="2024-07-06T00:00:00"/>
    <d v="2024-07-06T00:00:00"/>
    <m/>
    <d v="2024-01-06T00:00:00"/>
    <x v="30"/>
    <n v="27"/>
  </r>
  <r>
    <n v="22796"/>
    <s v="26.D.H.F."/>
    <s v="วัชระพล โสวะภาสน์"/>
    <m/>
    <s v="ชาย"/>
    <n v="14"/>
    <n v="8"/>
    <s v="นักเรียน"/>
    <s v="35"/>
    <x v="14"/>
    <x v="219"/>
    <x v="2"/>
    <x v="0"/>
    <m/>
    <d v="2024-08-01T00:00:00"/>
    <d v="2024-08-06T00:00:00"/>
    <m/>
    <d v="2024-01-06T00:00:00"/>
    <x v="26"/>
    <n v="30"/>
  </r>
  <r>
    <n v="22903"/>
    <s v="26.D.H.F."/>
    <s v="วราภรณ์ โหรเวช"/>
    <m/>
    <s v="หญิง"/>
    <n v="63"/>
    <n v="0"/>
    <s v="งานบ้าน"/>
    <s v="63"/>
    <x v="8"/>
    <x v="251"/>
    <x v="54"/>
    <x v="9"/>
    <m/>
    <d v="2024-07-30T00:00:00"/>
    <d v="2024-08-04T00:00:00"/>
    <m/>
    <d v="2024-01-06T00:00:00"/>
    <x v="26"/>
    <n v="30"/>
  </r>
  <r>
    <n v="22925"/>
    <s v="66.Dengue fever"/>
    <s v="พร้อมจิตร ขนานแขง"/>
    <m/>
    <s v="หญิง"/>
    <n v="46"/>
    <n v="2"/>
    <s v="เกษตร"/>
    <s v="124"/>
    <x v="0"/>
    <x v="227"/>
    <x v="53"/>
    <x v="6"/>
    <m/>
    <d v="2024-07-31T00:00:00"/>
    <d v="2024-08-06T00:00:00"/>
    <m/>
    <d v="2024-01-06T00:00:00"/>
    <x v="26"/>
    <n v="30"/>
  </r>
  <r>
    <n v="22928"/>
    <s v="66.Dengue fever"/>
    <s v="ศิวานนท์ จันทร์สา"/>
    <m/>
    <s v="ชาย"/>
    <n v="9"/>
    <n v="5"/>
    <s v="นักเรียน"/>
    <s v="75"/>
    <x v="6"/>
    <x v="252"/>
    <x v="121"/>
    <x v="2"/>
    <m/>
    <d v="2024-08-05T00:00:00"/>
    <d v="2024-08-06T00:00:00"/>
    <m/>
    <d v="2024-01-06T00:00:00"/>
    <x v="26"/>
    <n v="31"/>
  </r>
  <r>
    <n v="22993"/>
    <s v="66.Dengue fever"/>
    <s v="ภาณุพัฒน์ มาแก้ว"/>
    <m/>
    <s v="ชาย"/>
    <n v="13"/>
    <n v="11"/>
    <s v="นักเรียน"/>
    <s v="8"/>
    <x v="5"/>
    <x v="16"/>
    <x v="15"/>
    <x v="8"/>
    <m/>
    <d v="2024-08-04T00:00:00"/>
    <d v="2024-08-09T00:00:00"/>
    <m/>
    <d v="2024-01-06T00:00:00"/>
    <x v="26"/>
    <n v="31"/>
  </r>
  <r>
    <n v="23002"/>
    <s v="66.Dengue fever"/>
    <s v="ณัฏฐพล สังโคตร"/>
    <m/>
    <s v="ชาย"/>
    <n v="5"/>
    <n v="10"/>
    <s v="ไม่ทราบอาชีพ/ในปกครอง"/>
    <s v="99"/>
    <x v="3"/>
    <x v="253"/>
    <x v="50"/>
    <x v="16"/>
    <m/>
    <d v="2024-08-06T00:00:00"/>
    <d v="2024-08-08T00:00:00"/>
    <m/>
    <d v="2024-01-06T00:00:00"/>
    <x v="26"/>
    <n v="31"/>
  </r>
  <r>
    <n v="23003"/>
    <s v="66.Dengue fever"/>
    <s v="กล พวงพิลา"/>
    <m/>
    <s v="ชาย"/>
    <n v="71"/>
    <n v="2"/>
    <s v="ไม่ทราบอาชีพ/ในปกครอง"/>
    <s v="24"/>
    <x v="13"/>
    <x v="254"/>
    <x v="106"/>
    <x v="14"/>
    <m/>
    <d v="2024-08-03T00:00:00"/>
    <d v="2024-08-06T00:00:00"/>
    <m/>
    <d v="2024-01-06T00:00:00"/>
    <x v="26"/>
    <n v="31"/>
  </r>
  <r>
    <n v="23004"/>
    <s v="26.D.H.F."/>
    <s v="พลอยแสง พวงมาลัย"/>
    <m/>
    <s v="หญิง"/>
    <n v="14"/>
    <n v="10"/>
    <s v="ไม่ทราบอาชีพ/ในปกครอง"/>
    <m/>
    <x v="14"/>
    <x v="238"/>
    <x v="119"/>
    <x v="1"/>
    <m/>
    <d v="2024-07-31T00:00:00"/>
    <d v="2024-08-02T00:00:00"/>
    <m/>
    <d v="2024-01-06T00:00:00"/>
    <x v="33"/>
    <n v="30"/>
  </r>
  <r>
    <n v="23010"/>
    <s v="66.Dengue fever"/>
    <s v="ณัฐพล บุญทัน"/>
    <m/>
    <s v="ชาย"/>
    <n v="0"/>
    <n v="11"/>
    <s v="ไม่ทราบอาชีพ/ในปกครอง"/>
    <s v="138"/>
    <x v="12"/>
    <x v="255"/>
    <x v="78"/>
    <x v="10"/>
    <m/>
    <d v="2024-08-05T00:00:00"/>
    <d v="2024-08-06T00:00:00"/>
    <m/>
    <d v="2024-01-06T00:00:00"/>
    <x v="26"/>
    <n v="31"/>
  </r>
  <r>
    <n v="23046"/>
    <s v="66.Dengue fever"/>
    <s v="ยศวรรธน์ พลผู้ช่วย"/>
    <m/>
    <s v="ชาย"/>
    <n v="11"/>
    <n v="9"/>
    <s v="นักเรียน"/>
    <s v="121"/>
    <x v="10"/>
    <x v="76"/>
    <x v="2"/>
    <x v="0"/>
    <m/>
    <d v="2024-08-09T00:00:00"/>
    <d v="2024-08-04T00:00:00"/>
    <m/>
    <d v="2024-01-06T00:00:00"/>
    <x v="26"/>
    <n v="31"/>
  </r>
  <r>
    <n v="23048"/>
    <s v="26.D.H.F."/>
    <s v="พลายงาม วันทอง"/>
    <m/>
    <s v="ชาย"/>
    <n v="12"/>
    <n v="1"/>
    <s v="นักเรียน"/>
    <s v="113"/>
    <x v="5"/>
    <x v="143"/>
    <x v="81"/>
    <x v="0"/>
    <m/>
    <d v="2024-08-08T00:00:00"/>
    <d v="2024-08-09T00:00:00"/>
    <m/>
    <d v="2024-01-06T00:00:00"/>
    <x v="26"/>
    <n v="31"/>
  </r>
  <r>
    <n v="23099"/>
    <s v="66.Dengue fever"/>
    <s v="ทัศนะพงษ์ สุวรรณธาดา"/>
    <m/>
    <s v="ชาย"/>
    <n v="6"/>
    <n v="3"/>
    <s v="ไม่ทราบอาชีพ/ในปกครอง"/>
    <s v="108"/>
    <x v="8"/>
    <x v="10"/>
    <x v="10"/>
    <x v="7"/>
    <m/>
    <d v="2024-08-08T00:00:00"/>
    <d v="2024-08-09T00:00:00"/>
    <m/>
    <d v="2024-01-06T00:00:00"/>
    <x v="26"/>
    <n v="31"/>
  </r>
  <r>
    <n v="23109"/>
    <s v="66.Dengue fever"/>
    <s v="คุณากร แทนไฮ"/>
    <m/>
    <s v="ชาย"/>
    <n v="13"/>
    <n v="4"/>
    <s v="นักเรียน"/>
    <s v="13"/>
    <x v="19"/>
    <x v="256"/>
    <x v="1"/>
    <x v="0"/>
    <m/>
    <d v="2024-08-14T00:00:00"/>
    <d v="2024-08-18T00:00:00"/>
    <m/>
    <d v="2024-01-06T00:00:00"/>
    <x v="10"/>
    <n v="32"/>
  </r>
  <r>
    <n v="23110"/>
    <s v="66.Dengue fever"/>
    <s v="ภัทรวดี มังศรี"/>
    <m/>
    <s v="หญิง"/>
    <n v="5"/>
    <n v="11"/>
    <s v="ไม่ทราบอาชีพ/ในปกครอง"/>
    <s v="247"/>
    <x v="4"/>
    <x v="227"/>
    <x v="53"/>
    <x v="6"/>
    <m/>
    <d v="2024-08-03T00:00:00"/>
    <d v="2024-08-09T00:00:00"/>
    <m/>
    <d v="2024-01-06T00:00:00"/>
    <x v="26"/>
    <n v="31"/>
  </r>
  <r>
    <n v="23154"/>
    <s v="66.Dengue fever"/>
    <s v="อริสรา ทินบุตร"/>
    <m/>
    <s v="หญิง"/>
    <n v="2"/>
    <n v="5"/>
    <s v="ไม่ทราบอาชีพ/ในปกครอง"/>
    <s v="6"/>
    <x v="7"/>
    <x v="257"/>
    <x v="39"/>
    <x v="16"/>
    <m/>
    <d v="2024-08-09T00:00:00"/>
    <d v="2024-08-10T00:00:00"/>
    <m/>
    <d v="2024-01-06T00:00:00"/>
    <x v="34"/>
    <n v="31"/>
  </r>
  <r>
    <n v="23155"/>
    <s v="66.Dengue fever"/>
    <s v="รุ่งนภา ผดุงกิจ"/>
    <m/>
    <s v="หญิง"/>
    <n v="50"/>
    <n v="11"/>
    <s v="ไม่ทราบอาชีพ/ในปกครอง"/>
    <s v="51"/>
    <x v="3"/>
    <x v="226"/>
    <x v="44"/>
    <x v="1"/>
    <m/>
    <d v="2024-08-06T00:00:00"/>
    <d v="2024-08-09T00:00:00"/>
    <m/>
    <d v="2024-01-06T00:00:00"/>
    <x v="26"/>
    <n v="31"/>
  </r>
  <r>
    <n v="23248"/>
    <s v="66.Dengue fever"/>
    <s v="วิษณุพงษ์ ทองกล้า"/>
    <m/>
    <s v="ชาย"/>
    <n v="38"/>
    <n v="10"/>
    <s v="อื่นๆ"/>
    <s v="56"/>
    <x v="8"/>
    <x v="61"/>
    <x v="43"/>
    <x v="4"/>
    <m/>
    <d v="2024-08-08T00:00:00"/>
    <d v="2024-08-08T00:00:00"/>
    <m/>
    <d v="2024-01-06T00:00:00"/>
    <x v="26"/>
    <n v="31"/>
  </r>
  <r>
    <n v="23350"/>
    <s v="26.D.H.F."/>
    <s v="ปิยะนุช บุญอ่ำ"/>
    <m/>
    <s v="หญิง"/>
    <n v="14"/>
    <n v="9"/>
    <s v="นักเรียน"/>
    <s v="79"/>
    <x v="14"/>
    <x v="258"/>
    <x v="25"/>
    <x v="1"/>
    <m/>
    <d v="2024-04-22T00:00:00"/>
    <d v="2024-04-28T00:00:00"/>
    <m/>
    <d v="2024-01-06T00:00:00"/>
    <x v="19"/>
    <n v="16"/>
  </r>
  <r>
    <n v="23399"/>
    <s v="66.Dengue fever"/>
    <s v="ปวีณ์รดา สุ่มมาตย์"/>
    <m/>
    <s v="หญิง"/>
    <n v="7"/>
    <n v="1"/>
    <s v="ไม่ทราบอาชีพ/ในปกครอง"/>
    <s v="68"/>
    <x v="4"/>
    <x v="139"/>
    <x v="6"/>
    <x v="4"/>
    <m/>
    <d v="2024-08-07T00:00:00"/>
    <d v="2024-08-07T00:00:00"/>
    <m/>
    <d v="2024-01-06T00:00:00"/>
    <x v="26"/>
    <n v="31"/>
  </r>
  <r>
    <n v="23406"/>
    <s v="26.D.H.F."/>
    <s v="ณัฐกานต์ เสนบุญมี"/>
    <m/>
    <s v="หญิง"/>
    <n v="11"/>
    <n v="4"/>
    <s v="ไม่ทราบอาชีพ/ในปกครอง"/>
    <s v="267"/>
    <x v="0"/>
    <x v="227"/>
    <x v="53"/>
    <x v="6"/>
    <m/>
    <d v="2024-08-01T00:00:00"/>
    <d v="2024-08-04T00:00:00"/>
    <m/>
    <d v="2024-01-06T00:00:00"/>
    <x v="26"/>
    <n v="30"/>
  </r>
  <r>
    <n v="23407"/>
    <s v="26.D.H.F."/>
    <s v="ศรัญญา เสนบุญมี"/>
    <m/>
    <s v="หญิง"/>
    <n v="15"/>
    <n v="1"/>
    <s v="ไม่ทราบอาชีพ/ในปกครอง"/>
    <s v="267"/>
    <x v="0"/>
    <x v="227"/>
    <x v="53"/>
    <x v="6"/>
    <m/>
    <d v="2024-08-03T00:00:00"/>
    <d v="2024-08-05T00:00:00"/>
    <m/>
    <d v="2024-01-06T00:00:00"/>
    <x v="26"/>
    <n v="31"/>
  </r>
  <r>
    <n v="23408"/>
    <s v="27.D.H.F.shock syndrome"/>
    <s v="ณัฐกิตติ์ เสนบุญมี"/>
    <m/>
    <s v="ชาย"/>
    <n v="13"/>
    <n v="4"/>
    <s v="ไม่ทราบอาชีพ/ในปกครอง"/>
    <s v="267"/>
    <x v="0"/>
    <x v="227"/>
    <x v="53"/>
    <x v="6"/>
    <m/>
    <d v="2024-08-04T00:00:00"/>
    <d v="2024-08-04T00:00:00"/>
    <m/>
    <d v="2024-01-06T00:00:00"/>
    <x v="26"/>
    <n v="31"/>
  </r>
  <r>
    <n v="23461"/>
    <s v="66.Dengue fever"/>
    <s v="ชลิสา พินิจอาจ"/>
    <m/>
    <s v="หญิง"/>
    <n v="11"/>
    <n v="0"/>
    <s v="ไม่ทราบอาชีพ/ในปกครอง"/>
    <s v="13"/>
    <x v="19"/>
    <x v="259"/>
    <x v="44"/>
    <x v="1"/>
    <m/>
    <d v="2024-08-11T00:00:00"/>
    <d v="2024-08-13T00:00:00"/>
    <m/>
    <d v="2024-01-06T00:00:00"/>
    <x v="34"/>
    <n v="32"/>
  </r>
  <r>
    <n v="23513"/>
    <s v="66.Dengue fever"/>
    <s v="อเนชา ถาพยอม"/>
    <m/>
    <s v="หญิง"/>
    <n v="4"/>
    <n v="1"/>
    <s v="ไม่ทราบอาชีพ/ในปกครอง"/>
    <s v="33"/>
    <x v="13"/>
    <x v="193"/>
    <x v="44"/>
    <x v="1"/>
    <m/>
    <d v="2024-08-11T00:00:00"/>
    <d v="2024-08-12T00:00:00"/>
    <m/>
    <d v="2024-01-06T00:00:00"/>
    <x v="34"/>
    <n v="32"/>
  </r>
  <r>
    <n v="23516"/>
    <s v="26.D.H.F."/>
    <s v="เจริญ ผดุงกิจ"/>
    <m/>
    <s v="ชาย"/>
    <n v="43"/>
    <n v="7"/>
    <s v="ทหาร,ตำรวจ"/>
    <s v="86"/>
    <x v="3"/>
    <x v="226"/>
    <x v="44"/>
    <x v="1"/>
    <m/>
    <d v="2024-08-06T00:00:00"/>
    <d v="2024-08-09T00:00:00"/>
    <m/>
    <d v="2024-01-06T00:00:00"/>
    <x v="26"/>
    <n v="31"/>
  </r>
  <r>
    <n v="23518"/>
    <s v="66.Dengue fever"/>
    <s v="สิรดี ศรีม่วง"/>
    <m/>
    <s v="หญิง"/>
    <n v="5"/>
    <n v="4"/>
    <s v="ไม่ทราบอาชีพ/ในปกครอง"/>
    <m/>
    <x v="21"/>
    <x v="260"/>
    <x v="19"/>
    <x v="1"/>
    <m/>
    <d v="2024-08-05T00:00:00"/>
    <d v="2024-08-12T00:00:00"/>
    <m/>
    <d v="2024-01-06T00:00:00"/>
    <x v="34"/>
    <n v="31"/>
  </r>
  <r>
    <n v="23520"/>
    <s v="66.Dengue fever"/>
    <s v="ศุภกิตติ์ สุดสาคร"/>
    <m/>
    <s v="ชาย"/>
    <n v="16"/>
    <n v="3"/>
    <s v="เกษตร"/>
    <s v="18"/>
    <x v="10"/>
    <x v="167"/>
    <x v="6"/>
    <x v="4"/>
    <m/>
    <d v="2024-08-08T00:00:00"/>
    <d v="2024-08-11T00:00:00"/>
    <m/>
    <d v="2024-01-06T00:00:00"/>
    <x v="34"/>
    <n v="31"/>
  </r>
  <r>
    <n v="23521"/>
    <s v="66.Dengue fever"/>
    <s v="กรวิชญ์ มะลาไมล์"/>
    <m/>
    <s v="ชาย"/>
    <n v="7"/>
    <n v="1"/>
    <s v="ไม่ทราบอาชีพ/ในปกครอง"/>
    <s v="112"/>
    <x v="13"/>
    <x v="210"/>
    <x v="6"/>
    <x v="4"/>
    <m/>
    <d v="2024-08-09T00:00:00"/>
    <d v="2024-08-13T00:00:00"/>
    <m/>
    <d v="2024-01-06T00:00:00"/>
    <x v="34"/>
    <n v="31"/>
  </r>
  <r>
    <n v="23522"/>
    <s v="66.Dengue fever"/>
    <s v="อัครพล จันทะแดง"/>
    <m/>
    <s v="ชาย"/>
    <n v="16"/>
    <n v="3"/>
    <s v="ไม่ทราบอาชีพ/ในปกครอง"/>
    <s v="98"/>
    <x v="9"/>
    <x v="111"/>
    <x v="43"/>
    <x v="4"/>
    <m/>
    <d v="2024-08-09T00:00:00"/>
    <d v="2024-08-12T00:00:00"/>
    <m/>
    <d v="2024-01-06T00:00:00"/>
    <x v="34"/>
    <n v="31"/>
  </r>
  <r>
    <n v="23523"/>
    <s v="66.Dengue fever"/>
    <s v="นรินทร สำแดงชัย"/>
    <m/>
    <s v="ชาย"/>
    <n v="14"/>
    <n v="10"/>
    <s v="ไม่ทราบอาชีพ/ในปกครอง"/>
    <s v="171"/>
    <x v="3"/>
    <x v="111"/>
    <x v="43"/>
    <x v="4"/>
    <m/>
    <d v="2024-08-07T00:00:00"/>
    <d v="2024-08-11T00:00:00"/>
    <m/>
    <d v="2024-01-06T00:00:00"/>
    <x v="34"/>
    <n v="31"/>
  </r>
  <r>
    <n v="23543"/>
    <s v="66.Dengue fever"/>
    <s v="ณัฐวิมล เดชชัย"/>
    <m/>
    <s v="หญิง"/>
    <n v="30"/>
    <n v="9"/>
    <s v="ค้าขาย"/>
    <s v="65"/>
    <x v="5"/>
    <x v="261"/>
    <x v="40"/>
    <x v="17"/>
    <m/>
    <d v="2024-08-06T00:00:00"/>
    <d v="2024-08-06T00:00:00"/>
    <m/>
    <d v="2024-01-06T00:00:00"/>
    <x v="26"/>
    <n v="31"/>
  </r>
  <r>
    <n v="23571"/>
    <s v="66.Dengue fever"/>
    <s v="วชิรวิทย์ แสนสำราญ"/>
    <m/>
    <s v="ชาย"/>
    <n v="12"/>
    <n v="8"/>
    <s v="ไม่ทราบอาชีพ/ในปกครอง"/>
    <s v="42"/>
    <x v="18"/>
    <x v="262"/>
    <x v="19"/>
    <x v="1"/>
    <m/>
    <d v="2024-08-10T00:00:00"/>
    <d v="2024-08-13T00:00:00"/>
    <m/>
    <d v="2024-01-06T00:00:00"/>
    <x v="34"/>
    <n v="32"/>
  </r>
  <r>
    <n v="23579"/>
    <s v="66.Dengue fever"/>
    <s v="นันทกา ชอบเจริญ"/>
    <m/>
    <s v="หญิง"/>
    <n v="3"/>
    <n v="10"/>
    <s v="อื่นๆ"/>
    <s v="88"/>
    <x v="7"/>
    <x v="4"/>
    <x v="113"/>
    <x v="17"/>
    <m/>
    <d v="2024-08-13T00:00:00"/>
    <d v="2024-08-13T00:00:00"/>
    <m/>
    <d v="2024-01-06T00:00:00"/>
    <x v="34"/>
    <n v="32"/>
  </r>
  <r>
    <n v="23635"/>
    <s v="66.Dengue fever"/>
    <s v="ณริศรา สมสา"/>
    <m/>
    <s v="หญิง"/>
    <n v="21"/>
    <n v="1"/>
    <s v="นักเรียน"/>
    <s v="102"/>
    <x v="13"/>
    <x v="107"/>
    <x v="63"/>
    <x v="8"/>
    <m/>
    <d v="2024-05-01T00:00:00"/>
    <d v="2024-05-05T00:00:00"/>
    <m/>
    <d v="2024-01-06T00:00:00"/>
    <x v="20"/>
    <n v="17"/>
  </r>
  <r>
    <n v="23698"/>
    <s v="66.Dengue fever"/>
    <s v="นฤเบศร์ หงษ์ลอยลม"/>
    <m/>
    <s v="ชาย"/>
    <n v="19"/>
    <n v="11"/>
    <s v="นักเรียน"/>
    <s v="59"/>
    <x v="9"/>
    <x v="263"/>
    <x v="86"/>
    <x v="10"/>
    <m/>
    <d v="2024-05-01T00:00:00"/>
    <d v="2024-05-01T00:00:00"/>
    <m/>
    <d v="2024-01-06T00:00:00"/>
    <x v="19"/>
    <n v="17"/>
  </r>
  <r>
    <n v="23881"/>
    <s v="66.Dengue fever"/>
    <s v="อังคณา บุญยอย"/>
    <m/>
    <s v="หญิง"/>
    <n v="10"/>
    <n v="9"/>
    <s v="ไม่ทราบอาชีพ/ในปกครอง"/>
    <s v="283"/>
    <x v="4"/>
    <x v="227"/>
    <x v="53"/>
    <x v="6"/>
    <m/>
    <d v="2024-08-05T00:00:00"/>
    <d v="2024-08-09T00:00:00"/>
    <m/>
    <d v="2024-01-06T00:00:00"/>
    <x v="26"/>
    <n v="31"/>
  </r>
  <r>
    <n v="23922"/>
    <s v="66.Dengue fever"/>
    <s v="ปภัชญา ปะจันตะเสน"/>
    <m/>
    <s v="หญิง"/>
    <n v="6"/>
    <n v="1"/>
    <s v="ไม่ทราบอาชีพ/ในปกครอง"/>
    <s v="236"/>
    <x v="6"/>
    <x v="264"/>
    <x v="45"/>
    <x v="1"/>
    <m/>
    <d v="2024-08-10T00:00:00"/>
    <d v="2024-08-10T00:00:00"/>
    <m/>
    <d v="2024-01-06T00:00:00"/>
    <x v="34"/>
    <n v="32"/>
  </r>
  <r>
    <n v="23930"/>
    <s v="66.Dengue fever"/>
    <s v="กวินวัฒน์ วรสุข"/>
    <m/>
    <s v="ชาย"/>
    <n v="8"/>
    <n v="3"/>
    <s v="ไม่ทราบอาชีพ/ในปกครอง"/>
    <s v="25"/>
    <x v="3"/>
    <x v="265"/>
    <x v="47"/>
    <x v="15"/>
    <m/>
    <d v="2024-08-07T00:00:00"/>
    <d v="2024-08-09T00:00:00"/>
    <m/>
    <d v="2024-01-06T00:00:00"/>
    <x v="26"/>
    <n v="31"/>
  </r>
  <r>
    <n v="24016"/>
    <s v="26.D.H.F."/>
    <s v="ลำไพร โมลี"/>
    <m/>
    <s v="หญิง"/>
    <n v="40"/>
    <n v="9"/>
    <s v="ครู"/>
    <s v="152"/>
    <x v="4"/>
    <x v="227"/>
    <x v="53"/>
    <x v="6"/>
    <m/>
    <d v="2024-08-04T00:00:00"/>
    <d v="2024-08-10T00:00:00"/>
    <m/>
    <d v="2024-01-06T00:00:00"/>
    <x v="34"/>
    <n v="31"/>
  </r>
  <r>
    <n v="24017"/>
    <s v="26.D.H.F."/>
    <s v="ปราโมทย์ ประเสริฐสังข์"/>
    <m/>
    <s v="ชาย"/>
    <n v="13"/>
    <n v="4"/>
    <s v="ไม่ทราบอาชีพ/ในปกครอง"/>
    <s v="46"/>
    <x v="3"/>
    <x v="266"/>
    <x v="37"/>
    <x v="6"/>
    <m/>
    <d v="2024-07-31T00:00:00"/>
    <d v="2024-08-07T00:00:00"/>
    <m/>
    <d v="2024-01-06T00:00:00"/>
    <x v="26"/>
    <n v="30"/>
  </r>
  <r>
    <n v="24018"/>
    <s v="66.Dengue fever"/>
    <s v="เบญจวรรณ คำมะณี"/>
    <m/>
    <s v="หญิง"/>
    <n v="29"/>
    <n v="0"/>
    <s v="ไม่ทราบอาชีพ/ในปกครอง"/>
    <s v="140"/>
    <x v="8"/>
    <x v="267"/>
    <x v="31"/>
    <x v="6"/>
    <m/>
    <d v="2024-08-09T00:00:00"/>
    <d v="2024-08-11T00:00:00"/>
    <m/>
    <d v="2024-01-06T00:00:00"/>
    <x v="34"/>
    <n v="31"/>
  </r>
  <r>
    <n v="24019"/>
    <s v="66.Dengue fever"/>
    <s v="กฤตกร ดำขำ"/>
    <m/>
    <s v="ชาย"/>
    <n v="10"/>
    <n v="7"/>
    <s v="ไม่ทราบอาชีพ/ในปกครอง"/>
    <m/>
    <x v="17"/>
    <x v="54"/>
    <x v="18"/>
    <x v="6"/>
    <m/>
    <d v="2024-08-06T00:00:00"/>
    <d v="2024-08-12T00:00:00"/>
    <m/>
    <d v="2024-01-06T00:00:00"/>
    <x v="34"/>
    <n v="31"/>
  </r>
  <r>
    <n v="24020"/>
    <s v="26.D.H.F."/>
    <s v="ปรีชา ประเสริฐสังข์"/>
    <m/>
    <s v="ชาย"/>
    <n v="12"/>
    <n v="4"/>
    <s v="ไม่ทราบอาชีพ/ในปกครอง"/>
    <s v="46"/>
    <x v="3"/>
    <x v="266"/>
    <x v="37"/>
    <x v="6"/>
    <m/>
    <d v="2024-08-02T00:00:00"/>
    <d v="2024-08-06T00:00:00"/>
    <m/>
    <d v="2024-01-06T00:00:00"/>
    <x v="26"/>
    <n v="30"/>
  </r>
  <r>
    <n v="24021"/>
    <s v="66.Dengue fever"/>
    <s v="พิทักษ์พงศ์ กัญญาคำ"/>
    <m/>
    <s v="ชาย"/>
    <n v="9"/>
    <n v="3"/>
    <s v="ไม่ทราบอาชีพ/ในปกครอง"/>
    <s v="38"/>
    <x v="13"/>
    <x v="103"/>
    <x v="62"/>
    <x v="6"/>
    <m/>
    <d v="2024-08-08T00:00:00"/>
    <d v="2024-08-12T00:00:00"/>
    <m/>
    <d v="2024-01-06T00:00:00"/>
    <x v="34"/>
    <n v="31"/>
  </r>
  <r>
    <n v="24022"/>
    <s v="66.Dengue fever"/>
    <s v="ธนภรณ์ เอี่่ยมใส"/>
    <m/>
    <s v="หญิง"/>
    <n v="13"/>
    <n v="4"/>
    <s v="ไม่ทราบอาชีพ/ในปกครอง"/>
    <s v="25"/>
    <x v="10"/>
    <x v="161"/>
    <x v="29"/>
    <x v="15"/>
    <m/>
    <d v="2024-08-13T00:00:00"/>
    <d v="2024-08-15T00:00:00"/>
    <m/>
    <d v="2024-01-06T00:00:00"/>
    <x v="34"/>
    <n v="32"/>
  </r>
  <r>
    <n v="24023"/>
    <s v="66.Dengue fever"/>
    <s v="ปริยากร  สัตตะมงค์"/>
    <m/>
    <s v="หญิง"/>
    <n v="0"/>
    <n v="8"/>
    <s v="ไม่ทราบอาชีพ/ในปกครอง"/>
    <s v="37"/>
    <x v="7"/>
    <x v="195"/>
    <x v="71"/>
    <x v="19"/>
    <m/>
    <d v="2024-08-13T00:00:00"/>
    <d v="2024-08-15T00:00:00"/>
    <m/>
    <d v="2024-01-06T00:00:00"/>
    <x v="34"/>
    <n v="32"/>
  </r>
  <r>
    <n v="24024"/>
    <s v="66.Dengue fever"/>
    <s v="กิตติกร แก้วคำสอน"/>
    <m/>
    <s v="ชาย"/>
    <n v="15"/>
    <n v="4"/>
    <s v="ไม่ทราบอาชีพ/ในปกครอง"/>
    <s v="238"/>
    <x v="3"/>
    <x v="124"/>
    <x v="1"/>
    <x v="1"/>
    <m/>
    <d v="2024-08-14T00:00:00"/>
    <d v="2024-08-15T00:00:00"/>
    <m/>
    <d v="2024-01-06T00:00:00"/>
    <x v="34"/>
    <n v="32"/>
  </r>
  <r>
    <n v="24032"/>
    <s v="27.D.H.F.shock syndrome"/>
    <s v="ธีรภัทร์ โซ่เงิน"/>
    <m/>
    <s v="ชาย"/>
    <n v="30"/>
    <n v="6"/>
    <s v="รับจ้าง,กรรมกร"/>
    <s v="9"/>
    <x v="0"/>
    <x v="233"/>
    <x v="92"/>
    <x v="7"/>
    <m/>
    <d v="2024-08-20T00:00:00"/>
    <d v="2024-08-21T00:00:00"/>
    <m/>
    <d v="2024-01-06T00:00:00"/>
    <x v="10"/>
    <n v="33"/>
  </r>
  <r>
    <n v="24033"/>
    <s v="66.Dengue fever"/>
    <s v="ณัฐณิชา นานันท์"/>
    <m/>
    <s v="หญิง"/>
    <n v="7"/>
    <n v="4"/>
    <s v="ไม่ทราบอาชีพ/ในปกครอง"/>
    <s v="46"/>
    <x v="14"/>
    <x v="268"/>
    <x v="1"/>
    <x v="1"/>
    <m/>
    <d v="2024-08-06T00:00:00"/>
    <d v="2024-08-09T00:00:00"/>
    <m/>
    <d v="2024-01-06T00:00:00"/>
    <x v="26"/>
    <n v="31"/>
  </r>
  <r>
    <n v="24056"/>
    <s v="66.Dengue fever"/>
    <s v="คุณธรรม คำบัวโคตร"/>
    <m/>
    <s v="ชาย"/>
    <n v="8"/>
    <n v="9"/>
    <s v="ไม่ทราบอาชีพ/ในปกครอง"/>
    <s v="197"/>
    <x v="4"/>
    <x v="139"/>
    <x v="6"/>
    <x v="4"/>
    <m/>
    <d v="2024-08-11T00:00:00"/>
    <d v="2024-08-15T00:00:00"/>
    <m/>
    <d v="2024-01-06T00:00:00"/>
    <x v="34"/>
    <n v="32"/>
  </r>
  <r>
    <n v="24059"/>
    <s v="66.Dengue fever"/>
    <s v="อนุวัฒน์   เพ็ชมาส"/>
    <m/>
    <s v="ชาย"/>
    <n v="7"/>
    <n v="8"/>
    <s v="ไม่ทราบอาชีพ/ในปกครอง"/>
    <s v="143"/>
    <x v="11"/>
    <x v="269"/>
    <x v="107"/>
    <x v="4"/>
    <m/>
    <d v="2024-08-14T00:00:00"/>
    <d v="2024-08-14T00:00:00"/>
    <m/>
    <d v="2024-01-06T00:00:00"/>
    <x v="34"/>
    <n v="32"/>
  </r>
  <r>
    <n v="24129"/>
    <s v="66.Dengue fever"/>
    <s v="ธนพัชญ์ ประสมศรี"/>
    <m/>
    <s v="หญิง"/>
    <n v="9"/>
    <n v="0"/>
    <s v="ไม่ทราบอาชีพ/ในปกครอง"/>
    <s v="116"/>
    <x v="11"/>
    <x v="116"/>
    <x v="1"/>
    <x v="1"/>
    <m/>
    <d v="2024-08-05T00:00:00"/>
    <d v="2024-08-09T00:00:00"/>
    <m/>
    <d v="2024-01-06T00:00:00"/>
    <x v="26"/>
    <n v="31"/>
  </r>
  <r>
    <n v="24130"/>
    <s v="66.Dengue fever"/>
    <s v="ชลดา ตรีกุล"/>
    <m/>
    <s v="หญิง"/>
    <n v="18"/>
    <n v="5"/>
    <s v="ไม่ทราบอาชีพ/ในปกครอง"/>
    <s v="122"/>
    <x v="14"/>
    <x v="270"/>
    <x v="29"/>
    <x v="15"/>
    <m/>
    <d v="2024-08-10T00:00:00"/>
    <d v="2024-08-12T00:00:00"/>
    <m/>
    <d v="2024-01-06T00:00:00"/>
    <x v="34"/>
    <n v="32"/>
  </r>
  <r>
    <n v="24139"/>
    <s v="66.Dengue fever"/>
    <s v="วรรณวิษา ยางสุข"/>
    <m/>
    <s v="หญิง"/>
    <n v="14"/>
    <n v="1"/>
    <s v="นักเรียน"/>
    <s v="38"/>
    <x v="5"/>
    <x v="271"/>
    <x v="121"/>
    <x v="2"/>
    <m/>
    <d v="2024-08-12T00:00:00"/>
    <d v="2024-08-15T00:00:00"/>
    <m/>
    <d v="2024-01-06T00:00:00"/>
    <x v="34"/>
    <n v="32"/>
  </r>
  <r>
    <n v="24201"/>
    <s v="66.Dengue fever"/>
    <s v="ณิชคุณ นนพิทักษ์"/>
    <m/>
    <s v="ชาย"/>
    <n v="0"/>
    <n v="9"/>
    <s v="ไม่ทราบอาชีพ/ในปกครอง"/>
    <s v="81"/>
    <x v="0"/>
    <x v="272"/>
    <x v="119"/>
    <x v="1"/>
    <m/>
    <d v="2024-08-15T00:00:00"/>
    <d v="2024-08-18T00:00:00"/>
    <m/>
    <d v="2024-01-06T00:00:00"/>
    <x v="10"/>
    <n v="32"/>
  </r>
  <r>
    <n v="24232"/>
    <s v="66.Dengue fever"/>
    <s v="คมสันต์ วิชัย"/>
    <m/>
    <s v="ชาย"/>
    <n v="38"/>
    <n v="6"/>
    <s v="อื่นๆ"/>
    <s v="140"/>
    <x v="15"/>
    <x v="273"/>
    <x v="53"/>
    <x v="6"/>
    <m/>
    <d v="2024-08-12T00:00:00"/>
    <d v="2024-08-15T00:00:00"/>
    <m/>
    <d v="2024-01-06T00:00:00"/>
    <x v="34"/>
    <n v="32"/>
  </r>
  <r>
    <n v="24233"/>
    <s v="66.Dengue fever"/>
    <s v="พีระดนย์ ชัยพิมพา"/>
    <m/>
    <s v="ชาย"/>
    <n v="20"/>
    <n v="2"/>
    <s v="ไม่ทราบอาชีพ/ในปกครอง"/>
    <s v="127"/>
    <x v="0"/>
    <x v="227"/>
    <x v="53"/>
    <x v="6"/>
    <m/>
    <d v="2024-08-11T00:00:00"/>
    <d v="2024-08-13T00:00:00"/>
    <m/>
    <d v="2024-01-06T00:00:00"/>
    <x v="34"/>
    <n v="32"/>
  </r>
  <r>
    <n v="24234"/>
    <s v="66.Dengue fever"/>
    <s v="เสกสันต์ นาคศรี"/>
    <m/>
    <s v="ชาย"/>
    <n v="21"/>
    <n v="0"/>
    <s v="ไม่ทราบอาชีพ/ในปกครอง"/>
    <s v="92"/>
    <x v="0"/>
    <x v="227"/>
    <x v="53"/>
    <x v="6"/>
    <m/>
    <d v="2024-08-11T00:00:00"/>
    <d v="2024-08-14T00:00:00"/>
    <m/>
    <d v="2024-01-06T00:00:00"/>
    <x v="34"/>
    <n v="32"/>
  </r>
  <r>
    <n v="24235"/>
    <s v="66.Dengue fever"/>
    <s v="พิพรรธ มีสนาม"/>
    <m/>
    <s v="ชาย"/>
    <n v="8"/>
    <n v="5"/>
    <s v="ไม่ทราบอาชีพ/ในปกครอง"/>
    <s v="125"/>
    <x v="13"/>
    <x v="103"/>
    <x v="62"/>
    <x v="6"/>
    <m/>
    <d v="2024-08-09T00:00:00"/>
    <d v="2024-08-16T00:00:00"/>
    <m/>
    <d v="2024-01-06T00:00:00"/>
    <x v="34"/>
    <n v="31"/>
  </r>
  <r>
    <n v="24236"/>
    <s v="66.Dengue fever"/>
    <s v="ธรรมนูญ พาลี"/>
    <m/>
    <s v="ชาย"/>
    <n v="24"/>
    <n v="2"/>
    <s v="ไม่ทราบอาชีพ/ในปกครอง"/>
    <s v="23"/>
    <x v="0"/>
    <x v="227"/>
    <x v="53"/>
    <x v="6"/>
    <m/>
    <d v="2024-08-07T00:00:00"/>
    <d v="2024-08-13T00:00:00"/>
    <m/>
    <d v="2024-01-06T00:00:00"/>
    <x v="34"/>
    <n v="31"/>
  </r>
  <r>
    <n v="24237"/>
    <s v="26.D.H.F."/>
    <s v="จักรพงษ์ เหล่าจั่น"/>
    <m/>
    <s v="ชาย"/>
    <n v="30"/>
    <n v="10"/>
    <s v="ไม่ทราบอาชีพ/ในปกครอง"/>
    <s v="20"/>
    <x v="0"/>
    <x v="227"/>
    <x v="53"/>
    <x v="6"/>
    <m/>
    <d v="2024-08-11T00:00:00"/>
    <d v="2024-08-15T00:00:00"/>
    <m/>
    <d v="2024-01-06T00:00:00"/>
    <x v="34"/>
    <n v="32"/>
  </r>
  <r>
    <n v="24238"/>
    <s v="66.Dengue fever"/>
    <s v="เนตรนภา อักขี"/>
    <m/>
    <s v="หญิง"/>
    <n v="6"/>
    <n v="7"/>
    <s v="ไม่ทราบอาชีพ/ในปกครอง"/>
    <s v="9"/>
    <x v="16"/>
    <x v="65"/>
    <x v="18"/>
    <x v="6"/>
    <m/>
    <d v="2024-08-09T00:00:00"/>
    <d v="2024-08-09T00:00:00"/>
    <m/>
    <d v="2024-01-06T00:00:00"/>
    <x v="26"/>
    <n v="31"/>
  </r>
  <r>
    <n v="24240"/>
    <s v="66.Dengue fever"/>
    <s v="รามนเรศ ทิพยศักดิ์"/>
    <m/>
    <s v="ชาย"/>
    <n v="4"/>
    <n v="3"/>
    <s v="นักเรียน"/>
    <s v="113"/>
    <x v="7"/>
    <x v="160"/>
    <x v="50"/>
    <x v="16"/>
    <m/>
    <d v="2024-08-13T00:00:00"/>
    <d v="2024-08-14T00:00:00"/>
    <m/>
    <d v="2024-01-06T00:00:00"/>
    <x v="34"/>
    <n v="32"/>
  </r>
  <r>
    <n v="24253"/>
    <s v="26.D.H.F."/>
    <s v="พรรณิดา นาเมืองรักษ์"/>
    <m/>
    <s v="หญิง"/>
    <n v="49"/>
    <n v="7"/>
    <s v="รับจ้าง,กรรมกร"/>
    <s v="1"/>
    <x v="10"/>
    <x v="274"/>
    <x v="85"/>
    <x v="0"/>
    <m/>
    <d v="2024-08-05T00:00:00"/>
    <d v="2024-08-15T00:00:00"/>
    <m/>
    <d v="2024-01-06T00:00:00"/>
    <x v="34"/>
    <n v="31"/>
  </r>
  <r>
    <n v="24304"/>
    <s v="66.Dengue fever"/>
    <s v="บุญนิติ เขียวสนาม"/>
    <m/>
    <s v="ชาย"/>
    <n v="12"/>
    <n v="8"/>
    <s v="ไม่ทราบอาชีพ/ในปกครอง"/>
    <s v="18"/>
    <x v="5"/>
    <x v="275"/>
    <x v="94"/>
    <x v="1"/>
    <m/>
    <d v="2024-08-13T00:00:00"/>
    <d v="2024-08-17T00:00:00"/>
    <m/>
    <d v="2024-01-06T00:00:00"/>
    <x v="10"/>
    <n v="32"/>
  </r>
  <r>
    <n v="24313"/>
    <s v="66.Dengue fever"/>
    <s v="เอกกวิน จินดามล"/>
    <m/>
    <s v="ชาย"/>
    <n v="2"/>
    <n v="11"/>
    <s v="ไม่ทราบอาชีพ/ในปกครอง"/>
    <m/>
    <x v="21"/>
    <x v="260"/>
    <x v="19"/>
    <x v="1"/>
    <m/>
    <d v="2024-08-16T00:00:00"/>
    <d v="2024-08-16T00:00:00"/>
    <m/>
    <d v="2024-01-06T00:00:00"/>
    <x v="34"/>
    <n v="32"/>
  </r>
  <r>
    <n v="24318"/>
    <s v="26.D.H.F."/>
    <s v="กิตติวัฒน์ ท้วมทวยหาญ"/>
    <m/>
    <s v="ชาย"/>
    <n v="14"/>
    <n v="10"/>
    <s v="นักเรียน"/>
    <s v="127"/>
    <x v="14"/>
    <x v="276"/>
    <x v="5"/>
    <x v="3"/>
    <m/>
    <d v="2024-08-17T00:00:00"/>
    <d v="2024-08-17T00:00:00"/>
    <m/>
    <d v="2024-01-06T00:00:00"/>
    <x v="10"/>
    <n v="33"/>
  </r>
  <r>
    <n v="24395"/>
    <s v="66.Dengue fever"/>
    <s v="ชนพัฒน์ บาพิมาย"/>
    <m/>
    <s v="ชาย"/>
    <n v="22"/>
    <n v="2"/>
    <s v="รับจ้าง,กรรมกร"/>
    <s v="29"/>
    <x v="8"/>
    <x v="277"/>
    <x v="122"/>
    <x v="1"/>
    <m/>
    <d v="2024-08-15T00:00:00"/>
    <d v="2024-08-17T00:00:00"/>
    <m/>
    <d v="2024-01-06T00:00:00"/>
    <x v="10"/>
    <n v="32"/>
  </r>
  <r>
    <n v="24397"/>
    <s v="66.Dengue fever"/>
    <s v="รัฐศาสตร์ โพพิธี"/>
    <m/>
    <s v="ชาย"/>
    <n v="14"/>
    <n v="10"/>
    <s v="ไม่ทราบอาชีพ/ในปกครอง"/>
    <s v="50"/>
    <x v="4"/>
    <x v="278"/>
    <x v="59"/>
    <x v="6"/>
    <m/>
    <d v="2024-08-09T00:00:00"/>
    <d v="2024-08-21T00:00:00"/>
    <m/>
    <d v="2024-01-06T00:00:00"/>
    <x v="10"/>
    <n v="31"/>
  </r>
  <r>
    <n v="24400"/>
    <s v="66.Dengue fever"/>
    <s v="ศุภิสรา เทียงมา"/>
    <m/>
    <s v="หญิง"/>
    <n v="3"/>
    <n v="2"/>
    <s v="ไม่ทราบอาชีพ/ในปกครอง"/>
    <s v="285"/>
    <x v="10"/>
    <x v="279"/>
    <x v="47"/>
    <x v="15"/>
    <m/>
    <d v="2024-08-19T00:00:00"/>
    <d v="2024-08-21T00:00:00"/>
    <m/>
    <d v="2024-01-06T00:00:00"/>
    <x v="10"/>
    <n v="33"/>
  </r>
  <r>
    <n v="24410"/>
    <s v="66.Dengue fever"/>
    <s v="ชัญญาทิพย์ วงค์หอม"/>
    <m/>
    <s v="หญิง"/>
    <n v="8"/>
    <n v="9"/>
    <s v="ไม่ทราบอาชีพ/ในปกครอง"/>
    <s v="340"/>
    <x v="3"/>
    <x v="49"/>
    <x v="18"/>
    <x v="6"/>
    <m/>
    <d v="2024-08-18T00:00:00"/>
    <d v="2024-08-19T00:00:00"/>
    <m/>
    <d v="2024-01-06T00:00:00"/>
    <x v="10"/>
    <n v="33"/>
  </r>
  <r>
    <n v="24413"/>
    <s v="26.D.H.F."/>
    <s v="พรพรรณ สุดพังยาง"/>
    <m/>
    <s v="หญิง"/>
    <n v="38"/>
    <n v="0"/>
    <s v="อื่นๆ"/>
    <s v="129"/>
    <x v="9"/>
    <x v="25"/>
    <x v="22"/>
    <x v="6"/>
    <m/>
    <d v="2024-08-16T00:00:00"/>
    <d v="2024-08-19T00:00:00"/>
    <m/>
    <d v="2024-01-06T00:00:00"/>
    <x v="10"/>
    <n v="32"/>
  </r>
  <r>
    <n v="24414"/>
    <s v="66.Dengue fever"/>
    <s v="อรัญญา คำพรมมา"/>
    <m/>
    <s v="หญิง"/>
    <n v="11"/>
    <n v="1"/>
    <s v="ไม่ทราบอาชีพ/ในปกครอง"/>
    <s v="183"/>
    <x v="10"/>
    <x v="167"/>
    <x v="6"/>
    <x v="4"/>
    <m/>
    <d v="2024-08-19T00:00:00"/>
    <d v="2024-08-19T00:00:00"/>
    <m/>
    <d v="2024-01-06T00:00:00"/>
    <x v="10"/>
    <n v="33"/>
  </r>
  <r>
    <n v="24415"/>
    <s v="66.Dengue fever"/>
    <s v="นลินทิพย์ นนทะนำ"/>
    <m/>
    <s v="หญิง"/>
    <n v="11"/>
    <n v="3"/>
    <s v="ไม่ทราบอาชีพ/ในปกครอง"/>
    <s v="171"/>
    <x v="3"/>
    <x v="111"/>
    <x v="43"/>
    <x v="4"/>
    <m/>
    <d v="2024-08-15T00:00:00"/>
    <d v="2024-08-15T00:00:00"/>
    <m/>
    <d v="2024-01-06T00:00:00"/>
    <x v="34"/>
    <n v="32"/>
  </r>
  <r>
    <n v="24417"/>
    <s v="26.D.H.F."/>
    <s v="ภูดิศ   ภาคมฤค"/>
    <m/>
    <s v="ชาย"/>
    <n v="6"/>
    <n v="9"/>
    <s v="นักเรียน"/>
    <s v="49"/>
    <x v="1"/>
    <x v="208"/>
    <x v="107"/>
    <x v="4"/>
    <m/>
    <d v="2024-08-20T00:00:00"/>
    <d v="2024-08-20T00:00:00"/>
    <m/>
    <d v="2024-01-06T00:00:00"/>
    <x v="10"/>
    <n v="33"/>
  </r>
  <r>
    <n v="24443"/>
    <s v="26.D.H.F."/>
    <s v="อภิรักษ์ พันโนริด"/>
    <m/>
    <s v="ชาย"/>
    <n v="34"/>
    <n v="4"/>
    <s v="รับจ้าง,กรรมกร"/>
    <s v="36"/>
    <x v="6"/>
    <x v="280"/>
    <x v="87"/>
    <x v="13"/>
    <m/>
    <d v="2024-08-20T00:00:00"/>
    <d v="2024-08-20T00:00:00"/>
    <m/>
    <d v="2024-01-06T00:00:00"/>
    <x v="10"/>
    <n v="33"/>
  </r>
  <r>
    <n v="24487"/>
    <s v="66.Dengue fever"/>
    <s v="พงศธร ภาคฤทธิ์"/>
    <m/>
    <s v="ชาย"/>
    <n v="9"/>
    <n v="0"/>
    <s v="ไม่ทราบอาชีพ/ในปกครอง"/>
    <s v="10"/>
    <x v="19"/>
    <x v="225"/>
    <x v="1"/>
    <x v="1"/>
    <m/>
    <d v="2024-08-15T00:00:00"/>
    <d v="2024-08-17T00:00:00"/>
    <m/>
    <d v="2024-01-06T00:00:00"/>
    <x v="10"/>
    <n v="32"/>
  </r>
  <r>
    <n v="24496"/>
    <s v="66.Dengue fever"/>
    <s v="อัญชลิกา นุตรักษ์"/>
    <m/>
    <s v="หญิง"/>
    <n v="13"/>
    <n v="8"/>
    <s v="ไม่ทราบอาชีพ/ในปกครอง"/>
    <s v="36"/>
    <x v="13"/>
    <x v="274"/>
    <x v="16"/>
    <x v="9"/>
    <m/>
    <d v="2024-08-15T00:00:00"/>
    <d v="2024-08-18T00:00:00"/>
    <m/>
    <d v="2024-01-06T00:00:00"/>
    <x v="10"/>
    <n v="32"/>
  </r>
  <r>
    <n v="24508"/>
    <s v="26.D.H.F."/>
    <s v="พจณา อินทอง"/>
    <m/>
    <s v="ชาย"/>
    <n v="7"/>
    <n v="2"/>
    <s v="ไม่ทราบอาชีพ/ในปกครอง"/>
    <s v="235"/>
    <x v="16"/>
    <x v="65"/>
    <x v="18"/>
    <x v="6"/>
    <m/>
    <d v="2024-08-13T00:00:00"/>
    <d v="2024-08-13T00:00:00"/>
    <m/>
    <d v="2024-01-06T00:00:00"/>
    <x v="34"/>
    <n v="32"/>
  </r>
  <r>
    <n v="24541"/>
    <s v="66.Dengue fever"/>
    <s v="รมิตา ผิวแดง"/>
    <m/>
    <s v="หญิง"/>
    <n v="12"/>
    <n v="6"/>
    <s v="ไม่ทราบอาชีพ/ในปกครอง"/>
    <s v="151"/>
    <x v="4"/>
    <x v="78"/>
    <x v="3"/>
    <x v="2"/>
    <m/>
    <d v="2024-08-18T00:00:00"/>
    <d v="2024-08-20T00:00:00"/>
    <m/>
    <d v="2024-01-06T00:00:00"/>
    <x v="10"/>
    <n v="33"/>
  </r>
  <r>
    <n v="24601"/>
    <s v="66.Dengue fever"/>
    <s v="วราภรณ์ วงตะขี"/>
    <m/>
    <s v="หญิง"/>
    <n v="33"/>
    <n v="2"/>
    <s v="อื่นๆ"/>
    <s v="119"/>
    <x v="4"/>
    <x v="220"/>
    <x v="50"/>
    <x v="16"/>
    <m/>
    <d v="2024-08-20T00:00:00"/>
    <d v="2024-08-22T00:00:00"/>
    <m/>
    <d v="2024-01-06T00:00:00"/>
    <x v="10"/>
    <n v="33"/>
  </r>
  <r>
    <n v="24654"/>
    <s v="66.Dengue fever"/>
    <s v="ธนวินท์ บำรุงเอื้อ"/>
    <m/>
    <s v="ชาย"/>
    <n v="13"/>
    <n v="9"/>
    <s v="ไม่ทราบอาชีพ/ในปกครอง"/>
    <s v="169"/>
    <x v="6"/>
    <x v="281"/>
    <x v="98"/>
    <x v="19"/>
    <m/>
    <d v="2024-08-22T00:00:00"/>
    <d v="2024-08-22T00:00:00"/>
    <m/>
    <d v="2024-01-06T00:00:00"/>
    <x v="10"/>
    <n v="33"/>
  </r>
  <r>
    <n v="24664"/>
    <s v="26.D.H.F."/>
    <s v="อาณกร กาเซ็ม"/>
    <m/>
    <s v="ชาย"/>
    <n v="12"/>
    <n v="8"/>
    <s v="นักเรียน"/>
    <s v="216"/>
    <x v="6"/>
    <x v="282"/>
    <x v="81"/>
    <x v="0"/>
    <m/>
    <d v="2024-08-22T00:00:00"/>
    <d v="2024-08-23T00:00:00"/>
    <m/>
    <d v="2024-01-06T00:00:00"/>
    <x v="10"/>
    <n v="33"/>
  </r>
  <r>
    <n v="24775"/>
    <s v="26.D.H.F."/>
    <s v="ชิษณุพงศ์ ท้วมทวยหาญ"/>
    <m/>
    <s v="ชาย"/>
    <n v="11"/>
    <n v="0"/>
    <s v="นักเรียน"/>
    <s v="127"/>
    <x v="14"/>
    <x v="276"/>
    <x v="5"/>
    <x v="3"/>
    <m/>
    <d v="2024-08-23T00:00:00"/>
    <d v="2024-08-23T00:00:00"/>
    <m/>
    <d v="2024-01-06T00:00:00"/>
    <x v="10"/>
    <n v="33"/>
  </r>
  <r>
    <n v="24815"/>
    <s v="66.Dengue fever"/>
    <s v="ศุภวัชร์ พัชรคำสุดที"/>
    <m/>
    <s v="ชาย"/>
    <n v="14"/>
    <n v="0"/>
    <s v="ไม่ทราบอาชีพ/ในปกครอง"/>
    <m/>
    <x v="17"/>
    <x v="54"/>
    <x v="18"/>
    <x v="6"/>
    <m/>
    <d v="2024-08-21T00:00:00"/>
    <d v="2024-08-25T00:00:00"/>
    <m/>
    <d v="2024-01-06T00:00:00"/>
    <x v="35"/>
    <n v="33"/>
  </r>
  <r>
    <n v="24817"/>
    <s v="66.Dengue fever"/>
    <s v="วงศกร ทองเงิน"/>
    <m/>
    <s v="ชาย"/>
    <n v="13"/>
    <n v="1"/>
    <s v="ไม่ทราบอาชีพ/ในปกครอง"/>
    <s v="231"/>
    <x v="4"/>
    <x v="227"/>
    <x v="53"/>
    <x v="6"/>
    <m/>
    <d v="2024-08-04T00:00:00"/>
    <d v="2024-08-06T00:00:00"/>
    <m/>
    <d v="2024-01-06T00:00:00"/>
    <x v="26"/>
    <n v="31"/>
  </r>
  <r>
    <n v="24818"/>
    <s v="26.D.H.F."/>
    <s v="กฤตเมธ ขุณิกากรณ์"/>
    <m/>
    <s v="ชาย"/>
    <n v="19"/>
    <n v="2"/>
    <s v="ไม่ทราบอาชีพ/ในปกครอง"/>
    <s v="865"/>
    <x v="17"/>
    <x v="54"/>
    <x v="18"/>
    <x v="6"/>
    <m/>
    <d v="2024-08-19T00:00:00"/>
    <d v="2024-08-23T00:00:00"/>
    <m/>
    <d v="2024-01-06T00:00:00"/>
    <x v="10"/>
    <n v="33"/>
  </r>
  <r>
    <n v="24819"/>
    <s v="66.Dengue fever"/>
    <s v="วิชาณพงศ์ สุขประเสริฐ"/>
    <m/>
    <s v="ชาย"/>
    <n v="25"/>
    <n v="9"/>
    <s v="ไม่ทราบอาชีพ/ในปกครอง"/>
    <s v="944"/>
    <x v="17"/>
    <x v="54"/>
    <x v="18"/>
    <x v="6"/>
    <m/>
    <d v="2024-08-01T00:00:00"/>
    <d v="2024-08-06T00:00:00"/>
    <m/>
    <d v="2024-01-06T00:00:00"/>
    <x v="26"/>
    <n v="30"/>
  </r>
  <r>
    <n v="24821"/>
    <s v="66.Dengue fever"/>
    <s v="รุ้งฤดี ดีปัญญา"/>
    <m/>
    <s v="หญิง"/>
    <n v="15"/>
    <n v="4"/>
    <s v="ไม่ทราบอาชีพ/ในปกครอง"/>
    <s v="7"/>
    <x v="2"/>
    <x v="222"/>
    <x v="9"/>
    <x v="6"/>
    <m/>
    <d v="2024-08-03T00:00:00"/>
    <d v="2024-08-05T00:00:00"/>
    <m/>
    <d v="2024-01-06T00:00:00"/>
    <x v="26"/>
    <n v="31"/>
  </r>
  <r>
    <n v="24822"/>
    <s v="66.Dengue fever"/>
    <s v="ปัณยาพร ประเสริฐสังข์"/>
    <m/>
    <s v="หญิง"/>
    <n v="5"/>
    <n v="2"/>
    <s v="ไม่ทราบอาชีพ/ในปกครอง"/>
    <s v="46"/>
    <x v="3"/>
    <x v="266"/>
    <x v="37"/>
    <x v="6"/>
    <m/>
    <d v="2024-08-03T00:00:00"/>
    <d v="2024-08-07T00:00:00"/>
    <m/>
    <d v="2024-01-06T00:00:00"/>
    <x v="26"/>
    <n v="31"/>
  </r>
  <r>
    <n v="24823"/>
    <s v="66.Dengue fever"/>
    <s v="ปุณยาพร ประเสริฐสังข์"/>
    <m/>
    <s v="หญิง"/>
    <n v="11"/>
    <n v="5"/>
    <s v="ไม่ทราบอาชีพ/ในปกครอง"/>
    <s v="46"/>
    <x v="3"/>
    <x v="266"/>
    <x v="37"/>
    <x v="6"/>
    <m/>
    <d v="2024-08-02T00:00:00"/>
    <d v="2024-08-06T00:00:00"/>
    <m/>
    <d v="2024-01-06T00:00:00"/>
    <x v="26"/>
    <n v="30"/>
  </r>
  <r>
    <n v="24826"/>
    <s v="26.D.H.F."/>
    <s v="เอกภพ แสงรื่น"/>
    <m/>
    <s v="ชาย"/>
    <n v="15"/>
    <n v="9"/>
    <s v="ไม่ทราบอาชีพ/ในปกครอง"/>
    <s v="113"/>
    <x v="13"/>
    <x v="283"/>
    <x v="17"/>
    <x v="0"/>
    <m/>
    <d v="2024-08-23T00:00:00"/>
    <d v="2024-08-23T00:00:00"/>
    <m/>
    <d v="2024-01-06T00:00:00"/>
    <x v="10"/>
    <n v="33"/>
  </r>
  <r>
    <n v="24906"/>
    <s v="26.D.H.F."/>
    <s v="ณฐพงษ์  สหัสนา"/>
    <m/>
    <s v="ชาย"/>
    <n v="13"/>
    <n v="9"/>
    <s v="ไม่ทราบอาชีพ/ในปกครอง"/>
    <m/>
    <x v="21"/>
    <x v="260"/>
    <x v="19"/>
    <x v="1"/>
    <m/>
    <d v="2024-08-23T00:00:00"/>
    <d v="2024-08-27T00:00:00"/>
    <m/>
    <d v="2024-01-06T00:00:00"/>
    <x v="35"/>
    <n v="33"/>
  </r>
  <r>
    <n v="24974"/>
    <s v="26.D.H.F."/>
    <s v="สลิตา สุทธิบาก"/>
    <m/>
    <s v="หญิง"/>
    <n v="28"/>
    <n v="10"/>
    <s v="รับจ้าง,กรรมกร"/>
    <s v="9"/>
    <x v="0"/>
    <x v="233"/>
    <x v="92"/>
    <x v="7"/>
    <m/>
    <d v="2024-08-06T00:00:00"/>
    <d v="2024-08-08T00:00:00"/>
    <m/>
    <d v="2024-01-06T00:00:00"/>
    <x v="26"/>
    <n v="31"/>
  </r>
  <r>
    <n v="25006"/>
    <s v="26.D.H.F."/>
    <s v="ปุณวัชร ภานุมาศ"/>
    <m/>
    <s v="ชาย"/>
    <n v="12"/>
    <n v="8"/>
    <s v="นักเรียน"/>
    <m/>
    <x v="11"/>
    <x v="284"/>
    <x v="19"/>
    <x v="1"/>
    <m/>
    <d v="2024-08-18T00:00:00"/>
    <d v="2024-08-20T00:00:00"/>
    <m/>
    <d v="2024-01-06T00:00:00"/>
    <x v="10"/>
    <n v="33"/>
  </r>
  <r>
    <n v="25007"/>
    <s v="26.D.H.F."/>
    <s v="วิมล วินทะไชย"/>
    <m/>
    <s v="หญิง"/>
    <n v="45"/>
    <n v="5"/>
    <s v="ไม่ทราบอาชีพ/ในปกครอง"/>
    <s v="83"/>
    <x v="14"/>
    <x v="238"/>
    <x v="119"/>
    <x v="1"/>
    <m/>
    <d v="2024-08-22T00:00:00"/>
    <d v="2024-08-25T00:00:00"/>
    <m/>
    <d v="2024-01-06T00:00:00"/>
    <x v="35"/>
    <n v="33"/>
  </r>
  <r>
    <n v="25019"/>
    <s v="26.D.H.F."/>
    <s v="กันณิกา ทองเฟื่อง"/>
    <m/>
    <s v="หญิง"/>
    <n v="42"/>
    <n v="5"/>
    <s v="ไม่ทราบอาชีพ/ในปกครอง"/>
    <s v="54"/>
    <x v="6"/>
    <x v="81"/>
    <x v="54"/>
    <x v="9"/>
    <m/>
    <d v="2024-08-24T00:00:00"/>
    <d v="2024-08-24T00:00:00"/>
    <m/>
    <d v="2024-01-06T00:00:00"/>
    <x v="35"/>
    <n v="34"/>
  </r>
  <r>
    <n v="25026"/>
    <s v="26.D.H.F."/>
    <s v="เกษร ธารคุณ"/>
    <m/>
    <s v="หญิง"/>
    <n v="39"/>
    <n v="2"/>
    <s v="เกษตร"/>
    <s v="75"/>
    <x v="4"/>
    <x v="220"/>
    <x v="50"/>
    <x v="16"/>
    <m/>
    <d v="2024-08-25T00:00:00"/>
    <d v="2024-08-28T00:00:00"/>
    <m/>
    <d v="2024-01-06T00:00:00"/>
    <x v="35"/>
    <n v="34"/>
  </r>
  <r>
    <n v="25027"/>
    <s v="26.D.H.F."/>
    <s v="จินดารัตน์ รัตนภักดี"/>
    <m/>
    <s v="หญิง"/>
    <n v="29"/>
    <n v="9"/>
    <s v="รับจ้าง,กรรมกร"/>
    <s v="120"/>
    <x v="4"/>
    <x v="220"/>
    <x v="50"/>
    <x v="16"/>
    <m/>
    <d v="2024-08-22T00:00:00"/>
    <d v="2024-08-26T00:00:00"/>
    <m/>
    <d v="2024-01-06T00:00:00"/>
    <x v="35"/>
    <n v="33"/>
  </r>
  <r>
    <n v="25100"/>
    <s v="26.D.H.F."/>
    <s v="ธนฉัตร สุวรรณศรี"/>
    <m/>
    <s v="ชาย"/>
    <n v="15"/>
    <n v="9"/>
    <s v="นักเรียน"/>
    <s v="25"/>
    <x v="14"/>
    <x v="270"/>
    <x v="29"/>
    <x v="15"/>
    <m/>
    <d v="2024-08-22T00:00:00"/>
    <d v="2024-08-24T00:00:00"/>
    <m/>
    <d v="2024-01-06T00:00:00"/>
    <x v="35"/>
    <n v="33"/>
  </r>
  <r>
    <n v="25155"/>
    <s v="66.Dengue fever"/>
    <s v="กัญญาณัฐ เสนสุข"/>
    <m/>
    <s v="หญิง"/>
    <n v="10"/>
    <n v="7"/>
    <s v="ไม่ทราบอาชีพ/ในปกครอง"/>
    <m/>
    <x v="14"/>
    <x v="285"/>
    <x v="67"/>
    <x v="1"/>
    <m/>
    <d v="2024-08-21T00:00:00"/>
    <d v="2024-08-26T00:00:00"/>
    <m/>
    <d v="2024-01-06T00:00:00"/>
    <x v="35"/>
    <n v="33"/>
  </r>
  <r>
    <n v="25163"/>
    <s v="66.Dengue fever"/>
    <s v="วาสนา ยิ่งกำแหง"/>
    <m/>
    <s v="หญิง"/>
    <n v="44"/>
    <n v="9"/>
    <s v="ไม่ทราบอาชีพ/ในปกครอง"/>
    <s v="226"/>
    <x v="12"/>
    <x v="28"/>
    <x v="1"/>
    <x v="1"/>
    <m/>
    <d v="2024-08-21T00:00:00"/>
    <d v="2024-08-25T00:00:00"/>
    <m/>
    <d v="2024-01-06T00:00:00"/>
    <x v="35"/>
    <n v="33"/>
  </r>
  <r>
    <n v="25179"/>
    <s v="26.D.H.F."/>
    <s v="กัณฐาภรณ์ อุตรมาตย์"/>
    <m/>
    <s v="หญิง"/>
    <n v="33"/>
    <n v="11"/>
    <s v="รับจ้าง,กรรมกร"/>
    <s v="199"/>
    <x v="7"/>
    <x v="191"/>
    <x v="1"/>
    <x v="1"/>
    <m/>
    <d v="2024-08-24T00:00:00"/>
    <d v="2024-08-29T00:00:00"/>
    <m/>
    <d v="2024-01-06T00:00:00"/>
    <x v="35"/>
    <n v="34"/>
  </r>
  <r>
    <n v="25183"/>
    <s v="26.D.H.F."/>
    <s v="พิชัยภูษิต ชนะภัย"/>
    <m/>
    <s v="ชาย"/>
    <n v="18"/>
    <n v="0"/>
    <s v="รับจ้าง,กรรมกร"/>
    <s v="19"/>
    <x v="10"/>
    <x v="7"/>
    <x v="7"/>
    <x v="5"/>
    <m/>
    <d v="2024-08-25T00:00:00"/>
    <d v="2024-08-25T00:00:00"/>
    <m/>
    <d v="2024-01-06T00:00:00"/>
    <x v="35"/>
    <n v="34"/>
  </r>
  <r>
    <n v="25189"/>
    <s v="26.D.H.F."/>
    <s v="ชัยภัทร สุจริต"/>
    <m/>
    <s v="ชาย"/>
    <n v="0"/>
    <n v="3"/>
    <s v="ไม่ทราบอาชีพ/ในปกครอง"/>
    <s v="557"/>
    <x v="3"/>
    <x v="124"/>
    <x v="1"/>
    <x v="1"/>
    <m/>
    <d v="2024-08-20T00:00:00"/>
    <d v="2024-08-23T00:00:00"/>
    <m/>
    <d v="2024-01-06T00:00:00"/>
    <x v="10"/>
    <n v="33"/>
  </r>
  <r>
    <n v="25228"/>
    <s v="66.Dengue fever"/>
    <s v="สุพัชรวิชญ์ นาห้วยล้อม"/>
    <m/>
    <s v="ชาย"/>
    <n v="18"/>
    <n v="2"/>
    <s v="ไม่ทราบอาชีพ/ในปกครอง"/>
    <s v="30"/>
    <x v="5"/>
    <x v="286"/>
    <x v="107"/>
    <x v="4"/>
    <m/>
    <d v="2024-08-26T00:00:00"/>
    <d v="2024-08-28T00:00:00"/>
    <m/>
    <d v="2024-01-06T00:00:00"/>
    <x v="35"/>
    <n v="34"/>
  </r>
  <r>
    <n v="25255"/>
    <s v="66.Dengue fever"/>
    <s v="คำหมุน นันเสนา"/>
    <m/>
    <s v="ชาย"/>
    <n v="61"/>
    <n v="11"/>
    <s v="อื่นๆ"/>
    <s v="43"/>
    <x v="6"/>
    <x v="287"/>
    <x v="66"/>
    <x v="18"/>
    <m/>
    <d v="2024-08-29T00:00:00"/>
    <d v="2024-08-29T00:00:00"/>
    <m/>
    <d v="2024-01-06T00:00:00"/>
    <x v="35"/>
    <n v="34"/>
  </r>
  <r>
    <n v="25256"/>
    <s v="66.Dengue fever"/>
    <s v="อภิชัย เลียบแสง"/>
    <m/>
    <s v="ชาย"/>
    <n v="28"/>
    <n v="1"/>
    <s v="ไม่ทราบอาชีพ/ในปกครอง"/>
    <s v="60"/>
    <x v="10"/>
    <x v="287"/>
    <x v="66"/>
    <x v="18"/>
    <m/>
    <d v="2024-08-30T00:00:00"/>
    <d v="2024-08-30T00:00:00"/>
    <m/>
    <d v="2024-01-06T00:00:00"/>
    <x v="35"/>
    <n v="34"/>
  </r>
  <r>
    <n v="25257"/>
    <s v="66.Dengue fever"/>
    <s v="พัชริดา เศษสุวรรณ"/>
    <m/>
    <s v="หญิง"/>
    <n v="26"/>
    <n v="7"/>
    <s v="ไม่ทราบอาชีพ/ในปกครอง"/>
    <s v="150"/>
    <x v="8"/>
    <x v="160"/>
    <x v="123"/>
    <x v="18"/>
    <m/>
    <d v="2024-08-30T00:00:00"/>
    <d v="2024-08-30T00:00:00"/>
    <m/>
    <d v="2024-01-06T00:00:00"/>
    <x v="35"/>
    <n v="34"/>
  </r>
  <r>
    <n v="25275"/>
    <s v="66.Dengue fever"/>
    <s v="พัชรพล ไพบูลย์"/>
    <m/>
    <s v="ชาย"/>
    <n v="8"/>
    <n v="7"/>
    <s v="ไม่ทราบอาชีพ/ในปกครอง"/>
    <s v="165"/>
    <x v="10"/>
    <x v="288"/>
    <x v="124"/>
    <x v="19"/>
    <m/>
    <d v="2024-08-27T00:00:00"/>
    <d v="2024-08-27T00:00:00"/>
    <m/>
    <d v="2024-01-06T00:00:00"/>
    <x v="35"/>
    <n v="34"/>
  </r>
  <r>
    <n v="25282"/>
    <s v="26.D.H.F."/>
    <s v="วิษณุกรณ์ พลพิทักษ์"/>
    <m/>
    <s v="ชาย"/>
    <n v="16"/>
    <n v="0"/>
    <s v="นักเรียน"/>
    <s v="81"/>
    <x v="14"/>
    <x v="162"/>
    <x v="1"/>
    <x v="0"/>
    <m/>
    <d v="2024-08-29T00:00:00"/>
    <d v="2024-08-30T00:00:00"/>
    <m/>
    <d v="2024-01-06T00:00:00"/>
    <x v="35"/>
    <n v="34"/>
  </r>
  <r>
    <n v="25306"/>
    <s v="66.Dengue fever"/>
    <s v="อาภาพร ชิยางคบุตร"/>
    <m/>
    <s v="หญิง"/>
    <n v="20"/>
    <n v="5"/>
    <s v="ไม่ทราบอาชีพ/ในปกครอง"/>
    <s v="15"/>
    <x v="2"/>
    <x v="289"/>
    <x v="67"/>
    <x v="1"/>
    <m/>
    <d v="2024-08-22T00:00:00"/>
    <d v="2024-08-26T00:00:00"/>
    <m/>
    <d v="2024-01-06T00:00:00"/>
    <x v="35"/>
    <n v="33"/>
  </r>
  <r>
    <n v="25307"/>
    <s v="26.D.H.F."/>
    <s v="อนันต์ เผ่าศิริ"/>
    <m/>
    <s v="ชาย"/>
    <n v="32"/>
    <n v="2"/>
    <s v="ไม่ทราบอาชีพ/ในปกครอง"/>
    <s v="163"/>
    <x v="16"/>
    <x v="249"/>
    <x v="1"/>
    <x v="1"/>
    <m/>
    <d v="2024-08-23T00:00:00"/>
    <d v="2024-08-27T00:00:00"/>
    <m/>
    <d v="2024-01-06T00:00:00"/>
    <x v="35"/>
    <n v="33"/>
  </r>
  <r>
    <n v="25341"/>
    <s v="26.D.H.F."/>
    <s v="ดาราวดี ใคร่นุ่นนา"/>
    <m/>
    <s v="หญิง"/>
    <n v="22"/>
    <n v="3"/>
    <s v="นักเรียน"/>
    <s v="58"/>
    <x v="10"/>
    <x v="76"/>
    <x v="1"/>
    <x v="0"/>
    <m/>
    <d v="2024-08-27T00:00:00"/>
    <d v="2024-08-30T00:00:00"/>
    <m/>
    <d v="2024-01-06T00:00:00"/>
    <x v="35"/>
    <n v="34"/>
  </r>
  <r>
    <n v="25349"/>
    <s v="26.D.H.F."/>
    <s v="นิริพร วินทะไชย"/>
    <m/>
    <s v="หญิง"/>
    <n v="27"/>
    <n v="8"/>
    <s v="รับจ้าง,กรรมกร"/>
    <s v="13"/>
    <x v="14"/>
    <x v="238"/>
    <x v="119"/>
    <x v="1"/>
    <m/>
    <d v="2024-08-25T00:00:00"/>
    <d v="2024-08-26T00:00:00"/>
    <m/>
    <d v="2024-01-06T00:00:00"/>
    <x v="35"/>
    <n v="34"/>
  </r>
  <r>
    <n v="25497"/>
    <s v="26.D.H.F."/>
    <s v="ธนพล เวียงนนท์"/>
    <m/>
    <s v="ชาย"/>
    <n v="28"/>
    <n v="11"/>
    <s v="ไม่ทราบอาชีพ/ในปกครอง"/>
    <s v="77"/>
    <x v="10"/>
    <x v="161"/>
    <x v="29"/>
    <x v="15"/>
    <m/>
    <d v="2024-08-29T00:00:00"/>
    <d v="2024-09-01T00:00:00"/>
    <m/>
    <d v="2024-01-06T00:00:00"/>
    <x v="8"/>
    <n v="34"/>
  </r>
  <r>
    <n v="25520"/>
    <s v="66.Dengue fever"/>
    <s v="ณัฐภูมิ ตุ้มทองคำ"/>
    <m/>
    <s v="ชาย"/>
    <n v="12"/>
    <n v="10"/>
    <s v="ไม่ทราบอาชีพ/ในปกครอง"/>
    <s v="105"/>
    <x v="3"/>
    <x v="6"/>
    <x v="6"/>
    <x v="4"/>
    <m/>
    <d v="2024-08-31T00:00:00"/>
    <d v="2024-09-02T00:00:00"/>
    <m/>
    <d v="2024-01-06T00:00:00"/>
    <x v="8"/>
    <n v="35"/>
  </r>
  <r>
    <n v="25584"/>
    <s v="66.Dengue fever"/>
    <s v="จุฑามาศ  พาดทองหลาง"/>
    <m/>
    <s v="หญิง"/>
    <n v="33"/>
    <n v="1"/>
    <s v="ไม่ทราบอาชีพ/ในปกครอง"/>
    <m/>
    <x v="10"/>
    <x v="194"/>
    <x v="107"/>
    <x v="4"/>
    <m/>
    <d v="2024-09-02T00:00:00"/>
    <d v="2024-09-04T00:00:00"/>
    <m/>
    <d v="2024-01-06T00:00:00"/>
    <x v="8"/>
    <n v="35"/>
  </r>
  <r>
    <n v="25675"/>
    <s v="26.D.H.F."/>
    <s v="ศุภกริช มีสุข"/>
    <m/>
    <s v="ชาย"/>
    <n v="28"/>
    <n v="2"/>
    <s v="รับจ้าง,กรรมกร"/>
    <s v="23"/>
    <x v="13"/>
    <x v="290"/>
    <x v="84"/>
    <x v="1"/>
    <m/>
    <d v="2024-08-23T00:00:00"/>
    <d v="2024-08-28T00:00:00"/>
    <m/>
    <d v="2024-01-06T00:00:00"/>
    <x v="35"/>
    <n v="33"/>
  </r>
  <r>
    <n v="25676"/>
    <s v="66.Dengue fever"/>
    <s v="ชนินาถ แสงทอง"/>
    <m/>
    <s v="หญิง"/>
    <n v="22"/>
    <n v="9"/>
    <s v="รับจ้าง,กรรมกร"/>
    <s v="131"/>
    <x v="3"/>
    <x v="291"/>
    <x v="81"/>
    <x v="0"/>
    <m/>
    <d v="2024-09-05T00:00:00"/>
    <d v="2024-09-05T00:00:00"/>
    <m/>
    <d v="2024-01-06T00:00:00"/>
    <x v="8"/>
    <n v="35"/>
  </r>
  <r>
    <n v="25721"/>
    <s v="66.Dengue fever"/>
    <s v="ศตพร สมบัตหล้า"/>
    <m/>
    <s v="ชาย"/>
    <n v="17"/>
    <n v="7"/>
    <s v="นักเรียน"/>
    <s v="165"/>
    <x v="13"/>
    <x v="292"/>
    <x v="81"/>
    <x v="0"/>
    <m/>
    <d v="2024-08-28T00:00:00"/>
    <d v="2024-09-01T00:00:00"/>
    <m/>
    <d v="2024-01-06T00:00:00"/>
    <x v="8"/>
    <n v="34"/>
  </r>
  <r>
    <n v="25747"/>
    <s v="66.Dengue fever"/>
    <s v="ณัฐสิชณ์ พลแก้วเกษ"/>
    <m/>
    <s v="ชาย"/>
    <n v="2"/>
    <n v="4"/>
    <s v="ไม่ทราบอาชีพ/ในปกครอง"/>
    <s v="18"/>
    <x v="1"/>
    <x v="208"/>
    <x v="107"/>
    <x v="4"/>
    <m/>
    <d v="2024-08-31T00:00:00"/>
    <d v="2024-09-03T00:00:00"/>
    <m/>
    <d v="2024-01-06T00:00:00"/>
    <x v="8"/>
    <n v="35"/>
  </r>
  <r>
    <n v="25748"/>
    <s v="66.Dengue fever"/>
    <s v="สมหวัง อัปมะเย"/>
    <m/>
    <s v="ชาย"/>
    <n v="51"/>
    <n v="3"/>
    <s v="เกษตร"/>
    <s v="109"/>
    <x v="16"/>
    <x v="209"/>
    <x v="6"/>
    <x v="4"/>
    <m/>
    <d v="2024-09-01T00:00:00"/>
    <d v="2024-09-04T00:00:00"/>
    <m/>
    <d v="2024-01-06T00:00:00"/>
    <x v="8"/>
    <n v="35"/>
  </r>
  <r>
    <n v="25771"/>
    <s v="26.D.H.F."/>
    <s v="พัสกร พีร์ชญานนท์"/>
    <m/>
    <s v="ชาย"/>
    <n v="30"/>
    <n v="7"/>
    <s v="ข้าราชการ"/>
    <s v="187"/>
    <x v="19"/>
    <x v="293"/>
    <x v="29"/>
    <x v="15"/>
    <m/>
    <d v="2024-09-06T00:00:00"/>
    <d v="2024-09-03T00:00:00"/>
    <m/>
    <d v="2024-01-06T00:00:00"/>
    <x v="8"/>
    <n v="35"/>
  </r>
  <r>
    <n v="25804"/>
    <s v="26.D.H.F."/>
    <s v="บัวรอง โสมาเกตุ"/>
    <m/>
    <s v="หญิง"/>
    <n v="66"/>
    <n v="1"/>
    <s v="เกษตร"/>
    <s v="171"/>
    <x v="5"/>
    <x v="294"/>
    <x v="116"/>
    <x v="14"/>
    <m/>
    <d v="2024-08-24T00:00:00"/>
    <d v="2024-08-26T00:00:00"/>
    <m/>
    <d v="2024-01-06T00:00:00"/>
    <x v="35"/>
    <n v="34"/>
  </r>
  <r>
    <n v="25828"/>
    <s v="26.D.H.F."/>
    <s v="ณัฐจิรา กอกุล"/>
    <m/>
    <s v="หญิง"/>
    <n v="4"/>
    <n v="2"/>
    <s v="ไม่ทราบอาชีพ/ในปกครอง"/>
    <s v="25"/>
    <x v="14"/>
    <x v="295"/>
    <x v="85"/>
    <x v="0"/>
    <m/>
    <d v="2024-09-01T00:00:00"/>
    <d v="2024-09-05T00:00:00"/>
    <m/>
    <d v="2024-01-06T00:00:00"/>
    <x v="8"/>
    <n v="35"/>
  </r>
  <r>
    <n v="25892"/>
    <s v="66.Dengue fever"/>
    <s v="ภูมิพัชรพล ศรีโคตร"/>
    <m/>
    <s v="ชาย"/>
    <n v="0"/>
    <n v="8"/>
    <s v="ไม่ทราบอาชีพ/ในปกครอง"/>
    <s v="219"/>
    <x v="5"/>
    <x v="296"/>
    <x v="125"/>
    <x v="15"/>
    <m/>
    <d v="2024-09-07T00:00:00"/>
    <d v="2024-09-07T00:00:00"/>
    <m/>
    <d v="2024-01-06T00:00:00"/>
    <x v="36"/>
    <n v="36"/>
  </r>
  <r>
    <n v="25906"/>
    <s v="66.Dengue fever"/>
    <s v="สะรินนา วินทะไชย"/>
    <m/>
    <s v="หญิง"/>
    <n v="41"/>
    <n v="2"/>
    <s v="ข้าราชการ"/>
    <s v="45"/>
    <x v="16"/>
    <x v="249"/>
    <x v="1"/>
    <x v="1"/>
    <m/>
    <d v="2024-08-31T00:00:00"/>
    <d v="2024-09-02T00:00:00"/>
    <m/>
    <d v="2024-01-06T00:00:00"/>
    <x v="8"/>
    <n v="35"/>
  </r>
  <r>
    <n v="26007"/>
    <s v="26.D.H.F."/>
    <s v="ณัฐวุฒิ ธารคุณ"/>
    <m/>
    <s v="ชาย"/>
    <n v="18"/>
    <n v="4"/>
    <s v="นักเรียน"/>
    <s v="98"/>
    <x v="4"/>
    <x v="220"/>
    <x v="50"/>
    <x v="16"/>
    <m/>
    <d v="2024-09-04T00:00:00"/>
    <d v="2024-09-08T00:00:00"/>
    <m/>
    <d v="2024-01-06T00:00:00"/>
    <x v="36"/>
    <n v="35"/>
  </r>
  <r>
    <n v="26008"/>
    <s v="66.Dengue fever"/>
    <s v="วิพัฒน์ แก่นนาคำ"/>
    <m/>
    <s v="ชาย"/>
    <n v="32"/>
    <n v="9"/>
    <s v="รับจ้าง,กรรมกร"/>
    <s v="30"/>
    <x v="4"/>
    <x v="220"/>
    <x v="50"/>
    <x v="16"/>
    <m/>
    <d v="2024-09-03T00:00:00"/>
    <d v="2024-09-07T00:00:00"/>
    <m/>
    <d v="2024-01-06T00:00:00"/>
    <x v="36"/>
    <n v="35"/>
  </r>
  <r>
    <n v="26062"/>
    <s v="26.D.H.F."/>
    <s v="ศิริศักดิ์ ชนิดพจน์"/>
    <m/>
    <s v="ชาย"/>
    <n v="29"/>
    <n v="7"/>
    <s v="ไม่ทราบอาชีพ/ในปกครอง"/>
    <s v="76"/>
    <x v="10"/>
    <x v="81"/>
    <x v="54"/>
    <x v="9"/>
    <m/>
    <d v="2024-08-29T00:00:00"/>
    <d v="2024-09-04T00:00:00"/>
    <m/>
    <d v="2024-01-06T00:00:00"/>
    <x v="8"/>
    <n v="34"/>
  </r>
  <r>
    <n v="26147"/>
    <s v="26.D.H.F."/>
    <s v="สมควร สอนโกษา"/>
    <m/>
    <s v="หญิง"/>
    <n v="39"/>
    <n v="10"/>
    <s v="ไม่ทราบอาชีพ/ในปกครอง"/>
    <s v="668"/>
    <x v="3"/>
    <x v="124"/>
    <x v="1"/>
    <x v="1"/>
    <m/>
    <d v="2024-09-03T00:00:00"/>
    <d v="2024-09-04T00:00:00"/>
    <m/>
    <d v="2024-01-06T00:00:00"/>
    <x v="8"/>
    <n v="35"/>
  </r>
  <r>
    <n v="26148"/>
    <s v="66.Dengue fever"/>
    <s v="อัมพร หาญอาษา"/>
    <m/>
    <s v="หญิง"/>
    <n v="58"/>
    <n v="8"/>
    <s v="ไม่ทราบอาชีพ/ในปกครอง"/>
    <s v="153"/>
    <x v="3"/>
    <x v="124"/>
    <x v="1"/>
    <x v="1"/>
    <m/>
    <d v="2024-09-04T00:00:00"/>
    <d v="2024-09-06T00:00:00"/>
    <m/>
    <d v="2024-01-06T00:00:00"/>
    <x v="8"/>
    <n v="35"/>
  </r>
  <r>
    <n v="26154"/>
    <s v="66.Dengue fever"/>
    <s v="กนกพร ประชานอก"/>
    <m/>
    <s v="หญิง"/>
    <n v="4"/>
    <n v="2"/>
    <s v="ไม่ทราบอาชีพ/ในปกครอง"/>
    <s v="55"/>
    <x v="6"/>
    <x v="61"/>
    <x v="43"/>
    <x v="4"/>
    <m/>
    <d v="2024-09-09T00:00:00"/>
    <d v="2024-09-11T00:00:00"/>
    <m/>
    <d v="2024-01-06T00:00:00"/>
    <x v="36"/>
    <n v="36"/>
  </r>
  <r>
    <n v="26232"/>
    <s v="66.Dengue fever"/>
    <s v="ล้ำค้า เทศสิงห์"/>
    <m/>
    <s v="หญิง"/>
    <n v="43"/>
    <n v="4"/>
    <s v="ไม่ทราบอาชีพ/ในปกครอง"/>
    <s v="79"/>
    <x v="0"/>
    <x v="297"/>
    <x v="1"/>
    <x v="1"/>
    <m/>
    <d v="2024-09-03T00:00:00"/>
    <d v="2024-09-06T00:00:00"/>
    <m/>
    <d v="2024-01-06T00:00:00"/>
    <x v="8"/>
    <n v="35"/>
  </r>
  <r>
    <n v="26233"/>
    <s v="66.Dengue fever"/>
    <s v="เวียระภัทร ช่วยศิริ"/>
    <m/>
    <s v="หญิง"/>
    <n v="15"/>
    <n v="1"/>
    <s v="ไม่ทราบอาชีพ/ในปกครอง"/>
    <s v="135"/>
    <x v="13"/>
    <x v="298"/>
    <x v="104"/>
    <x v="8"/>
    <m/>
    <d v="2024-09-05T00:00:00"/>
    <d v="2024-09-11T00:00:00"/>
    <m/>
    <d v="2024-01-06T00:00:00"/>
    <x v="36"/>
    <n v="35"/>
  </r>
  <r>
    <n v="26259"/>
    <s v="66.Dengue fever"/>
    <s v="สนธยา นาห้วยล้อม"/>
    <m/>
    <s v="หญิง"/>
    <n v="68"/>
    <n v="4"/>
    <s v="เกษตร"/>
    <s v="9809"/>
    <x v="14"/>
    <x v="299"/>
    <x v="107"/>
    <x v="4"/>
    <m/>
    <d v="2024-09-08T00:00:00"/>
    <d v="2024-09-11T00:00:00"/>
    <m/>
    <d v="2024-01-06T00:00:00"/>
    <x v="36"/>
    <n v="36"/>
  </r>
  <r>
    <n v="26260"/>
    <s v="66.Dengue fever"/>
    <s v="อนุสรณ์ เนตรขันธ์"/>
    <m/>
    <s v="ชาย"/>
    <n v="31"/>
    <n v="0"/>
    <s v="รับจ้าง,กรรมกร"/>
    <s v="53"/>
    <x v="8"/>
    <x v="300"/>
    <x v="57"/>
    <x v="4"/>
    <m/>
    <d v="2024-08-31T00:00:00"/>
    <d v="2024-09-12T00:00:00"/>
    <m/>
    <d v="2024-01-06T00:00:00"/>
    <x v="36"/>
    <n v="35"/>
  </r>
  <r>
    <n v="26261"/>
    <s v="66.Dengue fever"/>
    <s v="ปิยะพร บุญเลิศ"/>
    <m/>
    <s v="หญิง"/>
    <n v="16"/>
    <n v="0"/>
    <s v="ไม่ทราบอาชีพ/ในปกครอง"/>
    <s v="29"/>
    <x v="8"/>
    <x v="300"/>
    <x v="57"/>
    <x v="4"/>
    <m/>
    <d v="2024-08-26T00:00:00"/>
    <d v="2024-08-27T00:00:00"/>
    <m/>
    <d v="2024-01-06T00:00:00"/>
    <x v="35"/>
    <n v="34"/>
  </r>
  <r>
    <n v="26262"/>
    <s v="66.Dengue fever"/>
    <s v="จักรภัทร เนตรศิริ"/>
    <m/>
    <s v="ชาย"/>
    <n v="3"/>
    <n v="5"/>
    <s v="ไม่ทราบอาชีพ/ในปกครอง"/>
    <s v="96"/>
    <x v="5"/>
    <x v="195"/>
    <x v="57"/>
    <x v="4"/>
    <m/>
    <d v="2024-09-03T00:00:00"/>
    <d v="2024-09-06T00:00:00"/>
    <m/>
    <d v="2024-01-06T00:00:00"/>
    <x v="8"/>
    <n v="35"/>
  </r>
  <r>
    <n v="26263"/>
    <s v="66.Dengue fever"/>
    <s v="ธานี   ศรีละคร"/>
    <m/>
    <s v="ชาย"/>
    <n v="4"/>
    <n v="7"/>
    <s v="ไม่ทราบอาชีพ/ในปกครอง"/>
    <s v="99"/>
    <x v="6"/>
    <x v="61"/>
    <x v="43"/>
    <x v="4"/>
    <m/>
    <d v="2024-09-11T00:00:00"/>
    <d v="2024-09-11T00:00:00"/>
    <m/>
    <d v="2024-01-06T00:00:00"/>
    <x v="36"/>
    <n v="36"/>
  </r>
  <r>
    <n v="26267"/>
    <s v="66.Dengue fever"/>
    <s v="ภูบดี มุกดา"/>
    <m/>
    <s v="ชาย"/>
    <n v="15"/>
    <n v="4"/>
    <s v="ไม่ทราบอาชีพ/ในปกครอง"/>
    <m/>
    <x v="10"/>
    <x v="42"/>
    <x v="18"/>
    <x v="6"/>
    <m/>
    <d v="2024-09-07T00:00:00"/>
    <d v="2024-09-10T00:00:00"/>
    <m/>
    <d v="2024-01-06T00:00:00"/>
    <x v="36"/>
    <n v="36"/>
  </r>
  <r>
    <n v="26269"/>
    <s v="66.Dengue fever"/>
    <s v="มนฤทัย มีแย้ม"/>
    <m/>
    <s v="หญิง"/>
    <n v="20"/>
    <n v="1"/>
    <s v="ไม่ทราบอาชีพ/ในปกครอง"/>
    <s v="277"/>
    <x v="6"/>
    <x v="67"/>
    <x v="18"/>
    <x v="6"/>
    <m/>
    <d v="2024-09-09T00:00:00"/>
    <d v="2024-09-09T00:00:00"/>
    <m/>
    <d v="2024-01-06T00:00:00"/>
    <x v="36"/>
    <n v="36"/>
  </r>
  <r>
    <n v="26270"/>
    <s v="66.Dengue fever"/>
    <s v="แพรวไพลิน ยิ้มละมัย"/>
    <m/>
    <s v="หญิง"/>
    <n v="7"/>
    <n v="3"/>
    <s v="ไม่ทราบอาชีพ/ในปกครอง"/>
    <s v="75"/>
    <x v="7"/>
    <x v="301"/>
    <x v="31"/>
    <x v="6"/>
    <m/>
    <d v="2024-09-04T00:00:00"/>
    <d v="2024-09-07T00:00:00"/>
    <m/>
    <d v="2024-01-06T00:00:00"/>
    <x v="36"/>
    <n v="35"/>
  </r>
  <r>
    <n v="26271"/>
    <s v="26.D.H.F."/>
    <s v="กิ่งทอง สงพระ"/>
    <m/>
    <s v="หญิง"/>
    <n v="26"/>
    <n v="0"/>
    <s v="ไม่ทราบอาชีพ/ในปกครอง"/>
    <s v="230"/>
    <x v="7"/>
    <x v="301"/>
    <x v="31"/>
    <x v="6"/>
    <m/>
    <d v="2024-09-03T00:00:00"/>
    <d v="2024-09-07T00:00:00"/>
    <m/>
    <d v="2024-01-06T00:00:00"/>
    <x v="36"/>
    <n v="35"/>
  </r>
  <r>
    <n v="26272"/>
    <s v="66.Dengue fever"/>
    <s v="พิพรรษพร หลักคำ"/>
    <m/>
    <s v="หญิง"/>
    <n v="7"/>
    <n v="2"/>
    <s v="ไม่ทราบอาชีพ/ในปกครอง"/>
    <s v="19"/>
    <x v="9"/>
    <x v="302"/>
    <x v="18"/>
    <x v="6"/>
    <m/>
    <d v="2024-08-31T00:00:00"/>
    <d v="2024-09-03T00:00:00"/>
    <m/>
    <d v="2024-01-06T00:00:00"/>
    <x v="8"/>
    <n v="35"/>
  </r>
  <r>
    <n v="26273"/>
    <s v="26.D.H.F."/>
    <s v="กิตติโชค สุวรรณธาดา"/>
    <m/>
    <s v="ชาย"/>
    <n v="15"/>
    <n v="11"/>
    <s v="ไม่ทราบอาชีพ/ในปกครอง"/>
    <s v="285"/>
    <x v="14"/>
    <x v="48"/>
    <x v="18"/>
    <x v="6"/>
    <m/>
    <d v="2024-08-25T00:00:00"/>
    <d v="2024-08-28T00:00:00"/>
    <m/>
    <d v="2024-01-06T00:00:00"/>
    <x v="35"/>
    <n v="34"/>
  </r>
  <r>
    <n v="26275"/>
    <s v="26.D.H.F."/>
    <s v="กิตติศักดิ์ สุวรรณธาดา"/>
    <m/>
    <s v="ชาย"/>
    <n v="15"/>
    <n v="11"/>
    <s v="ไม่ทราบอาชีพ/ในปกครอง"/>
    <s v="285"/>
    <x v="14"/>
    <x v="48"/>
    <x v="18"/>
    <x v="6"/>
    <m/>
    <d v="2024-08-26T00:00:00"/>
    <d v="2024-08-29T00:00:00"/>
    <m/>
    <d v="2024-01-06T00:00:00"/>
    <x v="35"/>
    <n v="34"/>
  </r>
  <r>
    <n v="26276"/>
    <s v="66.Dengue fever"/>
    <s v="ภูริชญา จันทงาม"/>
    <m/>
    <s v="หญิง"/>
    <n v="8"/>
    <n v="9"/>
    <s v="ไม่ทราบอาชีพ/ในปกครอง"/>
    <s v="307"/>
    <x v="2"/>
    <x v="303"/>
    <x v="18"/>
    <x v="6"/>
    <m/>
    <d v="2024-08-26T00:00:00"/>
    <d v="2024-08-27T00:00:00"/>
    <m/>
    <d v="2024-01-06T00:00:00"/>
    <x v="35"/>
    <n v="34"/>
  </r>
  <r>
    <n v="26277"/>
    <s v="66.Dengue fever"/>
    <s v="ธนากร จำลอง"/>
    <m/>
    <s v="ชาย"/>
    <n v="12"/>
    <n v="6"/>
    <s v="ไม่ทราบอาชีพ/ในปกครอง"/>
    <s v="169"/>
    <x v="4"/>
    <x v="304"/>
    <x v="38"/>
    <x v="6"/>
    <m/>
    <d v="2024-08-24T00:00:00"/>
    <d v="2024-08-26T00:00:00"/>
    <m/>
    <d v="2024-01-06T00:00:00"/>
    <x v="35"/>
    <n v="34"/>
  </r>
  <r>
    <n v="26278"/>
    <s v="66.Dengue fever"/>
    <s v="กฤตนัย นิยมมณีรัตน์"/>
    <m/>
    <s v="ชาย"/>
    <n v="14"/>
    <n v="0"/>
    <s v="ไม่ทราบอาชีพ/ในปกครอง"/>
    <s v="230"/>
    <x v="7"/>
    <x v="301"/>
    <x v="31"/>
    <x v="6"/>
    <m/>
    <d v="2024-08-23T00:00:00"/>
    <d v="2024-08-27T00:00:00"/>
    <m/>
    <d v="2024-01-06T00:00:00"/>
    <x v="35"/>
    <n v="33"/>
  </r>
  <r>
    <n v="26281"/>
    <s v="27.D.H.F.shock syndrome"/>
    <s v="เสียงชัย สาสีเสาร์"/>
    <m/>
    <s v="ชาย"/>
    <n v="31"/>
    <n v="8"/>
    <s v="รับจ้าง,กรรมกร"/>
    <s v="8"/>
    <x v="14"/>
    <x v="305"/>
    <x v="35"/>
    <x v="7"/>
    <m/>
    <d v="2024-09-12T00:00:00"/>
    <d v="2024-09-12T00:00:00"/>
    <m/>
    <d v="2024-01-06T00:00:00"/>
    <x v="36"/>
    <n v="36"/>
  </r>
  <r>
    <n v="26290"/>
    <s v="66.Dengue fever"/>
    <s v="พัศธนัญญา เขาน้อย"/>
    <m/>
    <s v="หญิง"/>
    <n v="5"/>
    <n v="11"/>
    <s v="ไม่ทราบอาชีพ/ในปกครอง"/>
    <s v="310"/>
    <x v="2"/>
    <x v="78"/>
    <x v="3"/>
    <x v="2"/>
    <m/>
    <d v="2024-09-11T00:00:00"/>
    <d v="2024-09-11T00:00:00"/>
    <m/>
    <d v="2024-01-06T00:00:00"/>
    <x v="36"/>
    <n v="36"/>
  </r>
  <r>
    <n v="26342"/>
    <s v="27.D.H.F.shock syndrome"/>
    <s v="อุทุมพร สอนสี"/>
    <m/>
    <s v="หญิง"/>
    <n v="33"/>
    <n v="4"/>
    <s v="อื่นๆ"/>
    <s v="86"/>
    <x v="7"/>
    <x v="306"/>
    <x v="126"/>
    <x v="9"/>
    <m/>
    <d v="2024-09-12T00:00:00"/>
    <d v="2024-09-12T00:00:00"/>
    <m/>
    <d v="2024-01-06T00:00:00"/>
    <x v="36"/>
    <n v="36"/>
  </r>
  <r>
    <n v="26346"/>
    <s v="26.D.H.F."/>
    <s v="เรืองเดช ปัจชะ"/>
    <m/>
    <s v="ชาย"/>
    <n v="84"/>
    <n v="6"/>
    <s v="อื่นๆ"/>
    <s v="16"/>
    <x v="6"/>
    <x v="307"/>
    <x v="16"/>
    <x v="9"/>
    <m/>
    <d v="2024-09-12T00:00:00"/>
    <d v="2024-09-12T00:00:00"/>
    <m/>
    <d v="2024-01-06T00:00:00"/>
    <x v="36"/>
    <n v="36"/>
  </r>
  <r>
    <n v="26357"/>
    <s v="66.Dengue fever"/>
    <s v="ธัญเทพ สัตนาโค"/>
    <m/>
    <s v="ชาย"/>
    <n v="12"/>
    <n v="6"/>
    <s v="ไม่ทราบอาชีพ/ในปกครอง"/>
    <s v="129"/>
    <x v="14"/>
    <x v="65"/>
    <x v="47"/>
    <x v="15"/>
    <m/>
    <d v="2024-09-07T00:00:00"/>
    <d v="2024-09-11T00:00:00"/>
    <m/>
    <d v="2024-01-06T00:00:00"/>
    <x v="36"/>
    <n v="36"/>
  </r>
  <r>
    <n v="26358"/>
    <s v="26.D.H.F."/>
    <s v="ประกายดาว สุวรรณศรี"/>
    <m/>
    <s v="หญิง"/>
    <n v="9"/>
    <n v="3"/>
    <s v="ไม่ทราบอาชีพ/ในปกครอง"/>
    <s v="25"/>
    <x v="14"/>
    <x v="270"/>
    <x v="29"/>
    <x v="15"/>
    <m/>
    <d v="2024-09-06T00:00:00"/>
    <d v="2024-09-08T00:00:00"/>
    <m/>
    <d v="2024-01-06T00:00:00"/>
    <x v="36"/>
    <n v="35"/>
  </r>
  <r>
    <n v="26380"/>
    <s v="66.Dengue fever"/>
    <s v="ฟ้าใส มาตผุด"/>
    <m/>
    <s v="หญิง"/>
    <n v="14"/>
    <n v="8"/>
    <s v="นักเรียน"/>
    <s v="24"/>
    <x v="8"/>
    <x v="308"/>
    <x v="81"/>
    <x v="0"/>
    <m/>
    <d v="2024-09-06T00:00:00"/>
    <d v="2024-09-10T00:00:00"/>
    <m/>
    <d v="2024-01-06T00:00:00"/>
    <x v="36"/>
    <n v="35"/>
  </r>
  <r>
    <n v="26383"/>
    <s v="26.D.H.F."/>
    <s v="ศิริวรรณ ชนะเพีย"/>
    <m/>
    <s v="หญิง"/>
    <n v="29"/>
    <n v="7"/>
    <s v="รับจ้าง,กรรมกร"/>
    <s v="32"/>
    <x v="4"/>
    <x v="309"/>
    <x v="61"/>
    <x v="0"/>
    <m/>
    <d v="2024-09-06T00:00:00"/>
    <d v="2024-09-12T00:00:00"/>
    <m/>
    <d v="2024-01-06T00:00:00"/>
    <x v="36"/>
    <n v="35"/>
  </r>
  <r>
    <n v="26384"/>
    <s v="66.Dengue fever"/>
    <s v="ชนิตา สีละทา"/>
    <m/>
    <s v="หญิง"/>
    <n v="32"/>
    <n v="9"/>
    <s v="ไม่ทราบอาชีพ/ในปกครอง"/>
    <s v="113"/>
    <x v="7"/>
    <x v="310"/>
    <x v="127"/>
    <x v="18"/>
    <m/>
    <d v="2024-09-12T00:00:00"/>
    <d v="2024-09-12T00:00:00"/>
    <m/>
    <d v="2024-01-06T00:00:00"/>
    <x v="36"/>
    <n v="36"/>
  </r>
  <r>
    <n v="26442"/>
    <s v="26.D.H.F."/>
    <s v="จุฬาลักษณ์ สวยกลาง"/>
    <m/>
    <s v="หญิง"/>
    <n v="24"/>
    <n v="6"/>
    <s v="รับจ้าง,กรรมกร"/>
    <m/>
    <x v="21"/>
    <x v="260"/>
    <x v="19"/>
    <x v="1"/>
    <m/>
    <d v="2024-09-07T00:00:00"/>
    <d v="2024-09-10T00:00:00"/>
    <m/>
    <d v="2024-01-06T00:00:00"/>
    <x v="36"/>
    <n v="36"/>
  </r>
  <r>
    <n v="26443"/>
    <s v="26.D.H.F."/>
    <s v="สุนันทา สอ้อนกลาง"/>
    <m/>
    <s v="หญิง"/>
    <n v="53"/>
    <n v="6"/>
    <s v="เกษตร"/>
    <s v="18"/>
    <x v="8"/>
    <x v="251"/>
    <x v="54"/>
    <x v="9"/>
    <m/>
    <d v="2024-08-01T00:00:00"/>
    <d v="2024-08-06T00:00:00"/>
    <m/>
    <d v="2024-01-06T00:00:00"/>
    <x v="26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O49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3">
        <item x="21"/>
        <item x="6"/>
        <item sd="0" x="10"/>
        <item x="4"/>
        <item sd="0" x="14"/>
        <item x="3"/>
        <item sd="0" x="13"/>
        <item sd="0" x="7"/>
        <item x="5"/>
        <item sd="0" x="2"/>
        <item x="9"/>
        <item x="8"/>
        <item x="16"/>
        <item sd="0" x="0"/>
        <item x="11"/>
        <item x="19"/>
        <item x="15"/>
        <item x="12"/>
        <item x="18"/>
        <item x="1"/>
        <item x="17"/>
        <item x="20"/>
        <item t="default"/>
      </items>
    </pivotField>
    <pivotField axis="axisRow" compact="0" outline="0" subtotalTop="0" showAll="0" includeNewItemsInFilter="1" sortType="ascending">
      <items count="312">
        <item x="97"/>
        <item x="54"/>
        <item x="110"/>
        <item x="125"/>
        <item x="122"/>
        <item x="65"/>
        <item x="258"/>
        <item x="22"/>
        <item x="21"/>
        <item x="14"/>
        <item x="116"/>
        <item x="225"/>
        <item x="168"/>
        <item x="288"/>
        <item x="103"/>
        <item x="165"/>
        <item x="139"/>
        <item x="18"/>
        <item x="71"/>
        <item x="292"/>
        <item x="50"/>
        <item x="200"/>
        <item x="67"/>
        <item x="95"/>
        <item x="59"/>
        <item x="49"/>
        <item x="48"/>
        <item x="19"/>
        <item x="42"/>
        <item x="70"/>
        <item x="118"/>
        <item x="215"/>
        <item x="280"/>
        <item x="297"/>
        <item x="204"/>
        <item x="274"/>
        <item x="130"/>
        <item x="187"/>
        <item x="211"/>
        <item x="172"/>
        <item x="209"/>
        <item x="197"/>
        <item x="179"/>
        <item x="153"/>
        <item x="210"/>
        <item x="61"/>
        <item x="180"/>
        <item x="73"/>
        <item x="286"/>
        <item x="208"/>
        <item x="188"/>
        <item x="219"/>
        <item x="194"/>
        <item x="182"/>
        <item x="89"/>
        <item x="159"/>
        <item x="252"/>
        <item x="232"/>
        <item x="91"/>
        <item x="44"/>
        <item x="101"/>
        <item x="128"/>
        <item x="279"/>
        <item x="217"/>
        <item x="11"/>
        <item x="25"/>
        <item x="136"/>
        <item x="235"/>
        <item x="192"/>
        <item x="221"/>
        <item x="149"/>
        <item x="231"/>
        <item x="254"/>
        <item x="206"/>
        <item x="93"/>
        <item x="148"/>
        <item x="38"/>
        <item x="267"/>
        <item x="240"/>
        <item x="51"/>
        <item x="34"/>
        <item x="80"/>
        <item x="84"/>
        <item x="144"/>
        <item x="141"/>
        <item x="119"/>
        <item x="223"/>
        <item x="53"/>
        <item x="87"/>
        <item x="30"/>
        <item x="46"/>
        <item x="143"/>
        <item x="160"/>
        <item x="282"/>
        <item x="291"/>
        <item x="135"/>
        <item x="308"/>
        <item x="9"/>
        <item x="124"/>
        <item x="0"/>
        <item x="191"/>
        <item x="90"/>
        <item x="167"/>
        <item x="226"/>
        <item x="142"/>
        <item x="228"/>
        <item x="218"/>
        <item x="47"/>
        <item x="99"/>
        <item x="199"/>
        <item x="293"/>
        <item x="169"/>
        <item x="98"/>
        <item x="214"/>
        <item x="140"/>
        <item x="85"/>
        <item x="105"/>
        <item x="132"/>
        <item x="259"/>
        <item x="4"/>
        <item x="246"/>
        <item x="265"/>
        <item x="272"/>
        <item x="251"/>
        <item x="213"/>
        <item x="107"/>
        <item x="17"/>
        <item x="154"/>
        <item x="163"/>
        <item x="117"/>
        <item x="109"/>
        <item x="222"/>
        <item x="289"/>
        <item x="56"/>
        <item x="92"/>
        <item x="112"/>
        <item x="162"/>
        <item x="195"/>
        <item x="75"/>
        <item x="152"/>
        <item x="290"/>
        <item x="262"/>
        <item x="224"/>
        <item x="216"/>
        <item x="77"/>
        <item x="113"/>
        <item x="306"/>
        <item x="121"/>
        <item x="102"/>
        <item x="2"/>
        <item x="157"/>
        <item x="264"/>
        <item x="63"/>
        <item x="196"/>
        <item x="120"/>
        <item x="249"/>
        <item x="40"/>
        <item x="294"/>
        <item x="15"/>
        <item x="236"/>
        <item x="299"/>
        <item x="114"/>
        <item x="33"/>
        <item x="237"/>
        <item x="307"/>
        <item x="271"/>
        <item x="7"/>
        <item x="13"/>
        <item x="245"/>
        <item x="88"/>
        <item x="203"/>
        <item x="164"/>
        <item x="303"/>
        <item x="6"/>
        <item x="174"/>
        <item x="263"/>
        <item x="257"/>
        <item x="100"/>
        <item x="106"/>
        <item x="69"/>
        <item x="266"/>
        <item x="175"/>
        <item x="281"/>
        <item x="115"/>
        <item x="260"/>
        <item x="145"/>
        <item x="64"/>
        <item x="41"/>
        <item x="52"/>
        <item x="268"/>
        <item x="5"/>
        <item x="20"/>
        <item x="301"/>
        <item x="238"/>
        <item x="126"/>
        <item x="94"/>
        <item x="158"/>
        <item x="151"/>
        <item x="16"/>
        <item x="300"/>
        <item x="189"/>
        <item x="58"/>
        <item x="284"/>
        <item x="302"/>
        <item x="269"/>
        <item x="273"/>
        <item x="183"/>
        <item x="198"/>
        <item x="305"/>
        <item x="261"/>
        <item x="242"/>
        <item x="227"/>
        <item x="83"/>
        <item x="255"/>
        <item x="82"/>
        <item x="108"/>
        <item x="138"/>
        <item x="12"/>
        <item x="166"/>
        <item x="35"/>
        <item x="248"/>
        <item x="250"/>
        <item x="296"/>
        <item x="60"/>
        <item x="96"/>
        <item x="278"/>
        <item x="74"/>
        <item x="55"/>
        <item x="207"/>
        <item x="241"/>
        <item x="309"/>
        <item x="247"/>
        <item x="43"/>
        <item x="212"/>
        <item x="202"/>
        <item x="186"/>
        <item x="244"/>
        <item x="181"/>
        <item x="37"/>
        <item x="287"/>
        <item x="1"/>
        <item x="29"/>
        <item x="177"/>
        <item x="104"/>
        <item x="239"/>
        <item x="233"/>
        <item x="86"/>
        <item x="234"/>
        <item x="45"/>
        <item x="10"/>
        <item x="62"/>
        <item x="76"/>
        <item x="229"/>
        <item x="68"/>
        <item x="185"/>
        <item x="36"/>
        <item x="190"/>
        <item x="277"/>
        <item x="72"/>
        <item x="66"/>
        <item x="31"/>
        <item x="276"/>
        <item x="176"/>
        <item x="78"/>
        <item x="81"/>
        <item x="178"/>
        <item x="79"/>
        <item x="205"/>
        <item x="3"/>
        <item x="170"/>
        <item x="171"/>
        <item x="111"/>
        <item x="28"/>
        <item x="155"/>
        <item x="137"/>
        <item x="283"/>
        <item x="133"/>
        <item x="26"/>
        <item x="147"/>
        <item x="298"/>
        <item x="131"/>
        <item x="304"/>
        <item x="129"/>
        <item x="295"/>
        <item x="220"/>
        <item x="32"/>
        <item x="123"/>
        <item x="184"/>
        <item x="201"/>
        <item x="8"/>
        <item x="146"/>
        <item x="161"/>
        <item x="310"/>
        <item x="285"/>
        <item x="193"/>
        <item x="150"/>
        <item x="173"/>
        <item x="230"/>
        <item x="134"/>
        <item x="24"/>
        <item x="156"/>
        <item x="243"/>
        <item x="23"/>
        <item x="27"/>
        <item x="127"/>
        <item x="57"/>
        <item x="39"/>
        <item x="256"/>
        <item x="270"/>
        <item x="253"/>
        <item x="275"/>
        <item t="default"/>
      </items>
    </pivotField>
    <pivotField axis="axisRow" compact="0" outline="0" subtotalTop="0" showAll="0" includeNewItemsInFilter="1" sortType="descending">
      <items count="129">
        <item x="1"/>
        <item x="44"/>
        <item x="19"/>
        <item x="45"/>
        <item x="119"/>
        <item x="84"/>
        <item x="67"/>
        <item x="64"/>
        <item x="25"/>
        <item x="94"/>
        <item x="122"/>
        <item x="21"/>
        <item x="90"/>
        <item x="61"/>
        <item x="0"/>
        <item x="2"/>
        <item x="39"/>
        <item x="81"/>
        <item x="17"/>
        <item x="85"/>
        <item x="10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0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6"/>
        <item x="87"/>
        <item x="88"/>
        <item x="89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3"/>
        <item x="124"/>
        <item x="125"/>
        <item x="126"/>
        <item x="1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2"/>
        <item x="7"/>
        <item x="14"/>
        <item x="19"/>
        <item x="16"/>
        <item x="15"/>
        <item x="17"/>
        <item x="18"/>
        <item x="4"/>
        <item x="5"/>
        <item x="8"/>
        <item x="3"/>
        <item x="1"/>
        <item x="13"/>
        <item x="9"/>
        <item x="6"/>
        <item x="12"/>
        <item x="0"/>
        <item x="11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8">
        <item x="1"/>
        <item x="0"/>
        <item x="2"/>
        <item x="3"/>
        <item x="4"/>
        <item x="5"/>
        <item x="6"/>
        <item x="7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26"/>
        <item x="34"/>
        <item x="10"/>
        <item x="35"/>
        <item x="8"/>
        <item x="3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87">
    <i>
      <x/>
      <x v="21"/>
      <x v="7"/>
    </i>
    <i r="2">
      <x v="8"/>
    </i>
    <i r="2">
      <x v="9"/>
    </i>
    <i r="2">
      <x v="263"/>
    </i>
    <i r="2">
      <x v="268"/>
    </i>
    <i t="default" r="1">
      <x v="21"/>
    </i>
    <i r="1">
      <x v="22"/>
      <x v="119"/>
    </i>
    <i t="default" r="1">
      <x v="22"/>
    </i>
    <i r="1">
      <x v="122"/>
      <x v="56"/>
    </i>
    <i r="2">
      <x v="165"/>
    </i>
    <i t="default" r="1">
      <x v="122"/>
    </i>
    <i r="1">
      <x v="39"/>
      <x v="303"/>
    </i>
    <i t="default" r="1">
      <x v="39"/>
    </i>
    <i r="1">
      <x v="69"/>
      <x v="134"/>
    </i>
    <i t="default" r="1">
      <x v="69"/>
    </i>
    <i r="1">
      <x v="76"/>
      <x v="30"/>
    </i>
    <i t="default" r="1">
      <x v="76"/>
    </i>
    <i r="1">
      <x v="119"/>
      <x v="270"/>
    </i>
    <i t="default" r="1">
      <x v="119"/>
    </i>
    <i r="1">
      <x v="30"/>
      <x v="217"/>
    </i>
    <i t="default" r="1">
      <x v="30"/>
    </i>
    <i r="1">
      <x v="8"/>
      <x v="277"/>
    </i>
    <i t="default" r="1">
      <x v="8"/>
    </i>
    <i r="1">
      <x v="31"/>
      <x v="167"/>
    </i>
    <i t="default" r="1">
      <x v="31"/>
    </i>
    <i t="default">
      <x/>
    </i>
    <i>
      <x v="1"/>
      <x v="32"/>
      <x v="2"/>
    </i>
    <i r="2">
      <x v="59"/>
    </i>
    <i r="2">
      <x v="158"/>
    </i>
    <i r="2">
      <x v="255"/>
    </i>
    <i t="default" r="1">
      <x v="32"/>
    </i>
    <i r="1">
      <x v="96"/>
      <x v="39"/>
    </i>
    <i r="2">
      <x v="245"/>
    </i>
    <i r="2">
      <x v="270"/>
    </i>
    <i r="2">
      <x v="296"/>
    </i>
    <i t="default" r="1">
      <x v="96"/>
    </i>
    <i r="1">
      <x v="45"/>
      <x v="29"/>
    </i>
    <i r="2">
      <x v="235"/>
    </i>
    <i r="2">
      <x v="286"/>
    </i>
    <i r="2">
      <x v="306"/>
    </i>
    <i t="default" r="1">
      <x v="45"/>
    </i>
    <i r="1">
      <x v="29"/>
      <x v="64"/>
    </i>
    <i r="2">
      <x v="85"/>
    </i>
    <i t="default" r="1">
      <x v="29"/>
    </i>
    <i r="1">
      <x v="28"/>
      <x v="249"/>
    </i>
    <i t="default" r="1">
      <x v="28"/>
    </i>
    <i r="1">
      <x v="81"/>
      <x v="15"/>
    </i>
    <i r="2">
      <x v="117"/>
    </i>
    <i t="default" r="1">
      <x v="81"/>
    </i>
    <i r="1">
      <x v="49"/>
      <x v="208"/>
    </i>
    <i r="2">
      <x v="248"/>
    </i>
    <i t="default" r="1">
      <x v="49"/>
    </i>
    <i r="1">
      <x v="57"/>
      <x v="115"/>
    </i>
    <i r="2">
      <x v="186"/>
    </i>
    <i t="default" r="1">
      <x v="57"/>
    </i>
    <i t="default">
      <x v="1"/>
    </i>
    <i>
      <x v="2"/>
      <x v="108"/>
      <x v="67"/>
    </i>
    <i r="2">
      <x v="68"/>
    </i>
    <i r="2">
      <x v="153"/>
    </i>
    <i t="default" r="1">
      <x v="108"/>
    </i>
    <i r="1">
      <x v="109"/>
      <x v="72"/>
    </i>
    <i r="2">
      <x v="294"/>
    </i>
    <i t="default" r="1">
      <x v="109"/>
    </i>
    <i r="1">
      <x v="118"/>
      <x v="57"/>
    </i>
    <i r="2">
      <x v="157"/>
    </i>
    <i t="default" r="1">
      <x v="118"/>
    </i>
    <i r="1">
      <x v="78"/>
      <x v="74"/>
    </i>
    <i r="2">
      <x v="84"/>
    </i>
    <i t="default" r="1">
      <x v="78"/>
    </i>
    <i r="1">
      <x v="41"/>
      <x v="285"/>
    </i>
    <i t="default" r="1">
      <x v="41"/>
    </i>
    <i r="1">
      <x v="50"/>
      <x v="90"/>
    </i>
    <i t="default" r="1">
      <x v="50"/>
    </i>
    <i r="1">
      <x v="97"/>
      <x v="174"/>
    </i>
    <i t="default" r="1">
      <x v="97"/>
    </i>
    <i t="default">
      <x v="2"/>
    </i>
    <i>
      <x v="3"/>
      <x v="79"/>
      <x v="137"/>
    </i>
    <i r="2">
      <x v="282"/>
    </i>
    <i t="default" r="1">
      <x v="79"/>
    </i>
    <i r="1">
      <x v="101"/>
      <x v="53"/>
    </i>
    <i r="2">
      <x v="182"/>
    </i>
    <i t="default" r="1">
      <x v="101"/>
    </i>
    <i r="1">
      <x v="124"/>
      <x v="13"/>
    </i>
    <i t="default" r="1">
      <x v="124"/>
    </i>
    <i t="default">
      <x v="3"/>
    </i>
    <i>
      <x v="4"/>
      <x v="61"/>
      <x v="47"/>
    </i>
    <i r="2">
      <x v="92"/>
    </i>
    <i r="2">
      <x v="284"/>
    </i>
    <i r="2">
      <x v="309"/>
    </i>
    <i t="default" r="1">
      <x v="61"/>
    </i>
    <i r="1">
      <x v="16"/>
      <x v="108"/>
    </i>
    <i r="2">
      <x v="176"/>
    </i>
    <i r="2">
      <x v="196"/>
    </i>
    <i t="default" r="1">
      <x v="16"/>
    </i>
    <i r="1">
      <x v="47"/>
      <x v="187"/>
    </i>
    <i r="2">
      <x v="280"/>
    </i>
    <i t="default" r="1">
      <x v="47"/>
    </i>
    <i r="1">
      <x v="85"/>
      <x v="210"/>
    </i>
    <i r="2">
      <x v="274"/>
    </i>
    <i t="default" r="1">
      <x v="85"/>
    </i>
    <i t="default">
      <x v="4"/>
    </i>
    <i>
      <x v="5"/>
      <x v="43"/>
      <x v="110"/>
    </i>
    <i r="2">
      <x v="238"/>
    </i>
    <i r="2">
      <x v="278"/>
    </i>
    <i r="2">
      <x v="291"/>
    </i>
    <i r="2">
      <x v="308"/>
    </i>
    <i t="default" r="1">
      <x v="43"/>
    </i>
    <i r="1">
      <x v="58"/>
      <x v="5"/>
    </i>
    <i r="2">
      <x v="62"/>
    </i>
    <i r="2">
      <x v="74"/>
    </i>
    <i r="2">
      <x v="121"/>
    </i>
    <i t="default" r="1">
      <x v="58"/>
    </i>
    <i r="1">
      <x v="120"/>
      <x v="163"/>
    </i>
    <i t="default" r="1">
      <x v="120"/>
    </i>
    <i r="1">
      <x v="125"/>
      <x v="222"/>
    </i>
    <i t="default" r="1">
      <x v="125"/>
    </i>
    <i r="1">
      <x v="93"/>
      <x v="291"/>
    </i>
    <i t="default" r="1">
      <x v="93"/>
    </i>
    <i t="default">
      <x v="5"/>
    </i>
    <i>
      <x v="6"/>
      <x v="115"/>
      <x v="119"/>
    </i>
    <i t="default" r="1">
      <x v="115"/>
    </i>
    <i r="1">
      <x v="53"/>
      <x v="133"/>
    </i>
    <i r="2">
      <x v="209"/>
    </i>
    <i t="default" r="1">
      <x v="53"/>
    </i>
    <i r="1">
      <x v="63"/>
      <x v="144"/>
    </i>
    <i r="2">
      <x v="247"/>
    </i>
    <i t="default" r="1">
      <x v="63"/>
    </i>
    <i r="1">
      <x v="102"/>
      <x v="142"/>
    </i>
    <i r="2">
      <x v="206"/>
    </i>
    <i t="default" r="1">
      <x v="102"/>
    </i>
    <i r="1">
      <x v="114"/>
      <x v="69"/>
    </i>
    <i t="default" r="1">
      <x v="114"/>
    </i>
    <i t="default">
      <x v="6"/>
    </i>
    <i>
      <x v="7"/>
      <x v="75"/>
      <x v="161"/>
    </i>
    <i r="2">
      <x v="239"/>
    </i>
    <i t="default" r="1">
      <x v="75"/>
    </i>
    <i r="1">
      <x v="55"/>
      <x v="24"/>
    </i>
    <i r="2">
      <x v="25"/>
    </i>
    <i r="2">
      <x v="75"/>
    </i>
    <i t="default" r="1">
      <x v="55"/>
    </i>
    <i r="1">
      <x v="105"/>
      <x v="106"/>
    </i>
    <i r="2">
      <x v="127"/>
    </i>
    <i t="default" r="1">
      <x v="105"/>
    </i>
    <i r="1">
      <x v="83"/>
      <x v="63"/>
    </i>
    <i r="2">
      <x v="95"/>
    </i>
    <i t="default" r="1">
      <x v="83"/>
    </i>
    <i r="1">
      <x v="84"/>
      <x v="66"/>
    </i>
    <i t="default" r="1">
      <x v="84"/>
    </i>
    <i r="1">
      <x v="112"/>
      <x v="21"/>
    </i>
    <i t="default" r="1">
      <x v="112"/>
    </i>
    <i r="1">
      <x v="127"/>
      <x v="292"/>
    </i>
    <i t="default" r="1">
      <x v="127"/>
    </i>
    <i r="1">
      <x v="123"/>
      <x v="92"/>
    </i>
    <i t="default" r="1">
      <x v="123"/>
    </i>
    <i t="default">
      <x v="7"/>
    </i>
    <i>
      <x v="8"/>
      <x v="24"/>
      <x v="16"/>
    </i>
    <i r="2">
      <x v="40"/>
    </i>
    <i r="2">
      <x v="44"/>
    </i>
    <i r="2">
      <x v="102"/>
    </i>
    <i r="2">
      <x v="105"/>
    </i>
    <i r="2">
      <x v="147"/>
    </i>
    <i r="2">
      <x v="173"/>
    </i>
    <i t="default" r="1">
      <x v="24"/>
    </i>
    <i r="1">
      <x v="56"/>
      <x v="45"/>
    </i>
    <i r="2">
      <x v="143"/>
    </i>
    <i r="2">
      <x v="145"/>
    </i>
    <i r="2">
      <x v="271"/>
    </i>
    <i t="default" r="1">
      <x v="56"/>
    </i>
    <i r="1">
      <x v="110"/>
      <x v="38"/>
    </i>
    <i r="2">
      <x v="48"/>
    </i>
    <i r="2">
      <x v="49"/>
    </i>
    <i r="2">
      <x v="52"/>
    </i>
    <i r="2">
      <x v="160"/>
    </i>
    <i r="2">
      <x v="204"/>
    </i>
    <i t="default" r="1">
      <x v="110"/>
    </i>
    <i r="1">
      <x v="68"/>
      <x v="101"/>
    </i>
    <i r="2">
      <x v="112"/>
    </i>
    <i r="2">
      <x v="137"/>
    </i>
    <i r="2">
      <x v="199"/>
    </i>
    <i t="default" r="1">
      <x v="68"/>
    </i>
    <i r="1">
      <x v="67"/>
      <x v="54"/>
    </i>
    <i r="2">
      <x v="221"/>
    </i>
    <i r="2">
      <x v="276"/>
    </i>
    <i t="default" r="1">
      <x v="67"/>
    </i>
    <i r="1">
      <x v="66"/>
      <x v="71"/>
    </i>
    <i r="2">
      <x v="214"/>
    </i>
    <i t="default" r="1">
      <x v="66"/>
    </i>
    <i r="1">
      <x v="117"/>
      <x v="251"/>
    </i>
    <i t="default" r="1">
      <x v="117"/>
    </i>
    <i r="1">
      <x v="99"/>
      <x v="242"/>
    </i>
    <i t="default" r="1">
      <x v="99"/>
    </i>
    <i t="default">
      <x v="8"/>
    </i>
    <i>
      <x v="9"/>
      <x v="103"/>
      <x v="73"/>
    </i>
    <i r="2">
      <x v="120"/>
    </i>
    <i r="2">
      <x v="168"/>
    </i>
    <i r="2">
      <x v="287"/>
    </i>
    <i t="default" r="1">
      <x v="103"/>
    </i>
    <i r="1">
      <x v="25"/>
      <x v="166"/>
    </i>
    <i r="2">
      <x v="219"/>
    </i>
    <i r="2">
      <x v="228"/>
    </i>
    <i r="2">
      <x v="246"/>
    </i>
    <i t="default" r="1">
      <x v="25"/>
    </i>
    <i r="1">
      <x v="42"/>
      <x v="80"/>
    </i>
    <i t="default" r="1">
      <x v="42"/>
    </i>
    <i t="default">
      <x v="9"/>
    </i>
    <i>
      <x v="10"/>
      <x v="73"/>
      <x v="116"/>
    </i>
    <i r="2">
      <x v="125"/>
    </i>
    <i r="2">
      <x v="178"/>
    </i>
    <i t="default" r="1">
      <x v="73"/>
    </i>
    <i r="1">
      <x v="44"/>
      <x v="58"/>
    </i>
    <i r="2">
      <x v="76"/>
    </i>
    <i t="default" r="1">
      <x v="44"/>
    </i>
    <i r="1">
      <x v="74"/>
      <x v="130"/>
    </i>
    <i t="default" r="1">
      <x v="74"/>
    </i>
    <i r="1">
      <x v="33"/>
      <x v="198"/>
    </i>
    <i t="default" r="1">
      <x v="33"/>
    </i>
    <i r="1">
      <x v="54"/>
      <x v="212"/>
    </i>
    <i r="2">
      <x v="305"/>
    </i>
    <i t="default" r="1">
      <x v="54"/>
    </i>
    <i r="1">
      <x v="107"/>
      <x v="279"/>
    </i>
    <i t="default" r="1">
      <x v="107"/>
    </i>
    <i r="1">
      <x v="62"/>
      <x v="138"/>
    </i>
    <i t="default" r="1">
      <x v="62"/>
    </i>
    <i t="default">
      <x v="10"/>
    </i>
    <i>
      <x v="11"/>
      <x v="46"/>
      <x v="20"/>
    </i>
    <i r="2">
      <x v="156"/>
    </i>
    <i r="2">
      <x v="259"/>
    </i>
    <i t="default" r="1">
      <x v="46"/>
    </i>
    <i r="1">
      <x v="23"/>
      <x v="18"/>
    </i>
    <i r="2">
      <x v="190"/>
    </i>
    <i r="2">
      <x v="261"/>
    </i>
    <i r="2">
      <x v="267"/>
    </i>
    <i t="default" r="1">
      <x v="23"/>
    </i>
    <i r="1">
      <x v="113"/>
      <x v="234"/>
    </i>
    <i t="default" r="1">
      <x v="113"/>
    </i>
    <i t="default">
      <x v="11"/>
    </i>
    <i>
      <x v="12"/>
      <x/>
      <x v="10"/>
    </i>
    <i r="2">
      <x v="11"/>
    </i>
    <i r="2">
      <x v="33"/>
    </i>
    <i r="2">
      <x v="98"/>
    </i>
    <i r="2">
      <x v="100"/>
    </i>
    <i r="2">
      <x v="155"/>
    </i>
    <i r="2">
      <x v="189"/>
    </i>
    <i r="2">
      <x v="240"/>
    </i>
    <i r="2">
      <x v="272"/>
    </i>
    <i r="2">
      <x v="297"/>
    </i>
    <i t="default" r="1">
      <x/>
    </i>
    <i r="1">
      <x v="1"/>
      <x v="103"/>
    </i>
    <i r="2">
      <x v="118"/>
    </i>
    <i r="2">
      <x v="237"/>
    </i>
    <i r="2">
      <x v="243"/>
    </i>
    <i r="2">
      <x v="250"/>
    </i>
    <i r="2">
      <x v="294"/>
    </i>
    <i t="default" r="1">
      <x v="1"/>
    </i>
    <i r="1">
      <x v="2"/>
      <x v="141"/>
    </i>
    <i r="2">
      <x v="159"/>
    </i>
    <i r="2">
      <x v="184"/>
    </i>
    <i r="2">
      <x v="191"/>
    </i>
    <i r="2">
      <x v="202"/>
    </i>
    <i t="default" r="1">
      <x v="2"/>
    </i>
    <i r="1">
      <x v="3"/>
      <x v="12"/>
    </i>
    <i r="2">
      <x v="86"/>
    </i>
    <i r="2">
      <x v="151"/>
    </i>
    <i r="2">
      <x v="152"/>
    </i>
    <i t="default" r="1">
      <x v="3"/>
    </i>
    <i r="1">
      <x v="4"/>
      <x v="122"/>
    </i>
    <i r="2">
      <x v="193"/>
    </i>
    <i r="2">
      <x v="244"/>
    </i>
    <i t="default" r="1">
      <x v="4"/>
    </i>
    <i r="1">
      <x v="8"/>
      <x v="6"/>
    </i>
    <i r="2">
      <x v="43"/>
    </i>
    <i r="2">
      <x v="241"/>
    </i>
    <i t="default" r="1">
      <x v="8"/>
    </i>
    <i r="1">
      <x v="7"/>
      <x v="3"/>
    </i>
    <i r="2">
      <x v="78"/>
    </i>
    <i r="2">
      <x v="183"/>
    </i>
    <i r="2">
      <x v="215"/>
    </i>
    <i t="default" r="1">
      <x v="7"/>
    </i>
    <i r="1">
      <x v="5"/>
      <x v="140"/>
    </i>
    <i r="2">
      <x v="170"/>
    </i>
    <i r="2">
      <x v="290"/>
    </i>
    <i t="default" r="1">
      <x v="5"/>
    </i>
    <i r="1">
      <x v="6"/>
      <x v="14"/>
    </i>
    <i r="2">
      <x v="129"/>
    </i>
    <i r="2">
      <x v="132"/>
    </i>
    <i r="2">
      <x v="293"/>
    </i>
    <i t="default" r="1">
      <x v="6"/>
    </i>
    <i r="1">
      <x v="9"/>
      <x v="181"/>
    </i>
    <i r="2">
      <x v="310"/>
    </i>
    <i t="default" r="1">
      <x v="9"/>
    </i>
    <i r="1">
      <x v="11"/>
      <x v="299"/>
    </i>
    <i t="default" r="1">
      <x v="11"/>
    </i>
    <i r="1">
      <x v="12"/>
      <x v="218"/>
    </i>
    <i t="default" r="1">
      <x v="12"/>
    </i>
    <i r="1">
      <x v="10"/>
      <x v="257"/>
    </i>
    <i t="default" r="1">
      <x v="10"/>
    </i>
    <i t="default">
      <x v="12"/>
    </i>
    <i>
      <x v="13"/>
      <x v="28"/>
      <x v="152"/>
    </i>
    <i r="2">
      <x v="195"/>
    </i>
    <i r="2">
      <x v="260"/>
    </i>
    <i r="2">
      <x v="300"/>
    </i>
    <i t="default" r="1">
      <x v="28"/>
    </i>
    <i r="1">
      <x v="92"/>
      <x v="32"/>
    </i>
    <i r="2">
      <x v="150"/>
    </i>
    <i t="default" r="1">
      <x v="92"/>
    </i>
    <i t="default">
      <x v="13"/>
    </i>
    <i>
      <x v="14"/>
      <x v="65"/>
      <x v="123"/>
    </i>
    <i r="2">
      <x v="264"/>
    </i>
    <i t="default" r="1">
      <x v="65"/>
    </i>
    <i r="1">
      <x v="34"/>
      <x v="35"/>
    </i>
    <i r="2">
      <x v="126"/>
    </i>
    <i r="2">
      <x v="164"/>
    </i>
    <i t="default" r="1">
      <x v="34"/>
    </i>
    <i r="1">
      <x v="126"/>
      <x v="146"/>
    </i>
    <i t="default" r="1">
      <x v="126"/>
    </i>
    <i r="1">
      <x v="111"/>
      <x v="207"/>
    </i>
    <i t="default" r="1">
      <x v="111"/>
    </i>
    <i t="default">
      <x v="14"/>
    </i>
    <i>
      <x v="15"/>
      <x v="35"/>
      <x v="1"/>
    </i>
    <i r="2">
      <x v="5"/>
    </i>
    <i r="2">
      <x v="22"/>
    </i>
    <i r="2">
      <x v="25"/>
    </i>
    <i r="2">
      <x v="26"/>
    </i>
    <i r="2">
      <x v="27"/>
    </i>
    <i r="2">
      <x v="28"/>
    </i>
    <i r="2">
      <x v="79"/>
    </i>
    <i r="2">
      <x v="81"/>
    </i>
    <i r="2">
      <x v="82"/>
    </i>
    <i r="2">
      <x v="172"/>
    </i>
    <i r="2">
      <x v="203"/>
    </i>
    <i r="2">
      <x v="223"/>
    </i>
    <i r="2">
      <x v="236"/>
    </i>
    <i t="default" r="1">
      <x v="35"/>
    </i>
    <i r="1">
      <x v="64"/>
      <x v="169"/>
    </i>
    <i r="2">
      <x v="194"/>
    </i>
    <i r="2">
      <x v="205"/>
    </i>
    <i r="2">
      <x v="211"/>
    </i>
    <i r="2">
      <x v="266"/>
    </i>
    <i t="default" r="1">
      <x v="64"/>
    </i>
    <i r="1">
      <x v="26"/>
      <x v="87"/>
    </i>
    <i r="2">
      <x v="253"/>
    </i>
    <i r="2">
      <x v="288"/>
    </i>
    <i r="2">
      <x v="289"/>
    </i>
    <i t="default" r="1">
      <x v="26"/>
    </i>
    <i r="1">
      <x v="70"/>
      <x v="23"/>
    </i>
    <i r="2">
      <x v="114"/>
    </i>
    <i r="2">
      <x v="127"/>
    </i>
    <i r="2">
      <x v="225"/>
    </i>
    <i r="2">
      <x v="263"/>
    </i>
    <i t="default" r="1">
      <x v="70"/>
    </i>
    <i r="1">
      <x v="27"/>
      <x v="31"/>
    </i>
    <i r="2">
      <x v="97"/>
    </i>
    <i r="2">
      <x v="131"/>
    </i>
    <i t="default" r="1">
      <x v="27"/>
    </i>
    <i r="1">
      <x v="51"/>
      <x v="88"/>
    </i>
    <i r="2">
      <x v="107"/>
    </i>
    <i r="2">
      <x v="111"/>
    </i>
    <i r="2">
      <x v="180"/>
    </i>
    <i t="default" r="1">
      <x v="51"/>
    </i>
    <i r="1">
      <x v="45"/>
      <x v="77"/>
    </i>
    <i r="2">
      <x v="113"/>
    </i>
    <i r="2">
      <x v="124"/>
    </i>
    <i r="2">
      <x v="192"/>
    </i>
    <i r="2">
      <x v="233"/>
    </i>
    <i t="default" r="1">
      <x v="45"/>
    </i>
    <i r="1">
      <x v="72"/>
      <x v="14"/>
    </i>
    <i r="2">
      <x v="134"/>
    </i>
    <i t="default" r="1">
      <x v="72"/>
    </i>
    <i r="1">
      <x v="77"/>
      <x v="154"/>
    </i>
    <i r="2">
      <x v="220"/>
    </i>
    <i t="default" r="1">
      <x v="77"/>
    </i>
    <i r="1">
      <x v="52"/>
      <x v="188"/>
    </i>
    <i r="2">
      <x v="281"/>
    </i>
    <i t="default" r="1">
      <x v="52"/>
    </i>
    <i r="1">
      <x v="104"/>
      <x v="229"/>
    </i>
    <i r="2">
      <x v="254"/>
    </i>
    <i t="default" r="1">
      <x v="104"/>
    </i>
    <i r="1">
      <x v="37"/>
      <x v="65"/>
    </i>
    <i t="default" r="1">
      <x v="37"/>
    </i>
    <i r="1">
      <x v="116"/>
      <x v="276"/>
    </i>
    <i t="default" r="1">
      <x v="116"/>
    </i>
    <i r="1">
      <x v="60"/>
      <x v="258"/>
    </i>
    <i t="default" r="1">
      <x v="60"/>
    </i>
    <i t="default">
      <x v="15"/>
    </i>
    <i>
      <x v="16"/>
      <x v="40"/>
      <x v="89"/>
    </i>
    <i t="default" r="1">
      <x v="40"/>
    </i>
    <i r="1">
      <x v="107"/>
      <x v="109"/>
    </i>
    <i r="2">
      <x v="256"/>
    </i>
    <i t="default" r="1">
      <x v="107"/>
    </i>
    <i r="1">
      <x v="80"/>
      <x v="36"/>
    </i>
    <i r="2">
      <x v="37"/>
    </i>
    <i t="default" r="1">
      <x v="80"/>
    </i>
    <i r="1">
      <x v="95"/>
      <x v="269"/>
    </i>
    <i t="default" r="1">
      <x v="95"/>
    </i>
    <i r="1">
      <x v="94"/>
      <x v="171"/>
    </i>
    <i t="default" r="1">
      <x v="94"/>
    </i>
    <i r="1">
      <x v="71"/>
      <x v="177"/>
    </i>
    <i t="default" r="1">
      <x v="71"/>
    </i>
    <i r="1">
      <x v="100"/>
      <x v="46"/>
    </i>
    <i t="default" r="1">
      <x v="100"/>
    </i>
    <i r="1">
      <x v="87"/>
      <x v="114"/>
    </i>
    <i t="default" r="1">
      <x v="87"/>
    </i>
    <i r="1">
      <x v="121"/>
      <x v="301"/>
    </i>
    <i t="default" r="1">
      <x v="121"/>
    </i>
    <i r="1">
      <x v="88"/>
      <x v="104"/>
    </i>
    <i t="default" r="1">
      <x v="88"/>
    </i>
    <i r="1">
      <x v="90"/>
      <x v="185"/>
    </i>
    <i t="default" r="1">
      <x v="90"/>
    </i>
    <i t="default">
      <x v="16"/>
    </i>
    <i>
      <x v="17"/>
      <x v="13"/>
      <x v="135"/>
    </i>
    <i r="2">
      <x v="148"/>
    </i>
    <i r="2">
      <x v="230"/>
    </i>
    <i r="2">
      <x v="231"/>
    </i>
    <i r="2">
      <x v="271"/>
    </i>
    <i r="2">
      <x v="295"/>
    </i>
    <i r="2">
      <x v="304"/>
    </i>
    <i t="default" r="1">
      <x v="13"/>
    </i>
    <i r="1">
      <x v="14"/>
      <x/>
    </i>
    <i r="2">
      <x v="60"/>
    </i>
    <i r="2">
      <x v="61"/>
    </i>
    <i r="2">
      <x v="99"/>
    </i>
    <i r="2">
      <x v="224"/>
    </i>
    <i t="default" r="1">
      <x v="14"/>
    </i>
    <i r="1">
      <x v="15"/>
      <x v="42"/>
    </i>
    <i r="2">
      <x v="51"/>
    </i>
    <i r="2">
      <x v="149"/>
    </i>
    <i r="2">
      <x v="251"/>
    </i>
    <i t="default" r="1">
      <x v="15"/>
    </i>
    <i r="1">
      <x v="16"/>
      <x v="226"/>
    </i>
    <i r="2">
      <x v="227"/>
    </i>
    <i r="2">
      <x v="265"/>
    </i>
    <i t="default" r="1">
      <x v="16"/>
    </i>
    <i r="1">
      <x/>
      <x v="136"/>
    </i>
    <i r="2">
      <x v="162"/>
    </i>
    <i r="2">
      <x v="251"/>
    </i>
    <i r="2">
      <x v="252"/>
    </i>
    <i r="2">
      <x v="307"/>
    </i>
    <i t="default" r="1">
      <x/>
    </i>
    <i r="1">
      <x v="17"/>
      <x v="19"/>
    </i>
    <i r="2">
      <x v="91"/>
    </i>
    <i r="2">
      <x v="93"/>
    </i>
    <i r="2">
      <x v="94"/>
    </i>
    <i r="2">
      <x v="96"/>
    </i>
    <i r="2">
      <x v="139"/>
    </i>
    <i t="default" r="1">
      <x v="17"/>
    </i>
    <i r="1">
      <x v="18"/>
      <x v="4"/>
    </i>
    <i r="2">
      <x v="17"/>
    </i>
    <i r="2">
      <x v="275"/>
    </i>
    <i t="default" r="1">
      <x v="18"/>
    </i>
    <i r="1">
      <x v="19"/>
      <x v="35"/>
    </i>
    <i r="2">
      <x v="55"/>
    </i>
    <i r="2">
      <x v="128"/>
    </i>
    <i r="2">
      <x v="197"/>
    </i>
    <i r="2">
      <x v="283"/>
    </i>
    <i t="default" r="1">
      <x v="19"/>
    </i>
    <i r="1">
      <x v="20"/>
      <x v="41"/>
    </i>
    <i t="default" r="1">
      <x v="20"/>
    </i>
    <i t="default">
      <x v="17"/>
    </i>
    <i>
      <x v="18"/>
      <x v="38"/>
      <x v="70"/>
    </i>
    <i r="2">
      <x v="201"/>
    </i>
    <i r="2">
      <x v="277"/>
    </i>
    <i t="default" r="1">
      <x v="38"/>
    </i>
    <i r="1">
      <x v="48"/>
      <x v="232"/>
    </i>
    <i t="default" r="1">
      <x v="48"/>
    </i>
    <i r="1">
      <x v="89"/>
      <x v="83"/>
    </i>
    <i t="default" r="1">
      <x v="89"/>
    </i>
    <i t="default">
      <x v="18"/>
    </i>
    <i>
      <x v="19"/>
      <x v="91"/>
      <x v="175"/>
    </i>
    <i r="2">
      <x v="273"/>
    </i>
    <i t="default" r="1">
      <x v="91"/>
    </i>
    <i r="1">
      <x v="86"/>
      <x v="200"/>
    </i>
    <i r="2">
      <x v="213"/>
    </i>
    <i r="2">
      <x v="216"/>
    </i>
    <i t="default" r="1">
      <x v="86"/>
    </i>
    <i r="1">
      <x v="36"/>
      <x v="34"/>
    </i>
    <i r="2">
      <x v="302"/>
    </i>
    <i t="default" r="1">
      <x v="36"/>
    </i>
    <i r="1">
      <x v="106"/>
      <x v="50"/>
    </i>
    <i t="default" r="1">
      <x v="106"/>
    </i>
    <i r="1">
      <x v="98"/>
      <x v="262"/>
    </i>
    <i t="default" r="1">
      <x v="98"/>
    </i>
    <i r="1">
      <x v="82"/>
      <x v="298"/>
    </i>
    <i t="default" r="1">
      <x v="82"/>
    </i>
    <i r="1">
      <x v="59"/>
      <x v="179"/>
    </i>
    <i t="default" r="1">
      <x v="59"/>
    </i>
    <i t="default">
      <x v="19"/>
    </i>
    <i t="grand">
      <x/>
    </i>
  </rowItems>
  <colFields count="1">
    <field x="18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colItems>
  <dataFields count="1">
    <dataField name="ราย" fld="15" subtotal="count" baseField="0" baseItem="0"/>
  </dataFields>
  <formats count="25">
    <format dxfId="21">
      <pivotArea type="all" outline="0" fieldPosition="0"/>
    </format>
    <format dxfId="20">
      <pivotArea grandRow="1" outline="0" fieldPosition="0"/>
    </format>
    <format dxfId="1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Col="1" outline="0" fieldPosition="0"/>
    </format>
    <format dxfId="1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action="blank">
      <pivotArea dataOnly="0" labelOnly="1" outline="0" fieldPosition="0">
        <references count="1">
          <reference field="12" count="0"/>
        </references>
      </pivotArea>
    </format>
    <format action="blank">
      <pivotArea dataOnly="0" labelOnly="1" outline="0" fieldPosition="0">
        <references count="1">
          <reference field="11" count="0"/>
        </references>
      </pivotArea>
    </format>
    <format action="blank">
      <pivotArea dataOnly="0" labelOnly="1" outline="0" fieldPosition="0">
        <references count="1">
          <reference field="1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grandRow="1" outline="0" fieldPosition="0"/>
    </format>
    <format dxfId="1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type="origin" dataOnly="0" labelOnly="1" outline="0" fieldPosition="0"/>
    </format>
    <format dxfId="9">
      <pivotArea field="18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2" type="button" dataOnly="0" labelOnly="1" outline="0" axis="axisRow" fieldPosition="0"/>
    </format>
    <format dxfId="6">
      <pivotArea field="11" type="button" dataOnly="0" labelOnly="1" outline="0" axis="axisRow" fieldPosition="1"/>
    </format>
    <format dxfId="5">
      <pivotArea field="10" type="button" dataOnly="0" labelOnly="1" outline="0" axis="axisRow" fieldPosition="2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85" zoomScaleNormal="85" workbookViewId="0">
      <selection activeCell="C2" sqref="C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19921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59" t="s">
        <v>376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19"/>
    </row>
    <row r="2" spans="1:30" ht="24">
      <c r="A2" s="21"/>
      <c r="B2" s="21"/>
      <c r="C2" s="22" t="s">
        <v>870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0" customFormat="1" ht="24">
      <c r="A13" s="322">
        <v>2567</v>
      </c>
      <c r="B13" s="371">
        <v>48</v>
      </c>
      <c r="C13" s="371">
        <v>51</v>
      </c>
      <c r="D13" s="371">
        <v>62</v>
      </c>
      <c r="E13" s="371">
        <v>65</v>
      </c>
      <c r="F13" s="371">
        <v>26</v>
      </c>
      <c r="G13" s="371">
        <v>86</v>
      </c>
      <c r="H13" s="371">
        <v>119</v>
      </c>
      <c r="I13" s="371">
        <v>141</v>
      </c>
      <c r="J13" s="371">
        <v>32</v>
      </c>
      <c r="K13" s="322">
        <v>0</v>
      </c>
      <c r="L13" s="322">
        <v>0</v>
      </c>
      <c r="M13" s="322">
        <v>0</v>
      </c>
      <c r="N13" s="323">
        <f t="shared" si="0"/>
        <v>630</v>
      </c>
      <c r="O13" s="48"/>
      <c r="P13" s="49">
        <f>N9-21</f>
        <v>1236</v>
      </c>
      <c r="S13" s="48"/>
      <c r="T13" s="49"/>
    </row>
    <row r="14" spans="1:30" s="23" customFormat="1" ht="24">
      <c r="A14" s="51" t="s">
        <v>429</v>
      </c>
      <c r="B14" s="52">
        <f>B13</f>
        <v>48</v>
      </c>
      <c r="C14" s="52">
        <f>B13+C13</f>
        <v>99</v>
      </c>
      <c r="D14" s="52">
        <f>B13+C13+D13</f>
        <v>161</v>
      </c>
      <c r="E14" s="53">
        <f>SUM(B13:E13)</f>
        <v>226</v>
      </c>
      <c r="F14" s="53">
        <f>SUM(B13:F13)</f>
        <v>252</v>
      </c>
      <c r="G14" s="53">
        <f>SUM(B13:G13)</f>
        <v>338</v>
      </c>
      <c r="H14" s="53">
        <f>SUM(B13:H13)</f>
        <v>457</v>
      </c>
      <c r="I14" s="53">
        <f>SUM(B13:I13)</f>
        <v>598</v>
      </c>
      <c r="J14" s="53">
        <f>SUM(B13:J13)</f>
        <v>630</v>
      </c>
      <c r="K14" s="53">
        <f>SUM(B13:K13)</f>
        <v>630</v>
      </c>
      <c r="L14" s="53">
        <f>SUM(B13:L13)</f>
        <v>630</v>
      </c>
      <c r="M14" s="53">
        <f>SUM(B13:M13)</f>
        <v>630</v>
      </c>
      <c r="N14" s="54"/>
      <c r="P14" s="55"/>
      <c r="S14" s="31"/>
    </row>
    <row r="15" spans="1:30" s="23" customFormat="1" ht="24">
      <c r="A15" s="56"/>
      <c r="B15" s="57"/>
      <c r="C15" s="57"/>
      <c r="D15" s="58"/>
      <c r="E15" s="58"/>
      <c r="F15" s="57"/>
      <c r="G15" s="57"/>
      <c r="H15" s="57"/>
      <c r="I15" s="57"/>
      <c r="J15" s="57"/>
      <c r="K15" s="57"/>
      <c r="L15" s="57"/>
      <c r="M15" s="57"/>
      <c r="N15" s="57"/>
      <c r="P15" s="55"/>
      <c r="S15" s="31"/>
    </row>
    <row r="16" spans="1:30">
      <c r="A16" s="59" t="s">
        <v>473</v>
      </c>
      <c r="B16" s="27"/>
      <c r="N16" s="60"/>
      <c r="O16" s="31"/>
      <c r="P16" s="33"/>
      <c r="S16" s="31"/>
    </row>
    <row r="17" spans="1:19" ht="24">
      <c r="A17" s="61"/>
      <c r="N17" s="60"/>
      <c r="P17" s="32"/>
      <c r="R17" s="31"/>
      <c r="S17" s="31"/>
    </row>
    <row r="18" spans="1:19">
      <c r="A18" s="62"/>
      <c r="N18" s="60"/>
      <c r="S18" s="31"/>
    </row>
    <row r="19" spans="1:19">
      <c r="A19" s="62"/>
      <c r="N19" s="60"/>
    </row>
    <row r="20" spans="1:19">
      <c r="A20" s="62"/>
      <c r="N20" s="60"/>
    </row>
    <row r="21" spans="1:19">
      <c r="A21" s="62"/>
      <c r="N21" s="60"/>
    </row>
    <row r="22" spans="1:19">
      <c r="A22" s="62"/>
      <c r="N22" s="60"/>
    </row>
    <row r="23" spans="1:19">
      <c r="A23" s="62"/>
      <c r="N23" s="60"/>
    </row>
    <row r="24" spans="1:19">
      <c r="A24" s="62"/>
      <c r="N24" s="60"/>
    </row>
    <row r="25" spans="1:19">
      <c r="A25" s="62"/>
      <c r="N25" s="60"/>
    </row>
    <row r="26" spans="1:19">
      <c r="A26" s="62"/>
      <c r="N26" s="60"/>
    </row>
    <row r="27" spans="1:19">
      <c r="A27" s="62"/>
      <c r="N27" s="60"/>
    </row>
    <row r="28" spans="1:19">
      <c r="A28" s="62"/>
      <c r="N28" s="60"/>
    </row>
    <row r="29" spans="1:19">
      <c r="A29" s="62"/>
      <c r="N29" s="60"/>
    </row>
    <row r="30" spans="1:19">
      <c r="A30" s="62"/>
      <c r="N30" s="60"/>
    </row>
    <row r="31" spans="1:19">
      <c r="D31" s="360"/>
      <c r="E31" s="360"/>
      <c r="F31" s="360"/>
      <c r="G31" s="360"/>
      <c r="H31" s="360"/>
      <c r="I31" s="360"/>
      <c r="J31" s="360"/>
      <c r="K31" s="360"/>
    </row>
    <row r="32" spans="1:19">
      <c r="D32" s="360"/>
      <c r="E32" s="360"/>
      <c r="F32" s="360"/>
      <c r="G32" s="360"/>
      <c r="H32" s="360"/>
      <c r="I32" s="360"/>
      <c r="J32" s="360"/>
      <c r="K32" s="360"/>
    </row>
    <row r="33" spans="3:14">
      <c r="D33" s="63"/>
      <c r="E33" s="63"/>
      <c r="F33" s="63"/>
      <c r="G33" s="63"/>
      <c r="H33" s="63"/>
      <c r="I33" s="63"/>
      <c r="J33" s="63"/>
      <c r="K33" s="63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4"/>
    </row>
    <row r="38" spans="3:14">
      <c r="C38" s="27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AG1151"/>
  <sheetViews>
    <sheetView zoomScale="90" zoomScaleNormal="90" workbookViewId="0">
      <selection activeCell="U8" sqref="U8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19921875" style="17" customWidth="1"/>
    <col min="5" max="5" width="5.59765625" style="17" customWidth="1"/>
    <col min="6" max="6" width="5.19921875" style="17" customWidth="1"/>
    <col min="7" max="7" width="6.09765625" style="17" customWidth="1"/>
    <col min="8" max="8" width="6" style="17" customWidth="1"/>
    <col min="9" max="9" width="6.19921875" style="17" customWidth="1"/>
    <col min="10" max="11" width="5.19921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33">
      <c r="A1" s="68" t="s">
        <v>379</v>
      </c>
      <c r="R1" s="364" t="s">
        <v>478</v>
      </c>
      <c r="S1" s="364"/>
      <c r="T1" s="364"/>
      <c r="U1" s="364"/>
      <c r="V1" s="364"/>
      <c r="W1" s="364"/>
    </row>
    <row r="2" spans="1:33">
      <c r="B2" s="69" t="s">
        <v>865</v>
      </c>
      <c r="R2" s="70"/>
      <c r="S2" s="70"/>
      <c r="T2" s="365" t="s">
        <v>335</v>
      </c>
      <c r="U2" s="366"/>
      <c r="V2" s="366"/>
      <c r="W2" s="367"/>
    </row>
    <row r="3" spans="1:33">
      <c r="A3" s="71" t="s">
        <v>9</v>
      </c>
      <c r="B3" s="361" t="s">
        <v>43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  <c r="N3" s="71" t="s">
        <v>41</v>
      </c>
      <c r="O3" s="71" t="s">
        <v>13</v>
      </c>
      <c r="R3" s="72" t="s">
        <v>9</v>
      </c>
      <c r="S3" s="72" t="s">
        <v>10</v>
      </c>
      <c r="T3" s="72" t="s">
        <v>11</v>
      </c>
      <c r="U3" s="72" t="s">
        <v>12</v>
      </c>
      <c r="V3" s="73" t="s">
        <v>13</v>
      </c>
      <c r="W3" s="73" t="s">
        <v>14</v>
      </c>
    </row>
    <row r="4" spans="1:33">
      <c r="A4" s="74"/>
      <c r="B4" s="75" t="s">
        <v>65</v>
      </c>
      <c r="C4" s="76" t="s">
        <v>66</v>
      </c>
      <c r="D4" s="76" t="s">
        <v>47</v>
      </c>
      <c r="E4" s="76" t="s">
        <v>48</v>
      </c>
      <c r="F4" s="76" t="s">
        <v>49</v>
      </c>
      <c r="G4" s="77" t="s">
        <v>50</v>
      </c>
      <c r="H4" s="77" t="s">
        <v>51</v>
      </c>
      <c r="I4" s="77" t="s">
        <v>52</v>
      </c>
      <c r="J4" s="77" t="s">
        <v>53</v>
      </c>
      <c r="K4" s="77" t="s">
        <v>54</v>
      </c>
      <c r="L4" s="77" t="s">
        <v>55</v>
      </c>
      <c r="M4" s="78" t="s">
        <v>56</v>
      </c>
      <c r="N4" s="79"/>
      <c r="O4" s="80" t="s">
        <v>20</v>
      </c>
      <c r="R4" s="81"/>
      <c r="S4" s="81"/>
      <c r="T4" s="81" t="s">
        <v>18</v>
      </c>
      <c r="U4" s="81" t="s">
        <v>18</v>
      </c>
      <c r="V4" s="72"/>
      <c r="W4" s="81" t="s">
        <v>19</v>
      </c>
      <c r="AG4" s="93"/>
    </row>
    <row r="5" spans="1:33">
      <c r="A5" s="82" t="s">
        <v>21</v>
      </c>
      <c r="B5" s="83">
        <v>5</v>
      </c>
      <c r="C5" s="83">
        <v>3</v>
      </c>
      <c r="D5" s="83">
        <v>1</v>
      </c>
      <c r="E5" s="83">
        <v>6</v>
      </c>
      <c r="F5" s="83">
        <v>2</v>
      </c>
      <c r="G5" s="83">
        <v>7</v>
      </c>
      <c r="H5" s="83">
        <v>21</v>
      </c>
      <c r="I5" s="83">
        <v>32</v>
      </c>
      <c r="J5" s="83">
        <v>4</v>
      </c>
      <c r="K5" s="83"/>
      <c r="L5" s="84"/>
      <c r="M5" s="83"/>
      <c r="N5" s="85">
        <f t="shared" ref="N5:N26" si="0">SUM(B5:M5)</f>
        <v>81</v>
      </c>
      <c r="O5" s="86">
        <f t="shared" ref="O5:O27" si="1">V5</f>
        <v>51.156386969647208</v>
      </c>
      <c r="R5" s="87" t="s">
        <v>330</v>
      </c>
      <c r="S5" s="88">
        <v>158338</v>
      </c>
      <c r="T5" s="89">
        <f>T6+T7</f>
        <v>81</v>
      </c>
      <c r="U5" s="90">
        <v>0</v>
      </c>
      <c r="V5" s="91">
        <f>T5*100000/S5</f>
        <v>51.156386969647208</v>
      </c>
      <c r="W5" s="92">
        <f>(U5/T5)*100</f>
        <v>0</v>
      </c>
      <c r="X5" s="93"/>
      <c r="AG5" s="93"/>
    </row>
    <row r="6" spans="1:33">
      <c r="A6" s="94" t="s">
        <v>57</v>
      </c>
      <c r="B6" s="372">
        <v>1</v>
      </c>
      <c r="C6" s="372">
        <v>0</v>
      </c>
      <c r="D6" s="372">
        <v>0</v>
      </c>
      <c r="E6" s="95">
        <v>0</v>
      </c>
      <c r="F6" s="95">
        <v>0</v>
      </c>
      <c r="G6" s="95">
        <v>0</v>
      </c>
      <c r="H6" s="95">
        <v>3</v>
      </c>
      <c r="I6" s="96">
        <v>5</v>
      </c>
      <c r="J6" s="97">
        <v>1</v>
      </c>
      <c r="K6" s="97"/>
      <c r="L6" s="97"/>
      <c r="M6" s="97"/>
      <c r="N6" s="98">
        <f>SUM(B6:M6)</f>
        <v>10</v>
      </c>
      <c r="O6" s="99">
        <f t="shared" si="1"/>
        <v>28.310166180675481</v>
      </c>
      <c r="R6" s="276" t="s">
        <v>331</v>
      </c>
      <c r="S6" s="101">
        <v>35323</v>
      </c>
      <c r="T6" s="102">
        <f>N6</f>
        <v>10</v>
      </c>
      <c r="U6" s="103">
        <v>0</v>
      </c>
      <c r="V6" s="104">
        <f>T6*100000/S6</f>
        <v>28.310166180675481</v>
      </c>
      <c r="W6" s="92">
        <f t="shared" ref="W6:W26" si="2">(U6/T6)*100</f>
        <v>0</v>
      </c>
      <c r="X6" s="93"/>
      <c r="AG6" s="93"/>
    </row>
    <row r="7" spans="1:33">
      <c r="A7" s="94" t="s">
        <v>22</v>
      </c>
      <c r="B7" s="372">
        <v>4</v>
      </c>
      <c r="C7" s="372">
        <v>3</v>
      </c>
      <c r="D7" s="372">
        <v>1</v>
      </c>
      <c r="E7" s="95">
        <v>6</v>
      </c>
      <c r="F7" s="95">
        <v>2</v>
      </c>
      <c r="G7" s="95">
        <v>7</v>
      </c>
      <c r="H7" s="95">
        <v>18</v>
      </c>
      <c r="I7" s="96">
        <v>27</v>
      </c>
      <c r="J7" s="97">
        <v>3</v>
      </c>
      <c r="K7" s="97"/>
      <c r="L7" s="97"/>
      <c r="M7" s="97"/>
      <c r="N7" s="98">
        <f t="shared" si="0"/>
        <v>71</v>
      </c>
      <c r="O7" s="99">
        <f t="shared" si="1"/>
        <v>57.716538633499979</v>
      </c>
      <c r="R7" s="276" t="s">
        <v>77</v>
      </c>
      <c r="S7" s="101">
        <v>123015</v>
      </c>
      <c r="T7" s="102">
        <f t="shared" ref="T7:T26" si="3">N7</f>
        <v>71</v>
      </c>
      <c r="U7" s="103">
        <v>0</v>
      </c>
      <c r="V7" s="104">
        <f t="shared" ref="V7:V26" si="4">T7*100000/S7</f>
        <v>57.716538633499979</v>
      </c>
      <c r="W7" s="92">
        <f t="shared" si="2"/>
        <v>0</v>
      </c>
      <c r="X7" s="93"/>
      <c r="Z7" s="105"/>
      <c r="AG7" s="93"/>
    </row>
    <row r="8" spans="1:33">
      <c r="A8" s="94" t="s">
        <v>23</v>
      </c>
      <c r="B8" s="372">
        <v>10</v>
      </c>
      <c r="C8" s="372">
        <v>3</v>
      </c>
      <c r="D8" s="372">
        <v>2</v>
      </c>
      <c r="E8" s="95">
        <v>1</v>
      </c>
      <c r="F8" s="95">
        <v>0</v>
      </c>
      <c r="G8" s="95">
        <v>1</v>
      </c>
      <c r="H8" s="95">
        <v>1</v>
      </c>
      <c r="I8" s="96">
        <v>3</v>
      </c>
      <c r="J8" s="97">
        <v>1</v>
      </c>
      <c r="K8" s="97"/>
      <c r="L8" s="97"/>
      <c r="M8" s="97"/>
      <c r="N8" s="98">
        <f t="shared" si="0"/>
        <v>22</v>
      </c>
      <c r="O8" s="99">
        <f t="shared" si="1"/>
        <v>22.578228430094725</v>
      </c>
      <c r="R8" s="106" t="s">
        <v>23</v>
      </c>
      <c r="S8" s="107">
        <v>97439</v>
      </c>
      <c r="T8" s="102">
        <f>N8</f>
        <v>22</v>
      </c>
      <c r="U8" s="108">
        <v>0</v>
      </c>
      <c r="V8" s="104">
        <f t="shared" si="4"/>
        <v>22.578228430094725</v>
      </c>
      <c r="W8" s="92">
        <f t="shared" si="2"/>
        <v>0</v>
      </c>
      <c r="X8" s="93"/>
      <c r="Z8" s="105"/>
      <c r="AG8" s="93"/>
    </row>
    <row r="9" spans="1:33">
      <c r="A9" s="94" t="s">
        <v>31</v>
      </c>
      <c r="B9" s="372">
        <v>0</v>
      </c>
      <c r="C9" s="372">
        <v>1</v>
      </c>
      <c r="D9" s="372">
        <v>1</v>
      </c>
      <c r="E9" s="95">
        <v>0</v>
      </c>
      <c r="F9" s="95">
        <v>0</v>
      </c>
      <c r="G9" s="95">
        <v>0</v>
      </c>
      <c r="H9" s="95">
        <v>5</v>
      </c>
      <c r="I9" s="96">
        <v>2</v>
      </c>
      <c r="J9" s="97">
        <v>0</v>
      </c>
      <c r="K9" s="97"/>
      <c r="L9" s="97"/>
      <c r="M9" s="97"/>
      <c r="N9" s="98">
        <f t="shared" si="0"/>
        <v>9</v>
      </c>
      <c r="O9" s="99">
        <f t="shared" si="1"/>
        <v>16.771019677996421</v>
      </c>
      <c r="R9" s="106" t="s">
        <v>31</v>
      </c>
      <c r="S9" s="107">
        <v>53664</v>
      </c>
      <c r="T9" s="102">
        <f t="shared" si="3"/>
        <v>9</v>
      </c>
      <c r="U9" s="108">
        <v>0</v>
      </c>
      <c r="V9" s="104">
        <f t="shared" si="4"/>
        <v>16.771019677996421</v>
      </c>
      <c r="W9" s="92">
        <f t="shared" si="2"/>
        <v>0</v>
      </c>
      <c r="X9" s="93"/>
      <c r="Z9" s="105"/>
      <c r="AG9" s="93"/>
    </row>
    <row r="10" spans="1:33">
      <c r="A10" s="94" t="s">
        <v>24</v>
      </c>
      <c r="B10" s="372">
        <v>4</v>
      </c>
      <c r="C10" s="372">
        <v>11</v>
      </c>
      <c r="D10" s="372">
        <v>1</v>
      </c>
      <c r="E10" s="95">
        <v>2</v>
      </c>
      <c r="F10" s="95">
        <v>2</v>
      </c>
      <c r="G10" s="95">
        <v>4</v>
      </c>
      <c r="H10" s="95">
        <v>4</v>
      </c>
      <c r="I10" s="96">
        <v>3</v>
      </c>
      <c r="J10" s="97">
        <v>1</v>
      </c>
      <c r="K10" s="97"/>
      <c r="L10" s="97"/>
      <c r="M10" s="97"/>
      <c r="N10" s="98">
        <f t="shared" si="0"/>
        <v>32</v>
      </c>
      <c r="O10" s="99">
        <f t="shared" si="1"/>
        <v>40.418840231903097</v>
      </c>
      <c r="R10" s="106" t="s">
        <v>24</v>
      </c>
      <c r="S10" s="107">
        <v>79171</v>
      </c>
      <c r="T10" s="102">
        <f t="shared" si="3"/>
        <v>32</v>
      </c>
      <c r="U10" s="108">
        <v>0</v>
      </c>
      <c r="V10" s="104">
        <f t="shared" si="4"/>
        <v>40.418840231903097</v>
      </c>
      <c r="W10" s="92">
        <f t="shared" si="2"/>
        <v>0</v>
      </c>
      <c r="X10" s="93"/>
      <c r="Z10" s="105"/>
      <c r="AG10" s="93"/>
    </row>
    <row r="11" spans="1:33">
      <c r="A11" s="94" t="s">
        <v>25</v>
      </c>
      <c r="B11" s="372">
        <v>1</v>
      </c>
      <c r="C11" s="372">
        <v>1</v>
      </c>
      <c r="D11" s="372">
        <v>1</v>
      </c>
      <c r="E11" s="95">
        <v>0</v>
      </c>
      <c r="F11" s="95">
        <v>0</v>
      </c>
      <c r="G11" s="95">
        <v>2</v>
      </c>
      <c r="H11" s="95">
        <v>1</v>
      </c>
      <c r="I11" s="96">
        <v>7</v>
      </c>
      <c r="J11" s="97">
        <v>4</v>
      </c>
      <c r="K11" s="97"/>
      <c r="L11" s="97"/>
      <c r="M11" s="97"/>
      <c r="N11" s="98">
        <f t="shared" si="0"/>
        <v>17</v>
      </c>
      <c r="O11" s="99">
        <f t="shared" si="1"/>
        <v>25.316078688329288</v>
      </c>
      <c r="R11" s="106" t="s">
        <v>25</v>
      </c>
      <c r="S11" s="107">
        <v>67151</v>
      </c>
      <c r="T11" s="102">
        <f t="shared" si="3"/>
        <v>17</v>
      </c>
      <c r="U11" s="108">
        <v>0</v>
      </c>
      <c r="V11" s="104">
        <f t="shared" si="4"/>
        <v>25.316078688329288</v>
      </c>
      <c r="W11" s="92">
        <f t="shared" si="2"/>
        <v>0</v>
      </c>
      <c r="Z11" s="105"/>
      <c r="AG11" s="93"/>
    </row>
    <row r="12" spans="1:33">
      <c r="A12" s="94" t="s">
        <v>26</v>
      </c>
      <c r="B12" s="372">
        <v>0</v>
      </c>
      <c r="C12" s="372">
        <v>1</v>
      </c>
      <c r="D12" s="372">
        <v>0</v>
      </c>
      <c r="E12" s="95">
        <v>1</v>
      </c>
      <c r="F12" s="95">
        <v>2</v>
      </c>
      <c r="G12" s="95">
        <v>5</v>
      </c>
      <c r="H12" s="95">
        <v>6</v>
      </c>
      <c r="I12" s="96">
        <v>3</v>
      </c>
      <c r="J12" s="97">
        <v>1</v>
      </c>
      <c r="K12" s="97"/>
      <c r="L12" s="97"/>
      <c r="M12" s="97"/>
      <c r="N12" s="98">
        <f t="shared" si="0"/>
        <v>19</v>
      </c>
      <c r="O12" s="99">
        <f t="shared" si="1"/>
        <v>26.717664594875835</v>
      </c>
      <c r="R12" s="106" t="s">
        <v>26</v>
      </c>
      <c r="S12" s="107">
        <v>71114</v>
      </c>
      <c r="T12" s="102">
        <f t="shared" si="3"/>
        <v>19</v>
      </c>
      <c r="U12" s="108">
        <v>0</v>
      </c>
      <c r="V12" s="104">
        <f t="shared" si="4"/>
        <v>26.717664594875835</v>
      </c>
      <c r="W12" s="92">
        <f t="shared" si="2"/>
        <v>0</v>
      </c>
      <c r="Z12" s="105"/>
      <c r="AG12" s="93"/>
    </row>
    <row r="13" spans="1:33">
      <c r="A13" s="94" t="s">
        <v>27</v>
      </c>
      <c r="B13" s="372">
        <v>1</v>
      </c>
      <c r="C13" s="372">
        <v>2</v>
      </c>
      <c r="D13" s="372">
        <v>4</v>
      </c>
      <c r="E13" s="95">
        <v>15</v>
      </c>
      <c r="F13" s="95">
        <v>3</v>
      </c>
      <c r="G13" s="95">
        <v>0</v>
      </c>
      <c r="H13" s="95">
        <v>1</v>
      </c>
      <c r="I13" s="96">
        <v>1</v>
      </c>
      <c r="J13" s="97">
        <v>1</v>
      </c>
      <c r="K13" s="97"/>
      <c r="L13" s="97"/>
      <c r="M13" s="97"/>
      <c r="N13" s="98">
        <f t="shared" si="0"/>
        <v>28</v>
      </c>
      <c r="O13" s="99">
        <f t="shared" si="1"/>
        <v>25.939375972726598</v>
      </c>
      <c r="R13" s="106" t="s">
        <v>27</v>
      </c>
      <c r="S13" s="107">
        <v>107944</v>
      </c>
      <c r="T13" s="102">
        <f t="shared" si="3"/>
        <v>28</v>
      </c>
      <c r="U13" s="108">
        <v>0</v>
      </c>
      <c r="V13" s="104">
        <f t="shared" si="4"/>
        <v>25.939375972726598</v>
      </c>
      <c r="W13" s="92">
        <f t="shared" si="2"/>
        <v>0</v>
      </c>
      <c r="Z13" s="105"/>
      <c r="AG13" s="93"/>
    </row>
    <row r="14" spans="1:33">
      <c r="A14" s="94" t="s">
        <v>34</v>
      </c>
      <c r="B14" s="372">
        <v>1</v>
      </c>
      <c r="C14" s="372">
        <v>0</v>
      </c>
      <c r="D14" s="372">
        <v>4</v>
      </c>
      <c r="E14" s="95">
        <v>3</v>
      </c>
      <c r="F14" s="95">
        <v>1</v>
      </c>
      <c r="G14" s="95">
        <v>6</v>
      </c>
      <c r="H14" s="95">
        <v>20</v>
      </c>
      <c r="I14" s="96">
        <v>21</v>
      </c>
      <c r="J14" s="97">
        <v>7</v>
      </c>
      <c r="K14" s="97"/>
      <c r="L14" s="97"/>
      <c r="M14" s="97"/>
      <c r="N14" s="98">
        <f t="shared" si="0"/>
        <v>63</v>
      </c>
      <c r="O14" s="99">
        <f t="shared" si="1"/>
        <v>108.47107438016529</v>
      </c>
      <c r="R14" s="106" t="s">
        <v>34</v>
      </c>
      <c r="S14" s="107">
        <v>58080</v>
      </c>
      <c r="T14" s="102">
        <f t="shared" si="3"/>
        <v>63</v>
      </c>
      <c r="U14" s="108">
        <v>0</v>
      </c>
      <c r="V14" s="104">
        <f t="shared" si="4"/>
        <v>108.47107438016529</v>
      </c>
      <c r="W14" s="92">
        <f t="shared" si="2"/>
        <v>0</v>
      </c>
      <c r="Z14" s="105"/>
      <c r="AG14" s="93"/>
    </row>
    <row r="15" spans="1:33">
      <c r="A15" s="94" t="s">
        <v>32</v>
      </c>
      <c r="B15" s="372">
        <v>6</v>
      </c>
      <c r="C15" s="372">
        <v>5</v>
      </c>
      <c r="D15" s="372">
        <v>10</v>
      </c>
      <c r="E15" s="95">
        <v>16</v>
      </c>
      <c r="F15" s="95">
        <v>5</v>
      </c>
      <c r="G15" s="95">
        <v>24</v>
      </c>
      <c r="H15" s="95">
        <v>11</v>
      </c>
      <c r="I15" s="96">
        <v>11</v>
      </c>
      <c r="J15" s="97">
        <v>4</v>
      </c>
      <c r="K15" s="97"/>
      <c r="L15" s="97"/>
      <c r="M15" s="97"/>
      <c r="N15" s="98">
        <f t="shared" si="0"/>
        <v>92</v>
      </c>
      <c r="O15" s="99">
        <f t="shared" si="1"/>
        <v>138.41038679685266</v>
      </c>
      <c r="R15" s="106" t="s">
        <v>32</v>
      </c>
      <c r="S15" s="107">
        <v>66469</v>
      </c>
      <c r="T15" s="102">
        <f t="shared" si="3"/>
        <v>92</v>
      </c>
      <c r="U15" s="108">
        <v>0</v>
      </c>
      <c r="V15" s="104">
        <f t="shared" si="4"/>
        <v>138.41038679685266</v>
      </c>
      <c r="W15" s="92">
        <f t="shared" si="2"/>
        <v>0</v>
      </c>
      <c r="Z15" s="105"/>
      <c r="AG15" s="93"/>
    </row>
    <row r="16" spans="1:33">
      <c r="A16" s="94" t="s">
        <v>28</v>
      </c>
      <c r="B16" s="372">
        <v>0</v>
      </c>
      <c r="C16" s="372">
        <v>2</v>
      </c>
      <c r="D16" s="372">
        <v>3</v>
      </c>
      <c r="E16" s="95">
        <v>0</v>
      </c>
      <c r="F16" s="95">
        <v>1</v>
      </c>
      <c r="G16" s="95">
        <v>6</v>
      </c>
      <c r="H16" s="95">
        <v>3</v>
      </c>
      <c r="I16" s="96">
        <v>1</v>
      </c>
      <c r="J16" s="97">
        <v>0</v>
      </c>
      <c r="K16" s="97"/>
      <c r="L16" s="97"/>
      <c r="M16" s="97"/>
      <c r="N16" s="98">
        <f t="shared" si="0"/>
        <v>16</v>
      </c>
      <c r="O16" s="99">
        <f t="shared" si="1"/>
        <v>13.533974505375525</v>
      </c>
      <c r="R16" s="106" t="s">
        <v>28</v>
      </c>
      <c r="S16" s="107">
        <v>118221</v>
      </c>
      <c r="T16" s="102">
        <f t="shared" si="3"/>
        <v>16</v>
      </c>
      <c r="U16" s="108">
        <v>0</v>
      </c>
      <c r="V16" s="104">
        <f t="shared" si="4"/>
        <v>13.533974505375525</v>
      </c>
      <c r="W16" s="92">
        <f t="shared" si="2"/>
        <v>0</v>
      </c>
      <c r="Z16" s="105"/>
      <c r="AG16" s="93"/>
    </row>
    <row r="17" spans="1:33">
      <c r="A17" s="94" t="s">
        <v>29</v>
      </c>
      <c r="B17" s="372">
        <v>10</v>
      </c>
      <c r="C17" s="372">
        <v>11</v>
      </c>
      <c r="D17" s="372">
        <v>21</v>
      </c>
      <c r="E17" s="95">
        <v>14</v>
      </c>
      <c r="F17" s="95">
        <v>4</v>
      </c>
      <c r="G17" s="95">
        <v>17</v>
      </c>
      <c r="H17" s="95">
        <v>20</v>
      </c>
      <c r="I17" s="96">
        <v>35</v>
      </c>
      <c r="J17" s="97">
        <v>4</v>
      </c>
      <c r="K17" s="97"/>
      <c r="L17" s="97"/>
      <c r="M17" s="97"/>
      <c r="N17" s="98">
        <f t="shared" si="0"/>
        <v>136</v>
      </c>
      <c r="O17" s="99">
        <f t="shared" si="1"/>
        <v>118.98929096381326</v>
      </c>
      <c r="R17" s="106" t="s">
        <v>29</v>
      </c>
      <c r="S17" s="107">
        <v>114296</v>
      </c>
      <c r="T17" s="102">
        <f t="shared" si="3"/>
        <v>136</v>
      </c>
      <c r="U17" s="108">
        <v>0</v>
      </c>
      <c r="V17" s="104">
        <f t="shared" si="4"/>
        <v>118.98929096381326</v>
      </c>
      <c r="W17" s="92">
        <f t="shared" si="2"/>
        <v>0</v>
      </c>
      <c r="Z17" s="105"/>
      <c r="AG17" s="93"/>
    </row>
    <row r="18" spans="1:33">
      <c r="A18" s="94" t="s">
        <v>33</v>
      </c>
      <c r="B18" s="372">
        <v>1</v>
      </c>
      <c r="C18" s="372">
        <v>0</v>
      </c>
      <c r="D18" s="372">
        <v>6</v>
      </c>
      <c r="E18" s="95">
        <v>2</v>
      </c>
      <c r="F18" s="95">
        <v>0</v>
      </c>
      <c r="G18" s="95">
        <v>2</v>
      </c>
      <c r="H18" s="95">
        <v>0</v>
      </c>
      <c r="I18" s="96">
        <v>1</v>
      </c>
      <c r="J18" s="97">
        <v>0</v>
      </c>
      <c r="K18" s="97"/>
      <c r="L18" s="97"/>
      <c r="M18" s="97"/>
      <c r="N18" s="98">
        <f t="shared" si="0"/>
        <v>12</v>
      </c>
      <c r="O18" s="99">
        <f t="shared" si="1"/>
        <v>51.87394631046557</v>
      </c>
      <c r="R18" s="106" t="s">
        <v>33</v>
      </c>
      <c r="S18" s="107">
        <v>23133</v>
      </c>
      <c r="T18" s="102">
        <f t="shared" si="3"/>
        <v>12</v>
      </c>
      <c r="U18" s="108">
        <v>0</v>
      </c>
      <c r="V18" s="104">
        <f t="shared" si="4"/>
        <v>51.87394631046557</v>
      </c>
      <c r="W18" s="92">
        <f t="shared" si="2"/>
        <v>0</v>
      </c>
      <c r="Z18" s="105"/>
      <c r="AG18" s="93"/>
    </row>
    <row r="19" spans="1:33">
      <c r="A19" s="94" t="s">
        <v>58</v>
      </c>
      <c r="B19" s="372">
        <v>4</v>
      </c>
      <c r="C19" s="372">
        <v>1</v>
      </c>
      <c r="D19" s="372">
        <v>1</v>
      </c>
      <c r="E19" s="95">
        <v>0</v>
      </c>
      <c r="F19" s="95">
        <v>0</v>
      </c>
      <c r="G19" s="95">
        <v>0</v>
      </c>
      <c r="H19" s="95">
        <v>8</v>
      </c>
      <c r="I19" s="96">
        <v>2</v>
      </c>
      <c r="J19" s="97">
        <v>0</v>
      </c>
      <c r="K19" s="97"/>
      <c r="L19" s="97"/>
      <c r="M19" s="97"/>
      <c r="N19" s="98">
        <f t="shared" si="0"/>
        <v>16</v>
      </c>
      <c r="O19" s="99">
        <f t="shared" si="1"/>
        <v>57.187790406748157</v>
      </c>
      <c r="R19" s="106" t="s">
        <v>58</v>
      </c>
      <c r="S19" s="107">
        <v>27978</v>
      </c>
      <c r="T19" s="102">
        <f t="shared" si="3"/>
        <v>16</v>
      </c>
      <c r="U19" s="108">
        <v>0</v>
      </c>
      <c r="V19" s="104">
        <f t="shared" si="4"/>
        <v>57.187790406748157</v>
      </c>
      <c r="W19" s="92">
        <v>0</v>
      </c>
      <c r="Z19" s="105"/>
      <c r="AG19" s="93"/>
    </row>
    <row r="20" spans="1:33">
      <c r="A20" s="94" t="s">
        <v>30</v>
      </c>
      <c r="B20" s="372">
        <v>1</v>
      </c>
      <c r="C20" s="372">
        <v>1</v>
      </c>
      <c r="D20" s="372">
        <v>0</v>
      </c>
      <c r="E20" s="95">
        <v>0</v>
      </c>
      <c r="F20" s="95">
        <v>3</v>
      </c>
      <c r="G20" s="95">
        <v>4</v>
      </c>
      <c r="H20" s="95">
        <v>4</v>
      </c>
      <c r="I20" s="96">
        <v>1</v>
      </c>
      <c r="J20" s="97">
        <v>0</v>
      </c>
      <c r="K20" s="97"/>
      <c r="L20" s="97"/>
      <c r="M20" s="97"/>
      <c r="N20" s="98">
        <f t="shared" si="0"/>
        <v>14</v>
      </c>
      <c r="O20" s="99">
        <f t="shared" si="1"/>
        <v>18.991548760801443</v>
      </c>
      <c r="R20" s="106" t="s">
        <v>30</v>
      </c>
      <c r="S20" s="107">
        <v>73717</v>
      </c>
      <c r="T20" s="102">
        <f t="shared" si="3"/>
        <v>14</v>
      </c>
      <c r="U20" s="108">
        <v>0</v>
      </c>
      <c r="V20" s="104">
        <f t="shared" si="4"/>
        <v>18.991548760801443</v>
      </c>
      <c r="W20" s="92">
        <f t="shared" si="2"/>
        <v>0</v>
      </c>
      <c r="Z20" s="105"/>
      <c r="AG20" s="93"/>
    </row>
    <row r="21" spans="1:33">
      <c r="A21" s="94" t="s">
        <v>35</v>
      </c>
      <c r="B21" s="372">
        <v>1</v>
      </c>
      <c r="C21" s="372">
        <v>4</v>
      </c>
      <c r="D21" s="372">
        <v>4</v>
      </c>
      <c r="E21" s="95">
        <v>4</v>
      </c>
      <c r="F21" s="95">
        <v>0</v>
      </c>
      <c r="G21" s="95">
        <v>0</v>
      </c>
      <c r="H21" s="95">
        <v>2</v>
      </c>
      <c r="I21" s="96">
        <v>2</v>
      </c>
      <c r="J21" s="97">
        <v>0</v>
      </c>
      <c r="K21" s="97"/>
      <c r="L21" s="97"/>
      <c r="M21" s="97"/>
      <c r="N21" s="98">
        <f t="shared" si="0"/>
        <v>17</v>
      </c>
      <c r="O21" s="99">
        <f t="shared" si="1"/>
        <v>73.421439060205586</v>
      </c>
      <c r="R21" s="106" t="s">
        <v>35</v>
      </c>
      <c r="S21" s="107">
        <v>23154</v>
      </c>
      <c r="T21" s="102">
        <f t="shared" si="3"/>
        <v>17</v>
      </c>
      <c r="U21" s="108">
        <v>0</v>
      </c>
      <c r="V21" s="104">
        <f t="shared" si="4"/>
        <v>73.421439060205586</v>
      </c>
      <c r="W21" s="92">
        <f t="shared" si="2"/>
        <v>0</v>
      </c>
      <c r="Z21" s="105"/>
      <c r="AG21" s="93"/>
    </row>
    <row r="22" spans="1:33">
      <c r="A22" s="94" t="s">
        <v>59</v>
      </c>
      <c r="B22" s="372">
        <v>1</v>
      </c>
      <c r="C22" s="372">
        <v>0</v>
      </c>
      <c r="D22" s="372">
        <v>1</v>
      </c>
      <c r="E22" s="95">
        <v>0</v>
      </c>
      <c r="F22" s="95">
        <v>0</v>
      </c>
      <c r="G22" s="95">
        <v>0</v>
      </c>
      <c r="H22" s="95">
        <v>2</v>
      </c>
      <c r="I22" s="96">
        <v>4</v>
      </c>
      <c r="J22" s="97">
        <v>3</v>
      </c>
      <c r="K22" s="97"/>
      <c r="L22" s="97"/>
      <c r="M22" s="97"/>
      <c r="N22" s="98">
        <f t="shared" si="0"/>
        <v>11</v>
      </c>
      <c r="O22" s="99">
        <f t="shared" si="1"/>
        <v>30.583590513526289</v>
      </c>
      <c r="R22" s="109" t="s">
        <v>59</v>
      </c>
      <c r="S22" s="107">
        <v>35967</v>
      </c>
      <c r="T22" s="102">
        <f t="shared" si="3"/>
        <v>11</v>
      </c>
      <c r="U22" s="108">
        <v>0</v>
      </c>
      <c r="V22" s="104">
        <f t="shared" si="4"/>
        <v>30.583590513526289</v>
      </c>
      <c r="W22" s="92">
        <f t="shared" si="2"/>
        <v>0</v>
      </c>
      <c r="Z22" s="105"/>
      <c r="AG22" s="93"/>
    </row>
    <row r="23" spans="1:33">
      <c r="A23" s="94" t="s">
        <v>60</v>
      </c>
      <c r="B23" s="372">
        <v>1</v>
      </c>
      <c r="C23" s="372">
        <v>1</v>
      </c>
      <c r="D23" s="372">
        <v>0</v>
      </c>
      <c r="E23" s="95">
        <v>1</v>
      </c>
      <c r="F23" s="95">
        <v>0</v>
      </c>
      <c r="G23" s="95">
        <v>2</v>
      </c>
      <c r="H23" s="95">
        <v>5</v>
      </c>
      <c r="I23" s="96">
        <v>3</v>
      </c>
      <c r="J23" s="97">
        <v>0</v>
      </c>
      <c r="K23" s="97"/>
      <c r="L23" s="97"/>
      <c r="M23" s="97"/>
      <c r="N23" s="98">
        <f t="shared" si="0"/>
        <v>13</v>
      </c>
      <c r="O23" s="99">
        <f t="shared" si="1"/>
        <v>28.730551626591229</v>
      </c>
      <c r="R23" s="109" t="s">
        <v>60</v>
      </c>
      <c r="S23" s="107">
        <v>45248</v>
      </c>
      <c r="T23" s="102">
        <f t="shared" si="3"/>
        <v>13</v>
      </c>
      <c r="U23" s="108">
        <v>0</v>
      </c>
      <c r="V23" s="104">
        <f t="shared" si="4"/>
        <v>28.730551626591229</v>
      </c>
      <c r="W23" s="92">
        <f t="shared" si="2"/>
        <v>0</v>
      </c>
      <c r="Z23" s="105"/>
      <c r="AG23" s="93"/>
    </row>
    <row r="24" spans="1:33">
      <c r="A24" s="94" t="s">
        <v>61</v>
      </c>
      <c r="B24" s="372">
        <v>0</v>
      </c>
      <c r="C24" s="372">
        <v>0</v>
      </c>
      <c r="D24" s="372">
        <v>0</v>
      </c>
      <c r="E24" s="95">
        <v>0</v>
      </c>
      <c r="F24" s="95">
        <v>1</v>
      </c>
      <c r="G24" s="95">
        <v>0</v>
      </c>
      <c r="H24" s="95">
        <v>1</v>
      </c>
      <c r="I24" s="96">
        <v>3</v>
      </c>
      <c r="J24" s="97">
        <v>0</v>
      </c>
      <c r="K24" s="97"/>
      <c r="L24" s="97"/>
      <c r="M24" s="97"/>
      <c r="N24" s="98">
        <f t="shared" si="0"/>
        <v>5</v>
      </c>
      <c r="O24" s="99">
        <f t="shared" si="1"/>
        <v>18.271514708569342</v>
      </c>
      <c r="R24" s="109" t="s">
        <v>61</v>
      </c>
      <c r="S24" s="107">
        <v>27365</v>
      </c>
      <c r="T24" s="102">
        <f t="shared" si="3"/>
        <v>5</v>
      </c>
      <c r="U24" s="108">
        <v>0</v>
      </c>
      <c r="V24" s="104">
        <f t="shared" si="4"/>
        <v>18.271514708569342</v>
      </c>
      <c r="W24" s="92">
        <f t="shared" si="2"/>
        <v>0</v>
      </c>
      <c r="Z24" s="105"/>
    </row>
    <row r="25" spans="1:33">
      <c r="A25" s="94" t="s">
        <v>62</v>
      </c>
      <c r="B25" s="372">
        <v>1</v>
      </c>
      <c r="C25" s="372">
        <v>3</v>
      </c>
      <c r="D25" s="372">
        <v>0</v>
      </c>
      <c r="E25" s="95">
        <v>0</v>
      </c>
      <c r="F25" s="95">
        <v>0</v>
      </c>
      <c r="G25" s="95">
        <v>3</v>
      </c>
      <c r="H25" s="95">
        <v>1</v>
      </c>
      <c r="I25" s="96">
        <v>0</v>
      </c>
      <c r="J25" s="97">
        <v>0</v>
      </c>
      <c r="K25" s="97"/>
      <c r="L25" s="97"/>
      <c r="M25" s="97"/>
      <c r="N25" s="98">
        <f t="shared" si="0"/>
        <v>8</v>
      </c>
      <c r="O25" s="99">
        <f t="shared" si="1"/>
        <v>32.820512820512818</v>
      </c>
      <c r="R25" s="109" t="s">
        <v>62</v>
      </c>
      <c r="S25" s="107">
        <v>24375</v>
      </c>
      <c r="T25" s="102">
        <f t="shared" si="3"/>
        <v>8</v>
      </c>
      <c r="U25" s="108">
        <v>0</v>
      </c>
      <c r="V25" s="104">
        <f t="shared" si="4"/>
        <v>32.820512820512818</v>
      </c>
      <c r="W25" s="92">
        <v>0</v>
      </c>
      <c r="Z25" s="105"/>
      <c r="AF25" s="118"/>
      <c r="AG25" s="118"/>
    </row>
    <row r="26" spans="1:33">
      <c r="A26" s="110" t="s">
        <v>63</v>
      </c>
      <c r="B26" s="372">
        <v>0</v>
      </c>
      <c r="C26" s="372">
        <v>1</v>
      </c>
      <c r="D26" s="372">
        <v>2</v>
      </c>
      <c r="E26" s="95">
        <v>0</v>
      </c>
      <c r="F26" s="95">
        <v>2</v>
      </c>
      <c r="G26" s="95">
        <v>3</v>
      </c>
      <c r="H26" s="95">
        <v>3</v>
      </c>
      <c r="I26" s="96">
        <v>6</v>
      </c>
      <c r="J26" s="111">
        <v>2</v>
      </c>
      <c r="K26" s="111"/>
      <c r="L26" s="111"/>
      <c r="M26" s="111"/>
      <c r="N26" s="98">
        <f t="shared" si="0"/>
        <v>19</v>
      </c>
      <c r="O26" s="112">
        <f t="shared" si="1"/>
        <v>81.935400405364618</v>
      </c>
      <c r="R26" s="113" t="s">
        <v>63</v>
      </c>
      <c r="S26" s="107">
        <v>23189</v>
      </c>
      <c r="T26" s="102">
        <f t="shared" si="3"/>
        <v>19</v>
      </c>
      <c r="U26" s="114">
        <v>0</v>
      </c>
      <c r="V26" s="104">
        <f t="shared" si="4"/>
        <v>81.935400405364618</v>
      </c>
      <c r="W26" s="92">
        <f t="shared" si="2"/>
        <v>0</v>
      </c>
      <c r="Z26" s="105"/>
      <c r="AF26" s="118"/>
      <c r="AG26" s="118"/>
    </row>
    <row r="27" spans="1:33" s="118" customFormat="1">
      <c r="A27" s="115" t="s">
        <v>64</v>
      </c>
      <c r="B27" s="116">
        <f>SUM(B6:B26)</f>
        <v>48</v>
      </c>
      <c r="C27" s="116">
        <f t="shared" ref="C27:M27" si="5">SUM(C6:C26)</f>
        <v>51</v>
      </c>
      <c r="D27" s="116">
        <f t="shared" si="5"/>
        <v>62</v>
      </c>
      <c r="E27" s="116">
        <f t="shared" si="5"/>
        <v>65</v>
      </c>
      <c r="F27" s="116">
        <f t="shared" si="5"/>
        <v>26</v>
      </c>
      <c r="G27" s="116">
        <f t="shared" si="5"/>
        <v>86</v>
      </c>
      <c r="H27" s="116">
        <f t="shared" si="5"/>
        <v>119</v>
      </c>
      <c r="I27" s="116">
        <f t="shared" si="5"/>
        <v>141</v>
      </c>
      <c r="J27" s="116">
        <f t="shared" si="5"/>
        <v>32</v>
      </c>
      <c r="K27" s="116">
        <f t="shared" si="5"/>
        <v>0</v>
      </c>
      <c r="L27" s="116">
        <f t="shared" si="5"/>
        <v>0</v>
      </c>
      <c r="M27" s="116">
        <f t="shared" si="5"/>
        <v>0</v>
      </c>
      <c r="N27" s="116">
        <f>SUM(B27:M27)</f>
        <v>630</v>
      </c>
      <c r="O27" s="117">
        <f t="shared" si="1"/>
        <v>48.61062350454818</v>
      </c>
      <c r="R27" s="115" t="s">
        <v>64</v>
      </c>
      <c r="S27" s="116">
        <f>SUM(S6:S26)</f>
        <v>1296013</v>
      </c>
      <c r="T27" s="116">
        <f>SUM(T6:T26)</f>
        <v>630</v>
      </c>
      <c r="U27" s="116">
        <f>SUM(U6:U26)</f>
        <v>0</v>
      </c>
      <c r="V27" s="117">
        <f>T27*100000/S27</f>
        <v>48.61062350454818</v>
      </c>
      <c r="W27" s="117">
        <f>(U27/T27)*100</f>
        <v>0</v>
      </c>
      <c r="AF27" s="17"/>
      <c r="AG27" s="17"/>
    </row>
    <row r="28" spans="1:33" s="118" customFormat="1">
      <c r="A28" s="119"/>
      <c r="N28" s="68"/>
      <c r="S28" s="68" t="s">
        <v>5</v>
      </c>
      <c r="T28" s="120"/>
      <c r="AF28" s="17"/>
      <c r="AG28" s="17"/>
    </row>
    <row r="29" spans="1:33">
      <c r="S29" s="17" t="s">
        <v>5</v>
      </c>
    </row>
    <row r="30" spans="1:33">
      <c r="S30" s="17" t="s">
        <v>5</v>
      </c>
    </row>
    <row r="31" spans="1:33">
      <c r="S31" s="17" t="s">
        <v>5</v>
      </c>
    </row>
    <row r="32" spans="1:33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7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A22" zoomScale="85" zoomScaleNormal="85" workbookViewId="0">
      <selection activeCell="B30" sqref="B30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5" width="14.09765625" style="17" customWidth="1"/>
    <col min="6" max="6" width="17.69921875" style="17" customWidth="1"/>
    <col min="7" max="7" width="8.09765625" style="17" customWidth="1"/>
    <col min="8" max="8" width="14.8984375" style="17" bestFit="1" customWidth="1"/>
    <col min="9" max="9" width="15.8984375" style="17" customWidth="1"/>
    <col min="10" max="12" width="8.8984375" style="17"/>
    <col min="13" max="13" width="16.09765625" style="125" customWidth="1"/>
    <col min="14" max="14" width="15.8984375" style="125" customWidth="1"/>
    <col min="15" max="15" width="15.3984375" style="17" customWidth="1"/>
    <col min="16" max="16" width="16.19921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68" t="s">
        <v>380</v>
      </c>
      <c r="M1" s="68"/>
      <c r="N1" s="120" t="s">
        <v>397</v>
      </c>
    </row>
    <row r="2" spans="1:22">
      <c r="A2" s="123"/>
      <c r="B2" s="69" t="s">
        <v>869</v>
      </c>
      <c r="C2" s="123"/>
      <c r="D2" s="123"/>
      <c r="E2" s="123"/>
      <c r="F2" s="123"/>
      <c r="G2" s="123"/>
      <c r="H2" s="123"/>
      <c r="I2" s="123"/>
      <c r="M2" s="71" t="s">
        <v>44</v>
      </c>
      <c r="N2" s="71" t="s">
        <v>10</v>
      </c>
      <c r="O2" s="71" t="s">
        <v>40</v>
      </c>
      <c r="P2" s="71" t="s">
        <v>13</v>
      </c>
      <c r="R2" s="124" t="s">
        <v>68</v>
      </c>
    </row>
    <row r="3" spans="1:22">
      <c r="A3" s="123"/>
      <c r="B3" s="18"/>
      <c r="C3" s="123"/>
      <c r="D3" s="123"/>
      <c r="E3" s="123"/>
      <c r="F3" s="123"/>
      <c r="G3" s="123"/>
      <c r="H3" s="123"/>
      <c r="I3" s="123"/>
      <c r="M3" s="76"/>
      <c r="N3" s="76"/>
      <c r="O3" s="76" t="s">
        <v>18</v>
      </c>
      <c r="P3" s="76"/>
      <c r="Q3" s="125"/>
      <c r="R3" s="125"/>
      <c r="S3" s="125"/>
      <c r="T3" s="125"/>
    </row>
    <row r="4" spans="1:22">
      <c r="A4" s="71" t="s">
        <v>9</v>
      </c>
      <c r="B4" s="71" t="s">
        <v>10</v>
      </c>
      <c r="C4" s="71" t="s">
        <v>15</v>
      </c>
      <c r="D4" s="71" t="s">
        <v>16</v>
      </c>
      <c r="E4" s="126" t="s">
        <v>41</v>
      </c>
      <c r="F4" s="126" t="s">
        <v>13</v>
      </c>
      <c r="G4" s="71" t="s">
        <v>17</v>
      </c>
      <c r="H4" s="127" t="s">
        <v>6</v>
      </c>
      <c r="I4" s="127" t="s">
        <v>13</v>
      </c>
      <c r="M4" s="128" t="s">
        <v>45</v>
      </c>
      <c r="N4" s="129">
        <v>53537</v>
      </c>
      <c r="O4" s="128">
        <v>58</v>
      </c>
      <c r="P4" s="130">
        <f t="shared" ref="P4:P10" si="0">O4*100000/N4</f>
        <v>108.33629078954742</v>
      </c>
      <c r="Q4" s="125"/>
      <c r="R4" s="131">
        <f>O4*100/O10</f>
        <v>9.2063492063492056</v>
      </c>
      <c r="S4" s="132"/>
      <c r="T4" s="133"/>
    </row>
    <row r="5" spans="1:22">
      <c r="A5" s="76"/>
      <c r="B5" s="76"/>
      <c r="C5" s="76" t="s">
        <v>18</v>
      </c>
      <c r="D5" s="76" t="s">
        <v>18</v>
      </c>
      <c r="E5" s="134" t="s">
        <v>7</v>
      </c>
      <c r="F5" s="134" t="s">
        <v>7</v>
      </c>
      <c r="G5" s="76" t="s">
        <v>18</v>
      </c>
      <c r="H5" s="135" t="s">
        <v>18</v>
      </c>
      <c r="I5" s="135" t="s">
        <v>8</v>
      </c>
      <c r="L5" s="136"/>
      <c r="M5" s="128" t="s">
        <v>46</v>
      </c>
      <c r="N5" s="129">
        <v>66055</v>
      </c>
      <c r="O5" s="128">
        <v>101</v>
      </c>
      <c r="P5" s="130">
        <f t="shared" si="0"/>
        <v>152.90288396033608</v>
      </c>
      <c r="R5" s="131">
        <f>O5*100/O10</f>
        <v>16.031746031746032</v>
      </c>
      <c r="S5" s="132"/>
      <c r="T5" s="133"/>
      <c r="V5" s="137"/>
    </row>
    <row r="6" spans="1:22">
      <c r="A6" s="87" t="s">
        <v>21</v>
      </c>
      <c r="B6" s="88">
        <v>158338</v>
      </c>
      <c r="C6" s="138">
        <v>33</v>
      </c>
      <c r="D6" s="138">
        <v>0</v>
      </c>
      <c r="E6" s="139">
        <f>C6+D6</f>
        <v>33</v>
      </c>
      <c r="F6" s="140">
        <f>E6*100000/B6</f>
        <v>20.84149098763405</v>
      </c>
      <c r="G6" s="138">
        <v>48</v>
      </c>
      <c r="H6" s="141">
        <f>C6+D6+G6</f>
        <v>81</v>
      </c>
      <c r="I6" s="142">
        <f>H6*100000/B6</f>
        <v>51.156386969647208</v>
      </c>
      <c r="L6" s="136"/>
      <c r="M6" s="128" t="s">
        <v>36</v>
      </c>
      <c r="N6" s="129">
        <v>70853</v>
      </c>
      <c r="O6" s="128">
        <v>166</v>
      </c>
      <c r="P6" s="130">
        <f t="shared" si="0"/>
        <v>234.28789183238536</v>
      </c>
      <c r="R6" s="131">
        <f>O6*100/O10</f>
        <v>26.349206349206348</v>
      </c>
      <c r="S6" s="143"/>
      <c r="T6" s="144"/>
      <c r="V6" s="137"/>
    </row>
    <row r="7" spans="1:22">
      <c r="A7" s="100" t="s">
        <v>57</v>
      </c>
      <c r="B7" s="101">
        <v>35323</v>
      </c>
      <c r="C7" s="96">
        <v>4</v>
      </c>
      <c r="D7" s="96">
        <v>0</v>
      </c>
      <c r="E7" s="145">
        <f>C7+D7</f>
        <v>4</v>
      </c>
      <c r="F7" s="146">
        <f>E7*100000/B7</f>
        <v>11.324066472270193</v>
      </c>
      <c r="G7" s="96">
        <v>6</v>
      </c>
      <c r="H7" s="147">
        <f>C7+D7+G7</f>
        <v>10</v>
      </c>
      <c r="I7" s="148">
        <f>H7*100000/B7</f>
        <v>28.310166180675481</v>
      </c>
      <c r="M7" s="128" t="s">
        <v>37</v>
      </c>
      <c r="N7" s="129">
        <v>157174</v>
      </c>
      <c r="O7" s="128">
        <v>127</v>
      </c>
      <c r="P7" s="130">
        <f t="shared" si="0"/>
        <v>80.802168297555582</v>
      </c>
      <c r="R7" s="131">
        <f>O7*100/O10</f>
        <v>20.158730158730158</v>
      </c>
      <c r="S7" s="132"/>
      <c r="T7" s="133"/>
      <c r="V7" s="137"/>
    </row>
    <row r="8" spans="1:22">
      <c r="A8" s="100" t="s">
        <v>22</v>
      </c>
      <c r="B8" s="101">
        <v>123015</v>
      </c>
      <c r="C8" s="96">
        <v>29</v>
      </c>
      <c r="D8" s="96">
        <v>0</v>
      </c>
      <c r="E8" s="145">
        <f>C8+D8</f>
        <v>29</v>
      </c>
      <c r="F8" s="146">
        <f t="shared" ref="F8:F27" si="1">E8*100000/B8</f>
        <v>23.57436085030281</v>
      </c>
      <c r="G8" s="96">
        <v>42</v>
      </c>
      <c r="H8" s="147">
        <f t="shared" ref="H8:H27" si="2">C8+D8+G8</f>
        <v>71</v>
      </c>
      <c r="I8" s="148">
        <f t="shared" ref="I8:I27" si="3">H8*100000/B8</f>
        <v>57.716538633499979</v>
      </c>
      <c r="M8" s="128" t="s">
        <v>38</v>
      </c>
      <c r="N8" s="129">
        <v>382915</v>
      </c>
      <c r="O8" s="128">
        <v>116</v>
      </c>
      <c r="P8" s="130">
        <f t="shared" si="0"/>
        <v>30.293929462152175</v>
      </c>
      <c r="R8" s="131">
        <f>O8*100/O10</f>
        <v>18.412698412698411</v>
      </c>
      <c r="S8" s="132"/>
      <c r="T8" s="133"/>
      <c r="V8" s="137"/>
    </row>
    <row r="9" spans="1:22">
      <c r="A9" s="106" t="s">
        <v>23</v>
      </c>
      <c r="B9" s="107">
        <v>97439</v>
      </c>
      <c r="C9" s="96">
        <v>8</v>
      </c>
      <c r="D9" s="96">
        <v>0</v>
      </c>
      <c r="E9" s="145">
        <f t="shared" ref="E9:E27" si="4">C9+D9</f>
        <v>8</v>
      </c>
      <c r="F9" s="146">
        <f t="shared" si="1"/>
        <v>8.2102648836708099</v>
      </c>
      <c r="G9" s="96">
        <v>14</v>
      </c>
      <c r="H9" s="147">
        <f t="shared" si="2"/>
        <v>22</v>
      </c>
      <c r="I9" s="148">
        <f t="shared" si="3"/>
        <v>22.578228430094725</v>
      </c>
      <c r="M9" s="128" t="s">
        <v>39</v>
      </c>
      <c r="N9" s="129">
        <v>565479</v>
      </c>
      <c r="O9" s="128">
        <v>62</v>
      </c>
      <c r="P9" s="130">
        <f t="shared" si="0"/>
        <v>10.964156051772038</v>
      </c>
      <c r="R9" s="131">
        <f>O9*100/O10</f>
        <v>9.8412698412698418</v>
      </c>
      <c r="T9" s="133"/>
      <c r="V9" s="137"/>
    </row>
    <row r="10" spans="1:22">
      <c r="A10" s="106" t="s">
        <v>31</v>
      </c>
      <c r="B10" s="107">
        <v>53664</v>
      </c>
      <c r="C10" s="96">
        <v>3</v>
      </c>
      <c r="D10" s="96">
        <v>0</v>
      </c>
      <c r="E10" s="145">
        <f t="shared" si="4"/>
        <v>3</v>
      </c>
      <c r="F10" s="146">
        <f t="shared" si="1"/>
        <v>5.5903398926654742</v>
      </c>
      <c r="G10" s="96">
        <v>6</v>
      </c>
      <c r="H10" s="147">
        <f t="shared" si="2"/>
        <v>9</v>
      </c>
      <c r="I10" s="148">
        <f t="shared" si="3"/>
        <v>16.771019677996421</v>
      </c>
      <c r="M10" s="149" t="s">
        <v>41</v>
      </c>
      <c r="N10" s="150">
        <f>SUM(N4:N9)</f>
        <v>1296013</v>
      </c>
      <c r="O10" s="150">
        <f>SUM(O4:O9)</f>
        <v>630</v>
      </c>
      <c r="P10" s="151">
        <f t="shared" si="0"/>
        <v>48.61062350454818</v>
      </c>
      <c r="R10" s="152">
        <f>SUM(R4:R9)</f>
        <v>100</v>
      </c>
      <c r="T10" s="133"/>
      <c r="V10" s="137"/>
    </row>
    <row r="11" spans="1:22">
      <c r="A11" s="106" t="s">
        <v>24</v>
      </c>
      <c r="B11" s="107">
        <v>79171</v>
      </c>
      <c r="C11" s="96">
        <v>13</v>
      </c>
      <c r="D11" s="96">
        <v>3</v>
      </c>
      <c r="E11" s="145">
        <f t="shared" si="4"/>
        <v>16</v>
      </c>
      <c r="F11" s="146">
        <f t="shared" si="1"/>
        <v>20.209420115951549</v>
      </c>
      <c r="G11" s="96">
        <v>16</v>
      </c>
      <c r="H11" s="147">
        <f t="shared" si="2"/>
        <v>32</v>
      </c>
      <c r="I11" s="148">
        <f t="shared" si="3"/>
        <v>40.418840231903097</v>
      </c>
      <c r="M11" s="153"/>
      <c r="T11" s="125"/>
    </row>
    <row r="12" spans="1:22">
      <c r="A12" s="106" t="s">
        <v>25</v>
      </c>
      <c r="B12" s="107">
        <v>67151</v>
      </c>
      <c r="C12" s="96">
        <v>8</v>
      </c>
      <c r="D12" s="96">
        <v>0</v>
      </c>
      <c r="E12" s="145">
        <f t="shared" si="4"/>
        <v>8</v>
      </c>
      <c r="F12" s="146">
        <f t="shared" si="1"/>
        <v>11.9134487945079</v>
      </c>
      <c r="G12" s="96">
        <v>9</v>
      </c>
      <c r="H12" s="147">
        <f t="shared" si="2"/>
        <v>17</v>
      </c>
      <c r="I12" s="148">
        <f t="shared" si="3"/>
        <v>25.316078688329288</v>
      </c>
    </row>
    <row r="13" spans="1:22">
      <c r="A13" s="106" t="s">
        <v>26</v>
      </c>
      <c r="B13" s="107">
        <v>71114</v>
      </c>
      <c r="C13" s="96">
        <v>1</v>
      </c>
      <c r="D13" s="96">
        <v>2</v>
      </c>
      <c r="E13" s="145">
        <f t="shared" si="4"/>
        <v>3</v>
      </c>
      <c r="F13" s="146">
        <f t="shared" si="1"/>
        <v>4.2185786202435525</v>
      </c>
      <c r="G13" s="96">
        <v>16</v>
      </c>
      <c r="H13" s="147">
        <f t="shared" si="2"/>
        <v>19</v>
      </c>
      <c r="I13" s="148">
        <f t="shared" si="3"/>
        <v>26.717664594875835</v>
      </c>
      <c r="M13" s="154" t="s">
        <v>69</v>
      </c>
      <c r="N13" s="154" t="s">
        <v>10</v>
      </c>
      <c r="O13" s="154" t="s">
        <v>40</v>
      </c>
      <c r="P13" s="154" t="s">
        <v>13</v>
      </c>
    </row>
    <row r="14" spans="1:22">
      <c r="A14" s="106" t="s">
        <v>27</v>
      </c>
      <c r="B14" s="107">
        <v>107944</v>
      </c>
      <c r="C14" s="96">
        <v>3</v>
      </c>
      <c r="D14" s="96">
        <v>0</v>
      </c>
      <c r="E14" s="145">
        <f t="shared" si="4"/>
        <v>3</v>
      </c>
      <c r="F14" s="146">
        <f t="shared" si="1"/>
        <v>2.7792188542207072</v>
      </c>
      <c r="G14" s="96">
        <v>25</v>
      </c>
      <c r="H14" s="147">
        <f t="shared" si="2"/>
        <v>28</v>
      </c>
      <c r="I14" s="148">
        <f t="shared" si="3"/>
        <v>25.939375972726598</v>
      </c>
      <c r="M14" s="128" t="s">
        <v>70</v>
      </c>
      <c r="N14" s="129">
        <v>641883</v>
      </c>
      <c r="O14" s="128">
        <v>342</v>
      </c>
      <c r="P14" s="130">
        <f>O14*100000/N14</f>
        <v>53.280738078434858</v>
      </c>
      <c r="R14" s="93"/>
    </row>
    <row r="15" spans="1:22">
      <c r="A15" s="106" t="s">
        <v>34</v>
      </c>
      <c r="B15" s="107">
        <v>58080</v>
      </c>
      <c r="C15" s="96">
        <v>5</v>
      </c>
      <c r="D15" s="96">
        <v>0</v>
      </c>
      <c r="E15" s="145">
        <f t="shared" si="4"/>
        <v>5</v>
      </c>
      <c r="F15" s="146">
        <f t="shared" si="1"/>
        <v>8.6088154269972446</v>
      </c>
      <c r="G15" s="96">
        <v>58</v>
      </c>
      <c r="H15" s="147">
        <f t="shared" si="2"/>
        <v>63</v>
      </c>
      <c r="I15" s="148">
        <f t="shared" si="3"/>
        <v>108.47107438016529</v>
      </c>
      <c r="M15" s="128" t="s">
        <v>71</v>
      </c>
      <c r="N15" s="129">
        <v>654130</v>
      </c>
      <c r="O15" s="129">
        <v>288</v>
      </c>
      <c r="P15" s="130">
        <f>O15*100000/N15</f>
        <v>44.027945515417422</v>
      </c>
    </row>
    <row r="16" spans="1:22">
      <c r="A16" s="106" t="s">
        <v>32</v>
      </c>
      <c r="B16" s="107">
        <v>66469</v>
      </c>
      <c r="C16" s="96">
        <v>38</v>
      </c>
      <c r="D16" s="96">
        <v>1</v>
      </c>
      <c r="E16" s="145">
        <f t="shared" si="4"/>
        <v>39</v>
      </c>
      <c r="F16" s="146">
        <f t="shared" si="1"/>
        <v>58.673968316057106</v>
      </c>
      <c r="G16" s="96">
        <v>53</v>
      </c>
      <c r="H16" s="147">
        <f t="shared" si="2"/>
        <v>92</v>
      </c>
      <c r="I16" s="148">
        <f t="shared" si="3"/>
        <v>138.41038679685266</v>
      </c>
      <c r="M16" s="155" t="s">
        <v>41</v>
      </c>
      <c r="N16" s="156">
        <f>N14+N15</f>
        <v>1296013</v>
      </c>
      <c r="O16" s="157">
        <f>O14+O15</f>
        <v>630</v>
      </c>
      <c r="P16" s="158">
        <f>O16*100000/N16</f>
        <v>48.61062350454818</v>
      </c>
    </row>
    <row r="17" spans="1:22">
      <c r="A17" s="106" t="s">
        <v>28</v>
      </c>
      <c r="B17" s="107">
        <v>118221</v>
      </c>
      <c r="C17" s="96">
        <v>7</v>
      </c>
      <c r="D17" s="96">
        <v>0</v>
      </c>
      <c r="E17" s="145">
        <f t="shared" si="4"/>
        <v>7</v>
      </c>
      <c r="F17" s="146">
        <f t="shared" si="1"/>
        <v>5.9211138461017923</v>
      </c>
      <c r="G17" s="96">
        <v>9</v>
      </c>
      <c r="H17" s="147">
        <f t="shared" si="2"/>
        <v>16</v>
      </c>
      <c r="I17" s="148">
        <f t="shared" si="3"/>
        <v>13.533974505375525</v>
      </c>
      <c r="O17" s="93">
        <f>O14/O15</f>
        <v>1.1875</v>
      </c>
    </row>
    <row r="18" spans="1:22">
      <c r="A18" s="106" t="s">
        <v>29</v>
      </c>
      <c r="B18" s="107">
        <v>114296</v>
      </c>
      <c r="C18" s="96">
        <v>53</v>
      </c>
      <c r="D18" s="96">
        <v>1</v>
      </c>
      <c r="E18" s="145">
        <f t="shared" si="4"/>
        <v>54</v>
      </c>
      <c r="F18" s="146">
        <f t="shared" si="1"/>
        <v>47.245747882690559</v>
      </c>
      <c r="G18" s="96">
        <v>82</v>
      </c>
      <c r="H18" s="147">
        <f t="shared" si="2"/>
        <v>136</v>
      </c>
      <c r="I18" s="148">
        <f t="shared" si="3"/>
        <v>118.98929096381326</v>
      </c>
      <c r="R18" s="93"/>
    </row>
    <row r="19" spans="1:22">
      <c r="A19" s="106" t="s">
        <v>33</v>
      </c>
      <c r="B19" s="107">
        <v>23133</v>
      </c>
      <c r="C19" s="96">
        <v>5</v>
      </c>
      <c r="D19" s="96">
        <v>0</v>
      </c>
      <c r="E19" s="145">
        <f t="shared" si="4"/>
        <v>5</v>
      </c>
      <c r="F19" s="146">
        <f t="shared" si="1"/>
        <v>21.61414429602732</v>
      </c>
      <c r="G19" s="96">
        <v>7</v>
      </c>
      <c r="H19" s="147">
        <f t="shared" si="2"/>
        <v>12</v>
      </c>
      <c r="I19" s="148">
        <f t="shared" si="3"/>
        <v>51.87394631046557</v>
      </c>
      <c r="S19" s="159"/>
      <c r="T19" s="160"/>
      <c r="U19" s="161"/>
    </row>
    <row r="20" spans="1:22">
      <c r="A20" s="106" t="s">
        <v>58</v>
      </c>
      <c r="B20" s="107">
        <v>27978</v>
      </c>
      <c r="C20" s="96">
        <v>7</v>
      </c>
      <c r="D20" s="96">
        <v>0</v>
      </c>
      <c r="E20" s="145">
        <f t="shared" si="4"/>
        <v>7</v>
      </c>
      <c r="F20" s="146">
        <f t="shared" si="1"/>
        <v>25.019658302952319</v>
      </c>
      <c r="G20" s="96">
        <v>9</v>
      </c>
      <c r="H20" s="147">
        <f t="shared" si="2"/>
        <v>16</v>
      </c>
      <c r="I20" s="148">
        <f t="shared" si="3"/>
        <v>57.187790406748157</v>
      </c>
      <c r="S20" s="159"/>
      <c r="T20" s="160"/>
      <c r="U20" s="161"/>
    </row>
    <row r="21" spans="1:22">
      <c r="A21" s="106" t="s">
        <v>30</v>
      </c>
      <c r="B21" s="107">
        <v>73717</v>
      </c>
      <c r="C21" s="96">
        <v>6</v>
      </c>
      <c r="D21" s="96">
        <v>0</v>
      </c>
      <c r="E21" s="145">
        <f t="shared" si="4"/>
        <v>6</v>
      </c>
      <c r="F21" s="146">
        <f t="shared" si="1"/>
        <v>8.1392351832006185</v>
      </c>
      <c r="G21" s="96">
        <v>8</v>
      </c>
      <c r="H21" s="147">
        <f t="shared" si="2"/>
        <v>14</v>
      </c>
      <c r="I21" s="148">
        <f t="shared" si="3"/>
        <v>18.991548760801443</v>
      </c>
      <c r="S21" s="159"/>
      <c r="T21" s="160"/>
      <c r="U21" s="161"/>
    </row>
    <row r="22" spans="1:22">
      <c r="A22" s="106" t="s">
        <v>35</v>
      </c>
      <c r="B22" s="107">
        <v>23154</v>
      </c>
      <c r="C22" s="96">
        <v>10</v>
      </c>
      <c r="D22" s="96">
        <v>0</v>
      </c>
      <c r="E22" s="145">
        <f t="shared" si="4"/>
        <v>10</v>
      </c>
      <c r="F22" s="146">
        <f t="shared" si="1"/>
        <v>43.189081800120931</v>
      </c>
      <c r="G22" s="96">
        <v>7</v>
      </c>
      <c r="H22" s="147">
        <f t="shared" si="2"/>
        <v>17</v>
      </c>
      <c r="I22" s="148">
        <f t="shared" si="3"/>
        <v>73.421439060205586</v>
      </c>
      <c r="S22" s="159"/>
      <c r="T22" s="160"/>
      <c r="U22" s="161"/>
    </row>
    <row r="23" spans="1:22">
      <c r="A23" s="109" t="s">
        <v>59</v>
      </c>
      <c r="B23" s="107">
        <v>35967</v>
      </c>
      <c r="C23" s="96">
        <v>5</v>
      </c>
      <c r="D23" s="96">
        <v>1</v>
      </c>
      <c r="E23" s="145">
        <f t="shared" si="4"/>
        <v>6</v>
      </c>
      <c r="F23" s="146">
        <f t="shared" si="1"/>
        <v>16.681958461923429</v>
      </c>
      <c r="G23" s="96">
        <v>5</v>
      </c>
      <c r="H23" s="147">
        <f t="shared" si="2"/>
        <v>11</v>
      </c>
      <c r="I23" s="148">
        <f t="shared" si="3"/>
        <v>30.583590513526289</v>
      </c>
      <c r="T23" s="159"/>
      <c r="U23" s="160"/>
      <c r="V23" s="161"/>
    </row>
    <row r="24" spans="1:22">
      <c r="A24" s="109" t="s">
        <v>60</v>
      </c>
      <c r="B24" s="107">
        <v>45248</v>
      </c>
      <c r="C24" s="96">
        <v>8</v>
      </c>
      <c r="D24" s="96">
        <v>0</v>
      </c>
      <c r="E24" s="145">
        <f t="shared" si="4"/>
        <v>8</v>
      </c>
      <c r="F24" s="146">
        <f t="shared" si="1"/>
        <v>17.680339462517679</v>
      </c>
      <c r="G24" s="96">
        <v>5</v>
      </c>
      <c r="H24" s="147">
        <f t="shared" si="2"/>
        <v>13</v>
      </c>
      <c r="I24" s="148">
        <f t="shared" si="3"/>
        <v>28.730551626591229</v>
      </c>
      <c r="T24" s="159"/>
      <c r="U24" s="160"/>
      <c r="V24" s="161"/>
    </row>
    <row r="25" spans="1:22">
      <c r="A25" s="109" t="s">
        <v>61</v>
      </c>
      <c r="B25" s="107">
        <v>27365</v>
      </c>
      <c r="C25" s="96">
        <v>0</v>
      </c>
      <c r="D25" s="96">
        <v>0</v>
      </c>
      <c r="E25" s="145">
        <f t="shared" si="4"/>
        <v>0</v>
      </c>
      <c r="F25" s="146">
        <f t="shared" si="1"/>
        <v>0</v>
      </c>
      <c r="G25" s="96">
        <v>5</v>
      </c>
      <c r="H25" s="147">
        <f t="shared" si="2"/>
        <v>5</v>
      </c>
      <c r="I25" s="148">
        <f t="shared" si="3"/>
        <v>18.271514708569342</v>
      </c>
      <c r="T25" s="159"/>
      <c r="U25" s="160"/>
      <c r="V25" s="161"/>
    </row>
    <row r="26" spans="1:22">
      <c r="A26" s="109" t="s">
        <v>62</v>
      </c>
      <c r="B26" s="107">
        <v>24375</v>
      </c>
      <c r="C26" s="96">
        <v>2</v>
      </c>
      <c r="D26" s="96">
        <v>0</v>
      </c>
      <c r="E26" s="145">
        <f t="shared" si="4"/>
        <v>2</v>
      </c>
      <c r="F26" s="146">
        <f t="shared" si="1"/>
        <v>8.2051282051282044</v>
      </c>
      <c r="G26" s="96">
        <v>6</v>
      </c>
      <c r="H26" s="147">
        <f t="shared" si="2"/>
        <v>8</v>
      </c>
      <c r="I26" s="148">
        <f t="shared" si="3"/>
        <v>32.820512820512818</v>
      </c>
      <c r="T26" s="159"/>
      <c r="U26" s="160"/>
      <c r="V26" s="161"/>
    </row>
    <row r="27" spans="1:22">
      <c r="A27" s="113" t="s">
        <v>63</v>
      </c>
      <c r="B27" s="107">
        <v>23189</v>
      </c>
      <c r="C27" s="95">
        <v>6</v>
      </c>
      <c r="D27" s="95">
        <v>0</v>
      </c>
      <c r="E27" s="145">
        <f t="shared" si="4"/>
        <v>6</v>
      </c>
      <c r="F27" s="146">
        <f t="shared" si="1"/>
        <v>25.874336970115142</v>
      </c>
      <c r="G27" s="95">
        <v>13</v>
      </c>
      <c r="H27" s="147">
        <f t="shared" si="2"/>
        <v>19</v>
      </c>
      <c r="I27" s="148">
        <f t="shared" si="3"/>
        <v>81.935400405364618</v>
      </c>
      <c r="M27" s="124"/>
      <c r="N27" s="124"/>
      <c r="O27" s="18"/>
      <c r="P27" s="18"/>
      <c r="Q27" s="18"/>
      <c r="R27" s="18"/>
      <c r="S27" s="18"/>
      <c r="T27" s="159"/>
      <c r="U27" s="160"/>
      <c r="V27" s="161"/>
    </row>
    <row r="28" spans="1:22">
      <c r="A28" s="162" t="s">
        <v>64</v>
      </c>
      <c r="B28" s="163">
        <f>SUM(B7:B27)</f>
        <v>1296013</v>
      </c>
      <c r="C28" s="163">
        <f>SUM(C7:C27)</f>
        <v>221</v>
      </c>
      <c r="D28" s="163">
        <f>SUM(D7:D27)</f>
        <v>8</v>
      </c>
      <c r="E28" s="163">
        <f>SUM(E7:E27)</f>
        <v>229</v>
      </c>
      <c r="F28" s="164">
        <f>E28*100000/B28</f>
        <v>17.669575845304021</v>
      </c>
      <c r="G28" s="163">
        <f>SUM(G7:G27)</f>
        <v>401</v>
      </c>
      <c r="H28" s="163">
        <f>C28+D28+G28</f>
        <v>630</v>
      </c>
      <c r="I28" s="164">
        <f>H28*100000/B28</f>
        <v>48.61062350454818</v>
      </c>
      <c r="T28" s="159"/>
      <c r="U28" s="160"/>
      <c r="V28" s="161"/>
    </row>
    <row r="29" spans="1:22">
      <c r="T29" s="159"/>
      <c r="U29" s="160"/>
      <c r="V29" s="161"/>
    </row>
    <row r="30" spans="1:22">
      <c r="A30" s="18"/>
      <c r="T30" s="159"/>
      <c r="U30" s="160"/>
      <c r="V30" s="161"/>
    </row>
    <row r="31" spans="1:22">
      <c r="A31" s="18"/>
      <c r="T31" s="159"/>
      <c r="U31" s="160"/>
      <c r="V31" s="161"/>
    </row>
    <row r="32" spans="1:22">
      <c r="T32" s="159"/>
      <c r="U32" s="160"/>
      <c r="V32" s="161"/>
    </row>
    <row r="33" spans="20:22">
      <c r="T33" s="159"/>
      <c r="U33" s="160"/>
      <c r="V33" s="161"/>
    </row>
    <row r="34" spans="20:22">
      <c r="T34" s="159"/>
      <c r="U34" s="160"/>
      <c r="V34" s="161"/>
    </row>
    <row r="35" spans="20:22">
      <c r="T35" s="159"/>
      <c r="U35" s="160"/>
      <c r="V35" s="161"/>
    </row>
    <row r="36" spans="20:22">
      <c r="T36" s="159"/>
      <c r="U36" s="160"/>
      <c r="V36" s="161"/>
    </row>
    <row r="37" spans="20:22">
      <c r="T37" s="159"/>
      <c r="U37" s="160"/>
      <c r="V37" s="161"/>
    </row>
  </sheetData>
  <phoneticPr fontId="7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zoomScale="70" zoomScaleNormal="70" workbookViewId="0">
      <selection activeCell="E27" sqref="E27"/>
    </sheetView>
  </sheetViews>
  <sheetFormatPr defaultColWidth="8.8984375" defaultRowHeight="27.75"/>
  <cols>
    <col min="1" max="1" width="18.09765625" style="17" customWidth="1"/>
    <col min="2" max="2" width="10.8984375" style="125" customWidth="1"/>
    <col min="3" max="21" width="9.09765625" style="125" customWidth="1"/>
    <col min="22" max="16384" width="8.8984375" style="17"/>
  </cols>
  <sheetData>
    <row r="1" spans="1:54">
      <c r="A1" s="68" t="s">
        <v>384</v>
      </c>
    </row>
    <row r="2" spans="1:54">
      <c r="A2" s="68"/>
      <c r="B2" s="167"/>
      <c r="C2" s="69" t="s">
        <v>868</v>
      </c>
      <c r="D2" s="124"/>
    </row>
    <row r="3" spans="1:54">
      <c r="A3" s="168" t="s">
        <v>9</v>
      </c>
      <c r="B3" s="169"/>
      <c r="C3" s="170"/>
      <c r="D3" s="170"/>
      <c r="E3" s="170"/>
      <c r="F3" s="171" t="s">
        <v>67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3"/>
    </row>
    <row r="4" spans="1:54">
      <c r="A4" s="174"/>
      <c r="B4" s="175" t="s">
        <v>41</v>
      </c>
      <c r="C4" s="176" t="s">
        <v>94</v>
      </c>
      <c r="D4" s="176" t="s">
        <v>95</v>
      </c>
      <c r="E4" s="176" t="s">
        <v>96</v>
      </c>
      <c r="F4" s="176" t="s">
        <v>97</v>
      </c>
      <c r="G4" s="176" t="s">
        <v>98</v>
      </c>
      <c r="H4" s="176" t="s">
        <v>99</v>
      </c>
      <c r="I4" s="176" t="s">
        <v>100</v>
      </c>
      <c r="J4" s="176" t="s">
        <v>101</v>
      </c>
      <c r="K4" s="176" t="s">
        <v>102</v>
      </c>
      <c r="L4" s="176" t="s">
        <v>103</v>
      </c>
      <c r="M4" s="176" t="s">
        <v>104</v>
      </c>
      <c r="N4" s="176" t="s">
        <v>105</v>
      </c>
      <c r="O4" s="176" t="s">
        <v>106</v>
      </c>
      <c r="P4" s="176" t="s">
        <v>107</v>
      </c>
      <c r="Q4" s="176" t="s">
        <v>108</v>
      </c>
      <c r="R4" s="176" t="s">
        <v>109</v>
      </c>
      <c r="S4" s="176" t="s">
        <v>110</v>
      </c>
      <c r="T4" s="176" t="s">
        <v>111</v>
      </c>
      <c r="U4" s="176" t="s">
        <v>112</v>
      </c>
      <c r="V4" s="176" t="s">
        <v>113</v>
      </c>
      <c r="W4" s="176" t="s">
        <v>114</v>
      </c>
      <c r="X4" s="176" t="s">
        <v>115</v>
      </c>
      <c r="Y4" s="176" t="s">
        <v>116</v>
      </c>
      <c r="Z4" s="176" t="s">
        <v>117</v>
      </c>
      <c r="AA4" s="176" t="s">
        <v>118</v>
      </c>
      <c r="AB4" s="176" t="s">
        <v>119</v>
      </c>
      <c r="AC4" s="176" t="s">
        <v>120</v>
      </c>
      <c r="AD4" s="176" t="s">
        <v>121</v>
      </c>
      <c r="AE4" s="176" t="s">
        <v>122</v>
      </c>
      <c r="AF4" s="176" t="s">
        <v>123</v>
      </c>
      <c r="AG4" s="176" t="s">
        <v>124</v>
      </c>
      <c r="AH4" s="176" t="s">
        <v>125</v>
      </c>
      <c r="AI4" s="176" t="s">
        <v>126</v>
      </c>
      <c r="AJ4" s="176" t="s">
        <v>127</v>
      </c>
      <c r="AK4" s="176" t="s">
        <v>128</v>
      </c>
      <c r="AL4" s="176" t="s">
        <v>129</v>
      </c>
      <c r="AM4" s="176" t="s">
        <v>130</v>
      </c>
      <c r="AN4" s="176" t="s">
        <v>131</v>
      </c>
      <c r="AO4" s="176" t="s">
        <v>132</v>
      </c>
      <c r="AP4" s="176" t="s">
        <v>133</v>
      </c>
      <c r="AQ4" s="176" t="s">
        <v>134</v>
      </c>
      <c r="AR4" s="176" t="s">
        <v>135</v>
      </c>
      <c r="AS4" s="176" t="s">
        <v>136</v>
      </c>
      <c r="AT4" s="176" t="s">
        <v>137</v>
      </c>
      <c r="AU4" s="176" t="s">
        <v>138</v>
      </c>
      <c r="AV4" s="176" t="s">
        <v>139</v>
      </c>
      <c r="AW4" s="176" t="s">
        <v>140</v>
      </c>
      <c r="AX4" s="176" t="s">
        <v>141</v>
      </c>
      <c r="AY4" s="176" t="s">
        <v>142</v>
      </c>
      <c r="AZ4" s="176" t="s">
        <v>143</v>
      </c>
      <c r="BA4" s="176" t="s">
        <v>144</v>
      </c>
      <c r="BB4" s="176" t="s">
        <v>145</v>
      </c>
    </row>
    <row r="5" spans="1:54">
      <c r="A5" s="177" t="s">
        <v>21</v>
      </c>
      <c r="B5" s="115">
        <f>SUM(C5:BB5)</f>
        <v>81</v>
      </c>
      <c r="C5" s="128">
        <v>1</v>
      </c>
      <c r="D5" s="128">
        <v>2</v>
      </c>
      <c r="E5" s="128">
        <v>1</v>
      </c>
      <c r="F5" s="128">
        <v>1</v>
      </c>
      <c r="G5" s="128">
        <v>0</v>
      </c>
      <c r="H5" s="128">
        <v>0</v>
      </c>
      <c r="I5" s="128">
        <v>2</v>
      </c>
      <c r="J5" s="128">
        <v>0</v>
      </c>
      <c r="K5" s="128">
        <v>1</v>
      </c>
      <c r="L5" s="128">
        <v>0</v>
      </c>
      <c r="M5" s="128">
        <v>0</v>
      </c>
      <c r="N5" s="128">
        <v>1</v>
      </c>
      <c r="O5" s="128">
        <v>0</v>
      </c>
      <c r="P5" s="128">
        <v>1</v>
      </c>
      <c r="Q5" s="128">
        <v>0</v>
      </c>
      <c r="R5" s="128">
        <v>3</v>
      </c>
      <c r="S5" s="128">
        <v>2</v>
      </c>
      <c r="T5" s="128">
        <v>1</v>
      </c>
      <c r="U5" s="128">
        <v>1</v>
      </c>
      <c r="V5" s="128">
        <v>0</v>
      </c>
      <c r="W5" s="128">
        <v>0</v>
      </c>
      <c r="X5" s="128">
        <v>1</v>
      </c>
      <c r="Y5" s="128">
        <v>0</v>
      </c>
      <c r="Z5" s="128">
        <v>2</v>
      </c>
      <c r="AA5" s="128">
        <v>4</v>
      </c>
      <c r="AB5" s="128">
        <v>2</v>
      </c>
      <c r="AC5" s="128">
        <v>7</v>
      </c>
      <c r="AD5" s="128">
        <v>1</v>
      </c>
      <c r="AE5" s="128">
        <v>6</v>
      </c>
      <c r="AF5" s="128">
        <v>6</v>
      </c>
      <c r="AG5" s="128">
        <v>8</v>
      </c>
      <c r="AH5" s="128">
        <v>7</v>
      </c>
      <c r="AI5" s="128">
        <v>6</v>
      </c>
      <c r="AJ5" s="128">
        <v>9</v>
      </c>
      <c r="AK5" s="128">
        <v>4</v>
      </c>
      <c r="AL5" s="128">
        <v>1</v>
      </c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</row>
    <row r="6" spans="1:54">
      <c r="A6" s="178" t="s">
        <v>23</v>
      </c>
      <c r="B6" s="115">
        <f>SUM(C6:BB6)</f>
        <v>22</v>
      </c>
      <c r="C6" s="128">
        <v>2</v>
      </c>
      <c r="D6" s="128">
        <v>3</v>
      </c>
      <c r="E6" s="128">
        <v>3</v>
      </c>
      <c r="F6" s="128">
        <v>3</v>
      </c>
      <c r="G6" s="128">
        <v>0</v>
      </c>
      <c r="H6" s="128">
        <v>0</v>
      </c>
      <c r="I6" s="128">
        <v>1</v>
      </c>
      <c r="J6" s="128">
        <v>1</v>
      </c>
      <c r="K6" s="128">
        <v>0</v>
      </c>
      <c r="L6" s="128">
        <v>1</v>
      </c>
      <c r="M6" s="128">
        <v>1</v>
      </c>
      <c r="N6" s="128">
        <v>0</v>
      </c>
      <c r="O6" s="128">
        <v>0</v>
      </c>
      <c r="P6" s="128">
        <v>0</v>
      </c>
      <c r="Q6" s="128">
        <v>0</v>
      </c>
      <c r="R6" s="128">
        <v>0</v>
      </c>
      <c r="S6" s="128">
        <v>1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1</v>
      </c>
      <c r="Z6" s="128">
        <v>0</v>
      </c>
      <c r="AA6" s="128">
        <v>0</v>
      </c>
      <c r="AB6" s="128">
        <v>0</v>
      </c>
      <c r="AC6" s="128">
        <v>0</v>
      </c>
      <c r="AD6" s="128">
        <v>0</v>
      </c>
      <c r="AE6" s="128">
        <v>0</v>
      </c>
      <c r="AF6" s="128">
        <v>1</v>
      </c>
      <c r="AG6" s="128">
        <v>1</v>
      </c>
      <c r="AH6" s="128">
        <v>1</v>
      </c>
      <c r="AI6" s="128">
        <v>1</v>
      </c>
      <c r="AJ6" s="128">
        <v>0</v>
      </c>
      <c r="AK6" s="128">
        <v>0</v>
      </c>
      <c r="AL6" s="128">
        <v>1</v>
      </c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</row>
    <row r="7" spans="1:54">
      <c r="A7" s="178" t="s">
        <v>31</v>
      </c>
      <c r="B7" s="115">
        <f t="shared" ref="B7:B24" si="0">SUM(C7:BB7)</f>
        <v>9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1</v>
      </c>
      <c r="J7" s="128">
        <v>0</v>
      </c>
      <c r="K7" s="128">
        <v>0</v>
      </c>
      <c r="L7" s="128">
        <v>1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  <c r="Z7" s="128">
        <v>0</v>
      </c>
      <c r="AA7" s="128">
        <v>0</v>
      </c>
      <c r="AB7" s="128">
        <v>1</v>
      </c>
      <c r="AC7" s="128">
        <v>0</v>
      </c>
      <c r="AD7" s="128">
        <v>0</v>
      </c>
      <c r="AE7" s="128">
        <v>3</v>
      </c>
      <c r="AF7" s="128">
        <v>1</v>
      </c>
      <c r="AG7" s="128">
        <v>1</v>
      </c>
      <c r="AH7" s="128">
        <v>1</v>
      </c>
      <c r="AI7" s="128">
        <v>0</v>
      </c>
      <c r="AJ7" s="128">
        <v>0</v>
      </c>
      <c r="AK7" s="128">
        <v>0</v>
      </c>
      <c r="AL7" s="128">
        <v>0</v>
      </c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</row>
    <row r="8" spans="1:54">
      <c r="A8" s="178" t="s">
        <v>24</v>
      </c>
      <c r="B8" s="115">
        <f t="shared" si="0"/>
        <v>32</v>
      </c>
      <c r="C8" s="128">
        <v>0</v>
      </c>
      <c r="D8" s="128">
        <v>3</v>
      </c>
      <c r="E8" s="128">
        <v>0</v>
      </c>
      <c r="F8" s="128">
        <v>1</v>
      </c>
      <c r="G8" s="128">
        <v>4</v>
      </c>
      <c r="H8" s="128">
        <v>3</v>
      </c>
      <c r="I8" s="128">
        <v>2</v>
      </c>
      <c r="J8" s="128">
        <v>1</v>
      </c>
      <c r="K8" s="128">
        <v>1</v>
      </c>
      <c r="L8" s="128">
        <v>0</v>
      </c>
      <c r="M8" s="128">
        <v>1</v>
      </c>
      <c r="N8" s="128">
        <v>0</v>
      </c>
      <c r="O8" s="128">
        <v>0</v>
      </c>
      <c r="P8" s="128">
        <v>0</v>
      </c>
      <c r="Q8" s="128">
        <v>1</v>
      </c>
      <c r="R8" s="128">
        <v>0</v>
      </c>
      <c r="S8" s="128">
        <v>2</v>
      </c>
      <c r="T8" s="128">
        <v>0</v>
      </c>
      <c r="U8" s="128">
        <v>0</v>
      </c>
      <c r="V8" s="128">
        <v>1</v>
      </c>
      <c r="W8" s="128">
        <v>0</v>
      </c>
      <c r="X8" s="128">
        <v>0</v>
      </c>
      <c r="Y8" s="128">
        <v>0</v>
      </c>
      <c r="Z8" s="128">
        <v>2</v>
      </c>
      <c r="AA8" s="128">
        <v>2</v>
      </c>
      <c r="AB8" s="128">
        <v>2</v>
      </c>
      <c r="AC8" s="128">
        <v>0</v>
      </c>
      <c r="AD8" s="128">
        <v>0</v>
      </c>
      <c r="AE8" s="128">
        <v>1</v>
      </c>
      <c r="AF8" s="128">
        <v>1</v>
      </c>
      <c r="AG8" s="128">
        <v>2</v>
      </c>
      <c r="AH8" s="128">
        <v>0</v>
      </c>
      <c r="AI8" s="128">
        <v>1</v>
      </c>
      <c r="AJ8" s="128">
        <v>0</v>
      </c>
      <c r="AK8" s="128">
        <v>0</v>
      </c>
      <c r="AL8" s="128">
        <v>1</v>
      </c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</row>
    <row r="9" spans="1:54">
      <c r="A9" s="178" t="s">
        <v>25</v>
      </c>
      <c r="B9" s="115">
        <f t="shared" si="0"/>
        <v>17</v>
      </c>
      <c r="C9" s="128">
        <v>0</v>
      </c>
      <c r="D9" s="128">
        <v>0</v>
      </c>
      <c r="E9" s="128">
        <v>1</v>
      </c>
      <c r="F9" s="128">
        <v>0</v>
      </c>
      <c r="G9" s="128">
        <v>0</v>
      </c>
      <c r="H9" s="128">
        <v>0</v>
      </c>
      <c r="I9" s="128">
        <v>1</v>
      </c>
      <c r="J9" s="128">
        <v>0</v>
      </c>
      <c r="K9" s="128">
        <v>0</v>
      </c>
      <c r="L9" s="128">
        <v>0</v>
      </c>
      <c r="M9" s="128">
        <v>1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1</v>
      </c>
      <c r="AA9" s="128">
        <v>1</v>
      </c>
      <c r="AB9" s="128">
        <v>0</v>
      </c>
      <c r="AC9" s="128">
        <v>0</v>
      </c>
      <c r="AD9" s="128">
        <v>0</v>
      </c>
      <c r="AE9" s="128">
        <v>0</v>
      </c>
      <c r="AF9" s="128">
        <v>1</v>
      </c>
      <c r="AG9" s="128">
        <v>1</v>
      </c>
      <c r="AH9" s="128">
        <v>2</v>
      </c>
      <c r="AI9" s="128">
        <v>2</v>
      </c>
      <c r="AJ9" s="128">
        <v>1</v>
      </c>
      <c r="AK9" s="128">
        <v>2</v>
      </c>
      <c r="AL9" s="128">
        <v>3</v>
      </c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</row>
    <row r="10" spans="1:54">
      <c r="A10" s="178" t="s">
        <v>26</v>
      </c>
      <c r="B10" s="115">
        <f t="shared" si="0"/>
        <v>19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1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1</v>
      </c>
      <c r="Q10" s="128">
        <v>0</v>
      </c>
      <c r="R10" s="128">
        <v>0</v>
      </c>
      <c r="S10" s="128">
        <v>0</v>
      </c>
      <c r="T10" s="128">
        <v>1</v>
      </c>
      <c r="U10" s="128">
        <v>1</v>
      </c>
      <c r="V10" s="128">
        <v>0</v>
      </c>
      <c r="W10" s="128">
        <v>0</v>
      </c>
      <c r="X10" s="128">
        <v>2</v>
      </c>
      <c r="Y10" s="128">
        <v>1</v>
      </c>
      <c r="Z10" s="128">
        <v>1</v>
      </c>
      <c r="AA10" s="128">
        <v>0</v>
      </c>
      <c r="AB10" s="128">
        <v>3</v>
      </c>
      <c r="AC10" s="128">
        <v>1</v>
      </c>
      <c r="AD10" s="128">
        <v>0</v>
      </c>
      <c r="AE10" s="128">
        <v>2</v>
      </c>
      <c r="AF10" s="128">
        <v>1</v>
      </c>
      <c r="AG10" s="128">
        <v>0</v>
      </c>
      <c r="AH10" s="128">
        <v>0</v>
      </c>
      <c r="AI10" s="128">
        <v>0</v>
      </c>
      <c r="AJ10" s="128">
        <v>3</v>
      </c>
      <c r="AK10" s="128">
        <v>0</v>
      </c>
      <c r="AL10" s="128">
        <v>1</v>
      </c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</row>
    <row r="11" spans="1:54">
      <c r="A11" s="178" t="s">
        <v>27</v>
      </c>
      <c r="B11" s="115">
        <f t="shared" si="0"/>
        <v>28</v>
      </c>
      <c r="C11" s="128">
        <v>0</v>
      </c>
      <c r="D11" s="128">
        <v>0</v>
      </c>
      <c r="E11" s="128">
        <v>1</v>
      </c>
      <c r="F11" s="128">
        <v>0</v>
      </c>
      <c r="G11" s="128">
        <v>1</v>
      </c>
      <c r="H11" s="128">
        <v>0</v>
      </c>
      <c r="I11" s="128">
        <v>1</v>
      </c>
      <c r="J11" s="128">
        <v>0</v>
      </c>
      <c r="K11" s="128">
        <v>0</v>
      </c>
      <c r="L11" s="128">
        <v>2</v>
      </c>
      <c r="M11" s="128">
        <v>1</v>
      </c>
      <c r="N11" s="128">
        <v>0</v>
      </c>
      <c r="O11" s="128">
        <v>2</v>
      </c>
      <c r="P11" s="128">
        <v>6</v>
      </c>
      <c r="Q11" s="128">
        <v>1</v>
      </c>
      <c r="R11" s="128">
        <v>5</v>
      </c>
      <c r="S11" s="128">
        <v>2</v>
      </c>
      <c r="T11" s="128">
        <v>3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1</v>
      </c>
      <c r="AC11" s="128">
        <v>0</v>
      </c>
      <c r="AD11" s="128">
        <v>0</v>
      </c>
      <c r="AE11" s="128">
        <v>0</v>
      </c>
      <c r="AF11" s="128">
        <v>0</v>
      </c>
      <c r="AG11" s="128">
        <v>1</v>
      </c>
      <c r="AH11" s="128">
        <v>0</v>
      </c>
      <c r="AI11" s="128">
        <v>0</v>
      </c>
      <c r="AJ11" s="128">
        <v>0</v>
      </c>
      <c r="AK11" s="128">
        <v>0</v>
      </c>
      <c r="AL11" s="128">
        <v>1</v>
      </c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</row>
    <row r="12" spans="1:54">
      <c r="A12" s="178" t="s">
        <v>34</v>
      </c>
      <c r="B12" s="115">
        <f t="shared" si="0"/>
        <v>63</v>
      </c>
      <c r="C12" s="128">
        <v>1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2</v>
      </c>
      <c r="M12" s="128">
        <v>1</v>
      </c>
      <c r="N12" s="128">
        <v>1</v>
      </c>
      <c r="O12" s="128">
        <v>1</v>
      </c>
      <c r="P12" s="128">
        <v>1</v>
      </c>
      <c r="Q12" s="128">
        <v>0</v>
      </c>
      <c r="R12" s="128">
        <v>0</v>
      </c>
      <c r="S12" s="128">
        <v>1</v>
      </c>
      <c r="T12" s="128">
        <v>0</v>
      </c>
      <c r="U12" s="128">
        <v>0</v>
      </c>
      <c r="V12" s="128">
        <v>0</v>
      </c>
      <c r="W12" s="128">
        <v>1</v>
      </c>
      <c r="X12" s="128">
        <v>0</v>
      </c>
      <c r="Y12" s="128">
        <v>0</v>
      </c>
      <c r="Z12" s="128">
        <v>2</v>
      </c>
      <c r="AA12" s="128">
        <v>3</v>
      </c>
      <c r="AB12" s="128">
        <v>3</v>
      </c>
      <c r="AC12" s="128">
        <v>4</v>
      </c>
      <c r="AD12" s="128">
        <v>7</v>
      </c>
      <c r="AE12" s="128">
        <v>5</v>
      </c>
      <c r="AF12" s="128">
        <v>3</v>
      </c>
      <c r="AG12" s="128">
        <v>4</v>
      </c>
      <c r="AH12" s="128">
        <v>7</v>
      </c>
      <c r="AI12" s="128">
        <v>4</v>
      </c>
      <c r="AJ12" s="128">
        <v>2</v>
      </c>
      <c r="AK12" s="128">
        <v>6</v>
      </c>
      <c r="AL12" s="128">
        <v>4</v>
      </c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</row>
    <row r="13" spans="1:54">
      <c r="A13" s="178" t="s">
        <v>32</v>
      </c>
      <c r="B13" s="115">
        <f t="shared" si="0"/>
        <v>92</v>
      </c>
      <c r="C13" s="128">
        <v>2</v>
      </c>
      <c r="D13" s="128">
        <v>0</v>
      </c>
      <c r="E13" s="128">
        <v>3</v>
      </c>
      <c r="F13" s="128">
        <v>1</v>
      </c>
      <c r="G13" s="128">
        <v>2</v>
      </c>
      <c r="H13" s="128">
        <v>0</v>
      </c>
      <c r="I13" s="128">
        <v>2</v>
      </c>
      <c r="J13" s="128">
        <v>1</v>
      </c>
      <c r="K13" s="128">
        <v>4</v>
      </c>
      <c r="L13" s="128">
        <v>1</v>
      </c>
      <c r="M13" s="128">
        <v>0</v>
      </c>
      <c r="N13" s="128">
        <v>5</v>
      </c>
      <c r="O13" s="128">
        <v>0</v>
      </c>
      <c r="P13" s="128">
        <v>3</v>
      </c>
      <c r="Q13" s="128">
        <v>4</v>
      </c>
      <c r="R13" s="128">
        <v>7</v>
      </c>
      <c r="S13" s="128">
        <v>2</v>
      </c>
      <c r="T13" s="128">
        <v>0</v>
      </c>
      <c r="U13" s="128">
        <v>4</v>
      </c>
      <c r="V13" s="128">
        <v>0</v>
      </c>
      <c r="W13" s="128">
        <v>1</v>
      </c>
      <c r="X13" s="128">
        <v>0</v>
      </c>
      <c r="Y13" s="128">
        <v>4</v>
      </c>
      <c r="Z13" s="128">
        <v>2</v>
      </c>
      <c r="AA13" s="128">
        <v>15</v>
      </c>
      <c r="AB13" s="128">
        <v>3</v>
      </c>
      <c r="AC13" s="128">
        <v>4</v>
      </c>
      <c r="AD13" s="128">
        <v>2</v>
      </c>
      <c r="AE13" s="128">
        <v>2</v>
      </c>
      <c r="AF13" s="128">
        <v>4</v>
      </c>
      <c r="AG13" s="128">
        <v>3</v>
      </c>
      <c r="AH13" s="128">
        <v>1</v>
      </c>
      <c r="AI13" s="128">
        <v>3</v>
      </c>
      <c r="AJ13" s="128">
        <v>2</v>
      </c>
      <c r="AK13" s="128">
        <v>3</v>
      </c>
      <c r="AL13" s="128">
        <v>2</v>
      </c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</row>
    <row r="14" spans="1:54">
      <c r="A14" s="178" t="s">
        <v>28</v>
      </c>
      <c r="B14" s="115">
        <f t="shared" si="0"/>
        <v>16</v>
      </c>
      <c r="C14" s="128">
        <v>0</v>
      </c>
      <c r="D14" s="128">
        <v>0</v>
      </c>
      <c r="E14" s="128">
        <v>0</v>
      </c>
      <c r="F14" s="128">
        <v>0</v>
      </c>
      <c r="G14" s="128">
        <v>1</v>
      </c>
      <c r="H14" s="128">
        <v>0</v>
      </c>
      <c r="I14" s="128">
        <v>0</v>
      </c>
      <c r="J14" s="128">
        <v>1</v>
      </c>
      <c r="K14" s="128">
        <v>0</v>
      </c>
      <c r="L14" s="128">
        <v>2</v>
      </c>
      <c r="M14" s="128">
        <v>1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1</v>
      </c>
      <c r="V14" s="128">
        <v>0</v>
      </c>
      <c r="W14" s="128">
        <v>0</v>
      </c>
      <c r="X14" s="128">
        <v>0</v>
      </c>
      <c r="Y14" s="128">
        <v>3</v>
      </c>
      <c r="Z14" s="128">
        <v>0</v>
      </c>
      <c r="AA14" s="128">
        <v>2</v>
      </c>
      <c r="AB14" s="128">
        <v>1</v>
      </c>
      <c r="AC14" s="128">
        <v>3</v>
      </c>
      <c r="AD14" s="128">
        <v>0</v>
      </c>
      <c r="AE14" s="128">
        <v>0</v>
      </c>
      <c r="AF14" s="128">
        <v>0</v>
      </c>
      <c r="AG14" s="128">
        <v>1</v>
      </c>
      <c r="AH14" s="128">
        <v>0</v>
      </c>
      <c r="AI14" s="128">
        <v>0</v>
      </c>
      <c r="AJ14" s="128">
        <v>0</v>
      </c>
      <c r="AK14" s="128">
        <v>0</v>
      </c>
      <c r="AL14" s="128">
        <v>0</v>
      </c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</row>
    <row r="15" spans="1:54">
      <c r="A15" s="178" t="s">
        <v>29</v>
      </c>
      <c r="B15" s="115">
        <f t="shared" si="0"/>
        <v>136</v>
      </c>
      <c r="C15" s="128">
        <v>2</v>
      </c>
      <c r="D15" s="128">
        <v>3</v>
      </c>
      <c r="E15" s="128">
        <v>2</v>
      </c>
      <c r="F15" s="128">
        <v>3</v>
      </c>
      <c r="G15" s="128">
        <v>2</v>
      </c>
      <c r="H15" s="128">
        <v>5</v>
      </c>
      <c r="I15" s="128">
        <v>1</v>
      </c>
      <c r="J15" s="128">
        <v>3</v>
      </c>
      <c r="K15" s="128">
        <v>1</v>
      </c>
      <c r="L15" s="128">
        <v>4</v>
      </c>
      <c r="M15" s="128">
        <v>6</v>
      </c>
      <c r="N15" s="128">
        <v>6</v>
      </c>
      <c r="O15" s="128">
        <v>5</v>
      </c>
      <c r="P15" s="128">
        <v>3</v>
      </c>
      <c r="Q15" s="128">
        <v>4</v>
      </c>
      <c r="R15" s="128">
        <v>6</v>
      </c>
      <c r="S15" s="128">
        <v>0</v>
      </c>
      <c r="T15" s="128">
        <v>0</v>
      </c>
      <c r="U15" s="128">
        <v>1</v>
      </c>
      <c r="V15" s="128">
        <v>2</v>
      </c>
      <c r="W15" s="128">
        <v>0</v>
      </c>
      <c r="X15" s="128">
        <v>1</v>
      </c>
      <c r="Y15" s="128">
        <v>1</v>
      </c>
      <c r="Z15" s="128">
        <v>11</v>
      </c>
      <c r="AA15" s="128">
        <v>4</v>
      </c>
      <c r="AB15" s="128">
        <v>1</v>
      </c>
      <c r="AC15" s="128">
        <v>2</v>
      </c>
      <c r="AD15" s="128">
        <v>7</v>
      </c>
      <c r="AE15" s="128">
        <v>4</v>
      </c>
      <c r="AF15" s="128">
        <v>4</v>
      </c>
      <c r="AG15" s="128">
        <v>16</v>
      </c>
      <c r="AH15" s="128">
        <v>11</v>
      </c>
      <c r="AI15" s="128">
        <v>4</v>
      </c>
      <c r="AJ15" s="128">
        <v>6</v>
      </c>
      <c r="AK15" s="128">
        <v>1</v>
      </c>
      <c r="AL15" s="128">
        <v>4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</row>
    <row r="16" spans="1:54">
      <c r="A16" s="178" t="s">
        <v>33</v>
      </c>
      <c r="B16" s="115">
        <f t="shared" si="0"/>
        <v>12</v>
      </c>
      <c r="C16" s="128">
        <v>0</v>
      </c>
      <c r="D16" s="128">
        <v>0</v>
      </c>
      <c r="E16" s="128">
        <v>0</v>
      </c>
      <c r="F16" s="128">
        <v>1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3</v>
      </c>
      <c r="N16" s="128">
        <v>1</v>
      </c>
      <c r="O16" s="128">
        <v>2</v>
      </c>
      <c r="P16" s="128">
        <v>0</v>
      </c>
      <c r="Q16" s="128">
        <v>1</v>
      </c>
      <c r="R16" s="128">
        <v>1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2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1</v>
      </c>
      <c r="AJ16" s="128">
        <v>0</v>
      </c>
      <c r="AK16" s="128">
        <v>0</v>
      </c>
      <c r="AL16" s="128">
        <v>0</v>
      </c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</row>
    <row r="17" spans="1:55">
      <c r="A17" s="178" t="s">
        <v>58</v>
      </c>
      <c r="B17" s="115">
        <f t="shared" si="0"/>
        <v>16</v>
      </c>
      <c r="C17" s="128">
        <v>1</v>
      </c>
      <c r="D17" s="128">
        <v>2</v>
      </c>
      <c r="E17" s="128">
        <v>0</v>
      </c>
      <c r="F17" s="128">
        <v>1</v>
      </c>
      <c r="G17" s="128">
        <v>0</v>
      </c>
      <c r="H17" s="128">
        <v>0</v>
      </c>
      <c r="I17" s="128">
        <v>0</v>
      </c>
      <c r="J17" s="128">
        <v>1</v>
      </c>
      <c r="K17" s="128">
        <v>0</v>
      </c>
      <c r="L17" s="128">
        <v>0</v>
      </c>
      <c r="M17" s="128">
        <v>1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1</v>
      </c>
      <c r="AC17" s="128">
        <v>4</v>
      </c>
      <c r="AD17" s="128">
        <v>0</v>
      </c>
      <c r="AE17" s="128">
        <v>2</v>
      </c>
      <c r="AF17" s="128">
        <v>0</v>
      </c>
      <c r="AG17" s="128">
        <v>2</v>
      </c>
      <c r="AH17" s="128">
        <v>0</v>
      </c>
      <c r="AI17" s="128">
        <v>0</v>
      </c>
      <c r="AJ17" s="128">
        <v>1</v>
      </c>
      <c r="AK17" s="128">
        <v>0</v>
      </c>
      <c r="AL17" s="128">
        <v>0</v>
      </c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</row>
    <row r="18" spans="1:55">
      <c r="A18" s="178" t="s">
        <v>30</v>
      </c>
      <c r="B18" s="115">
        <f t="shared" si="0"/>
        <v>14</v>
      </c>
      <c r="C18" s="128">
        <v>0</v>
      </c>
      <c r="D18" s="128">
        <v>0</v>
      </c>
      <c r="E18" s="128">
        <v>1</v>
      </c>
      <c r="F18" s="128">
        <v>0</v>
      </c>
      <c r="G18" s="128">
        <v>0</v>
      </c>
      <c r="H18" s="128">
        <v>0</v>
      </c>
      <c r="I18" s="128">
        <v>1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1</v>
      </c>
      <c r="T18" s="128">
        <v>0</v>
      </c>
      <c r="U18" s="128">
        <v>0</v>
      </c>
      <c r="V18" s="128">
        <v>1</v>
      </c>
      <c r="W18" s="128">
        <v>1</v>
      </c>
      <c r="X18" s="128">
        <v>0</v>
      </c>
      <c r="Y18" s="128">
        <v>2</v>
      </c>
      <c r="Z18" s="128">
        <v>0</v>
      </c>
      <c r="AA18" s="128">
        <v>1</v>
      </c>
      <c r="AB18" s="128">
        <v>1</v>
      </c>
      <c r="AC18" s="128">
        <v>4</v>
      </c>
      <c r="AD18" s="128">
        <v>0</v>
      </c>
      <c r="AE18" s="128">
        <v>0</v>
      </c>
      <c r="AF18" s="128">
        <v>0</v>
      </c>
      <c r="AG18" s="128">
        <v>1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</row>
    <row r="19" spans="1:55">
      <c r="A19" s="178" t="s">
        <v>35</v>
      </c>
      <c r="B19" s="115">
        <f t="shared" si="0"/>
        <v>17</v>
      </c>
      <c r="C19" s="128">
        <v>1</v>
      </c>
      <c r="D19" s="128">
        <v>0</v>
      </c>
      <c r="E19" s="128">
        <v>0</v>
      </c>
      <c r="F19" s="128">
        <v>0</v>
      </c>
      <c r="G19" s="128">
        <v>0</v>
      </c>
      <c r="H19" s="128">
        <v>1</v>
      </c>
      <c r="I19" s="128">
        <v>1</v>
      </c>
      <c r="J19" s="128">
        <v>2</v>
      </c>
      <c r="K19" s="128">
        <v>3</v>
      </c>
      <c r="L19" s="128">
        <v>0</v>
      </c>
      <c r="M19" s="128">
        <v>0</v>
      </c>
      <c r="N19" s="128">
        <v>0</v>
      </c>
      <c r="O19" s="128">
        <v>1</v>
      </c>
      <c r="P19" s="128">
        <v>0</v>
      </c>
      <c r="Q19" s="128">
        <v>4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1</v>
      </c>
      <c r="AD19" s="128">
        <v>1</v>
      </c>
      <c r="AE19" s="128">
        <v>0</v>
      </c>
      <c r="AF19" s="128">
        <v>0</v>
      </c>
      <c r="AG19" s="128">
        <v>0</v>
      </c>
      <c r="AH19" s="128">
        <v>0</v>
      </c>
      <c r="AI19" s="128">
        <v>2</v>
      </c>
      <c r="AJ19" s="128">
        <v>0</v>
      </c>
      <c r="AK19" s="128">
        <v>0</v>
      </c>
      <c r="AL19" s="128">
        <v>0</v>
      </c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</row>
    <row r="20" spans="1:55">
      <c r="A20" s="178" t="s">
        <v>59</v>
      </c>
      <c r="B20" s="115">
        <f t="shared" si="0"/>
        <v>11</v>
      </c>
      <c r="C20" s="128">
        <v>0</v>
      </c>
      <c r="D20" s="128">
        <v>1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1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1</v>
      </c>
      <c r="AD20" s="128">
        <v>0</v>
      </c>
      <c r="AE20" s="128">
        <v>0</v>
      </c>
      <c r="AF20" s="128">
        <v>0</v>
      </c>
      <c r="AG20" s="128">
        <v>2</v>
      </c>
      <c r="AH20" s="128">
        <v>0</v>
      </c>
      <c r="AI20" s="128">
        <v>1</v>
      </c>
      <c r="AJ20" s="128">
        <v>1</v>
      </c>
      <c r="AK20" s="128">
        <v>1</v>
      </c>
      <c r="AL20" s="128">
        <v>3</v>
      </c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</row>
    <row r="21" spans="1:55">
      <c r="A21" s="178" t="s">
        <v>60</v>
      </c>
      <c r="B21" s="115">
        <f t="shared" si="0"/>
        <v>13</v>
      </c>
      <c r="C21" s="128">
        <v>0</v>
      </c>
      <c r="D21" s="128">
        <v>0</v>
      </c>
      <c r="E21" s="128">
        <v>0</v>
      </c>
      <c r="F21" s="128">
        <v>1</v>
      </c>
      <c r="G21" s="128">
        <v>1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1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1</v>
      </c>
      <c r="AB21" s="128">
        <v>1</v>
      </c>
      <c r="AC21" s="128">
        <v>3</v>
      </c>
      <c r="AD21" s="128">
        <v>0</v>
      </c>
      <c r="AE21" s="128">
        <v>1</v>
      </c>
      <c r="AF21" s="128">
        <v>1</v>
      </c>
      <c r="AG21" s="128">
        <v>2</v>
      </c>
      <c r="AH21" s="128">
        <v>0</v>
      </c>
      <c r="AI21" s="128">
        <v>0</v>
      </c>
      <c r="AJ21" s="128">
        <v>1</v>
      </c>
      <c r="AK21" s="128">
        <v>0</v>
      </c>
      <c r="AL21" s="128">
        <v>0</v>
      </c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</row>
    <row r="22" spans="1:55">
      <c r="A22" s="178" t="s">
        <v>61</v>
      </c>
      <c r="B22" s="115">
        <f t="shared" si="0"/>
        <v>5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1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1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1</v>
      </c>
      <c r="AI22" s="128">
        <v>1</v>
      </c>
      <c r="AJ22" s="128">
        <v>1</v>
      </c>
      <c r="AK22" s="128">
        <v>0</v>
      </c>
      <c r="AL22" s="128">
        <v>0</v>
      </c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</row>
    <row r="23" spans="1:55">
      <c r="A23" s="178" t="s">
        <v>62</v>
      </c>
      <c r="B23" s="115">
        <f t="shared" si="0"/>
        <v>8</v>
      </c>
      <c r="C23" s="128">
        <v>0</v>
      </c>
      <c r="D23" s="128">
        <v>0</v>
      </c>
      <c r="E23" s="128">
        <v>0</v>
      </c>
      <c r="F23" s="128">
        <v>1</v>
      </c>
      <c r="G23" s="128">
        <v>0</v>
      </c>
      <c r="H23" s="128">
        <v>1</v>
      </c>
      <c r="I23" s="128">
        <v>2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1</v>
      </c>
      <c r="Z23" s="128">
        <v>2</v>
      </c>
      <c r="AA23" s="128">
        <v>0</v>
      </c>
      <c r="AB23" s="128">
        <v>0</v>
      </c>
      <c r="AC23" s="128">
        <v>1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</row>
    <row r="24" spans="1:55">
      <c r="A24" s="178" t="s">
        <v>63</v>
      </c>
      <c r="B24" s="115">
        <f t="shared" si="0"/>
        <v>19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1</v>
      </c>
      <c r="I24" s="128">
        <v>0</v>
      </c>
      <c r="J24" s="128">
        <v>0</v>
      </c>
      <c r="K24" s="128">
        <v>1</v>
      </c>
      <c r="L24" s="128">
        <v>0</v>
      </c>
      <c r="M24" s="128">
        <v>1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1</v>
      </c>
      <c r="T24" s="128">
        <v>0</v>
      </c>
      <c r="U24" s="128">
        <v>1</v>
      </c>
      <c r="V24" s="128">
        <v>0</v>
      </c>
      <c r="W24" s="128">
        <v>0</v>
      </c>
      <c r="X24" s="128">
        <v>0</v>
      </c>
      <c r="Y24" s="128">
        <v>1</v>
      </c>
      <c r="Z24" s="128">
        <v>0</v>
      </c>
      <c r="AA24" s="128">
        <v>2</v>
      </c>
      <c r="AB24" s="128">
        <v>0</v>
      </c>
      <c r="AC24" s="128">
        <v>0</v>
      </c>
      <c r="AD24" s="128">
        <v>0</v>
      </c>
      <c r="AE24" s="128">
        <v>2</v>
      </c>
      <c r="AF24" s="128">
        <v>1</v>
      </c>
      <c r="AG24" s="128">
        <v>1</v>
      </c>
      <c r="AH24" s="128">
        <v>2</v>
      </c>
      <c r="AI24" s="128">
        <v>1</v>
      </c>
      <c r="AJ24" s="128">
        <v>2</v>
      </c>
      <c r="AK24" s="128">
        <v>0</v>
      </c>
      <c r="AL24" s="128">
        <v>2</v>
      </c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</row>
    <row r="25" spans="1:55" s="181" customFormat="1">
      <c r="A25" s="179" t="s">
        <v>64</v>
      </c>
      <c r="B25" s="180">
        <f>SUM(B5:B24)</f>
        <v>630</v>
      </c>
      <c r="C25" s="180">
        <f t="shared" ref="C25:R25" si="1">SUM(C5:C24)</f>
        <v>10</v>
      </c>
      <c r="D25" s="180">
        <f t="shared" si="1"/>
        <v>14</v>
      </c>
      <c r="E25" s="180">
        <f t="shared" si="1"/>
        <v>12</v>
      </c>
      <c r="F25" s="180">
        <f t="shared" si="1"/>
        <v>13</v>
      </c>
      <c r="G25" s="180">
        <f t="shared" si="1"/>
        <v>11</v>
      </c>
      <c r="H25" s="180">
        <f t="shared" si="1"/>
        <v>11</v>
      </c>
      <c r="I25" s="180">
        <f t="shared" si="1"/>
        <v>16</v>
      </c>
      <c r="J25" s="180">
        <f t="shared" si="1"/>
        <v>10</v>
      </c>
      <c r="K25" s="180">
        <f t="shared" si="1"/>
        <v>11</v>
      </c>
      <c r="L25" s="180">
        <f t="shared" si="1"/>
        <v>14</v>
      </c>
      <c r="M25" s="180">
        <f t="shared" si="1"/>
        <v>17</v>
      </c>
      <c r="N25" s="180">
        <f t="shared" si="1"/>
        <v>14</v>
      </c>
      <c r="O25" s="180">
        <f t="shared" si="1"/>
        <v>11</v>
      </c>
      <c r="P25" s="180">
        <f t="shared" si="1"/>
        <v>15</v>
      </c>
      <c r="Q25" s="180">
        <f t="shared" si="1"/>
        <v>16</v>
      </c>
      <c r="R25" s="180">
        <f t="shared" si="1"/>
        <v>22</v>
      </c>
      <c r="S25" s="180">
        <f t="shared" ref="S25:BB25" si="2">SUM(S5:S24)</f>
        <v>12</v>
      </c>
      <c r="T25" s="180">
        <f t="shared" si="2"/>
        <v>5</v>
      </c>
      <c r="U25" s="180">
        <f t="shared" si="2"/>
        <v>10</v>
      </c>
      <c r="V25" s="180">
        <f t="shared" si="2"/>
        <v>4</v>
      </c>
      <c r="W25" s="180">
        <f t="shared" si="2"/>
        <v>3</v>
      </c>
      <c r="X25" s="180">
        <f t="shared" si="2"/>
        <v>4</v>
      </c>
      <c r="Y25" s="180">
        <f t="shared" si="2"/>
        <v>14</v>
      </c>
      <c r="Z25" s="180">
        <f t="shared" si="2"/>
        <v>25</v>
      </c>
      <c r="AA25" s="180">
        <f t="shared" si="2"/>
        <v>35</v>
      </c>
      <c r="AB25" s="180">
        <f t="shared" si="2"/>
        <v>21</v>
      </c>
      <c r="AC25" s="180">
        <f t="shared" si="2"/>
        <v>35</v>
      </c>
      <c r="AD25" s="180">
        <f t="shared" si="2"/>
        <v>18</v>
      </c>
      <c r="AE25" s="180">
        <f t="shared" si="2"/>
        <v>28</v>
      </c>
      <c r="AF25" s="180">
        <f t="shared" si="2"/>
        <v>24</v>
      </c>
      <c r="AG25" s="180">
        <f t="shared" si="2"/>
        <v>46</v>
      </c>
      <c r="AH25" s="180">
        <f t="shared" si="2"/>
        <v>33</v>
      </c>
      <c r="AI25" s="180">
        <f t="shared" si="2"/>
        <v>27</v>
      </c>
      <c r="AJ25" s="180">
        <f t="shared" si="2"/>
        <v>29</v>
      </c>
      <c r="AK25" s="180">
        <f t="shared" si="2"/>
        <v>17</v>
      </c>
      <c r="AL25" s="180">
        <f t="shared" si="2"/>
        <v>23</v>
      </c>
      <c r="AM25" s="180">
        <f t="shared" si="2"/>
        <v>0</v>
      </c>
      <c r="AN25" s="180">
        <f t="shared" si="2"/>
        <v>0</v>
      </c>
      <c r="AO25" s="180">
        <f t="shared" si="2"/>
        <v>0</v>
      </c>
      <c r="AP25" s="180">
        <f t="shared" si="2"/>
        <v>0</v>
      </c>
      <c r="AQ25" s="180">
        <f t="shared" si="2"/>
        <v>0</v>
      </c>
      <c r="AR25" s="180">
        <f t="shared" si="2"/>
        <v>0</v>
      </c>
      <c r="AS25" s="180">
        <f t="shared" si="2"/>
        <v>0</v>
      </c>
      <c r="AT25" s="180">
        <f t="shared" si="2"/>
        <v>0</v>
      </c>
      <c r="AU25" s="180">
        <f t="shared" si="2"/>
        <v>0</v>
      </c>
      <c r="AV25" s="180">
        <f t="shared" si="2"/>
        <v>0</v>
      </c>
      <c r="AW25" s="180">
        <f t="shared" si="2"/>
        <v>0</v>
      </c>
      <c r="AX25" s="180">
        <f t="shared" si="2"/>
        <v>0</v>
      </c>
      <c r="AY25" s="180">
        <f t="shared" si="2"/>
        <v>0</v>
      </c>
      <c r="AZ25" s="180">
        <f t="shared" si="2"/>
        <v>0</v>
      </c>
      <c r="BA25" s="180">
        <f t="shared" si="2"/>
        <v>0</v>
      </c>
      <c r="BB25" s="180">
        <f t="shared" si="2"/>
        <v>0</v>
      </c>
    </row>
    <row r="26" spans="1:55">
      <c r="AL26" s="132"/>
      <c r="AN26" s="125"/>
      <c r="AU26" s="125"/>
      <c r="AW26" s="125"/>
    </row>
    <row r="27" spans="1:55">
      <c r="Z27" s="136"/>
    </row>
    <row r="28" spans="1:55" s="182" customFormat="1">
      <c r="H28" s="183" t="s">
        <v>381</v>
      </c>
      <c r="J28" s="184"/>
      <c r="K28" s="184"/>
      <c r="L28" s="184"/>
      <c r="S28" s="185"/>
      <c r="T28" s="185"/>
    </row>
    <row r="29" spans="1:55" s="182" customFormat="1">
      <c r="G29" s="186" t="s">
        <v>865</v>
      </c>
      <c r="J29" s="184"/>
      <c r="K29" s="184"/>
      <c r="L29" s="184"/>
      <c r="Q29" s="183"/>
    </row>
    <row r="30" spans="1:55" s="182" customFormat="1">
      <c r="A30" s="187" t="s">
        <v>67</v>
      </c>
      <c r="B30" s="188" t="s">
        <v>41</v>
      </c>
      <c r="C30" s="189" t="s">
        <v>94</v>
      </c>
      <c r="D30" s="189" t="s">
        <v>95</v>
      </c>
      <c r="E30" s="189" t="s">
        <v>96</v>
      </c>
      <c r="F30" s="189" t="s">
        <v>97</v>
      </c>
      <c r="G30" s="189" t="s">
        <v>98</v>
      </c>
      <c r="H30" s="189" t="s">
        <v>99</v>
      </c>
      <c r="I30" s="189" t="s">
        <v>100</v>
      </c>
      <c r="J30" s="189" t="s">
        <v>101</v>
      </c>
      <c r="K30" s="189" t="s">
        <v>102</v>
      </c>
      <c r="L30" s="189" t="s">
        <v>103</v>
      </c>
      <c r="M30" s="189" t="s">
        <v>104</v>
      </c>
      <c r="N30" s="189" t="s">
        <v>105</v>
      </c>
      <c r="O30" s="189" t="s">
        <v>106</v>
      </c>
      <c r="P30" s="189" t="s">
        <v>107</v>
      </c>
      <c r="Q30" s="189" t="s">
        <v>108</v>
      </c>
      <c r="R30" s="189" t="s">
        <v>109</v>
      </c>
      <c r="S30" s="189" t="s">
        <v>110</v>
      </c>
      <c r="T30" s="189" t="s">
        <v>111</v>
      </c>
      <c r="U30" s="189" t="s">
        <v>112</v>
      </c>
      <c r="V30" s="189" t="s">
        <v>113</v>
      </c>
      <c r="W30" s="189" t="s">
        <v>114</v>
      </c>
      <c r="X30" s="189" t="s">
        <v>115</v>
      </c>
      <c r="Y30" s="189" t="s">
        <v>116</v>
      </c>
      <c r="Z30" s="189" t="s">
        <v>117</v>
      </c>
      <c r="AA30" s="189" t="s">
        <v>118</v>
      </c>
      <c r="AB30" s="189" t="s">
        <v>119</v>
      </c>
      <c r="AC30" s="189" t="s">
        <v>120</v>
      </c>
      <c r="AD30" s="189" t="s">
        <v>121</v>
      </c>
      <c r="AE30" s="189" t="s">
        <v>122</v>
      </c>
      <c r="AF30" s="189" t="s">
        <v>123</v>
      </c>
      <c r="AG30" s="189" t="s">
        <v>124</v>
      </c>
      <c r="AH30" s="189" t="s">
        <v>125</v>
      </c>
      <c r="AI30" s="189" t="s">
        <v>126</v>
      </c>
      <c r="AJ30" s="189" t="s">
        <v>127</v>
      </c>
      <c r="AK30" s="189" t="s">
        <v>128</v>
      </c>
      <c r="AL30" s="189" t="s">
        <v>129</v>
      </c>
      <c r="AM30" s="189" t="s">
        <v>130</v>
      </c>
      <c r="AN30" s="189" t="s">
        <v>131</v>
      </c>
      <c r="AO30" s="189" t="s">
        <v>132</v>
      </c>
      <c r="AP30" s="189" t="s">
        <v>133</v>
      </c>
      <c r="AQ30" s="189" t="s">
        <v>134</v>
      </c>
      <c r="AR30" s="189" t="s">
        <v>135</v>
      </c>
      <c r="AS30" s="189" t="s">
        <v>136</v>
      </c>
      <c r="AT30" s="189" t="s">
        <v>137</v>
      </c>
      <c r="AU30" s="189" t="s">
        <v>138</v>
      </c>
      <c r="AV30" s="189" t="s">
        <v>139</v>
      </c>
      <c r="AW30" s="189" t="s">
        <v>140</v>
      </c>
      <c r="AX30" s="189" t="s">
        <v>141</v>
      </c>
      <c r="AY30" s="189" t="s">
        <v>142</v>
      </c>
      <c r="AZ30" s="189" t="s">
        <v>143</v>
      </c>
      <c r="BA30" s="190" t="s">
        <v>144</v>
      </c>
      <c r="BB30" s="189" t="s">
        <v>145</v>
      </c>
      <c r="BC30" s="189" t="s">
        <v>369</v>
      </c>
    </row>
    <row r="31" spans="1:55" s="194" customFormat="1">
      <c r="A31" s="191" t="s">
        <v>382</v>
      </c>
      <c r="B31" s="192">
        <f t="shared" ref="B31:B34" si="3">SUM(C31:BC31)</f>
        <v>630</v>
      </c>
      <c r="C31" s="193">
        <f>C25</f>
        <v>10</v>
      </c>
      <c r="D31" s="193">
        <f t="shared" ref="D31:BB31" si="4">D25</f>
        <v>14</v>
      </c>
      <c r="E31" s="193">
        <f t="shared" si="4"/>
        <v>12</v>
      </c>
      <c r="F31" s="193">
        <f t="shared" si="4"/>
        <v>13</v>
      </c>
      <c r="G31" s="193">
        <f t="shared" si="4"/>
        <v>11</v>
      </c>
      <c r="H31" s="193">
        <f t="shared" si="4"/>
        <v>11</v>
      </c>
      <c r="I31" s="193">
        <f t="shared" si="4"/>
        <v>16</v>
      </c>
      <c r="J31" s="193">
        <f t="shared" si="4"/>
        <v>10</v>
      </c>
      <c r="K31" s="193">
        <f t="shared" si="4"/>
        <v>11</v>
      </c>
      <c r="L31" s="193">
        <f t="shared" si="4"/>
        <v>14</v>
      </c>
      <c r="M31" s="193">
        <f t="shared" si="4"/>
        <v>17</v>
      </c>
      <c r="N31" s="193">
        <f t="shared" si="4"/>
        <v>14</v>
      </c>
      <c r="O31" s="193">
        <f t="shared" si="4"/>
        <v>11</v>
      </c>
      <c r="P31" s="193">
        <f t="shared" si="4"/>
        <v>15</v>
      </c>
      <c r="Q31" s="193">
        <f t="shared" si="4"/>
        <v>16</v>
      </c>
      <c r="R31" s="193">
        <f t="shared" si="4"/>
        <v>22</v>
      </c>
      <c r="S31" s="193">
        <f t="shared" si="4"/>
        <v>12</v>
      </c>
      <c r="T31" s="193">
        <f t="shared" si="4"/>
        <v>5</v>
      </c>
      <c r="U31" s="193">
        <f t="shared" si="4"/>
        <v>10</v>
      </c>
      <c r="V31" s="193">
        <f t="shared" si="4"/>
        <v>4</v>
      </c>
      <c r="W31" s="193">
        <f t="shared" si="4"/>
        <v>3</v>
      </c>
      <c r="X31" s="193">
        <f t="shared" si="4"/>
        <v>4</v>
      </c>
      <c r="Y31" s="193">
        <f t="shared" si="4"/>
        <v>14</v>
      </c>
      <c r="Z31" s="193">
        <f t="shared" si="4"/>
        <v>25</v>
      </c>
      <c r="AA31" s="193">
        <f t="shared" si="4"/>
        <v>35</v>
      </c>
      <c r="AB31" s="193">
        <f t="shared" si="4"/>
        <v>21</v>
      </c>
      <c r="AC31" s="193">
        <f t="shared" si="4"/>
        <v>35</v>
      </c>
      <c r="AD31" s="193">
        <f t="shared" si="4"/>
        <v>18</v>
      </c>
      <c r="AE31" s="193">
        <f t="shared" si="4"/>
        <v>28</v>
      </c>
      <c r="AF31" s="193">
        <f t="shared" si="4"/>
        <v>24</v>
      </c>
      <c r="AG31" s="193">
        <f t="shared" si="4"/>
        <v>46</v>
      </c>
      <c r="AH31" s="193">
        <f t="shared" si="4"/>
        <v>33</v>
      </c>
      <c r="AI31" s="193">
        <f t="shared" si="4"/>
        <v>27</v>
      </c>
      <c r="AJ31" s="193">
        <f t="shared" si="4"/>
        <v>29</v>
      </c>
      <c r="AK31" s="193">
        <f t="shared" si="4"/>
        <v>17</v>
      </c>
      <c r="AL31" s="193">
        <f t="shared" si="4"/>
        <v>23</v>
      </c>
      <c r="AM31" s="193">
        <f t="shared" si="4"/>
        <v>0</v>
      </c>
      <c r="AN31" s="193">
        <f t="shared" si="4"/>
        <v>0</v>
      </c>
      <c r="AO31" s="193">
        <f t="shared" si="4"/>
        <v>0</v>
      </c>
      <c r="AP31" s="193">
        <f t="shared" si="4"/>
        <v>0</v>
      </c>
      <c r="AQ31" s="193">
        <f t="shared" si="4"/>
        <v>0</v>
      </c>
      <c r="AR31" s="193">
        <f t="shared" si="4"/>
        <v>0</v>
      </c>
      <c r="AS31" s="193">
        <f t="shared" si="4"/>
        <v>0</v>
      </c>
      <c r="AT31" s="193">
        <f t="shared" si="4"/>
        <v>0</v>
      </c>
      <c r="AU31" s="193">
        <f t="shared" si="4"/>
        <v>0</v>
      </c>
      <c r="AV31" s="193">
        <f t="shared" si="4"/>
        <v>0</v>
      </c>
      <c r="AW31" s="193">
        <f t="shared" si="4"/>
        <v>0</v>
      </c>
      <c r="AX31" s="193">
        <f t="shared" si="4"/>
        <v>0</v>
      </c>
      <c r="AY31" s="193">
        <f t="shared" si="4"/>
        <v>0</v>
      </c>
      <c r="AZ31" s="193">
        <f t="shared" si="4"/>
        <v>0</v>
      </c>
      <c r="BA31" s="193">
        <f t="shared" si="4"/>
        <v>0</v>
      </c>
      <c r="BB31" s="193">
        <f t="shared" si="4"/>
        <v>0</v>
      </c>
      <c r="BC31" s="281"/>
    </row>
    <row r="32" spans="1:55" s="197" customFormat="1">
      <c r="A32" s="191" t="s">
        <v>332</v>
      </c>
      <c r="B32" s="192">
        <f t="shared" si="3"/>
        <v>1731</v>
      </c>
      <c r="C32" s="195">
        <v>2</v>
      </c>
      <c r="D32" s="195">
        <v>1</v>
      </c>
      <c r="E32" s="195">
        <v>2</v>
      </c>
      <c r="F32" s="195">
        <v>2</v>
      </c>
      <c r="G32" s="195">
        <v>2</v>
      </c>
      <c r="H32" s="195">
        <v>2</v>
      </c>
      <c r="I32" s="195">
        <v>8</v>
      </c>
      <c r="J32" s="195">
        <v>5</v>
      </c>
      <c r="K32" s="195">
        <v>2</v>
      </c>
      <c r="L32" s="195">
        <v>5</v>
      </c>
      <c r="M32" s="195">
        <v>4</v>
      </c>
      <c r="N32" s="195">
        <v>11</v>
      </c>
      <c r="O32" s="195">
        <v>5</v>
      </c>
      <c r="P32" s="195">
        <v>10</v>
      </c>
      <c r="Q32" s="195">
        <v>10</v>
      </c>
      <c r="R32" s="195">
        <v>7</v>
      </c>
      <c r="S32" s="195">
        <v>7</v>
      </c>
      <c r="T32" s="195">
        <v>6</v>
      </c>
      <c r="U32" s="195">
        <v>6</v>
      </c>
      <c r="V32" s="195">
        <v>12</v>
      </c>
      <c r="W32" s="195">
        <v>12</v>
      </c>
      <c r="X32" s="195">
        <v>10</v>
      </c>
      <c r="Y32" s="195">
        <v>22</v>
      </c>
      <c r="Z32" s="195">
        <v>29</v>
      </c>
      <c r="AA32" s="195">
        <v>63</v>
      </c>
      <c r="AB32" s="195">
        <v>68</v>
      </c>
      <c r="AC32" s="195">
        <v>88</v>
      </c>
      <c r="AD32" s="195">
        <v>124</v>
      </c>
      <c r="AE32" s="195">
        <v>93</v>
      </c>
      <c r="AF32" s="195">
        <v>123</v>
      </c>
      <c r="AG32" s="195">
        <v>104</v>
      </c>
      <c r="AH32" s="195">
        <v>94</v>
      </c>
      <c r="AI32" s="195">
        <v>109</v>
      </c>
      <c r="AJ32" s="195">
        <v>75</v>
      </c>
      <c r="AK32" s="195">
        <v>99</v>
      </c>
      <c r="AL32" s="195">
        <v>73</v>
      </c>
      <c r="AM32" s="195">
        <v>78</v>
      </c>
      <c r="AN32" s="195">
        <v>86</v>
      </c>
      <c r="AO32" s="195">
        <v>48</v>
      </c>
      <c r="AP32" s="195">
        <v>69</v>
      </c>
      <c r="AQ32" s="195">
        <v>41</v>
      </c>
      <c r="AR32" s="195">
        <v>27</v>
      </c>
      <c r="AS32" s="195">
        <v>17</v>
      </c>
      <c r="AT32" s="195">
        <v>12</v>
      </c>
      <c r="AU32" s="195">
        <v>9</v>
      </c>
      <c r="AV32" s="195">
        <v>11</v>
      </c>
      <c r="AW32" s="195">
        <v>13</v>
      </c>
      <c r="AX32" s="195">
        <v>11</v>
      </c>
      <c r="AY32" s="195">
        <v>6</v>
      </c>
      <c r="AZ32" s="195">
        <v>1</v>
      </c>
      <c r="BA32" s="196">
        <v>2</v>
      </c>
      <c r="BB32" s="195">
        <v>5</v>
      </c>
      <c r="BC32" s="282"/>
    </row>
    <row r="33" spans="1:67" s="186" customFormat="1">
      <c r="A33" s="198">
        <v>2565</v>
      </c>
      <c r="B33" s="192">
        <f t="shared" si="3"/>
        <v>606</v>
      </c>
      <c r="C33" s="198">
        <v>1</v>
      </c>
      <c r="D33" s="198">
        <v>1</v>
      </c>
      <c r="E33" s="198">
        <v>6</v>
      </c>
      <c r="F33" s="198">
        <v>6</v>
      </c>
      <c r="G33" s="198">
        <v>2</v>
      </c>
      <c r="H33" s="198">
        <v>5</v>
      </c>
      <c r="I33" s="198">
        <v>1</v>
      </c>
      <c r="J33" s="198">
        <v>2</v>
      </c>
      <c r="K33" s="198">
        <v>2</v>
      </c>
      <c r="L33" s="198">
        <v>0</v>
      </c>
      <c r="M33" s="198">
        <v>0</v>
      </c>
      <c r="N33" s="198">
        <v>0</v>
      </c>
      <c r="O33" s="198">
        <v>1</v>
      </c>
      <c r="P33" s="198">
        <v>2</v>
      </c>
      <c r="Q33" s="198">
        <v>0</v>
      </c>
      <c r="R33" s="198">
        <v>4</v>
      </c>
      <c r="S33" s="198">
        <v>0</v>
      </c>
      <c r="T33" s="198">
        <v>6</v>
      </c>
      <c r="U33" s="198">
        <v>1</v>
      </c>
      <c r="V33" s="198">
        <v>7</v>
      </c>
      <c r="W33" s="198">
        <v>11</v>
      </c>
      <c r="X33" s="198">
        <v>19</v>
      </c>
      <c r="Y33" s="198">
        <v>45</v>
      </c>
      <c r="Z33" s="198">
        <v>38</v>
      </c>
      <c r="AA33" s="198">
        <v>34</v>
      </c>
      <c r="AB33" s="198">
        <v>39</v>
      </c>
      <c r="AC33" s="198">
        <v>35</v>
      </c>
      <c r="AD33" s="198">
        <v>19</v>
      </c>
      <c r="AE33" s="198">
        <v>15</v>
      </c>
      <c r="AF33" s="198">
        <v>20</v>
      </c>
      <c r="AG33" s="198">
        <v>26</v>
      </c>
      <c r="AH33" s="198">
        <v>18</v>
      </c>
      <c r="AI33" s="198">
        <v>31</v>
      </c>
      <c r="AJ33" s="198">
        <v>23</v>
      </c>
      <c r="AK33" s="198">
        <v>28</v>
      </c>
      <c r="AL33" s="198">
        <v>26</v>
      </c>
      <c r="AM33" s="198">
        <v>20</v>
      </c>
      <c r="AN33" s="198">
        <v>17</v>
      </c>
      <c r="AO33" s="198">
        <v>9</v>
      </c>
      <c r="AP33" s="198">
        <v>10</v>
      </c>
      <c r="AQ33" s="198">
        <v>13</v>
      </c>
      <c r="AR33" s="198">
        <v>6</v>
      </c>
      <c r="AS33" s="198">
        <v>5</v>
      </c>
      <c r="AT33" s="198">
        <v>11</v>
      </c>
      <c r="AU33" s="198">
        <v>11</v>
      </c>
      <c r="AV33" s="198">
        <v>6</v>
      </c>
      <c r="AW33" s="198">
        <v>8</v>
      </c>
      <c r="AX33" s="198">
        <v>2</v>
      </c>
      <c r="AY33" s="198">
        <v>8</v>
      </c>
      <c r="AZ33" s="198">
        <v>5</v>
      </c>
      <c r="BA33" s="198">
        <v>0</v>
      </c>
      <c r="BB33" s="198">
        <v>1</v>
      </c>
      <c r="BC33" s="2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</row>
    <row r="34" spans="1:67" s="202" customFormat="1">
      <c r="A34" s="199">
        <v>2564</v>
      </c>
      <c r="B34" s="192">
        <f t="shared" si="3"/>
        <v>284</v>
      </c>
      <c r="C34" s="200">
        <v>6</v>
      </c>
      <c r="D34" s="200">
        <v>2</v>
      </c>
      <c r="E34" s="200">
        <v>0</v>
      </c>
      <c r="F34" s="200">
        <v>1</v>
      </c>
      <c r="G34" s="200">
        <v>0</v>
      </c>
      <c r="H34" s="200">
        <v>0</v>
      </c>
      <c r="I34" s="200">
        <v>1</v>
      </c>
      <c r="J34" s="200">
        <v>1</v>
      </c>
      <c r="K34" s="200">
        <v>1</v>
      </c>
      <c r="L34" s="200">
        <v>1</v>
      </c>
      <c r="M34" s="200">
        <v>1</v>
      </c>
      <c r="N34" s="200">
        <v>3</v>
      </c>
      <c r="O34" s="200">
        <v>1</v>
      </c>
      <c r="P34" s="200">
        <v>0</v>
      </c>
      <c r="Q34" s="200">
        <v>1</v>
      </c>
      <c r="R34" s="200">
        <v>2</v>
      </c>
      <c r="S34" s="200">
        <v>0</v>
      </c>
      <c r="T34" s="200">
        <v>1</v>
      </c>
      <c r="U34" s="200">
        <v>2</v>
      </c>
      <c r="V34" s="200">
        <v>0</v>
      </c>
      <c r="W34" s="200">
        <v>8</v>
      </c>
      <c r="X34" s="200">
        <v>14</v>
      </c>
      <c r="Y34" s="200">
        <v>11</v>
      </c>
      <c r="Z34" s="200">
        <v>13</v>
      </c>
      <c r="AA34" s="200">
        <v>6</v>
      </c>
      <c r="AB34" s="200">
        <v>12</v>
      </c>
      <c r="AC34" s="200">
        <v>5</v>
      </c>
      <c r="AD34" s="200">
        <v>5</v>
      </c>
      <c r="AE34" s="200">
        <v>11</v>
      </c>
      <c r="AF34" s="200">
        <v>6</v>
      </c>
      <c r="AG34" s="200">
        <v>11</v>
      </c>
      <c r="AH34" s="200">
        <v>6</v>
      </c>
      <c r="AI34" s="200">
        <v>13</v>
      </c>
      <c r="AJ34" s="200">
        <v>12</v>
      </c>
      <c r="AK34" s="200">
        <v>12</v>
      </c>
      <c r="AL34" s="200">
        <v>13</v>
      </c>
      <c r="AM34" s="200">
        <v>23</v>
      </c>
      <c r="AN34" s="200">
        <v>14</v>
      </c>
      <c r="AO34" s="200">
        <v>6</v>
      </c>
      <c r="AP34" s="200">
        <v>11</v>
      </c>
      <c r="AQ34" s="200">
        <v>12</v>
      </c>
      <c r="AR34" s="200">
        <v>13</v>
      </c>
      <c r="AS34" s="200">
        <v>8</v>
      </c>
      <c r="AT34" s="200">
        <v>3</v>
      </c>
      <c r="AU34" s="200">
        <v>1</v>
      </c>
      <c r="AV34" s="200">
        <v>4</v>
      </c>
      <c r="AW34" s="200">
        <v>0</v>
      </c>
      <c r="AX34" s="200">
        <v>1</v>
      </c>
      <c r="AY34" s="200">
        <v>5</v>
      </c>
      <c r="AZ34" s="200">
        <v>1</v>
      </c>
      <c r="BA34" s="201">
        <v>0</v>
      </c>
      <c r="BB34" s="200">
        <v>0</v>
      </c>
      <c r="BC34" s="284"/>
    </row>
    <row r="35" spans="1:67" s="204" customFormat="1">
      <c r="A35" s="199">
        <v>2563</v>
      </c>
      <c r="B35" s="192">
        <f>SUM(C35:BC35)</f>
        <v>1638</v>
      </c>
      <c r="C35" s="199">
        <v>18</v>
      </c>
      <c r="D35" s="199">
        <v>14</v>
      </c>
      <c r="E35" s="199">
        <v>10</v>
      </c>
      <c r="F35" s="199">
        <v>10</v>
      </c>
      <c r="G35" s="199">
        <v>12</v>
      </c>
      <c r="H35" s="199">
        <v>9</v>
      </c>
      <c r="I35" s="199">
        <v>17</v>
      </c>
      <c r="J35" s="199">
        <v>13</v>
      </c>
      <c r="K35" s="199">
        <v>9</v>
      </c>
      <c r="L35" s="199">
        <v>15</v>
      </c>
      <c r="M35" s="199">
        <v>16</v>
      </c>
      <c r="N35" s="199">
        <v>16</v>
      </c>
      <c r="O35" s="199">
        <v>20</v>
      </c>
      <c r="P35" s="199">
        <v>13</v>
      </c>
      <c r="Q35" s="199">
        <v>25</v>
      </c>
      <c r="R35" s="199">
        <v>36</v>
      </c>
      <c r="S35" s="199">
        <v>45</v>
      </c>
      <c r="T35" s="199">
        <v>37</v>
      </c>
      <c r="U35" s="199">
        <v>58</v>
      </c>
      <c r="V35" s="199">
        <v>40</v>
      </c>
      <c r="W35" s="199">
        <v>51</v>
      </c>
      <c r="X35" s="199">
        <v>44</v>
      </c>
      <c r="Y35" s="199">
        <v>49</v>
      </c>
      <c r="Z35" s="199">
        <v>48</v>
      </c>
      <c r="AA35" s="199">
        <v>47</v>
      </c>
      <c r="AB35" s="199">
        <v>78</v>
      </c>
      <c r="AC35" s="199">
        <v>75</v>
      </c>
      <c r="AD35" s="199">
        <v>85</v>
      </c>
      <c r="AE35" s="199">
        <v>92</v>
      </c>
      <c r="AF35" s="199">
        <v>68</v>
      </c>
      <c r="AG35" s="199">
        <v>60</v>
      </c>
      <c r="AH35" s="199">
        <v>66</v>
      </c>
      <c r="AI35" s="199">
        <v>83</v>
      </c>
      <c r="AJ35" s="199">
        <v>52</v>
      </c>
      <c r="AK35" s="199">
        <v>71</v>
      </c>
      <c r="AL35" s="199">
        <v>56</v>
      </c>
      <c r="AM35" s="199">
        <v>39</v>
      </c>
      <c r="AN35" s="199">
        <v>34</v>
      </c>
      <c r="AO35" s="199">
        <v>25</v>
      </c>
      <c r="AP35" s="199">
        <v>14</v>
      </c>
      <c r="AQ35" s="199">
        <v>6</v>
      </c>
      <c r="AR35" s="199">
        <v>8</v>
      </c>
      <c r="AS35" s="199">
        <v>14</v>
      </c>
      <c r="AT35" s="199">
        <v>11</v>
      </c>
      <c r="AU35" s="199">
        <v>9</v>
      </c>
      <c r="AV35" s="199">
        <v>6</v>
      </c>
      <c r="AW35" s="199">
        <v>2</v>
      </c>
      <c r="AX35" s="199">
        <v>5</v>
      </c>
      <c r="AY35" s="199">
        <v>1</v>
      </c>
      <c r="AZ35" s="199">
        <v>1</v>
      </c>
      <c r="BA35" s="203">
        <v>2</v>
      </c>
      <c r="BB35" s="199">
        <v>3</v>
      </c>
      <c r="BC35" s="284"/>
    </row>
    <row r="36" spans="1:67" s="204" customFormat="1">
      <c r="A36" s="199">
        <v>2562</v>
      </c>
      <c r="B36" s="192">
        <f>SUM(C36:BC36)</f>
        <v>3801</v>
      </c>
      <c r="C36" s="199">
        <v>21</v>
      </c>
      <c r="D36" s="199">
        <v>12</v>
      </c>
      <c r="E36" s="199">
        <v>14</v>
      </c>
      <c r="F36" s="199">
        <v>15</v>
      </c>
      <c r="G36" s="199">
        <v>11</v>
      </c>
      <c r="H36" s="199">
        <v>20</v>
      </c>
      <c r="I36" s="199">
        <v>15</v>
      </c>
      <c r="J36" s="199">
        <v>28</v>
      </c>
      <c r="K36" s="199">
        <v>20</v>
      </c>
      <c r="L36" s="199">
        <v>22</v>
      </c>
      <c r="M36" s="199">
        <v>18</v>
      </c>
      <c r="N36" s="199">
        <v>15</v>
      </c>
      <c r="O36" s="199">
        <v>21</v>
      </c>
      <c r="P36" s="199">
        <v>13</v>
      </c>
      <c r="Q36" s="199">
        <v>33</v>
      </c>
      <c r="R36" s="199">
        <v>25</v>
      </c>
      <c r="S36" s="199">
        <v>17</v>
      </c>
      <c r="T36" s="199">
        <v>25</v>
      </c>
      <c r="U36" s="199">
        <v>68</v>
      </c>
      <c r="V36" s="199">
        <v>87</v>
      </c>
      <c r="W36" s="199">
        <v>103</v>
      </c>
      <c r="X36" s="199">
        <v>153</v>
      </c>
      <c r="Y36" s="199">
        <v>188</v>
      </c>
      <c r="Z36" s="199">
        <v>196</v>
      </c>
      <c r="AA36" s="199">
        <v>236</v>
      </c>
      <c r="AB36" s="199">
        <v>255</v>
      </c>
      <c r="AC36" s="199">
        <v>196</v>
      </c>
      <c r="AD36" s="199">
        <v>199</v>
      </c>
      <c r="AE36" s="199">
        <v>175</v>
      </c>
      <c r="AF36" s="199">
        <v>161</v>
      </c>
      <c r="AG36" s="199">
        <v>146</v>
      </c>
      <c r="AH36" s="199">
        <v>125</v>
      </c>
      <c r="AI36" s="199">
        <v>119</v>
      </c>
      <c r="AJ36" s="199">
        <v>81</v>
      </c>
      <c r="AK36" s="199">
        <v>104</v>
      </c>
      <c r="AL36" s="199">
        <v>97</v>
      </c>
      <c r="AM36" s="199">
        <v>129</v>
      </c>
      <c r="AN36" s="199">
        <v>105</v>
      </c>
      <c r="AO36" s="199">
        <v>103</v>
      </c>
      <c r="AP36" s="199">
        <v>79</v>
      </c>
      <c r="AQ36" s="199">
        <v>78</v>
      </c>
      <c r="AR36" s="199">
        <v>46</v>
      </c>
      <c r="AS36" s="199">
        <v>44</v>
      </c>
      <c r="AT36" s="199">
        <v>44</v>
      </c>
      <c r="AU36" s="199">
        <v>38</v>
      </c>
      <c r="AV36" s="199">
        <v>26</v>
      </c>
      <c r="AW36" s="199">
        <v>18</v>
      </c>
      <c r="AX36" s="199">
        <v>18</v>
      </c>
      <c r="AY36" s="199">
        <v>12</v>
      </c>
      <c r="AZ36" s="199">
        <v>12</v>
      </c>
      <c r="BA36" s="203">
        <v>7</v>
      </c>
      <c r="BB36" s="199">
        <v>8</v>
      </c>
      <c r="BC36" s="284"/>
    </row>
    <row r="37" spans="1:67" s="208" customFormat="1">
      <c r="A37" s="205" t="s">
        <v>383</v>
      </c>
      <c r="B37" s="180">
        <f>SUM(C37:BB37)</f>
        <v>1265</v>
      </c>
      <c r="C37" s="206">
        <f>MEDIAN(C32:C36)</f>
        <v>6</v>
      </c>
      <c r="D37" s="206">
        <f t="shared" ref="D37:BC37" si="5">MEDIAN(D32:D36)</f>
        <v>2</v>
      </c>
      <c r="E37" s="206">
        <f t="shared" si="5"/>
        <v>6</v>
      </c>
      <c r="F37" s="206">
        <f t="shared" si="5"/>
        <v>6</v>
      </c>
      <c r="G37" s="206">
        <f t="shared" si="5"/>
        <v>2</v>
      </c>
      <c r="H37" s="206">
        <f t="shared" si="5"/>
        <v>5</v>
      </c>
      <c r="I37" s="206">
        <f t="shared" si="5"/>
        <v>8</v>
      </c>
      <c r="J37" s="206">
        <f t="shared" si="5"/>
        <v>5</v>
      </c>
      <c r="K37" s="206">
        <f t="shared" si="5"/>
        <v>2</v>
      </c>
      <c r="L37" s="206">
        <f t="shared" si="5"/>
        <v>5</v>
      </c>
      <c r="M37" s="206">
        <f t="shared" si="5"/>
        <v>4</v>
      </c>
      <c r="N37" s="206">
        <f t="shared" si="5"/>
        <v>11</v>
      </c>
      <c r="O37" s="206">
        <f t="shared" si="5"/>
        <v>5</v>
      </c>
      <c r="P37" s="206">
        <f t="shared" si="5"/>
        <v>10</v>
      </c>
      <c r="Q37" s="206">
        <f t="shared" si="5"/>
        <v>10</v>
      </c>
      <c r="R37" s="206">
        <f t="shared" si="5"/>
        <v>7</v>
      </c>
      <c r="S37" s="206">
        <f t="shared" si="5"/>
        <v>7</v>
      </c>
      <c r="T37" s="206">
        <f t="shared" si="5"/>
        <v>6</v>
      </c>
      <c r="U37" s="206">
        <f t="shared" si="5"/>
        <v>6</v>
      </c>
      <c r="V37" s="206">
        <f t="shared" si="5"/>
        <v>12</v>
      </c>
      <c r="W37" s="206">
        <f t="shared" si="5"/>
        <v>12</v>
      </c>
      <c r="X37" s="206">
        <f t="shared" si="5"/>
        <v>19</v>
      </c>
      <c r="Y37" s="206">
        <f t="shared" si="5"/>
        <v>45</v>
      </c>
      <c r="Z37" s="206">
        <f t="shared" si="5"/>
        <v>38</v>
      </c>
      <c r="AA37" s="206">
        <f t="shared" si="5"/>
        <v>47</v>
      </c>
      <c r="AB37" s="206">
        <f t="shared" si="5"/>
        <v>68</v>
      </c>
      <c r="AC37" s="206">
        <f t="shared" si="5"/>
        <v>75</v>
      </c>
      <c r="AD37" s="206">
        <f t="shared" si="5"/>
        <v>85</v>
      </c>
      <c r="AE37" s="206">
        <f t="shared" si="5"/>
        <v>92</v>
      </c>
      <c r="AF37" s="206">
        <f t="shared" si="5"/>
        <v>68</v>
      </c>
      <c r="AG37" s="206">
        <f t="shared" si="5"/>
        <v>60</v>
      </c>
      <c r="AH37" s="206">
        <f t="shared" si="5"/>
        <v>66</v>
      </c>
      <c r="AI37" s="206">
        <f t="shared" si="5"/>
        <v>83</v>
      </c>
      <c r="AJ37" s="206">
        <f t="shared" si="5"/>
        <v>52</v>
      </c>
      <c r="AK37" s="206">
        <f t="shared" si="5"/>
        <v>71</v>
      </c>
      <c r="AL37" s="206">
        <f t="shared" si="5"/>
        <v>56</v>
      </c>
      <c r="AM37" s="206">
        <f t="shared" si="5"/>
        <v>39</v>
      </c>
      <c r="AN37" s="206">
        <f t="shared" si="5"/>
        <v>34</v>
      </c>
      <c r="AO37" s="206">
        <f t="shared" si="5"/>
        <v>25</v>
      </c>
      <c r="AP37" s="206">
        <f t="shared" si="5"/>
        <v>14</v>
      </c>
      <c r="AQ37" s="206">
        <f t="shared" si="5"/>
        <v>13</v>
      </c>
      <c r="AR37" s="206">
        <f t="shared" si="5"/>
        <v>13</v>
      </c>
      <c r="AS37" s="206">
        <f t="shared" si="5"/>
        <v>14</v>
      </c>
      <c r="AT37" s="206">
        <f t="shared" si="5"/>
        <v>11</v>
      </c>
      <c r="AU37" s="206">
        <f t="shared" si="5"/>
        <v>9</v>
      </c>
      <c r="AV37" s="206">
        <f t="shared" si="5"/>
        <v>6</v>
      </c>
      <c r="AW37" s="206">
        <f t="shared" si="5"/>
        <v>8</v>
      </c>
      <c r="AX37" s="206">
        <f t="shared" si="5"/>
        <v>5</v>
      </c>
      <c r="AY37" s="206">
        <f t="shared" si="5"/>
        <v>6</v>
      </c>
      <c r="AZ37" s="206">
        <f t="shared" si="5"/>
        <v>1</v>
      </c>
      <c r="BA37" s="206">
        <f t="shared" si="5"/>
        <v>2</v>
      </c>
      <c r="BB37" s="206">
        <f t="shared" si="5"/>
        <v>3</v>
      </c>
      <c r="BC37" s="206" t="e">
        <f t="shared" si="5"/>
        <v>#NUM!</v>
      </c>
      <c r="BE37" s="207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09"/>
      <c r="C39" s="209"/>
      <c r="D39" s="18"/>
      <c r="E39" s="18"/>
      <c r="F39" s="18"/>
      <c r="G39" s="18"/>
      <c r="H39" s="18"/>
      <c r="I39" s="18"/>
      <c r="J39" s="124"/>
      <c r="K39" s="124"/>
      <c r="L39" s="210"/>
      <c r="M39" s="17"/>
      <c r="N39" s="17"/>
      <c r="O39" s="17"/>
      <c r="P39" s="17"/>
      <c r="Q39" s="17"/>
      <c r="R39" s="68"/>
      <c r="S39" s="17"/>
      <c r="T39" s="17"/>
      <c r="U39" s="17"/>
    </row>
    <row r="41" spans="1:67"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</row>
    <row r="42" spans="1:67"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</row>
    <row r="43" spans="1:67"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</row>
    <row r="44" spans="1:67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</row>
    <row r="45" spans="1:67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</row>
    <row r="46" spans="1:67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</row>
    <row r="47" spans="1:67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</row>
    <row r="48" spans="1:67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</row>
    <row r="49" spans="5:57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</row>
    <row r="50" spans="5:57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</row>
    <row r="51" spans="5:57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5:57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</row>
    <row r="53" spans="5:57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</row>
    <row r="54" spans="5:57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</row>
    <row r="55" spans="5:57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</row>
    <row r="56" spans="5:57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</row>
    <row r="57" spans="5:57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</row>
    <row r="58" spans="5:57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</row>
    <row r="59" spans="5:57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</row>
    <row r="60" spans="5:57"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</row>
    <row r="62" spans="5:57"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</row>
  </sheetData>
  <phoneticPr fontId="8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199"/>
  <sheetViews>
    <sheetView zoomScale="90" zoomScaleNormal="90" workbookViewId="0">
      <pane ySplit="1" topLeftCell="A174" activePane="bottomLeft" state="frozen"/>
      <selection pane="bottomLeft" activeCell="A3" sqref="A3:D195"/>
    </sheetView>
  </sheetViews>
  <sheetFormatPr defaultColWidth="8.8984375" defaultRowHeight="18.75"/>
  <cols>
    <col min="1" max="2" width="14.3984375" style="214" customWidth="1"/>
    <col min="3" max="3" width="12.59765625" style="215" bestFit="1" customWidth="1"/>
    <col min="4" max="4" width="10.8984375" style="215" customWidth="1"/>
    <col min="5" max="8" width="7.09765625" style="215" customWidth="1"/>
    <col min="9" max="9" width="10" style="215" customWidth="1"/>
    <col min="10" max="10" width="8.8984375" style="214"/>
    <col min="11" max="11" width="27.59765625" style="214" customWidth="1"/>
    <col min="12" max="16" width="8.8984375" style="214"/>
    <col min="17" max="17" width="11.69921875" style="214" customWidth="1"/>
    <col min="18" max="16384" width="8.8984375" style="214"/>
  </cols>
  <sheetData>
    <row r="1" spans="1:17">
      <c r="A1" s="1" t="s">
        <v>867</v>
      </c>
    </row>
    <row r="2" spans="1:17">
      <c r="A2" s="2" t="s">
        <v>192</v>
      </c>
      <c r="B2" s="2" t="s">
        <v>193</v>
      </c>
      <c r="C2" s="3" t="s">
        <v>862</v>
      </c>
      <c r="D2" s="4" t="s">
        <v>863</v>
      </c>
      <c r="E2" s="4" t="s">
        <v>701</v>
      </c>
      <c r="F2" s="4" t="s">
        <v>715</v>
      </c>
      <c r="G2" s="4" t="s">
        <v>861</v>
      </c>
      <c r="H2" s="4" t="s">
        <v>864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7</v>
      </c>
      <c r="D3" s="16">
        <v>3</v>
      </c>
      <c r="E3" s="16">
        <v>2</v>
      </c>
      <c r="F3" s="16">
        <v>0</v>
      </c>
      <c r="G3" s="16">
        <v>0</v>
      </c>
      <c r="H3" s="16">
        <v>1</v>
      </c>
      <c r="I3" s="324">
        <v>3</v>
      </c>
      <c r="J3" s="216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17</v>
      </c>
      <c r="D4" s="16">
        <v>8</v>
      </c>
      <c r="E4" s="16">
        <v>3</v>
      </c>
      <c r="F4" s="16">
        <v>1</v>
      </c>
      <c r="G4" s="16">
        <v>4</v>
      </c>
      <c r="H4" s="16">
        <v>0</v>
      </c>
      <c r="I4" s="325">
        <v>3</v>
      </c>
      <c r="J4" s="216"/>
      <c r="K4" s="368" t="s">
        <v>196</v>
      </c>
      <c r="L4" s="368"/>
      <c r="M4" s="368"/>
      <c r="N4" s="368"/>
      <c r="O4" s="368"/>
      <c r="P4" s="368"/>
      <c r="Q4" s="368"/>
    </row>
    <row r="5" spans="1:17" ht="20.25" customHeight="1">
      <c r="A5" s="15" t="s">
        <v>21</v>
      </c>
      <c r="B5" s="15" t="s">
        <v>146</v>
      </c>
      <c r="C5" s="16">
        <v>11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25">
        <v>1</v>
      </c>
      <c r="J5" s="216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8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286">
        <v>1</v>
      </c>
      <c r="J6" s="216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16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286">
        <v>1</v>
      </c>
      <c r="J8" s="216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286">
        <v>1</v>
      </c>
      <c r="J9" s="216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16"/>
    </row>
    <row r="11" spans="1:17" ht="20.25" customHeight="1">
      <c r="A11" s="15" t="s">
        <v>21</v>
      </c>
      <c r="B11" s="15" t="s">
        <v>167</v>
      </c>
      <c r="C11" s="16">
        <v>2</v>
      </c>
      <c r="D11" s="16">
        <v>2</v>
      </c>
      <c r="E11" s="16">
        <v>2</v>
      </c>
      <c r="F11" s="16">
        <v>0</v>
      </c>
      <c r="G11" s="16">
        <v>0</v>
      </c>
      <c r="H11" s="16">
        <v>0</v>
      </c>
      <c r="I11" s="325">
        <v>2</v>
      </c>
      <c r="J11" s="216"/>
    </row>
    <row r="12" spans="1:17" ht="20.25" customHeight="1">
      <c r="A12" s="15" t="s">
        <v>21</v>
      </c>
      <c r="B12" s="15" t="s">
        <v>205</v>
      </c>
      <c r="C12" s="16">
        <v>4</v>
      </c>
      <c r="D12" s="16">
        <v>2</v>
      </c>
      <c r="E12" s="16">
        <v>1</v>
      </c>
      <c r="F12" s="16">
        <v>1</v>
      </c>
      <c r="G12" s="16">
        <v>0</v>
      </c>
      <c r="H12" s="16">
        <v>0</v>
      </c>
      <c r="I12" s="285">
        <v>2</v>
      </c>
      <c r="J12" s="216"/>
    </row>
    <row r="13" spans="1:17" ht="20.25" customHeight="1">
      <c r="A13" s="15" t="s">
        <v>21</v>
      </c>
      <c r="B13" s="15" t="s">
        <v>170</v>
      </c>
      <c r="C13" s="16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286">
        <v>1</v>
      </c>
      <c r="J13" s="216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286">
        <v>1</v>
      </c>
      <c r="J14" s="216"/>
    </row>
    <row r="15" spans="1:17" ht="20.25" customHeight="1">
      <c r="A15" s="15" t="s">
        <v>21</v>
      </c>
      <c r="B15" s="15" t="s">
        <v>206</v>
      </c>
      <c r="C15" s="16">
        <v>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325">
        <v>1</v>
      </c>
      <c r="J15" s="216"/>
    </row>
    <row r="16" spans="1:17" ht="20.25" customHeight="1">
      <c r="A16" s="15" t="s">
        <v>21</v>
      </c>
      <c r="B16" s="15" t="s">
        <v>207</v>
      </c>
      <c r="C16" s="16">
        <v>3</v>
      </c>
      <c r="D16" s="16">
        <v>1</v>
      </c>
      <c r="E16" s="16">
        <v>1</v>
      </c>
      <c r="F16" s="16">
        <v>0</v>
      </c>
      <c r="G16" s="16">
        <v>0</v>
      </c>
      <c r="H16" s="16">
        <v>0</v>
      </c>
      <c r="I16" s="286">
        <v>2</v>
      </c>
      <c r="J16" s="216"/>
    </row>
    <row r="17" spans="1:10" ht="20.25" customHeight="1">
      <c r="A17" s="15" t="s">
        <v>21</v>
      </c>
      <c r="B17" s="15" t="s">
        <v>185</v>
      </c>
      <c r="C17" s="16">
        <v>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25">
        <v>1</v>
      </c>
      <c r="J17" s="216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2</v>
      </c>
      <c r="E18" s="16">
        <v>1</v>
      </c>
      <c r="F18" s="16">
        <v>0</v>
      </c>
      <c r="G18" s="16">
        <v>0</v>
      </c>
      <c r="H18" s="16">
        <v>1</v>
      </c>
      <c r="I18" s="325">
        <v>3</v>
      </c>
      <c r="J18" s="216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16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286">
        <v>1</v>
      </c>
      <c r="J20" s="216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286">
        <v>1</v>
      </c>
      <c r="J21" s="216"/>
    </row>
    <row r="22" spans="1:10" ht="20.25" customHeight="1">
      <c r="A22" s="15" t="s">
        <v>23</v>
      </c>
      <c r="B22" s="15" t="s">
        <v>210</v>
      </c>
      <c r="C22" s="16">
        <v>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325">
        <v>1</v>
      </c>
      <c r="J22" s="216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286">
        <v>1</v>
      </c>
      <c r="J23" s="216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286">
        <v>1</v>
      </c>
      <c r="J24" s="216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16"/>
    </row>
    <row r="26" spans="1:10" ht="20.25" customHeight="1">
      <c r="A26" s="15" t="s">
        <v>23</v>
      </c>
      <c r="B26" s="15" t="s">
        <v>213</v>
      </c>
      <c r="C26" s="16">
        <v>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286">
        <v>1</v>
      </c>
      <c r="J26" s="216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286">
        <v>1</v>
      </c>
      <c r="J27" s="216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286">
        <v>1</v>
      </c>
      <c r="J28" s="216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16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286">
        <v>1</v>
      </c>
      <c r="J30" s="216"/>
    </row>
    <row r="31" spans="1:10" ht="20.25" customHeight="1">
      <c r="A31" s="15" t="s">
        <v>31</v>
      </c>
      <c r="B31" s="15" t="s">
        <v>217</v>
      </c>
      <c r="C31" s="16">
        <v>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286">
        <v>1</v>
      </c>
      <c r="J31" s="216"/>
    </row>
    <row r="32" spans="1:10" ht="20.25" customHeight="1">
      <c r="A32" s="15" t="s">
        <v>31</v>
      </c>
      <c r="B32" s="15" t="s">
        <v>218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286">
        <v>1</v>
      </c>
      <c r="J32" s="216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16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16"/>
    </row>
    <row r="35" spans="1:10" ht="20.25" customHeight="1">
      <c r="A35" s="15" t="s">
        <v>31</v>
      </c>
      <c r="B35" s="15" t="s">
        <v>220</v>
      </c>
      <c r="C35" s="16">
        <v>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286">
        <v>1</v>
      </c>
      <c r="J35" s="216"/>
    </row>
    <row r="36" spans="1:10" ht="20.25" customHeight="1">
      <c r="A36" s="15" t="s">
        <v>31</v>
      </c>
      <c r="B36" s="15" t="s">
        <v>184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286">
        <v>1</v>
      </c>
      <c r="J36" s="216"/>
    </row>
    <row r="37" spans="1:10" ht="20.25" customHeight="1">
      <c r="A37" s="15" t="s">
        <v>31</v>
      </c>
      <c r="B37" s="15" t="s">
        <v>221</v>
      </c>
      <c r="C37" s="16">
        <v>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325">
        <v>1</v>
      </c>
      <c r="J37" s="216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16"/>
    </row>
    <row r="39" spans="1:10" ht="20.25" customHeight="1">
      <c r="A39" s="15" t="s">
        <v>24</v>
      </c>
      <c r="B39" s="15" t="s">
        <v>223</v>
      </c>
      <c r="C39" s="16">
        <v>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286">
        <v>1</v>
      </c>
      <c r="J39" s="216"/>
    </row>
    <row r="40" spans="1:10" ht="20.25" customHeight="1">
      <c r="A40" s="15" t="s">
        <v>24</v>
      </c>
      <c r="B40" s="15" t="s">
        <v>148</v>
      </c>
      <c r="C40" s="16">
        <v>2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286">
        <v>1</v>
      </c>
      <c r="J40" s="216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286">
        <v>1</v>
      </c>
      <c r="J41" s="216"/>
    </row>
    <row r="42" spans="1:10" ht="20.25" customHeight="1">
      <c r="A42" s="15" t="s">
        <v>24</v>
      </c>
      <c r="B42" s="15" t="s">
        <v>164</v>
      </c>
      <c r="C42" s="16">
        <v>6</v>
      </c>
      <c r="D42" s="16">
        <v>1</v>
      </c>
      <c r="E42" s="16">
        <v>1</v>
      </c>
      <c r="F42" s="16">
        <v>0</v>
      </c>
      <c r="G42" s="16">
        <v>0</v>
      </c>
      <c r="H42" s="16">
        <v>0</v>
      </c>
      <c r="I42" s="325">
        <v>2</v>
      </c>
      <c r="J42" s="216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286">
        <v>1</v>
      </c>
      <c r="J43" s="216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286">
        <v>1</v>
      </c>
      <c r="J44" s="216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16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16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1</v>
      </c>
      <c r="E47" s="16">
        <v>0</v>
      </c>
      <c r="F47" s="16">
        <v>0</v>
      </c>
      <c r="G47" s="16">
        <v>0</v>
      </c>
      <c r="H47" s="16">
        <v>1</v>
      </c>
      <c r="I47" s="286">
        <v>3</v>
      </c>
      <c r="J47" s="216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16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286">
        <v>1</v>
      </c>
      <c r="J49" s="216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16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16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1</v>
      </c>
      <c r="E52" s="16">
        <v>0</v>
      </c>
      <c r="F52" s="16">
        <v>0</v>
      </c>
      <c r="G52" s="16">
        <v>0</v>
      </c>
      <c r="H52" s="16">
        <v>1</v>
      </c>
      <c r="I52" s="16">
        <v>3</v>
      </c>
      <c r="J52" s="216"/>
    </row>
    <row r="53" spans="1:10" ht="20.25" customHeight="1">
      <c r="A53" s="15" t="s">
        <v>25</v>
      </c>
      <c r="B53" s="15" t="s">
        <v>157</v>
      </c>
      <c r="C53" s="16">
        <v>5</v>
      </c>
      <c r="D53" s="16">
        <v>4</v>
      </c>
      <c r="E53" s="16">
        <v>1</v>
      </c>
      <c r="F53" s="16">
        <v>1</v>
      </c>
      <c r="G53" s="16">
        <v>2</v>
      </c>
      <c r="H53" s="16">
        <v>0</v>
      </c>
      <c r="I53" s="285">
        <v>3</v>
      </c>
      <c r="J53" s="216"/>
    </row>
    <row r="54" spans="1:10" ht="20.25" customHeight="1">
      <c r="A54" s="15" t="s">
        <v>25</v>
      </c>
      <c r="B54" s="15" t="s">
        <v>25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286">
        <v>1</v>
      </c>
      <c r="J54" s="216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16"/>
    </row>
    <row r="56" spans="1:10" ht="20.25" customHeight="1">
      <c r="A56" s="15" t="s">
        <v>25</v>
      </c>
      <c r="B56" s="15" t="s">
        <v>232</v>
      </c>
      <c r="C56" s="16">
        <v>2</v>
      </c>
      <c r="D56" s="16">
        <v>3</v>
      </c>
      <c r="E56" s="16">
        <v>2</v>
      </c>
      <c r="F56" s="16">
        <v>0</v>
      </c>
      <c r="G56" s="16">
        <v>0</v>
      </c>
      <c r="H56" s="16">
        <v>1</v>
      </c>
      <c r="I56" s="325">
        <v>3</v>
      </c>
      <c r="J56" s="216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16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286">
        <v>1</v>
      </c>
      <c r="J58" s="216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16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16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16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16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286">
        <v>1</v>
      </c>
      <c r="J63" s="216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16"/>
    </row>
    <row r="65" spans="1:10" ht="20.25" customHeight="1">
      <c r="A65" s="15" t="s">
        <v>26</v>
      </c>
      <c r="B65" s="15" t="s">
        <v>238</v>
      </c>
      <c r="C65" s="16">
        <v>2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286">
        <v>1</v>
      </c>
      <c r="J65" s="216"/>
    </row>
    <row r="66" spans="1:10" ht="20.25" customHeight="1">
      <c r="A66" s="15" t="s">
        <v>26</v>
      </c>
      <c r="B66" s="15" t="s">
        <v>239</v>
      </c>
      <c r="C66" s="16">
        <v>5</v>
      </c>
      <c r="D66" s="16">
        <v>2</v>
      </c>
      <c r="E66" s="16">
        <v>0</v>
      </c>
      <c r="F66" s="16">
        <v>2</v>
      </c>
      <c r="G66" s="16">
        <v>0</v>
      </c>
      <c r="H66" s="16">
        <v>0</v>
      </c>
      <c r="I66" s="285">
        <v>2</v>
      </c>
      <c r="J66" s="216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1</v>
      </c>
      <c r="E67" s="16">
        <v>0</v>
      </c>
      <c r="F67" s="16">
        <v>1</v>
      </c>
      <c r="G67" s="16">
        <v>0</v>
      </c>
      <c r="H67" s="16">
        <v>0</v>
      </c>
      <c r="I67" s="285">
        <v>2</v>
      </c>
      <c r="J67" s="216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1</v>
      </c>
      <c r="I68" s="16">
        <v>3</v>
      </c>
      <c r="J68" s="216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16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16"/>
    </row>
    <row r="71" spans="1:10" ht="20.25" customHeight="1">
      <c r="A71" s="15" t="s">
        <v>26</v>
      </c>
      <c r="B71" s="15" t="s">
        <v>243</v>
      </c>
      <c r="C71" s="16">
        <v>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286">
        <v>1</v>
      </c>
      <c r="J71" s="216"/>
    </row>
    <row r="72" spans="1:10" ht="20.25" customHeight="1">
      <c r="A72" s="15" t="s">
        <v>26</v>
      </c>
      <c r="B72" s="15" t="s">
        <v>244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286">
        <v>1</v>
      </c>
      <c r="J72" s="216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16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16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286">
        <v>1</v>
      </c>
      <c r="J75" s="216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16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16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286">
        <v>1</v>
      </c>
      <c r="J78" s="216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286">
        <v>1</v>
      </c>
      <c r="J79" s="216"/>
    </row>
    <row r="80" spans="1:10" ht="20.25" customHeight="1">
      <c r="A80" s="15" t="s">
        <v>27</v>
      </c>
      <c r="B80" s="15" t="s">
        <v>161</v>
      </c>
      <c r="C80" s="16">
        <v>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286">
        <v>1</v>
      </c>
      <c r="J80" s="216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1</v>
      </c>
      <c r="E81" s="16">
        <v>0</v>
      </c>
      <c r="F81" s="16">
        <v>0</v>
      </c>
      <c r="G81" s="16">
        <v>1</v>
      </c>
      <c r="H81" s="16">
        <v>0</v>
      </c>
      <c r="I81" s="16">
        <v>3</v>
      </c>
      <c r="J81" s="216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286">
        <v>1</v>
      </c>
      <c r="J82" s="216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16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16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16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16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286">
        <v>1</v>
      </c>
      <c r="J87" s="216"/>
    </row>
    <row r="88" spans="1:10" ht="20.25" customHeight="1">
      <c r="A88" s="15" t="s">
        <v>27</v>
      </c>
      <c r="B88" s="15" t="s">
        <v>256</v>
      </c>
      <c r="C88" s="16">
        <v>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286">
        <v>1</v>
      </c>
      <c r="J88" s="216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16"/>
    </row>
    <row r="90" spans="1:10" ht="20.25" customHeight="1">
      <c r="A90" s="15" t="s">
        <v>34</v>
      </c>
      <c r="B90" s="15" t="s">
        <v>257</v>
      </c>
      <c r="C90" s="16">
        <v>6</v>
      </c>
      <c r="D90" s="16">
        <v>5</v>
      </c>
      <c r="E90" s="16">
        <v>1</v>
      </c>
      <c r="F90" s="16">
        <v>1</v>
      </c>
      <c r="G90" s="16">
        <v>2</v>
      </c>
      <c r="H90" s="16">
        <v>1</v>
      </c>
      <c r="I90" s="285">
        <v>3</v>
      </c>
      <c r="J90" s="216"/>
    </row>
    <row r="91" spans="1:10" ht="20.25" customHeight="1">
      <c r="A91" s="15" t="s">
        <v>34</v>
      </c>
      <c r="B91" s="15" t="s">
        <v>258</v>
      </c>
      <c r="C91" s="16">
        <v>4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286">
        <v>1</v>
      </c>
      <c r="J91" s="216"/>
    </row>
    <row r="92" spans="1:10" ht="20.25" customHeight="1">
      <c r="A92" s="15" t="s">
        <v>34</v>
      </c>
      <c r="B92" s="15" t="s">
        <v>259</v>
      </c>
      <c r="C92" s="16">
        <v>14</v>
      </c>
      <c r="D92" s="16">
        <v>3</v>
      </c>
      <c r="E92" s="16">
        <v>0</v>
      </c>
      <c r="F92" s="16">
        <v>0</v>
      </c>
      <c r="G92" s="16">
        <v>1</v>
      </c>
      <c r="H92" s="16">
        <v>2</v>
      </c>
      <c r="I92" s="285">
        <v>3</v>
      </c>
      <c r="J92" s="216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4</v>
      </c>
      <c r="E93" s="16">
        <v>1</v>
      </c>
      <c r="F93" s="16">
        <v>1</v>
      </c>
      <c r="G93" s="16">
        <v>2</v>
      </c>
      <c r="H93" s="16">
        <v>0</v>
      </c>
      <c r="I93" s="325">
        <v>3</v>
      </c>
      <c r="J93" s="216"/>
    </row>
    <row r="94" spans="1:10" ht="20.25" customHeight="1">
      <c r="A94" s="15" t="s">
        <v>34</v>
      </c>
      <c r="B94" s="15" t="s">
        <v>261</v>
      </c>
      <c r="C94" s="16">
        <v>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286">
        <v>1</v>
      </c>
      <c r="J94" s="216"/>
    </row>
    <row r="95" spans="1:10" ht="20.25" customHeight="1">
      <c r="A95" s="15" t="s">
        <v>34</v>
      </c>
      <c r="B95" s="15" t="s">
        <v>262</v>
      </c>
      <c r="C95" s="16">
        <v>17</v>
      </c>
      <c r="D95" s="16">
        <v>4</v>
      </c>
      <c r="E95" s="16">
        <v>2</v>
      </c>
      <c r="F95" s="16">
        <v>0</v>
      </c>
      <c r="G95" s="16">
        <v>2</v>
      </c>
      <c r="H95" s="16">
        <v>0</v>
      </c>
      <c r="I95" s="285">
        <v>3</v>
      </c>
      <c r="J95" s="216"/>
    </row>
    <row r="96" spans="1:10" ht="20.25" customHeight="1">
      <c r="A96" s="15" t="s">
        <v>34</v>
      </c>
      <c r="B96" s="15" t="s">
        <v>263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286">
        <v>1</v>
      </c>
      <c r="J96" s="216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16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286">
        <v>1</v>
      </c>
      <c r="J98" s="216"/>
    </row>
    <row r="99" spans="1:10" ht="20.25" customHeight="1">
      <c r="A99" s="15" t="s">
        <v>32</v>
      </c>
      <c r="B99" s="15" t="s">
        <v>32</v>
      </c>
      <c r="C99" s="16">
        <v>10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286">
        <v>1</v>
      </c>
      <c r="J99" s="216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286">
        <v>1</v>
      </c>
      <c r="J100" s="216"/>
    </row>
    <row r="101" spans="1:10" ht="20.25" customHeight="1">
      <c r="A101" s="15" t="s">
        <v>32</v>
      </c>
      <c r="B101" s="15" t="s">
        <v>267</v>
      </c>
      <c r="C101" s="16">
        <v>27</v>
      </c>
      <c r="D101" s="16">
        <v>1</v>
      </c>
      <c r="E101" s="16">
        <v>0</v>
      </c>
      <c r="F101" s="16">
        <v>0</v>
      </c>
      <c r="G101" s="16">
        <v>1</v>
      </c>
      <c r="H101" s="16">
        <v>0</v>
      </c>
      <c r="I101" s="286">
        <v>3</v>
      </c>
      <c r="J101" s="216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1</v>
      </c>
      <c r="E102" s="16">
        <v>1</v>
      </c>
      <c r="F102" s="16">
        <v>0</v>
      </c>
      <c r="G102" s="16">
        <v>0</v>
      </c>
      <c r="H102" s="16">
        <v>0</v>
      </c>
      <c r="I102" s="325">
        <v>2</v>
      </c>
      <c r="J102" s="216"/>
    </row>
    <row r="103" spans="1:10" ht="20.25" customHeight="1">
      <c r="A103" s="15" t="s">
        <v>32</v>
      </c>
      <c r="B103" s="15" t="s">
        <v>242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286">
        <v>1</v>
      </c>
      <c r="J103" s="216"/>
    </row>
    <row r="104" spans="1:10" ht="20.25" customHeight="1">
      <c r="A104" s="15" t="s">
        <v>32</v>
      </c>
      <c r="B104" s="15" t="s">
        <v>269</v>
      </c>
      <c r="C104" s="16">
        <v>18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286">
        <v>1</v>
      </c>
      <c r="J104" s="216"/>
    </row>
    <row r="105" spans="1:10" ht="20.25" customHeight="1">
      <c r="A105" s="15" t="s">
        <v>32</v>
      </c>
      <c r="B105" s="15" t="s">
        <v>169</v>
      </c>
      <c r="C105" s="16">
        <v>6</v>
      </c>
      <c r="D105" s="16">
        <v>2</v>
      </c>
      <c r="E105" s="16">
        <v>0</v>
      </c>
      <c r="F105" s="16">
        <v>2</v>
      </c>
      <c r="G105" s="16">
        <v>0</v>
      </c>
      <c r="H105" s="16">
        <v>0</v>
      </c>
      <c r="I105" s="285">
        <v>2</v>
      </c>
      <c r="J105" s="216"/>
    </row>
    <row r="106" spans="1:10" ht="20.25" customHeight="1">
      <c r="A106" s="15" t="s">
        <v>32</v>
      </c>
      <c r="B106" s="15" t="s">
        <v>270</v>
      </c>
      <c r="C106" s="16">
        <v>4</v>
      </c>
      <c r="D106" s="16">
        <v>1</v>
      </c>
      <c r="E106" s="16">
        <v>0</v>
      </c>
      <c r="F106" s="16">
        <v>0</v>
      </c>
      <c r="G106" s="16">
        <v>1</v>
      </c>
      <c r="H106" s="16">
        <v>0</v>
      </c>
      <c r="I106" s="286">
        <v>3</v>
      </c>
      <c r="J106" s="216"/>
    </row>
    <row r="107" spans="1:10" ht="20.25" customHeight="1">
      <c r="A107" s="15" t="s">
        <v>32</v>
      </c>
      <c r="B107" s="15" t="s">
        <v>271</v>
      </c>
      <c r="C107" s="16">
        <v>3</v>
      </c>
      <c r="D107" s="16">
        <v>4</v>
      </c>
      <c r="E107" s="16">
        <v>1</v>
      </c>
      <c r="F107" s="16">
        <v>1</v>
      </c>
      <c r="G107" s="16">
        <v>2</v>
      </c>
      <c r="H107" s="16">
        <v>0</v>
      </c>
      <c r="I107" s="325">
        <v>3</v>
      </c>
      <c r="J107" s="216"/>
    </row>
    <row r="108" spans="1:10" ht="20.25" customHeight="1">
      <c r="A108" s="15" t="s">
        <v>28</v>
      </c>
      <c r="B108" s="15" t="s">
        <v>272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286">
        <v>1</v>
      </c>
      <c r="J108" s="216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286">
        <v>1</v>
      </c>
      <c r="J109" s="216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16"/>
    </row>
    <row r="111" spans="1:10" ht="20.25" customHeight="1">
      <c r="A111" s="15" t="s">
        <v>28</v>
      </c>
      <c r="B111" s="15" t="s">
        <v>274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286">
        <v>1</v>
      </c>
      <c r="J111" s="216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286">
        <v>1</v>
      </c>
      <c r="J112" s="216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16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286">
        <v>1</v>
      </c>
      <c r="J114" s="216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285">
        <v>1</v>
      </c>
      <c r="J115" s="216"/>
    </row>
    <row r="116" spans="1:10" ht="20.25" customHeight="1">
      <c r="A116" s="15" t="s">
        <v>28</v>
      </c>
      <c r="B116" s="15" t="s">
        <v>250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286">
        <v>1</v>
      </c>
      <c r="J116" s="216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286">
        <v>1</v>
      </c>
      <c r="J117" s="216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286">
        <v>1</v>
      </c>
      <c r="J118" s="216"/>
    </row>
    <row r="119" spans="1:10" ht="20.25" customHeight="1">
      <c r="A119" s="15" t="s">
        <v>28</v>
      </c>
      <c r="B119" s="15" t="s">
        <v>174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286">
        <v>1</v>
      </c>
      <c r="J119" s="216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16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286">
        <v>1</v>
      </c>
      <c r="J121" s="216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16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16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16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16"/>
    </row>
    <row r="126" spans="1:10" ht="20.25" customHeight="1">
      <c r="A126" s="15" t="s">
        <v>29</v>
      </c>
      <c r="B126" s="15" t="s">
        <v>180</v>
      </c>
      <c r="C126" s="16">
        <v>34</v>
      </c>
      <c r="D126" s="16">
        <v>9</v>
      </c>
      <c r="E126" s="16">
        <v>3</v>
      </c>
      <c r="F126" s="16">
        <v>3</v>
      </c>
      <c r="G126" s="16">
        <v>1</v>
      </c>
      <c r="H126" s="16">
        <v>2</v>
      </c>
      <c r="I126" s="325">
        <v>3</v>
      </c>
      <c r="J126" s="216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1</v>
      </c>
      <c r="E127" s="16">
        <v>0</v>
      </c>
      <c r="F127" s="16">
        <v>1</v>
      </c>
      <c r="G127" s="16">
        <v>0</v>
      </c>
      <c r="H127" s="16">
        <v>0</v>
      </c>
      <c r="I127" s="286">
        <v>2</v>
      </c>
      <c r="J127" s="216"/>
    </row>
    <row r="128" spans="1:10" ht="20.25" customHeight="1">
      <c r="A128" s="15" t="s">
        <v>29</v>
      </c>
      <c r="B128" s="15" t="s">
        <v>284</v>
      </c>
      <c r="C128" s="16">
        <v>8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286">
        <v>1</v>
      </c>
      <c r="J128" s="216"/>
    </row>
    <row r="129" spans="1:10" ht="20.25" customHeight="1">
      <c r="A129" s="15" t="s">
        <v>29</v>
      </c>
      <c r="B129" s="15" t="s">
        <v>168</v>
      </c>
      <c r="C129" s="16">
        <v>21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25">
        <v>1</v>
      </c>
      <c r="J129" s="216"/>
    </row>
    <row r="130" spans="1:10" ht="20.25" customHeight="1">
      <c r="A130" s="15" t="s">
        <v>29</v>
      </c>
      <c r="B130" s="15" t="s">
        <v>285</v>
      </c>
      <c r="C130" s="16">
        <v>2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286">
        <v>1</v>
      </c>
      <c r="J130" s="216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286">
        <v>1</v>
      </c>
      <c r="J131" s="216"/>
    </row>
    <row r="132" spans="1:10" ht="20.25" customHeight="1">
      <c r="A132" s="15" t="s">
        <v>29</v>
      </c>
      <c r="B132" s="15" t="s">
        <v>287</v>
      </c>
      <c r="C132" s="16">
        <v>4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286">
        <v>1</v>
      </c>
      <c r="J132" s="216"/>
    </row>
    <row r="133" spans="1:10" ht="20.25" customHeight="1">
      <c r="A133" s="15" t="s">
        <v>29</v>
      </c>
      <c r="B133" s="15" t="s">
        <v>288</v>
      </c>
      <c r="C133" s="16">
        <v>8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286">
        <v>1</v>
      </c>
      <c r="J133" s="216"/>
    </row>
    <row r="134" spans="1:10" ht="20.25" customHeight="1">
      <c r="A134" s="15" t="s">
        <v>29</v>
      </c>
      <c r="B134" s="15" t="s">
        <v>223</v>
      </c>
      <c r="C134" s="16">
        <v>4</v>
      </c>
      <c r="D134" s="16">
        <v>3</v>
      </c>
      <c r="E134" s="16">
        <v>1</v>
      </c>
      <c r="F134" s="16">
        <v>0</v>
      </c>
      <c r="G134" s="16">
        <v>2</v>
      </c>
      <c r="H134" s="16">
        <v>0</v>
      </c>
      <c r="I134" s="286">
        <v>3</v>
      </c>
      <c r="J134" s="216"/>
    </row>
    <row r="135" spans="1:10" ht="20.25" customHeight="1">
      <c r="A135" s="15" t="s">
        <v>29</v>
      </c>
      <c r="B135" s="15" t="s">
        <v>162</v>
      </c>
      <c r="C135" s="16">
        <v>2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25">
        <v>1</v>
      </c>
      <c r="J135" s="216"/>
    </row>
    <row r="136" spans="1:10" ht="20.25" customHeight="1">
      <c r="A136" s="15" t="s">
        <v>29</v>
      </c>
      <c r="B136" s="15" t="s">
        <v>289</v>
      </c>
      <c r="C136" s="16">
        <v>15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286">
        <v>1</v>
      </c>
      <c r="J136" s="216"/>
    </row>
    <row r="137" spans="1:10" ht="20.25" customHeight="1">
      <c r="A137" s="15" t="s">
        <v>29</v>
      </c>
      <c r="B137" s="15" t="s">
        <v>290</v>
      </c>
      <c r="C137" s="16">
        <v>4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286">
        <v>1</v>
      </c>
      <c r="J137" s="216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16"/>
    </row>
    <row r="139" spans="1:10" ht="20.25" customHeight="1">
      <c r="A139" s="15" t="s">
        <v>29</v>
      </c>
      <c r="B139" s="15" t="s">
        <v>291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286">
        <v>1</v>
      </c>
      <c r="J139" s="216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286">
        <v>1</v>
      </c>
      <c r="J140" s="216"/>
    </row>
    <row r="141" spans="1:10" ht="20.25" customHeight="1">
      <c r="A141" s="15" t="s">
        <v>33</v>
      </c>
      <c r="B141" s="15" t="s">
        <v>148</v>
      </c>
      <c r="C141" s="16">
        <v>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286">
        <v>1</v>
      </c>
      <c r="J141" s="216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16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1</v>
      </c>
      <c r="E143" s="16">
        <v>1</v>
      </c>
      <c r="F143" s="16">
        <v>0</v>
      </c>
      <c r="G143" s="16">
        <v>0</v>
      </c>
      <c r="H143" s="16">
        <v>0</v>
      </c>
      <c r="I143" s="325">
        <v>2</v>
      </c>
      <c r="J143" s="216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16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16"/>
    </row>
    <row r="146" spans="1:10" ht="20.25" customHeight="1">
      <c r="A146" s="15" t="s">
        <v>58</v>
      </c>
      <c r="B146" s="15" t="s">
        <v>58</v>
      </c>
      <c r="C146" s="16">
        <v>5</v>
      </c>
      <c r="D146" s="16">
        <v>1</v>
      </c>
      <c r="E146" s="16">
        <v>0</v>
      </c>
      <c r="F146" s="16">
        <v>1</v>
      </c>
      <c r="G146" s="16">
        <v>0</v>
      </c>
      <c r="H146" s="16">
        <v>0</v>
      </c>
      <c r="I146" s="285">
        <v>2</v>
      </c>
      <c r="J146" s="216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16"/>
    </row>
    <row r="148" spans="1:10" ht="20.25" customHeight="1">
      <c r="A148" s="15" t="s">
        <v>58</v>
      </c>
      <c r="B148" s="15" t="s">
        <v>295</v>
      </c>
      <c r="C148" s="16">
        <v>8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286">
        <v>1</v>
      </c>
      <c r="J148" s="216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16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286">
        <v>1</v>
      </c>
      <c r="J150" s="216"/>
    </row>
    <row r="151" spans="1:10" ht="20.25" customHeight="1">
      <c r="A151" s="15" t="s">
        <v>30</v>
      </c>
      <c r="B151" s="15" t="s">
        <v>30</v>
      </c>
      <c r="C151" s="16">
        <v>4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286">
        <v>1</v>
      </c>
      <c r="J151" s="216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16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16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286">
        <v>1</v>
      </c>
      <c r="J154" s="216"/>
    </row>
    <row r="155" spans="1:10" ht="20.25" customHeight="1">
      <c r="A155" s="15" t="s">
        <v>30</v>
      </c>
      <c r="B155" s="15" t="s">
        <v>299</v>
      </c>
      <c r="C155" s="16">
        <v>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286">
        <v>1</v>
      </c>
      <c r="J155" s="216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16"/>
    </row>
    <row r="157" spans="1:10" ht="20.25" customHeight="1">
      <c r="A157" s="15" t="s">
        <v>30</v>
      </c>
      <c r="B157" s="15" t="s">
        <v>301</v>
      </c>
      <c r="C157" s="16">
        <v>2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286">
        <v>1</v>
      </c>
      <c r="J157" s="216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286">
        <v>1</v>
      </c>
      <c r="J158" s="216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286">
        <v>1</v>
      </c>
      <c r="J159" s="216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286">
        <v>1</v>
      </c>
      <c r="J160" s="216"/>
    </row>
    <row r="161" spans="1:10" ht="20.25" customHeight="1">
      <c r="A161" s="15" t="s">
        <v>35</v>
      </c>
      <c r="B161" s="15" t="s">
        <v>35</v>
      </c>
      <c r="C161" s="16">
        <v>3</v>
      </c>
      <c r="D161" s="16">
        <v>2</v>
      </c>
      <c r="E161" s="16">
        <v>2</v>
      </c>
      <c r="F161" s="16">
        <v>0</v>
      </c>
      <c r="G161" s="16">
        <v>0</v>
      </c>
      <c r="H161" s="16">
        <v>0</v>
      </c>
      <c r="I161" s="325">
        <v>2</v>
      </c>
      <c r="J161" s="216"/>
    </row>
    <row r="162" spans="1:10" ht="20.25" customHeight="1">
      <c r="A162" s="15" t="s">
        <v>35</v>
      </c>
      <c r="B162" s="15" t="s">
        <v>303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286">
        <v>1</v>
      </c>
      <c r="J162" s="216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286">
        <v>1</v>
      </c>
      <c r="J163" s="216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16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16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287">
        <v>0</v>
      </c>
      <c r="J166" s="216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16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16"/>
    </row>
    <row r="169" spans="1:10" ht="20.25" customHeight="1">
      <c r="A169" s="15" t="s">
        <v>59</v>
      </c>
      <c r="B169" s="15" t="s">
        <v>178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286">
        <v>1</v>
      </c>
      <c r="J169" s="216"/>
    </row>
    <row r="170" spans="1:10" ht="20.25" customHeight="1">
      <c r="A170" s="15" t="s">
        <v>59</v>
      </c>
      <c r="B170" s="15" t="s">
        <v>163</v>
      </c>
      <c r="C170" s="16">
        <v>2</v>
      </c>
      <c r="D170" s="16">
        <v>1</v>
      </c>
      <c r="E170" s="16">
        <v>0</v>
      </c>
      <c r="F170" s="16">
        <v>0</v>
      </c>
      <c r="G170" s="16">
        <v>0</v>
      </c>
      <c r="H170" s="16">
        <v>1</v>
      </c>
      <c r="I170" s="325">
        <v>3</v>
      </c>
      <c r="J170" s="216"/>
    </row>
    <row r="171" spans="1:10" ht="20.25" customHeight="1">
      <c r="A171" s="15" t="s">
        <v>59</v>
      </c>
      <c r="B171" s="15" t="s">
        <v>179</v>
      </c>
      <c r="C171" s="16">
        <v>3</v>
      </c>
      <c r="D171" s="16">
        <v>3</v>
      </c>
      <c r="E171" s="16">
        <v>0</v>
      </c>
      <c r="F171" s="16">
        <v>2</v>
      </c>
      <c r="G171" s="16">
        <v>0</v>
      </c>
      <c r="H171" s="16">
        <v>1</v>
      </c>
      <c r="I171" s="325">
        <v>3</v>
      </c>
      <c r="J171" s="216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1</v>
      </c>
      <c r="E172" s="16">
        <v>0</v>
      </c>
      <c r="F172" s="16">
        <v>0</v>
      </c>
      <c r="G172" s="16">
        <v>0</v>
      </c>
      <c r="H172" s="16">
        <v>1</v>
      </c>
      <c r="I172" s="16">
        <v>3</v>
      </c>
      <c r="J172" s="216"/>
    </row>
    <row r="173" spans="1:10" ht="20.25" customHeight="1">
      <c r="A173" s="15" t="s">
        <v>60</v>
      </c>
      <c r="B173" s="15" t="s">
        <v>307</v>
      </c>
      <c r="C173" s="16">
        <v>2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286">
        <v>1</v>
      </c>
      <c r="J173" s="216"/>
    </row>
    <row r="174" spans="1:10" ht="20.25" customHeight="1">
      <c r="A174" s="15" t="s">
        <v>60</v>
      </c>
      <c r="B174" s="15" t="s">
        <v>308</v>
      </c>
      <c r="C174" s="16">
        <v>2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286">
        <v>1</v>
      </c>
      <c r="J174" s="216"/>
    </row>
    <row r="175" spans="1:10" ht="20.25" customHeight="1">
      <c r="A175" s="15" t="s">
        <v>60</v>
      </c>
      <c r="B175" s="15" t="s">
        <v>309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286">
        <v>1</v>
      </c>
      <c r="J175" s="216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286">
        <v>1</v>
      </c>
      <c r="J176" s="216"/>
    </row>
    <row r="177" spans="1:10" ht="20.25" customHeight="1">
      <c r="A177" s="15" t="s">
        <v>60</v>
      </c>
      <c r="B177" s="15" t="s">
        <v>310</v>
      </c>
      <c r="C177" s="16">
        <v>4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286">
        <v>1</v>
      </c>
      <c r="J177" s="216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286">
        <v>1</v>
      </c>
      <c r="J178" s="216"/>
    </row>
    <row r="179" spans="1:10" ht="20.25" customHeight="1">
      <c r="A179" s="15" t="s">
        <v>60</v>
      </c>
      <c r="B179" s="15" t="s">
        <v>312</v>
      </c>
      <c r="C179" s="16">
        <v>1</v>
      </c>
      <c r="D179" s="16">
        <v>1</v>
      </c>
      <c r="E179" s="16">
        <v>0</v>
      </c>
      <c r="F179" s="16">
        <v>1</v>
      </c>
      <c r="G179" s="16">
        <v>0</v>
      </c>
      <c r="H179" s="16">
        <v>0</v>
      </c>
      <c r="I179" s="286">
        <v>2</v>
      </c>
      <c r="J179" s="216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16"/>
    </row>
    <row r="181" spans="1:10" ht="20.25" customHeight="1">
      <c r="A181" s="15" t="s">
        <v>61</v>
      </c>
      <c r="B181" s="15" t="s">
        <v>61</v>
      </c>
      <c r="C181" s="16">
        <v>1</v>
      </c>
      <c r="D181" s="16">
        <v>1</v>
      </c>
      <c r="E181" s="16">
        <v>1</v>
      </c>
      <c r="F181" s="16">
        <v>0</v>
      </c>
      <c r="G181" s="16">
        <v>0</v>
      </c>
      <c r="H181" s="16">
        <v>0</v>
      </c>
      <c r="I181" s="325">
        <v>2</v>
      </c>
      <c r="J181" s="216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16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16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16"/>
    </row>
    <row r="185" spans="1:10" ht="20.25" customHeight="1">
      <c r="A185" s="15" t="s">
        <v>61</v>
      </c>
      <c r="B185" s="15" t="s">
        <v>316</v>
      </c>
      <c r="C185" s="16">
        <v>2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25">
        <v>1</v>
      </c>
      <c r="J185" s="216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1</v>
      </c>
      <c r="E186" s="16">
        <v>0</v>
      </c>
      <c r="F186" s="16">
        <v>1</v>
      </c>
      <c r="G186" s="16">
        <v>0</v>
      </c>
      <c r="H186" s="16">
        <v>0</v>
      </c>
      <c r="I186" s="285">
        <v>2</v>
      </c>
      <c r="J186" s="216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286">
        <v>1</v>
      </c>
      <c r="J187" s="216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286">
        <v>1</v>
      </c>
      <c r="J188" s="216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16"/>
    </row>
    <row r="190" spans="1:10" ht="20.25" customHeight="1">
      <c r="A190" s="15" t="s">
        <v>62</v>
      </c>
      <c r="B190" s="15" t="s">
        <v>320</v>
      </c>
      <c r="C190" s="16">
        <v>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286">
        <v>1</v>
      </c>
      <c r="J190" s="216"/>
    </row>
    <row r="191" spans="1:10" ht="20.25" customHeight="1">
      <c r="A191" s="15" t="s">
        <v>63</v>
      </c>
      <c r="B191" s="15" t="s">
        <v>63</v>
      </c>
      <c r="C191" s="16">
        <v>6</v>
      </c>
      <c r="D191" s="16">
        <v>5</v>
      </c>
      <c r="E191" s="16">
        <v>2</v>
      </c>
      <c r="F191" s="16">
        <v>1</v>
      </c>
      <c r="G191" s="16">
        <v>2</v>
      </c>
      <c r="H191" s="16">
        <v>0</v>
      </c>
      <c r="I191" s="285">
        <v>3</v>
      </c>
      <c r="J191" s="216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286">
        <v>1</v>
      </c>
      <c r="J192" s="216"/>
    </row>
    <row r="193" spans="1:10" ht="20.25" customHeight="1">
      <c r="A193" s="15" t="s">
        <v>63</v>
      </c>
      <c r="B193" s="15" t="s">
        <v>266</v>
      </c>
      <c r="C193" s="16">
        <v>3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286">
        <v>1</v>
      </c>
      <c r="J193" s="216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16"/>
    </row>
    <row r="195" spans="1:10" ht="20.25" customHeight="1">
      <c r="A195" s="15" t="s">
        <v>63</v>
      </c>
      <c r="B195" s="15" t="s">
        <v>323</v>
      </c>
      <c r="C195" s="16">
        <v>2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286">
        <v>1</v>
      </c>
      <c r="J195" s="216"/>
    </row>
    <row r="196" spans="1:10">
      <c r="A196" s="6" t="s">
        <v>324</v>
      </c>
      <c r="B196" s="7"/>
      <c r="C196" s="8">
        <f>SUM(C3:C195)</f>
        <v>542</v>
      </c>
      <c r="D196" s="16">
        <f t="shared" ref="D196" si="0">SUM(E196:H196)</f>
        <v>88</v>
      </c>
      <c r="E196" s="9">
        <f>SUM(E3:E195)</f>
        <v>30</v>
      </c>
      <c r="F196" s="9">
        <f>SUM(F3:F195)</f>
        <v>21</v>
      </c>
      <c r="G196" s="9">
        <f>SUM(G3:G195)</f>
        <v>23</v>
      </c>
      <c r="H196" s="9">
        <f>SUM(H3:H195)</f>
        <v>14</v>
      </c>
      <c r="I196" s="217"/>
      <c r="J196" s="10"/>
    </row>
    <row r="197" spans="1:10">
      <c r="A197" s="11" t="s">
        <v>907</v>
      </c>
      <c r="B197" s="12"/>
      <c r="C197" s="369">
        <f>C196+D196</f>
        <v>630</v>
      </c>
      <c r="D197" s="370"/>
    </row>
    <row r="199" spans="1:10">
      <c r="J199" s="218"/>
    </row>
  </sheetData>
  <autoFilter ref="A2:Q197"/>
  <mergeCells count="2">
    <mergeCell ref="K4:Q4"/>
    <mergeCell ref="C197:D197"/>
  </mergeCells>
  <phoneticPr fontId="7" type="noConversion"/>
  <conditionalFormatting sqref="I1:I1048576">
    <cfRule type="cellIs" dxfId="25" priority="2" operator="equal">
      <formula>2</formula>
    </cfRule>
    <cfRule type="cellIs" dxfId="24" priority="3" operator="equal">
      <formula>1</formula>
    </cfRule>
    <cfRule type="cellIs" dxfId="23" priority="4" operator="equal">
      <formula>3</formula>
    </cfRule>
  </conditionalFormatting>
  <conditionalFormatting sqref="I3:I195">
    <cfRule type="cellIs" dxfId="22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O492"/>
  <sheetViews>
    <sheetView topLeftCell="A296" workbookViewId="0">
      <selection activeCell="AN370" sqref="AN370"/>
    </sheetView>
  </sheetViews>
  <sheetFormatPr defaultColWidth="9" defaultRowHeight="14.25"/>
  <cols>
    <col min="1" max="1" width="15.8984375" style="330" customWidth="1"/>
    <col min="2" max="2" width="19.19921875" style="330" customWidth="1"/>
    <col min="3" max="3" width="19.8984375" style="330" customWidth="1"/>
    <col min="4" max="40" width="3.59765625" style="330" customWidth="1"/>
    <col min="41" max="41" width="12.69921875" style="345" bestFit="1" customWidth="1"/>
    <col min="42" max="16384" width="9" style="330"/>
  </cols>
  <sheetData>
    <row r="1" spans="1:41" s="320" customFormat="1" ht="27.75">
      <c r="A1" s="319" t="s">
        <v>479</v>
      </c>
      <c r="B1" s="319"/>
      <c r="AO1" s="344"/>
    </row>
    <row r="2" spans="1:41" s="320" customFormat="1" ht="27.75">
      <c r="B2" s="321" t="s">
        <v>866</v>
      </c>
      <c r="AO2" s="344"/>
    </row>
    <row r="4" spans="1:41">
      <c r="A4" s="341" t="s">
        <v>326</v>
      </c>
      <c r="B4" s="342"/>
      <c r="C4" s="342"/>
      <c r="D4" s="341" t="s">
        <v>327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6"/>
    </row>
    <row r="5" spans="1:41">
      <c r="A5" s="341" t="s">
        <v>9</v>
      </c>
      <c r="B5" s="341" t="s">
        <v>42</v>
      </c>
      <c r="C5" s="341" t="s">
        <v>325</v>
      </c>
      <c r="D5" s="341">
        <v>0</v>
      </c>
      <c r="E5" s="343">
        <v>1</v>
      </c>
      <c r="F5" s="343">
        <v>2</v>
      </c>
      <c r="G5" s="343">
        <v>3</v>
      </c>
      <c r="H5" s="343">
        <v>4</v>
      </c>
      <c r="I5" s="343">
        <v>5</v>
      </c>
      <c r="J5" s="343">
        <v>6</v>
      </c>
      <c r="K5" s="343">
        <v>7</v>
      </c>
      <c r="L5" s="343">
        <v>8</v>
      </c>
      <c r="M5" s="343">
        <v>9</v>
      </c>
      <c r="N5" s="343">
        <v>10</v>
      </c>
      <c r="O5" s="343">
        <v>11</v>
      </c>
      <c r="P5" s="343">
        <v>12</v>
      </c>
      <c r="Q5" s="343">
        <v>13</v>
      </c>
      <c r="R5" s="343">
        <v>14</v>
      </c>
      <c r="S5" s="343">
        <v>15</v>
      </c>
      <c r="T5" s="343">
        <v>16</v>
      </c>
      <c r="U5" s="343">
        <v>17</v>
      </c>
      <c r="V5" s="343">
        <v>18</v>
      </c>
      <c r="W5" s="343">
        <v>19</v>
      </c>
      <c r="X5" s="343">
        <v>20</v>
      </c>
      <c r="Y5" s="343">
        <v>21</v>
      </c>
      <c r="Z5" s="343">
        <v>22</v>
      </c>
      <c r="AA5" s="343">
        <v>23</v>
      </c>
      <c r="AB5" s="343">
        <v>24</v>
      </c>
      <c r="AC5" s="343">
        <v>25</v>
      </c>
      <c r="AD5" s="343">
        <v>26</v>
      </c>
      <c r="AE5" s="343">
        <v>27</v>
      </c>
      <c r="AF5" s="343">
        <v>28</v>
      </c>
      <c r="AG5" s="343">
        <v>29</v>
      </c>
      <c r="AH5" s="343">
        <v>30</v>
      </c>
      <c r="AI5" s="343">
        <v>31</v>
      </c>
      <c r="AJ5" s="343">
        <v>32</v>
      </c>
      <c r="AK5" s="343">
        <v>33</v>
      </c>
      <c r="AL5" s="343">
        <v>34</v>
      </c>
      <c r="AM5" s="343">
        <v>35</v>
      </c>
      <c r="AN5" s="343">
        <v>36</v>
      </c>
      <c r="AO5" s="347" t="s">
        <v>349</v>
      </c>
    </row>
    <row r="6" spans="1:41" ht="15">
      <c r="A6" s="329" t="s">
        <v>23</v>
      </c>
      <c r="B6" s="329" t="s">
        <v>23</v>
      </c>
      <c r="C6" s="329" t="s">
        <v>342</v>
      </c>
      <c r="D6" s="331"/>
      <c r="E6" s="332"/>
      <c r="F6" s="332"/>
      <c r="G6" s="332">
        <v>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48">
        <v>1</v>
      </c>
    </row>
    <row r="7" spans="1:41" ht="15">
      <c r="A7" s="333"/>
      <c r="B7" s="333"/>
      <c r="C7" s="334" t="s">
        <v>351</v>
      </c>
      <c r="D7" s="335"/>
      <c r="E7" s="336"/>
      <c r="F7" s="336"/>
      <c r="G7" s="336"/>
      <c r="H7" s="336">
        <v>1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49">
        <v>1</v>
      </c>
    </row>
    <row r="8" spans="1:41" ht="15">
      <c r="A8" s="333"/>
      <c r="B8" s="333"/>
      <c r="C8" s="334" t="s">
        <v>23</v>
      </c>
      <c r="D8" s="335"/>
      <c r="E8" s="336"/>
      <c r="F8" s="336"/>
      <c r="G8" s="336">
        <v>2</v>
      </c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49">
        <v>2</v>
      </c>
    </row>
    <row r="9" spans="1:41" ht="15">
      <c r="A9" s="333"/>
      <c r="B9" s="333"/>
      <c r="C9" s="334" t="s">
        <v>170</v>
      </c>
      <c r="D9" s="335"/>
      <c r="E9" s="336"/>
      <c r="F9" s="336"/>
      <c r="G9" s="336"/>
      <c r="H9" s="336"/>
      <c r="I9" s="336"/>
      <c r="J9" s="336"/>
      <c r="K9" s="336"/>
      <c r="L9" s="336">
        <v>1</v>
      </c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>
        <v>1</v>
      </c>
      <c r="AL9" s="336"/>
      <c r="AM9" s="336"/>
      <c r="AN9" s="336">
        <v>1</v>
      </c>
      <c r="AO9" s="349">
        <v>3</v>
      </c>
    </row>
    <row r="10" spans="1:41" ht="15">
      <c r="A10" s="333"/>
      <c r="B10" s="333"/>
      <c r="C10" s="334" t="s">
        <v>337</v>
      </c>
      <c r="D10" s="335">
        <v>1</v>
      </c>
      <c r="E10" s="336"/>
      <c r="F10" s="336">
        <v>1</v>
      </c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49">
        <v>2</v>
      </c>
    </row>
    <row r="11" spans="1:41" ht="15">
      <c r="A11" s="333"/>
      <c r="B11" s="373" t="s">
        <v>721</v>
      </c>
      <c r="C11" s="374"/>
      <c r="D11" s="375">
        <v>1</v>
      </c>
      <c r="E11" s="376"/>
      <c r="F11" s="376">
        <v>1</v>
      </c>
      <c r="G11" s="376">
        <v>3</v>
      </c>
      <c r="H11" s="376">
        <v>1</v>
      </c>
      <c r="I11" s="376"/>
      <c r="J11" s="376"/>
      <c r="K11" s="376"/>
      <c r="L11" s="376">
        <v>1</v>
      </c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>
        <v>1</v>
      </c>
      <c r="AL11" s="376"/>
      <c r="AM11" s="376"/>
      <c r="AN11" s="376">
        <v>1</v>
      </c>
      <c r="AO11" s="377">
        <v>9</v>
      </c>
    </row>
    <row r="12" spans="1:41" ht="15">
      <c r="A12" s="333"/>
      <c r="B12" s="329" t="s">
        <v>214</v>
      </c>
      <c r="C12" s="329" t="s">
        <v>372</v>
      </c>
      <c r="D12" s="331">
        <v>1</v>
      </c>
      <c r="E12" s="332"/>
      <c r="F12" s="332"/>
      <c r="G12" s="332"/>
      <c r="H12" s="332"/>
      <c r="I12" s="332"/>
      <c r="J12" s="332"/>
      <c r="K12" s="332">
        <v>1</v>
      </c>
      <c r="L12" s="332"/>
      <c r="M12" s="332"/>
      <c r="N12" s="332"/>
      <c r="O12" s="332">
        <v>1</v>
      </c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48">
        <v>3</v>
      </c>
    </row>
    <row r="13" spans="1:41" ht="15">
      <c r="A13" s="333"/>
      <c r="B13" s="373" t="s">
        <v>722</v>
      </c>
      <c r="C13" s="374"/>
      <c r="D13" s="375">
        <v>1</v>
      </c>
      <c r="E13" s="376"/>
      <c r="F13" s="376"/>
      <c r="G13" s="376"/>
      <c r="H13" s="376"/>
      <c r="I13" s="376"/>
      <c r="J13" s="376"/>
      <c r="K13" s="376">
        <v>1</v>
      </c>
      <c r="L13" s="376"/>
      <c r="M13" s="376"/>
      <c r="N13" s="376"/>
      <c r="O13" s="376">
        <v>1</v>
      </c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7">
        <v>3</v>
      </c>
    </row>
    <row r="14" spans="1:41" ht="15">
      <c r="A14" s="333"/>
      <c r="B14" s="329" t="s">
        <v>210</v>
      </c>
      <c r="C14" s="329" t="s">
        <v>210</v>
      </c>
      <c r="D14" s="331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>
        <v>1</v>
      </c>
      <c r="AJ14" s="332"/>
      <c r="AK14" s="332"/>
      <c r="AL14" s="332"/>
      <c r="AM14" s="332"/>
      <c r="AN14" s="332"/>
      <c r="AO14" s="348">
        <v>1</v>
      </c>
    </row>
    <row r="15" spans="1:41" ht="15">
      <c r="A15" s="333"/>
      <c r="B15" s="333"/>
      <c r="C15" s="334" t="s">
        <v>707</v>
      </c>
      <c r="D15" s="335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>
        <v>1</v>
      </c>
      <c r="AK15" s="336"/>
      <c r="AL15" s="336"/>
      <c r="AM15" s="336"/>
      <c r="AN15" s="336"/>
      <c r="AO15" s="349">
        <v>1</v>
      </c>
    </row>
    <row r="16" spans="1:41" ht="15">
      <c r="A16" s="333"/>
      <c r="B16" s="373" t="s">
        <v>723</v>
      </c>
      <c r="C16" s="374"/>
      <c r="D16" s="375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>
        <v>1</v>
      </c>
      <c r="AJ16" s="376">
        <v>1</v>
      </c>
      <c r="AK16" s="376"/>
      <c r="AL16" s="376"/>
      <c r="AM16" s="376"/>
      <c r="AN16" s="376"/>
      <c r="AO16" s="377">
        <v>2</v>
      </c>
    </row>
    <row r="17" spans="1:41" ht="15">
      <c r="A17" s="333"/>
      <c r="B17" s="329" t="s">
        <v>211</v>
      </c>
      <c r="C17" s="329" t="s">
        <v>395</v>
      </c>
      <c r="D17" s="331"/>
      <c r="E17" s="332"/>
      <c r="F17" s="332"/>
      <c r="G17" s="332"/>
      <c r="H17" s="332">
        <v>1</v>
      </c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48">
        <v>1</v>
      </c>
    </row>
    <row r="18" spans="1:41" ht="15">
      <c r="A18" s="333"/>
      <c r="B18" s="373" t="s">
        <v>724</v>
      </c>
      <c r="C18" s="374"/>
      <c r="D18" s="375"/>
      <c r="E18" s="376"/>
      <c r="F18" s="376"/>
      <c r="G18" s="376"/>
      <c r="H18" s="376">
        <v>1</v>
      </c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7">
        <v>1</v>
      </c>
    </row>
    <row r="19" spans="1:41" ht="15">
      <c r="A19" s="333"/>
      <c r="B19" s="329" t="s">
        <v>190</v>
      </c>
      <c r="C19" s="329" t="s">
        <v>190</v>
      </c>
      <c r="D19" s="331"/>
      <c r="E19" s="332"/>
      <c r="F19" s="332"/>
      <c r="G19" s="332"/>
      <c r="H19" s="332"/>
      <c r="I19" s="332"/>
      <c r="J19" s="332"/>
      <c r="K19" s="332"/>
      <c r="L19" s="332"/>
      <c r="M19" s="332"/>
      <c r="N19" s="332">
        <v>1</v>
      </c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48">
        <v>1</v>
      </c>
    </row>
    <row r="20" spans="1:41" ht="15">
      <c r="A20" s="333"/>
      <c r="B20" s="373" t="s">
        <v>728</v>
      </c>
      <c r="C20" s="374"/>
      <c r="D20" s="375"/>
      <c r="E20" s="376"/>
      <c r="F20" s="376"/>
      <c r="G20" s="376"/>
      <c r="H20" s="376"/>
      <c r="I20" s="376"/>
      <c r="J20" s="376"/>
      <c r="K20" s="376"/>
      <c r="L20" s="376"/>
      <c r="M20" s="376"/>
      <c r="N20" s="376">
        <v>1</v>
      </c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7">
        <v>1</v>
      </c>
    </row>
    <row r="21" spans="1:41" ht="15">
      <c r="A21" s="333"/>
      <c r="B21" s="329" t="s">
        <v>208</v>
      </c>
      <c r="C21" s="329" t="s">
        <v>457</v>
      </c>
      <c r="D21" s="33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>
        <v>1</v>
      </c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48">
        <v>1</v>
      </c>
    </row>
    <row r="22" spans="1:41" ht="15">
      <c r="A22" s="333"/>
      <c r="B22" s="373" t="s">
        <v>730</v>
      </c>
      <c r="C22" s="374"/>
      <c r="D22" s="375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>
        <v>1</v>
      </c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7">
        <v>1</v>
      </c>
    </row>
    <row r="23" spans="1:41" ht="15">
      <c r="A23" s="333"/>
      <c r="B23" s="329" t="s">
        <v>213</v>
      </c>
      <c r="C23" s="329" t="s">
        <v>509</v>
      </c>
      <c r="D23" s="331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>
        <v>1</v>
      </c>
      <c r="AI23" s="332"/>
      <c r="AJ23" s="332"/>
      <c r="AK23" s="332"/>
      <c r="AL23" s="332"/>
      <c r="AM23" s="332"/>
      <c r="AN23" s="332"/>
      <c r="AO23" s="348">
        <v>1</v>
      </c>
    </row>
    <row r="24" spans="1:41" ht="15">
      <c r="A24" s="333"/>
      <c r="B24" s="373" t="s">
        <v>725</v>
      </c>
      <c r="C24" s="374"/>
      <c r="D24" s="375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>
        <v>1</v>
      </c>
      <c r="AI24" s="376"/>
      <c r="AJ24" s="376"/>
      <c r="AK24" s="376"/>
      <c r="AL24" s="376"/>
      <c r="AM24" s="376"/>
      <c r="AN24" s="376"/>
      <c r="AO24" s="377">
        <v>1</v>
      </c>
    </row>
    <row r="25" spans="1:41" ht="15">
      <c r="A25" s="333"/>
      <c r="B25" s="329" t="s">
        <v>209</v>
      </c>
      <c r="C25" s="329" t="s">
        <v>209</v>
      </c>
      <c r="D25" s="331"/>
      <c r="E25" s="332"/>
      <c r="F25" s="332">
        <v>1</v>
      </c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48">
        <v>1</v>
      </c>
    </row>
    <row r="26" spans="1:41" ht="15">
      <c r="A26" s="333"/>
      <c r="B26" s="373" t="s">
        <v>726</v>
      </c>
      <c r="C26" s="374"/>
      <c r="D26" s="375"/>
      <c r="E26" s="376"/>
      <c r="F26" s="376">
        <v>1</v>
      </c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7">
        <v>1</v>
      </c>
    </row>
    <row r="27" spans="1:41" ht="15">
      <c r="A27" s="333"/>
      <c r="B27" s="329" t="s">
        <v>170</v>
      </c>
      <c r="C27" s="329" t="s">
        <v>62</v>
      </c>
      <c r="D27" s="33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>
        <v>1</v>
      </c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48">
        <v>1</v>
      </c>
    </row>
    <row r="28" spans="1:41" ht="15">
      <c r="A28" s="333"/>
      <c r="B28" s="373" t="s">
        <v>729</v>
      </c>
      <c r="C28" s="374"/>
      <c r="D28" s="375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>
        <v>1</v>
      </c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7">
        <v>1</v>
      </c>
    </row>
    <row r="29" spans="1:41" ht="15">
      <c r="A29" s="333"/>
      <c r="B29" s="329" t="s">
        <v>216</v>
      </c>
      <c r="C29" s="329" t="s">
        <v>343</v>
      </c>
      <c r="D29" s="331"/>
      <c r="E29" s="332"/>
      <c r="F29" s="332">
        <v>1</v>
      </c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48">
        <v>1</v>
      </c>
    </row>
    <row r="30" spans="1:41" ht="15">
      <c r="A30" s="333"/>
      <c r="B30" s="373" t="s">
        <v>727</v>
      </c>
      <c r="C30" s="374"/>
      <c r="D30" s="375"/>
      <c r="E30" s="376"/>
      <c r="F30" s="376">
        <v>1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7">
        <v>1</v>
      </c>
    </row>
    <row r="31" spans="1:41">
      <c r="A31" s="378" t="s">
        <v>721</v>
      </c>
      <c r="B31" s="379"/>
      <c r="C31" s="379"/>
      <c r="D31" s="380">
        <v>2</v>
      </c>
      <c r="E31" s="381"/>
      <c r="F31" s="381">
        <v>3</v>
      </c>
      <c r="G31" s="381">
        <v>3</v>
      </c>
      <c r="H31" s="381">
        <v>2</v>
      </c>
      <c r="I31" s="381"/>
      <c r="J31" s="381"/>
      <c r="K31" s="381">
        <v>1</v>
      </c>
      <c r="L31" s="381">
        <v>1</v>
      </c>
      <c r="M31" s="381"/>
      <c r="N31" s="381">
        <v>1</v>
      </c>
      <c r="O31" s="381">
        <v>1</v>
      </c>
      <c r="P31" s="381"/>
      <c r="Q31" s="381"/>
      <c r="R31" s="381"/>
      <c r="S31" s="381"/>
      <c r="T31" s="381"/>
      <c r="U31" s="381">
        <v>1</v>
      </c>
      <c r="V31" s="381"/>
      <c r="W31" s="381"/>
      <c r="X31" s="381"/>
      <c r="Y31" s="381"/>
      <c r="Z31" s="381"/>
      <c r="AA31" s="381">
        <v>1</v>
      </c>
      <c r="AB31" s="381"/>
      <c r="AC31" s="381"/>
      <c r="AD31" s="381"/>
      <c r="AE31" s="381"/>
      <c r="AF31" s="381"/>
      <c r="AG31" s="381"/>
      <c r="AH31" s="381">
        <v>1</v>
      </c>
      <c r="AI31" s="381">
        <v>1</v>
      </c>
      <c r="AJ31" s="381">
        <v>1</v>
      </c>
      <c r="AK31" s="381">
        <v>1</v>
      </c>
      <c r="AL31" s="381"/>
      <c r="AM31" s="381"/>
      <c r="AN31" s="381">
        <v>1</v>
      </c>
      <c r="AO31" s="382">
        <v>21</v>
      </c>
    </row>
    <row r="32" spans="1:41" ht="15">
      <c r="A32" s="329" t="s">
        <v>24</v>
      </c>
      <c r="B32" s="329" t="s">
        <v>165</v>
      </c>
      <c r="C32" s="329" t="s">
        <v>454</v>
      </c>
      <c r="D32" s="331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>
        <v>1</v>
      </c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48">
        <v>1</v>
      </c>
    </row>
    <row r="33" spans="1:41" ht="15">
      <c r="A33" s="333"/>
      <c r="B33" s="333"/>
      <c r="C33" s="334" t="s">
        <v>165</v>
      </c>
      <c r="D33" s="335"/>
      <c r="E33" s="336"/>
      <c r="F33" s="336"/>
      <c r="G33" s="336"/>
      <c r="H33" s="336"/>
      <c r="I33" s="336"/>
      <c r="J33" s="336">
        <v>1</v>
      </c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49">
        <v>1</v>
      </c>
    </row>
    <row r="34" spans="1:41" ht="15">
      <c r="A34" s="333"/>
      <c r="B34" s="333"/>
      <c r="C34" s="334" t="s">
        <v>344</v>
      </c>
      <c r="D34" s="335"/>
      <c r="E34" s="336"/>
      <c r="F34" s="336">
        <v>1</v>
      </c>
      <c r="G34" s="336"/>
      <c r="H34" s="336">
        <v>1</v>
      </c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49">
        <v>2</v>
      </c>
    </row>
    <row r="35" spans="1:41" ht="15">
      <c r="A35" s="333"/>
      <c r="B35" s="333"/>
      <c r="C35" s="334" t="s">
        <v>345</v>
      </c>
      <c r="D35" s="335"/>
      <c r="E35" s="336"/>
      <c r="F35" s="336"/>
      <c r="G35" s="336"/>
      <c r="H35" s="336"/>
      <c r="I35" s="336">
        <v>1</v>
      </c>
      <c r="J35" s="336">
        <v>2</v>
      </c>
      <c r="K35" s="336">
        <v>2</v>
      </c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49">
        <v>5</v>
      </c>
    </row>
    <row r="36" spans="1:41" ht="15">
      <c r="A36" s="333"/>
      <c r="B36" s="373" t="s">
        <v>731</v>
      </c>
      <c r="C36" s="374"/>
      <c r="D36" s="375"/>
      <c r="E36" s="376"/>
      <c r="F36" s="376">
        <v>1</v>
      </c>
      <c r="G36" s="376"/>
      <c r="H36" s="376">
        <v>1</v>
      </c>
      <c r="I36" s="376">
        <v>1</v>
      </c>
      <c r="J36" s="376">
        <v>3</v>
      </c>
      <c r="K36" s="376">
        <v>2</v>
      </c>
      <c r="L36" s="376"/>
      <c r="M36" s="376"/>
      <c r="N36" s="376"/>
      <c r="O36" s="376"/>
      <c r="P36" s="376"/>
      <c r="Q36" s="376"/>
      <c r="R36" s="376"/>
      <c r="S36" s="376">
        <v>1</v>
      </c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7">
        <v>9</v>
      </c>
    </row>
    <row r="37" spans="1:41" ht="15">
      <c r="A37" s="333"/>
      <c r="B37" s="329" t="s">
        <v>164</v>
      </c>
      <c r="C37" s="329" t="s">
        <v>164</v>
      </c>
      <c r="D37" s="33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>
        <v>1</v>
      </c>
      <c r="AC37" s="332"/>
      <c r="AD37" s="332">
        <v>1</v>
      </c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48">
        <v>2</v>
      </c>
    </row>
    <row r="38" spans="1:41" ht="15">
      <c r="A38" s="333"/>
      <c r="B38" s="333"/>
      <c r="C38" s="334" t="s">
        <v>670</v>
      </c>
      <c r="D38" s="335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>
        <v>1</v>
      </c>
      <c r="AH38" s="336"/>
      <c r="AI38" s="336">
        <v>1</v>
      </c>
      <c r="AJ38" s="336"/>
      <c r="AK38" s="336">
        <v>1</v>
      </c>
      <c r="AL38" s="336"/>
      <c r="AM38" s="336"/>
      <c r="AN38" s="336"/>
      <c r="AO38" s="349">
        <v>3</v>
      </c>
    </row>
    <row r="39" spans="1:41" ht="15">
      <c r="A39" s="333"/>
      <c r="B39" s="333"/>
      <c r="C39" s="334" t="s">
        <v>509</v>
      </c>
      <c r="D39" s="335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>
        <v>1</v>
      </c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49">
        <v>1</v>
      </c>
    </row>
    <row r="40" spans="1:41" ht="15">
      <c r="A40" s="333"/>
      <c r="B40" s="333"/>
      <c r="C40" s="334" t="s">
        <v>510</v>
      </c>
      <c r="D40" s="335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>
        <v>1</v>
      </c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49">
        <v>1</v>
      </c>
    </row>
    <row r="41" spans="1:41" ht="15">
      <c r="A41" s="333"/>
      <c r="B41" s="373" t="s">
        <v>732</v>
      </c>
      <c r="C41" s="374"/>
      <c r="D41" s="375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>
        <v>2</v>
      </c>
      <c r="AC41" s="376">
        <v>1</v>
      </c>
      <c r="AD41" s="376">
        <v>1</v>
      </c>
      <c r="AE41" s="376"/>
      <c r="AF41" s="376"/>
      <c r="AG41" s="376">
        <v>1</v>
      </c>
      <c r="AH41" s="376"/>
      <c r="AI41" s="376">
        <v>1</v>
      </c>
      <c r="AJ41" s="376"/>
      <c r="AK41" s="376">
        <v>1</v>
      </c>
      <c r="AL41" s="376"/>
      <c r="AM41" s="376"/>
      <c r="AN41" s="376"/>
      <c r="AO41" s="377">
        <v>7</v>
      </c>
    </row>
    <row r="42" spans="1:41" ht="15">
      <c r="A42" s="333"/>
      <c r="B42" s="329" t="s">
        <v>223</v>
      </c>
      <c r="C42" s="329" t="s">
        <v>418</v>
      </c>
      <c r="D42" s="331"/>
      <c r="E42" s="332"/>
      <c r="F42" s="332"/>
      <c r="G42" s="332"/>
      <c r="H42" s="332"/>
      <c r="I42" s="332"/>
      <c r="J42" s="332"/>
      <c r="K42" s="332"/>
      <c r="L42" s="332"/>
      <c r="M42" s="332">
        <v>1</v>
      </c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48">
        <v>1</v>
      </c>
    </row>
    <row r="43" spans="1:41" ht="15">
      <c r="A43" s="333"/>
      <c r="B43" s="333"/>
      <c r="C43" s="334" t="s">
        <v>527</v>
      </c>
      <c r="D43" s="335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>
        <v>1</v>
      </c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49">
        <v>1</v>
      </c>
    </row>
    <row r="44" spans="1:41" ht="15">
      <c r="A44" s="333"/>
      <c r="B44" s="333"/>
      <c r="C44" s="334" t="s">
        <v>223</v>
      </c>
      <c r="D44" s="335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>
        <v>1</v>
      </c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49">
        <v>1</v>
      </c>
    </row>
    <row r="45" spans="1:41" ht="15">
      <c r="A45" s="333"/>
      <c r="B45" s="333"/>
      <c r="C45" s="334" t="s">
        <v>348</v>
      </c>
      <c r="D45" s="335"/>
      <c r="E45" s="336"/>
      <c r="F45" s="336"/>
      <c r="G45" s="336"/>
      <c r="H45" s="336"/>
      <c r="I45" s="336">
        <v>1</v>
      </c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>
        <v>1</v>
      </c>
      <c r="AI45" s="336"/>
      <c r="AJ45" s="336"/>
      <c r="AK45" s="336"/>
      <c r="AL45" s="336"/>
      <c r="AM45" s="336"/>
      <c r="AN45" s="336"/>
      <c r="AO45" s="349">
        <v>2</v>
      </c>
    </row>
    <row r="46" spans="1:41" ht="15">
      <c r="A46" s="333"/>
      <c r="B46" s="373" t="s">
        <v>733</v>
      </c>
      <c r="C46" s="374"/>
      <c r="D46" s="375"/>
      <c r="E46" s="376"/>
      <c r="F46" s="376"/>
      <c r="G46" s="376"/>
      <c r="H46" s="376"/>
      <c r="I46" s="376">
        <v>1</v>
      </c>
      <c r="J46" s="376"/>
      <c r="K46" s="376"/>
      <c r="L46" s="376"/>
      <c r="M46" s="376">
        <v>1</v>
      </c>
      <c r="N46" s="376"/>
      <c r="O46" s="376"/>
      <c r="P46" s="376"/>
      <c r="Q46" s="376"/>
      <c r="R46" s="376"/>
      <c r="S46" s="376"/>
      <c r="T46" s="376"/>
      <c r="U46" s="376">
        <v>1</v>
      </c>
      <c r="V46" s="376"/>
      <c r="W46" s="376"/>
      <c r="X46" s="376"/>
      <c r="Y46" s="376"/>
      <c r="Z46" s="376"/>
      <c r="AA46" s="376"/>
      <c r="AB46" s="376"/>
      <c r="AC46" s="376"/>
      <c r="AD46" s="376">
        <v>1</v>
      </c>
      <c r="AE46" s="376"/>
      <c r="AF46" s="376"/>
      <c r="AG46" s="376"/>
      <c r="AH46" s="376">
        <v>1</v>
      </c>
      <c r="AI46" s="376"/>
      <c r="AJ46" s="376"/>
      <c r="AK46" s="376"/>
      <c r="AL46" s="376"/>
      <c r="AM46" s="376"/>
      <c r="AN46" s="376"/>
      <c r="AO46" s="377">
        <v>5</v>
      </c>
    </row>
    <row r="47" spans="1:41" ht="15">
      <c r="A47" s="333"/>
      <c r="B47" s="329" t="s">
        <v>228</v>
      </c>
      <c r="C47" s="329" t="s">
        <v>339</v>
      </c>
      <c r="D47" s="331"/>
      <c r="E47" s="332"/>
      <c r="F47" s="332">
        <v>1</v>
      </c>
      <c r="G47" s="332"/>
      <c r="H47" s="332"/>
      <c r="I47" s="332">
        <v>1</v>
      </c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48">
        <v>2</v>
      </c>
    </row>
    <row r="48" spans="1:41" ht="15">
      <c r="A48" s="333"/>
      <c r="B48" s="333"/>
      <c r="C48" s="334" t="s">
        <v>228</v>
      </c>
      <c r="D48" s="335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>
        <v>1</v>
      </c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49">
        <v>1</v>
      </c>
    </row>
    <row r="49" spans="1:41" ht="15">
      <c r="A49" s="333"/>
      <c r="B49" s="373" t="s">
        <v>734</v>
      </c>
      <c r="C49" s="374"/>
      <c r="D49" s="375"/>
      <c r="E49" s="376"/>
      <c r="F49" s="376">
        <v>1</v>
      </c>
      <c r="G49" s="376"/>
      <c r="H49" s="376"/>
      <c r="I49" s="376">
        <v>1</v>
      </c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>
        <v>1</v>
      </c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7">
        <v>3</v>
      </c>
    </row>
    <row r="50" spans="1:41" ht="15">
      <c r="A50" s="333"/>
      <c r="B50" s="329" t="s">
        <v>148</v>
      </c>
      <c r="C50" s="329" t="s">
        <v>148</v>
      </c>
      <c r="D50" s="331"/>
      <c r="E50" s="332"/>
      <c r="F50" s="332">
        <v>1</v>
      </c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>
        <v>1</v>
      </c>
      <c r="AJ50" s="332"/>
      <c r="AK50" s="332"/>
      <c r="AL50" s="332"/>
      <c r="AM50" s="332"/>
      <c r="AN50" s="332"/>
      <c r="AO50" s="348">
        <v>2</v>
      </c>
    </row>
    <row r="51" spans="1:41" ht="15">
      <c r="A51" s="333"/>
      <c r="B51" s="373" t="s">
        <v>736</v>
      </c>
      <c r="C51" s="374"/>
      <c r="D51" s="375"/>
      <c r="E51" s="376"/>
      <c r="F51" s="376">
        <v>1</v>
      </c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>
        <v>1</v>
      </c>
      <c r="AJ51" s="376"/>
      <c r="AK51" s="376"/>
      <c r="AL51" s="376"/>
      <c r="AM51" s="376"/>
      <c r="AN51" s="376"/>
      <c r="AO51" s="377">
        <v>2</v>
      </c>
    </row>
    <row r="52" spans="1:41" ht="15">
      <c r="A52" s="333"/>
      <c r="B52" s="329" t="s">
        <v>158</v>
      </c>
      <c r="C52" s="329" t="s">
        <v>506</v>
      </c>
      <c r="D52" s="331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>
        <v>1</v>
      </c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48">
        <v>1</v>
      </c>
    </row>
    <row r="53" spans="1:41" ht="15">
      <c r="A53" s="333"/>
      <c r="B53" s="333"/>
      <c r="C53" s="334" t="s">
        <v>472</v>
      </c>
      <c r="D53" s="335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>
        <v>1</v>
      </c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49">
        <v>1</v>
      </c>
    </row>
    <row r="54" spans="1:41" ht="15">
      <c r="A54" s="333"/>
      <c r="B54" s="373" t="s">
        <v>735</v>
      </c>
      <c r="C54" s="374"/>
      <c r="D54" s="375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>
        <v>1</v>
      </c>
      <c r="Y54" s="376"/>
      <c r="Z54" s="376"/>
      <c r="AA54" s="376"/>
      <c r="AB54" s="376"/>
      <c r="AC54" s="376">
        <v>1</v>
      </c>
      <c r="AD54" s="376"/>
      <c r="AE54" s="376"/>
      <c r="AF54" s="376"/>
      <c r="AG54" s="376"/>
      <c r="AH54" s="376"/>
      <c r="AI54" s="376"/>
      <c r="AJ54" s="376"/>
      <c r="AK54" s="376"/>
      <c r="AL54" s="376"/>
      <c r="AM54" s="376"/>
      <c r="AN54" s="376"/>
      <c r="AO54" s="377">
        <v>2</v>
      </c>
    </row>
    <row r="55" spans="1:41" ht="15">
      <c r="A55" s="333"/>
      <c r="B55" s="329" t="s">
        <v>226</v>
      </c>
      <c r="C55" s="329" t="s">
        <v>882</v>
      </c>
      <c r="D55" s="331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>
        <v>1</v>
      </c>
      <c r="AO55" s="348">
        <v>1</v>
      </c>
    </row>
    <row r="56" spans="1:41" ht="15">
      <c r="A56" s="333"/>
      <c r="B56" s="333"/>
      <c r="C56" s="334" t="s">
        <v>401</v>
      </c>
      <c r="D56" s="335"/>
      <c r="E56" s="336"/>
      <c r="F56" s="336"/>
      <c r="G56" s="336"/>
      <c r="H56" s="336"/>
      <c r="I56" s="336">
        <v>1</v>
      </c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49">
        <v>1</v>
      </c>
    </row>
    <row r="57" spans="1:41" ht="15">
      <c r="A57" s="333"/>
      <c r="B57" s="373" t="s">
        <v>738</v>
      </c>
      <c r="C57" s="374"/>
      <c r="D57" s="375"/>
      <c r="E57" s="376"/>
      <c r="F57" s="376"/>
      <c r="G57" s="376"/>
      <c r="H57" s="376"/>
      <c r="I57" s="376">
        <v>1</v>
      </c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376"/>
      <c r="AM57" s="376"/>
      <c r="AN57" s="376">
        <v>1</v>
      </c>
      <c r="AO57" s="377">
        <v>2</v>
      </c>
    </row>
    <row r="58" spans="1:41" ht="15">
      <c r="A58" s="333"/>
      <c r="B58" s="329" t="s">
        <v>224</v>
      </c>
      <c r="C58" s="329" t="s">
        <v>224</v>
      </c>
      <c r="D58" s="331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>
        <v>1</v>
      </c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48">
        <v>1</v>
      </c>
    </row>
    <row r="59" spans="1:41" ht="15">
      <c r="A59" s="333"/>
      <c r="B59" s="333"/>
      <c r="C59" s="334" t="s">
        <v>402</v>
      </c>
      <c r="D59" s="335"/>
      <c r="E59" s="336"/>
      <c r="F59" s="336"/>
      <c r="G59" s="336"/>
      <c r="H59" s="336"/>
      <c r="I59" s="336"/>
      <c r="J59" s="336"/>
      <c r="K59" s="336"/>
      <c r="L59" s="336">
        <v>1</v>
      </c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49">
        <v>1</v>
      </c>
    </row>
    <row r="60" spans="1:41" ht="15">
      <c r="A60" s="333"/>
      <c r="B60" s="373" t="s">
        <v>737</v>
      </c>
      <c r="C60" s="374"/>
      <c r="D60" s="375"/>
      <c r="E60" s="376"/>
      <c r="F60" s="376"/>
      <c r="G60" s="376"/>
      <c r="H60" s="376"/>
      <c r="I60" s="376"/>
      <c r="J60" s="376"/>
      <c r="K60" s="376"/>
      <c r="L60" s="376">
        <v>1</v>
      </c>
      <c r="M60" s="376"/>
      <c r="N60" s="376"/>
      <c r="O60" s="376">
        <v>1</v>
      </c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  <c r="AJ60" s="376"/>
      <c r="AK60" s="376"/>
      <c r="AL60" s="376"/>
      <c r="AM60" s="376"/>
      <c r="AN60" s="376"/>
      <c r="AO60" s="377">
        <v>2</v>
      </c>
    </row>
    <row r="61" spans="1:41">
      <c r="A61" s="378" t="s">
        <v>739</v>
      </c>
      <c r="B61" s="379"/>
      <c r="C61" s="379"/>
      <c r="D61" s="380"/>
      <c r="E61" s="381"/>
      <c r="F61" s="381">
        <v>3</v>
      </c>
      <c r="G61" s="381"/>
      <c r="H61" s="381">
        <v>1</v>
      </c>
      <c r="I61" s="381">
        <v>4</v>
      </c>
      <c r="J61" s="381">
        <v>3</v>
      </c>
      <c r="K61" s="381">
        <v>2</v>
      </c>
      <c r="L61" s="381">
        <v>1</v>
      </c>
      <c r="M61" s="381">
        <v>1</v>
      </c>
      <c r="N61" s="381"/>
      <c r="O61" s="381">
        <v>1</v>
      </c>
      <c r="P61" s="381"/>
      <c r="Q61" s="381"/>
      <c r="R61" s="381"/>
      <c r="S61" s="381">
        <v>1</v>
      </c>
      <c r="T61" s="381"/>
      <c r="U61" s="381">
        <v>2</v>
      </c>
      <c r="V61" s="381"/>
      <c r="W61" s="381"/>
      <c r="X61" s="381">
        <v>1</v>
      </c>
      <c r="Y61" s="381"/>
      <c r="Z61" s="381"/>
      <c r="AA61" s="381"/>
      <c r="AB61" s="381">
        <v>2</v>
      </c>
      <c r="AC61" s="381">
        <v>2</v>
      </c>
      <c r="AD61" s="381">
        <v>2</v>
      </c>
      <c r="AE61" s="381"/>
      <c r="AF61" s="381"/>
      <c r="AG61" s="381">
        <v>1</v>
      </c>
      <c r="AH61" s="381">
        <v>1</v>
      </c>
      <c r="AI61" s="381">
        <v>2</v>
      </c>
      <c r="AJ61" s="381"/>
      <c r="AK61" s="381">
        <v>1</v>
      </c>
      <c r="AL61" s="381"/>
      <c r="AM61" s="381"/>
      <c r="AN61" s="381">
        <v>1</v>
      </c>
      <c r="AO61" s="382">
        <v>32</v>
      </c>
    </row>
    <row r="62" spans="1:41" ht="15">
      <c r="A62" s="329" t="s">
        <v>60</v>
      </c>
      <c r="B62" s="329" t="s">
        <v>310</v>
      </c>
      <c r="C62" s="329" t="s">
        <v>310</v>
      </c>
      <c r="D62" s="331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>
        <v>1</v>
      </c>
      <c r="AH62" s="332"/>
      <c r="AI62" s="332"/>
      <c r="AJ62" s="332"/>
      <c r="AK62" s="332"/>
      <c r="AL62" s="332"/>
      <c r="AM62" s="332"/>
      <c r="AN62" s="332"/>
      <c r="AO62" s="348">
        <v>1</v>
      </c>
    </row>
    <row r="63" spans="1:41" ht="15">
      <c r="A63" s="333"/>
      <c r="B63" s="333"/>
      <c r="C63" s="334" t="s">
        <v>522</v>
      </c>
      <c r="D63" s="335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>
        <v>2</v>
      </c>
      <c r="AF63" s="336"/>
      <c r="AG63" s="336"/>
      <c r="AH63" s="336"/>
      <c r="AI63" s="336"/>
      <c r="AJ63" s="336"/>
      <c r="AK63" s="336"/>
      <c r="AL63" s="336"/>
      <c r="AM63" s="336"/>
      <c r="AN63" s="336"/>
      <c r="AO63" s="349">
        <v>2</v>
      </c>
    </row>
    <row r="64" spans="1:41" ht="15">
      <c r="A64" s="333"/>
      <c r="B64" s="333"/>
      <c r="C64" s="334" t="s">
        <v>530</v>
      </c>
      <c r="D64" s="335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>
        <v>1</v>
      </c>
      <c r="AF64" s="336"/>
      <c r="AG64" s="336"/>
      <c r="AH64" s="336"/>
      <c r="AI64" s="336"/>
      <c r="AJ64" s="336"/>
      <c r="AK64" s="336"/>
      <c r="AL64" s="336"/>
      <c r="AM64" s="336"/>
      <c r="AN64" s="336"/>
      <c r="AO64" s="349">
        <v>1</v>
      </c>
    </row>
    <row r="65" spans="1:41" ht="15">
      <c r="A65" s="333"/>
      <c r="B65" s="373" t="s">
        <v>740</v>
      </c>
      <c r="C65" s="374"/>
      <c r="D65" s="375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>
        <v>3</v>
      </c>
      <c r="AF65" s="376"/>
      <c r="AG65" s="376">
        <v>1</v>
      </c>
      <c r="AH65" s="376"/>
      <c r="AI65" s="376"/>
      <c r="AJ65" s="376"/>
      <c r="AK65" s="376"/>
      <c r="AL65" s="376"/>
      <c r="AM65" s="376"/>
      <c r="AN65" s="376"/>
      <c r="AO65" s="377">
        <v>4</v>
      </c>
    </row>
    <row r="66" spans="1:41" ht="15">
      <c r="A66" s="333"/>
      <c r="B66" s="329" t="s">
        <v>308</v>
      </c>
      <c r="C66" s="329" t="s">
        <v>700</v>
      </c>
      <c r="D66" s="331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>
        <v>1</v>
      </c>
      <c r="AJ66" s="332"/>
      <c r="AK66" s="332"/>
      <c r="AL66" s="332"/>
      <c r="AM66" s="332"/>
      <c r="AN66" s="332"/>
      <c r="AO66" s="348">
        <v>1</v>
      </c>
    </row>
    <row r="67" spans="1:41" ht="15">
      <c r="A67" s="333"/>
      <c r="B67" s="333"/>
      <c r="C67" s="334" t="s">
        <v>525</v>
      </c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>
        <v>1</v>
      </c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49">
        <v>1</v>
      </c>
    </row>
    <row r="68" spans="1:41" ht="15">
      <c r="A68" s="333"/>
      <c r="B68" s="373" t="s">
        <v>741</v>
      </c>
      <c r="C68" s="374"/>
      <c r="D68" s="375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>
        <v>1</v>
      </c>
      <c r="AD68" s="376"/>
      <c r="AE68" s="376"/>
      <c r="AF68" s="376"/>
      <c r="AG68" s="376"/>
      <c r="AH68" s="376"/>
      <c r="AI68" s="376">
        <v>1</v>
      </c>
      <c r="AJ68" s="376"/>
      <c r="AK68" s="376"/>
      <c r="AL68" s="376"/>
      <c r="AM68" s="376"/>
      <c r="AN68" s="376"/>
      <c r="AO68" s="377">
        <v>2</v>
      </c>
    </row>
    <row r="69" spans="1:41" ht="15">
      <c r="A69" s="333"/>
      <c r="B69" s="329" t="s">
        <v>312</v>
      </c>
      <c r="C69" s="329" t="s">
        <v>669</v>
      </c>
      <c r="D69" s="331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>
        <v>1</v>
      </c>
      <c r="AI69" s="332"/>
      <c r="AJ69" s="332"/>
      <c r="AK69" s="332"/>
      <c r="AL69" s="332"/>
      <c r="AM69" s="332"/>
      <c r="AN69" s="332"/>
      <c r="AO69" s="348">
        <v>1</v>
      </c>
    </row>
    <row r="70" spans="1:41" ht="15">
      <c r="A70" s="333"/>
      <c r="B70" s="333"/>
      <c r="C70" s="334" t="s">
        <v>312</v>
      </c>
      <c r="D70" s="335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>
        <v>1</v>
      </c>
      <c r="AM70" s="336"/>
      <c r="AN70" s="336"/>
      <c r="AO70" s="349">
        <v>1</v>
      </c>
    </row>
    <row r="71" spans="1:41" ht="15">
      <c r="A71" s="333"/>
      <c r="B71" s="373" t="s">
        <v>744</v>
      </c>
      <c r="C71" s="374"/>
      <c r="D71" s="375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>
        <v>1</v>
      </c>
      <c r="AI71" s="376"/>
      <c r="AJ71" s="376"/>
      <c r="AK71" s="376"/>
      <c r="AL71" s="376">
        <v>1</v>
      </c>
      <c r="AM71" s="376"/>
      <c r="AN71" s="376"/>
      <c r="AO71" s="377">
        <v>2</v>
      </c>
    </row>
    <row r="72" spans="1:41" ht="15">
      <c r="A72" s="333"/>
      <c r="B72" s="329" t="s">
        <v>307</v>
      </c>
      <c r="C72" s="329" t="s">
        <v>435</v>
      </c>
      <c r="D72" s="331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>
        <v>1</v>
      </c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48">
        <v>1</v>
      </c>
    </row>
    <row r="73" spans="1:41" ht="15">
      <c r="A73" s="333"/>
      <c r="B73" s="333"/>
      <c r="C73" s="334" t="s">
        <v>307</v>
      </c>
      <c r="D73" s="335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>
        <v>1</v>
      </c>
      <c r="AJ73" s="336"/>
      <c r="AK73" s="336"/>
      <c r="AL73" s="336"/>
      <c r="AM73" s="336"/>
      <c r="AN73" s="336"/>
      <c r="AO73" s="349">
        <v>1</v>
      </c>
    </row>
    <row r="74" spans="1:41" ht="15">
      <c r="A74" s="333"/>
      <c r="B74" s="373" t="s">
        <v>742</v>
      </c>
      <c r="C74" s="374"/>
      <c r="D74" s="375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>
        <v>1</v>
      </c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>
        <v>1</v>
      </c>
      <c r="AJ74" s="376"/>
      <c r="AK74" s="376"/>
      <c r="AL74" s="376"/>
      <c r="AM74" s="376"/>
      <c r="AN74" s="376"/>
      <c r="AO74" s="377">
        <v>2</v>
      </c>
    </row>
    <row r="75" spans="1:41" ht="15">
      <c r="A75" s="333"/>
      <c r="B75" s="329" t="s">
        <v>60</v>
      </c>
      <c r="C75" s="329" t="s">
        <v>660</v>
      </c>
      <c r="D75" s="331"/>
      <c r="E75" s="332"/>
      <c r="F75" s="332"/>
      <c r="G75" s="332"/>
      <c r="H75" s="332">
        <v>1</v>
      </c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48">
        <v>1</v>
      </c>
    </row>
    <row r="76" spans="1:41" ht="15">
      <c r="A76" s="333"/>
      <c r="B76" s="373" t="s">
        <v>743</v>
      </c>
      <c r="C76" s="374"/>
      <c r="D76" s="375"/>
      <c r="E76" s="376"/>
      <c r="F76" s="376"/>
      <c r="G76" s="376"/>
      <c r="H76" s="376">
        <v>1</v>
      </c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7">
        <v>1</v>
      </c>
    </row>
    <row r="77" spans="1:41" ht="15">
      <c r="A77" s="333"/>
      <c r="B77" s="329" t="s">
        <v>311</v>
      </c>
      <c r="C77" s="329" t="s">
        <v>403</v>
      </c>
      <c r="D77" s="331"/>
      <c r="E77" s="332"/>
      <c r="F77" s="332"/>
      <c r="G77" s="332"/>
      <c r="H77" s="332"/>
      <c r="I77" s="332">
        <v>1</v>
      </c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48">
        <v>1</v>
      </c>
    </row>
    <row r="78" spans="1:41" ht="15">
      <c r="A78" s="333"/>
      <c r="B78" s="373" t="s">
        <v>746</v>
      </c>
      <c r="C78" s="374"/>
      <c r="D78" s="375"/>
      <c r="E78" s="376"/>
      <c r="F78" s="376"/>
      <c r="G78" s="376"/>
      <c r="H78" s="376"/>
      <c r="I78" s="376">
        <v>1</v>
      </c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7">
        <v>1</v>
      </c>
    </row>
    <row r="79" spans="1:41" ht="15">
      <c r="A79" s="333"/>
      <c r="B79" s="329" t="s">
        <v>309</v>
      </c>
      <c r="C79" s="329" t="s">
        <v>309</v>
      </c>
      <c r="D79" s="331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>
        <v>1</v>
      </c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48">
        <v>1</v>
      </c>
    </row>
    <row r="80" spans="1:41" ht="15">
      <c r="A80" s="333"/>
      <c r="B80" s="373" t="s">
        <v>745</v>
      </c>
      <c r="C80" s="374"/>
      <c r="D80" s="375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>
        <v>1</v>
      </c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7">
        <v>1</v>
      </c>
    </row>
    <row r="81" spans="1:41">
      <c r="A81" s="378" t="s">
        <v>743</v>
      </c>
      <c r="B81" s="379"/>
      <c r="C81" s="379"/>
      <c r="D81" s="380"/>
      <c r="E81" s="381"/>
      <c r="F81" s="381"/>
      <c r="G81" s="381"/>
      <c r="H81" s="381">
        <v>1</v>
      </c>
      <c r="I81" s="381">
        <v>1</v>
      </c>
      <c r="J81" s="381"/>
      <c r="K81" s="381"/>
      <c r="L81" s="381"/>
      <c r="M81" s="381"/>
      <c r="N81" s="381"/>
      <c r="O81" s="381"/>
      <c r="P81" s="381"/>
      <c r="Q81" s="381"/>
      <c r="R81" s="381"/>
      <c r="S81" s="381">
        <v>1</v>
      </c>
      <c r="T81" s="381"/>
      <c r="U81" s="381"/>
      <c r="V81" s="381"/>
      <c r="W81" s="381"/>
      <c r="X81" s="381"/>
      <c r="Y81" s="381"/>
      <c r="Z81" s="381"/>
      <c r="AA81" s="381"/>
      <c r="AB81" s="381"/>
      <c r="AC81" s="381">
        <v>1</v>
      </c>
      <c r="AD81" s="381">
        <v>1</v>
      </c>
      <c r="AE81" s="381">
        <v>3</v>
      </c>
      <c r="AF81" s="381"/>
      <c r="AG81" s="381">
        <v>1</v>
      </c>
      <c r="AH81" s="381">
        <v>1</v>
      </c>
      <c r="AI81" s="381">
        <v>2</v>
      </c>
      <c r="AJ81" s="381"/>
      <c r="AK81" s="381"/>
      <c r="AL81" s="381">
        <v>1</v>
      </c>
      <c r="AM81" s="381"/>
      <c r="AN81" s="381"/>
      <c r="AO81" s="382">
        <v>13</v>
      </c>
    </row>
    <row r="82" spans="1:41" ht="15">
      <c r="A82" s="329" t="s">
        <v>61</v>
      </c>
      <c r="B82" s="329" t="s">
        <v>316</v>
      </c>
      <c r="C82" s="329" t="s">
        <v>684</v>
      </c>
      <c r="D82" s="331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>
        <v>1</v>
      </c>
      <c r="AK82" s="332"/>
      <c r="AL82" s="332"/>
      <c r="AM82" s="332"/>
      <c r="AN82" s="332"/>
      <c r="AO82" s="348">
        <v>1</v>
      </c>
    </row>
    <row r="83" spans="1:41" ht="15">
      <c r="A83" s="333"/>
      <c r="B83" s="333"/>
      <c r="C83" s="334" t="s">
        <v>316</v>
      </c>
      <c r="D83" s="335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>
        <v>1</v>
      </c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49">
        <v>1</v>
      </c>
    </row>
    <row r="84" spans="1:41" ht="15">
      <c r="A84" s="333"/>
      <c r="B84" s="373" t="s">
        <v>747</v>
      </c>
      <c r="C84" s="374"/>
      <c r="D84" s="375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>
        <v>1</v>
      </c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>
        <v>1</v>
      </c>
      <c r="AK84" s="376"/>
      <c r="AL84" s="376"/>
      <c r="AM84" s="376"/>
      <c r="AN84" s="376"/>
      <c r="AO84" s="377">
        <v>2</v>
      </c>
    </row>
    <row r="85" spans="1:41" ht="15">
      <c r="A85" s="333"/>
      <c r="B85" s="329" t="s">
        <v>61</v>
      </c>
      <c r="C85" s="329" t="s">
        <v>61</v>
      </c>
      <c r="D85" s="331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>
        <v>1</v>
      </c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48">
        <v>1</v>
      </c>
    </row>
    <row r="86" spans="1:41" ht="15">
      <c r="A86" s="333"/>
      <c r="B86" s="333"/>
      <c r="C86" s="334" t="s">
        <v>705</v>
      </c>
      <c r="D86" s="335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>
        <v>1</v>
      </c>
      <c r="AL86" s="336"/>
      <c r="AM86" s="336"/>
      <c r="AN86" s="336"/>
      <c r="AO86" s="349">
        <v>1</v>
      </c>
    </row>
    <row r="87" spans="1:41" ht="15">
      <c r="A87" s="333"/>
      <c r="B87" s="373" t="s">
        <v>748</v>
      </c>
      <c r="C87" s="374"/>
      <c r="D87" s="375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  <c r="AC87" s="376"/>
      <c r="AD87" s="376">
        <v>1</v>
      </c>
      <c r="AE87" s="376"/>
      <c r="AF87" s="376"/>
      <c r="AG87" s="376"/>
      <c r="AH87" s="376"/>
      <c r="AI87" s="376"/>
      <c r="AJ87" s="376"/>
      <c r="AK87" s="376">
        <v>1</v>
      </c>
      <c r="AL87" s="376"/>
      <c r="AM87" s="376"/>
      <c r="AN87" s="376"/>
      <c r="AO87" s="377">
        <v>2</v>
      </c>
    </row>
    <row r="88" spans="1:41" ht="15">
      <c r="A88" s="333"/>
      <c r="B88" s="329" t="s">
        <v>317</v>
      </c>
      <c r="C88" s="329" t="s">
        <v>716</v>
      </c>
      <c r="D88" s="331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>
        <v>1</v>
      </c>
      <c r="AM88" s="332"/>
      <c r="AN88" s="332"/>
      <c r="AO88" s="348">
        <v>1</v>
      </c>
    </row>
    <row r="89" spans="1:41" ht="15">
      <c r="A89" s="333"/>
      <c r="B89" s="373" t="s">
        <v>749</v>
      </c>
      <c r="C89" s="374"/>
      <c r="D89" s="375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376"/>
      <c r="AK89" s="376"/>
      <c r="AL89" s="376">
        <v>1</v>
      </c>
      <c r="AM89" s="376"/>
      <c r="AN89" s="376"/>
      <c r="AO89" s="377">
        <v>1</v>
      </c>
    </row>
    <row r="90" spans="1:41">
      <c r="A90" s="378" t="s">
        <v>748</v>
      </c>
      <c r="B90" s="379"/>
      <c r="C90" s="379"/>
      <c r="D90" s="380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>
        <v>1</v>
      </c>
      <c r="X90" s="381"/>
      <c r="Y90" s="381"/>
      <c r="Z90" s="381"/>
      <c r="AA90" s="381"/>
      <c r="AB90" s="381"/>
      <c r="AC90" s="381"/>
      <c r="AD90" s="381">
        <v>1</v>
      </c>
      <c r="AE90" s="381"/>
      <c r="AF90" s="381"/>
      <c r="AG90" s="381"/>
      <c r="AH90" s="381"/>
      <c r="AI90" s="381"/>
      <c r="AJ90" s="381">
        <v>1</v>
      </c>
      <c r="AK90" s="381">
        <v>1</v>
      </c>
      <c r="AL90" s="381">
        <v>1</v>
      </c>
      <c r="AM90" s="381"/>
      <c r="AN90" s="381"/>
      <c r="AO90" s="382">
        <v>5</v>
      </c>
    </row>
    <row r="91" spans="1:41" ht="15">
      <c r="A91" s="329" t="s">
        <v>63</v>
      </c>
      <c r="B91" s="329" t="s">
        <v>63</v>
      </c>
      <c r="C91" s="329" t="s">
        <v>421</v>
      </c>
      <c r="D91" s="331"/>
      <c r="E91" s="332"/>
      <c r="F91" s="332"/>
      <c r="G91" s="332"/>
      <c r="H91" s="332"/>
      <c r="I91" s="332"/>
      <c r="J91" s="332"/>
      <c r="K91" s="332"/>
      <c r="L91" s="332"/>
      <c r="M91" s="332">
        <v>1</v>
      </c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48">
        <v>1</v>
      </c>
    </row>
    <row r="92" spans="1:41" ht="15">
      <c r="A92" s="333"/>
      <c r="B92" s="333"/>
      <c r="C92" s="334" t="s">
        <v>504</v>
      </c>
      <c r="D92" s="335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>
        <v>1</v>
      </c>
      <c r="AD92" s="336"/>
      <c r="AE92" s="336"/>
      <c r="AF92" s="336"/>
      <c r="AG92" s="336"/>
      <c r="AH92" s="336"/>
      <c r="AI92" s="336"/>
      <c r="AJ92" s="336">
        <v>1</v>
      </c>
      <c r="AK92" s="336"/>
      <c r="AL92" s="336"/>
      <c r="AM92" s="336"/>
      <c r="AN92" s="336"/>
      <c r="AO92" s="349">
        <v>2</v>
      </c>
    </row>
    <row r="93" spans="1:41" ht="15">
      <c r="A93" s="333"/>
      <c r="B93" s="333"/>
      <c r="C93" s="334" t="s">
        <v>554</v>
      </c>
      <c r="D93" s="335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>
        <v>2</v>
      </c>
      <c r="AH93" s="336"/>
      <c r="AI93" s="336"/>
      <c r="AJ93" s="336"/>
      <c r="AK93" s="336">
        <v>1</v>
      </c>
      <c r="AL93" s="336">
        <v>2</v>
      </c>
      <c r="AM93" s="336"/>
      <c r="AN93" s="336">
        <v>2</v>
      </c>
      <c r="AO93" s="349">
        <v>7</v>
      </c>
    </row>
    <row r="94" spans="1:41" ht="15">
      <c r="A94" s="333"/>
      <c r="B94" s="333"/>
      <c r="C94" s="334" t="s">
        <v>688</v>
      </c>
      <c r="D94" s="335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>
        <v>1</v>
      </c>
      <c r="AJ94" s="336"/>
      <c r="AK94" s="336"/>
      <c r="AL94" s="336"/>
      <c r="AM94" s="336"/>
      <c r="AN94" s="336"/>
      <c r="AO94" s="349">
        <v>1</v>
      </c>
    </row>
    <row r="95" spans="1:41" ht="15">
      <c r="A95" s="333"/>
      <c r="B95" s="373" t="s">
        <v>750</v>
      </c>
      <c r="C95" s="374"/>
      <c r="D95" s="375"/>
      <c r="E95" s="376"/>
      <c r="F95" s="376"/>
      <c r="G95" s="376"/>
      <c r="H95" s="376"/>
      <c r="I95" s="376"/>
      <c r="J95" s="376"/>
      <c r="K95" s="376"/>
      <c r="L95" s="376"/>
      <c r="M95" s="376">
        <v>1</v>
      </c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>
        <v>1</v>
      </c>
      <c r="AD95" s="376"/>
      <c r="AE95" s="376"/>
      <c r="AF95" s="376"/>
      <c r="AG95" s="376">
        <v>2</v>
      </c>
      <c r="AH95" s="376"/>
      <c r="AI95" s="376">
        <v>1</v>
      </c>
      <c r="AJ95" s="376">
        <v>1</v>
      </c>
      <c r="AK95" s="376">
        <v>1</v>
      </c>
      <c r="AL95" s="376">
        <v>2</v>
      </c>
      <c r="AM95" s="376"/>
      <c r="AN95" s="376">
        <v>2</v>
      </c>
      <c r="AO95" s="377">
        <v>11</v>
      </c>
    </row>
    <row r="96" spans="1:41" ht="15">
      <c r="A96" s="333"/>
      <c r="B96" s="329" t="s">
        <v>266</v>
      </c>
      <c r="C96" s="329" t="s">
        <v>437</v>
      </c>
      <c r="D96" s="331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>
        <v>1</v>
      </c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48">
        <v>1</v>
      </c>
    </row>
    <row r="97" spans="1:41" ht="15">
      <c r="A97" s="333"/>
      <c r="B97" s="333"/>
      <c r="C97" s="334" t="s">
        <v>686</v>
      </c>
      <c r="D97" s="335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>
        <v>1</v>
      </c>
      <c r="AK97" s="336"/>
      <c r="AL97" s="336"/>
      <c r="AM97" s="336"/>
      <c r="AN97" s="336"/>
      <c r="AO97" s="349">
        <v>1</v>
      </c>
    </row>
    <row r="98" spans="1:41" ht="15">
      <c r="A98" s="333"/>
      <c r="B98" s="333"/>
      <c r="C98" s="334" t="s">
        <v>502</v>
      </c>
      <c r="D98" s="335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>
        <v>1</v>
      </c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49">
        <v>1</v>
      </c>
    </row>
    <row r="99" spans="1:41" ht="15">
      <c r="A99" s="333"/>
      <c r="B99" s="373" t="s">
        <v>751</v>
      </c>
      <c r="C99" s="374"/>
      <c r="D99" s="375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>
        <v>1</v>
      </c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  <c r="AC99" s="376">
        <v>1</v>
      </c>
      <c r="AD99" s="376"/>
      <c r="AE99" s="376"/>
      <c r="AF99" s="376"/>
      <c r="AG99" s="376"/>
      <c r="AH99" s="376"/>
      <c r="AI99" s="376"/>
      <c r="AJ99" s="376">
        <v>1</v>
      </c>
      <c r="AK99" s="376"/>
      <c r="AL99" s="376"/>
      <c r="AM99" s="376"/>
      <c r="AN99" s="376"/>
      <c r="AO99" s="377">
        <v>3</v>
      </c>
    </row>
    <row r="100" spans="1:41" ht="15">
      <c r="A100" s="333"/>
      <c r="B100" s="329" t="s">
        <v>321</v>
      </c>
      <c r="C100" s="329" t="s">
        <v>398</v>
      </c>
      <c r="D100" s="331"/>
      <c r="E100" s="332"/>
      <c r="F100" s="332"/>
      <c r="G100" s="332"/>
      <c r="H100" s="332"/>
      <c r="I100" s="332"/>
      <c r="J100" s="332">
        <v>1</v>
      </c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48">
        <v>1</v>
      </c>
    </row>
    <row r="101" spans="1:41" ht="15">
      <c r="A101" s="333"/>
      <c r="B101" s="333"/>
      <c r="C101" s="334" t="s">
        <v>469</v>
      </c>
      <c r="D101" s="335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>
        <v>1</v>
      </c>
      <c r="V101" s="336"/>
      <c r="W101" s="336">
        <v>1</v>
      </c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49">
        <v>2</v>
      </c>
    </row>
    <row r="102" spans="1:41" ht="15">
      <c r="A102" s="333"/>
      <c r="B102" s="373" t="s">
        <v>752</v>
      </c>
      <c r="C102" s="374"/>
      <c r="D102" s="375"/>
      <c r="E102" s="376"/>
      <c r="F102" s="376"/>
      <c r="G102" s="376"/>
      <c r="H102" s="376"/>
      <c r="I102" s="376"/>
      <c r="J102" s="376">
        <v>1</v>
      </c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>
        <v>1</v>
      </c>
      <c r="V102" s="376"/>
      <c r="W102" s="376">
        <v>1</v>
      </c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  <c r="AJ102" s="376"/>
      <c r="AK102" s="376"/>
      <c r="AL102" s="376"/>
      <c r="AM102" s="376"/>
      <c r="AN102" s="376"/>
      <c r="AO102" s="377">
        <v>3</v>
      </c>
    </row>
    <row r="103" spans="1:41" ht="15">
      <c r="A103" s="333"/>
      <c r="B103" s="329" t="s">
        <v>323</v>
      </c>
      <c r="C103" s="329" t="s">
        <v>680</v>
      </c>
      <c r="D103" s="331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>
        <v>1</v>
      </c>
      <c r="AI103" s="332"/>
      <c r="AJ103" s="332"/>
      <c r="AK103" s="332"/>
      <c r="AL103" s="332"/>
      <c r="AM103" s="332"/>
      <c r="AN103" s="332"/>
      <c r="AO103" s="348">
        <v>1</v>
      </c>
    </row>
    <row r="104" spans="1:41" ht="15">
      <c r="A104" s="333"/>
      <c r="B104" s="333"/>
      <c r="C104" s="334" t="s">
        <v>480</v>
      </c>
      <c r="D104" s="335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>
        <v>1</v>
      </c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49">
        <v>1</v>
      </c>
    </row>
    <row r="105" spans="1:41" ht="15">
      <c r="A105" s="333"/>
      <c r="B105" s="373" t="s">
        <v>753</v>
      </c>
      <c r="C105" s="374"/>
      <c r="D105" s="375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>
        <v>1</v>
      </c>
      <c r="AB105" s="376"/>
      <c r="AC105" s="376"/>
      <c r="AD105" s="376"/>
      <c r="AE105" s="376"/>
      <c r="AF105" s="376"/>
      <c r="AG105" s="376"/>
      <c r="AH105" s="376">
        <v>1</v>
      </c>
      <c r="AI105" s="376"/>
      <c r="AJ105" s="376"/>
      <c r="AK105" s="376"/>
      <c r="AL105" s="376"/>
      <c r="AM105" s="376"/>
      <c r="AN105" s="376"/>
      <c r="AO105" s="377">
        <v>2</v>
      </c>
    </row>
    <row r="106" spans="1:41">
      <c r="A106" s="378" t="s">
        <v>750</v>
      </c>
      <c r="B106" s="379"/>
      <c r="C106" s="379"/>
      <c r="D106" s="380"/>
      <c r="E106" s="381"/>
      <c r="F106" s="381"/>
      <c r="G106" s="381"/>
      <c r="H106" s="381"/>
      <c r="I106" s="381"/>
      <c r="J106" s="381">
        <v>1</v>
      </c>
      <c r="K106" s="381"/>
      <c r="L106" s="381"/>
      <c r="M106" s="381">
        <v>1</v>
      </c>
      <c r="N106" s="381"/>
      <c r="O106" s="381">
        <v>1</v>
      </c>
      <c r="P106" s="381"/>
      <c r="Q106" s="381"/>
      <c r="R106" s="381"/>
      <c r="S106" s="381"/>
      <c r="T106" s="381"/>
      <c r="U106" s="381">
        <v>1</v>
      </c>
      <c r="V106" s="381"/>
      <c r="W106" s="381">
        <v>1</v>
      </c>
      <c r="X106" s="381"/>
      <c r="Y106" s="381"/>
      <c r="Z106" s="381"/>
      <c r="AA106" s="381">
        <v>1</v>
      </c>
      <c r="AB106" s="381"/>
      <c r="AC106" s="381">
        <v>2</v>
      </c>
      <c r="AD106" s="381"/>
      <c r="AE106" s="381"/>
      <c r="AF106" s="381"/>
      <c r="AG106" s="381">
        <v>2</v>
      </c>
      <c r="AH106" s="381">
        <v>1</v>
      </c>
      <c r="AI106" s="381">
        <v>1</v>
      </c>
      <c r="AJ106" s="381">
        <v>2</v>
      </c>
      <c r="AK106" s="381">
        <v>1</v>
      </c>
      <c r="AL106" s="381">
        <v>2</v>
      </c>
      <c r="AM106" s="381"/>
      <c r="AN106" s="381">
        <v>2</v>
      </c>
      <c r="AO106" s="382">
        <v>19</v>
      </c>
    </row>
    <row r="107" spans="1:41" ht="15">
      <c r="A107" s="329" t="s">
        <v>25</v>
      </c>
      <c r="B107" s="329" t="s">
        <v>157</v>
      </c>
      <c r="C107" s="329" t="s">
        <v>873</v>
      </c>
      <c r="D107" s="331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>
        <v>1</v>
      </c>
      <c r="AN107" s="332"/>
      <c r="AO107" s="348">
        <v>1</v>
      </c>
    </row>
    <row r="108" spans="1:41" ht="15">
      <c r="A108" s="333"/>
      <c r="B108" s="333"/>
      <c r="C108" s="334" t="s">
        <v>658</v>
      </c>
      <c r="D108" s="335"/>
      <c r="E108" s="336"/>
      <c r="F108" s="336"/>
      <c r="G108" s="336">
        <v>1</v>
      </c>
      <c r="H108" s="336"/>
      <c r="I108" s="336"/>
      <c r="J108" s="336"/>
      <c r="K108" s="336">
        <v>1</v>
      </c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6"/>
      <c r="AB108" s="336"/>
      <c r="AC108" s="336"/>
      <c r="AD108" s="336"/>
      <c r="AE108" s="336"/>
      <c r="AF108" s="336"/>
      <c r="AG108" s="336"/>
      <c r="AH108" s="336"/>
      <c r="AI108" s="336"/>
      <c r="AJ108" s="336"/>
      <c r="AK108" s="336"/>
      <c r="AL108" s="336"/>
      <c r="AM108" s="336"/>
      <c r="AN108" s="336"/>
      <c r="AO108" s="349">
        <v>2</v>
      </c>
    </row>
    <row r="109" spans="1:41" ht="15">
      <c r="A109" s="333"/>
      <c r="B109" s="333"/>
      <c r="C109" s="334" t="s">
        <v>494</v>
      </c>
      <c r="D109" s="335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>
        <v>1</v>
      </c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49">
        <v>1</v>
      </c>
    </row>
    <row r="110" spans="1:41" ht="15">
      <c r="A110" s="333"/>
      <c r="B110" s="333"/>
      <c r="C110" s="334" t="s">
        <v>505</v>
      </c>
      <c r="D110" s="335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  <c r="Z110" s="336"/>
      <c r="AA110" s="336"/>
      <c r="AB110" s="336"/>
      <c r="AC110" s="336"/>
      <c r="AD110" s="336"/>
      <c r="AE110" s="336"/>
      <c r="AF110" s="336"/>
      <c r="AG110" s="336"/>
      <c r="AH110" s="336"/>
      <c r="AI110" s="336"/>
      <c r="AJ110" s="336">
        <v>1</v>
      </c>
      <c r="AK110" s="336"/>
      <c r="AL110" s="336"/>
      <c r="AM110" s="336">
        <v>1</v>
      </c>
      <c r="AN110" s="336"/>
      <c r="AO110" s="349">
        <v>2</v>
      </c>
    </row>
    <row r="111" spans="1:41" ht="15">
      <c r="A111" s="333"/>
      <c r="B111" s="333"/>
      <c r="C111" s="334" t="s">
        <v>710</v>
      </c>
      <c r="D111" s="335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  <c r="Y111" s="336"/>
      <c r="Z111" s="336"/>
      <c r="AA111" s="336"/>
      <c r="AB111" s="336"/>
      <c r="AC111" s="336"/>
      <c r="AD111" s="336"/>
      <c r="AE111" s="336"/>
      <c r="AF111" s="336"/>
      <c r="AG111" s="336"/>
      <c r="AH111" s="336"/>
      <c r="AI111" s="336"/>
      <c r="AJ111" s="336">
        <v>1</v>
      </c>
      <c r="AK111" s="336"/>
      <c r="AL111" s="336">
        <v>1</v>
      </c>
      <c r="AM111" s="336"/>
      <c r="AN111" s="336">
        <v>1</v>
      </c>
      <c r="AO111" s="349">
        <v>3</v>
      </c>
    </row>
    <row r="112" spans="1:41" ht="15">
      <c r="A112" s="333"/>
      <c r="B112" s="373" t="s">
        <v>754</v>
      </c>
      <c r="C112" s="374"/>
      <c r="D112" s="375"/>
      <c r="E112" s="376"/>
      <c r="F112" s="376"/>
      <c r="G112" s="376">
        <v>1</v>
      </c>
      <c r="H112" s="376"/>
      <c r="I112" s="376"/>
      <c r="J112" s="376"/>
      <c r="K112" s="376">
        <v>1</v>
      </c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>
        <v>1</v>
      </c>
      <c r="AC112" s="376"/>
      <c r="AD112" s="376"/>
      <c r="AE112" s="376"/>
      <c r="AF112" s="376"/>
      <c r="AG112" s="376"/>
      <c r="AH112" s="376"/>
      <c r="AI112" s="376"/>
      <c r="AJ112" s="376">
        <v>2</v>
      </c>
      <c r="AK112" s="376"/>
      <c r="AL112" s="376">
        <v>1</v>
      </c>
      <c r="AM112" s="376">
        <v>2</v>
      </c>
      <c r="AN112" s="376">
        <v>1</v>
      </c>
      <c r="AO112" s="377">
        <v>9</v>
      </c>
    </row>
    <row r="113" spans="1:41" ht="15">
      <c r="A113" s="333"/>
      <c r="B113" s="329" t="s">
        <v>232</v>
      </c>
      <c r="C113" s="329" t="s">
        <v>503</v>
      </c>
      <c r="D113" s="331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>
        <v>1</v>
      </c>
      <c r="AL113" s="332"/>
      <c r="AM113" s="332"/>
      <c r="AN113" s="332">
        <v>1</v>
      </c>
      <c r="AO113" s="348">
        <v>2</v>
      </c>
    </row>
    <row r="114" spans="1:41" ht="15">
      <c r="A114" s="333"/>
      <c r="B114" s="333"/>
      <c r="C114" s="334" t="s">
        <v>703</v>
      </c>
      <c r="D114" s="335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  <c r="Y114" s="336"/>
      <c r="Z114" s="336"/>
      <c r="AA114" s="336"/>
      <c r="AB114" s="336"/>
      <c r="AC114" s="336"/>
      <c r="AD114" s="336"/>
      <c r="AE114" s="336"/>
      <c r="AF114" s="336"/>
      <c r="AG114" s="336"/>
      <c r="AH114" s="336"/>
      <c r="AI114" s="336"/>
      <c r="AJ114" s="336"/>
      <c r="AK114" s="336">
        <v>1</v>
      </c>
      <c r="AL114" s="336"/>
      <c r="AM114" s="336"/>
      <c r="AN114" s="336"/>
      <c r="AO114" s="349">
        <v>1</v>
      </c>
    </row>
    <row r="115" spans="1:41" ht="15">
      <c r="A115" s="333"/>
      <c r="B115" s="333"/>
      <c r="C115" s="334" t="s">
        <v>435</v>
      </c>
      <c r="D115" s="335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>
        <v>1</v>
      </c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49">
        <v>1</v>
      </c>
    </row>
    <row r="116" spans="1:41" ht="15">
      <c r="A116" s="333"/>
      <c r="B116" s="333"/>
      <c r="C116" s="334" t="s">
        <v>691</v>
      </c>
      <c r="D116" s="335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>
        <v>1</v>
      </c>
      <c r="AJ116" s="336"/>
      <c r="AK116" s="336"/>
      <c r="AL116" s="336"/>
      <c r="AM116" s="336"/>
      <c r="AN116" s="336"/>
      <c r="AO116" s="349">
        <v>1</v>
      </c>
    </row>
    <row r="117" spans="1:41" ht="15">
      <c r="A117" s="333"/>
      <c r="B117" s="373" t="s">
        <v>755</v>
      </c>
      <c r="C117" s="374"/>
      <c r="D117" s="375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>
        <v>1</v>
      </c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6"/>
      <c r="AF117" s="376"/>
      <c r="AG117" s="376"/>
      <c r="AH117" s="376"/>
      <c r="AI117" s="376">
        <v>1</v>
      </c>
      <c r="AJ117" s="376"/>
      <c r="AK117" s="376">
        <v>2</v>
      </c>
      <c r="AL117" s="376"/>
      <c r="AM117" s="376"/>
      <c r="AN117" s="376">
        <v>1</v>
      </c>
      <c r="AO117" s="377">
        <v>5</v>
      </c>
    </row>
    <row r="118" spans="1:41" ht="15">
      <c r="A118" s="333"/>
      <c r="B118" s="329" t="s">
        <v>25</v>
      </c>
      <c r="C118" s="329" t="s">
        <v>668</v>
      </c>
      <c r="D118" s="331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>
        <v>1</v>
      </c>
      <c r="AI118" s="332"/>
      <c r="AJ118" s="332"/>
      <c r="AK118" s="332"/>
      <c r="AL118" s="332"/>
      <c r="AM118" s="332"/>
      <c r="AN118" s="332"/>
      <c r="AO118" s="348">
        <v>1</v>
      </c>
    </row>
    <row r="119" spans="1:41" ht="15">
      <c r="A119" s="333"/>
      <c r="B119" s="373" t="s">
        <v>756</v>
      </c>
      <c r="C119" s="374"/>
      <c r="D119" s="375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376"/>
      <c r="AC119" s="376"/>
      <c r="AD119" s="376"/>
      <c r="AE119" s="376"/>
      <c r="AF119" s="376"/>
      <c r="AG119" s="376"/>
      <c r="AH119" s="376">
        <v>1</v>
      </c>
      <c r="AI119" s="376"/>
      <c r="AJ119" s="376"/>
      <c r="AK119" s="376"/>
      <c r="AL119" s="376"/>
      <c r="AM119" s="376"/>
      <c r="AN119" s="376"/>
      <c r="AO119" s="377">
        <v>1</v>
      </c>
    </row>
    <row r="120" spans="1:41" ht="15">
      <c r="A120" s="333"/>
      <c r="B120" s="329" t="s">
        <v>231</v>
      </c>
      <c r="C120" s="329" t="s">
        <v>875</v>
      </c>
      <c r="D120" s="331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>
        <v>1</v>
      </c>
      <c r="AO120" s="348">
        <v>1</v>
      </c>
    </row>
    <row r="121" spans="1:41" ht="15">
      <c r="A121" s="333"/>
      <c r="B121" s="373" t="s">
        <v>888</v>
      </c>
      <c r="C121" s="374"/>
      <c r="D121" s="375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6"/>
      <c r="AC121" s="376"/>
      <c r="AD121" s="376"/>
      <c r="AE121" s="376"/>
      <c r="AF121" s="376"/>
      <c r="AG121" s="376"/>
      <c r="AH121" s="376"/>
      <c r="AI121" s="376"/>
      <c r="AJ121" s="376"/>
      <c r="AK121" s="376"/>
      <c r="AL121" s="376"/>
      <c r="AM121" s="376"/>
      <c r="AN121" s="376">
        <v>1</v>
      </c>
      <c r="AO121" s="377">
        <v>1</v>
      </c>
    </row>
    <row r="122" spans="1:41" ht="15">
      <c r="A122" s="333"/>
      <c r="B122" s="329" t="s">
        <v>234</v>
      </c>
      <c r="C122" s="329" t="s">
        <v>505</v>
      </c>
      <c r="D122" s="331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>
        <v>1</v>
      </c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48">
        <v>1</v>
      </c>
    </row>
    <row r="123" spans="1:41" ht="15">
      <c r="A123" s="333"/>
      <c r="B123" s="373" t="s">
        <v>757</v>
      </c>
      <c r="C123" s="374"/>
      <c r="D123" s="375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  <c r="AC123" s="376">
        <v>1</v>
      </c>
      <c r="AD123" s="376"/>
      <c r="AE123" s="376"/>
      <c r="AF123" s="376"/>
      <c r="AG123" s="376"/>
      <c r="AH123" s="376"/>
      <c r="AI123" s="376"/>
      <c r="AJ123" s="376"/>
      <c r="AK123" s="376"/>
      <c r="AL123" s="376"/>
      <c r="AM123" s="376"/>
      <c r="AN123" s="376"/>
      <c r="AO123" s="377">
        <v>1</v>
      </c>
    </row>
    <row r="124" spans="1:41">
      <c r="A124" s="378" t="s">
        <v>756</v>
      </c>
      <c r="B124" s="379"/>
      <c r="C124" s="379"/>
      <c r="D124" s="380"/>
      <c r="E124" s="381"/>
      <c r="F124" s="381"/>
      <c r="G124" s="381">
        <v>1</v>
      </c>
      <c r="H124" s="381"/>
      <c r="I124" s="381"/>
      <c r="J124" s="381"/>
      <c r="K124" s="381">
        <v>1</v>
      </c>
      <c r="L124" s="381"/>
      <c r="M124" s="381"/>
      <c r="N124" s="381"/>
      <c r="O124" s="381">
        <v>1</v>
      </c>
      <c r="P124" s="381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  <c r="AB124" s="381">
        <v>1</v>
      </c>
      <c r="AC124" s="381">
        <v>1</v>
      </c>
      <c r="AD124" s="381"/>
      <c r="AE124" s="381"/>
      <c r="AF124" s="381"/>
      <c r="AG124" s="381"/>
      <c r="AH124" s="381">
        <v>1</v>
      </c>
      <c r="AI124" s="381">
        <v>1</v>
      </c>
      <c r="AJ124" s="381">
        <v>2</v>
      </c>
      <c r="AK124" s="381">
        <v>2</v>
      </c>
      <c r="AL124" s="381">
        <v>1</v>
      </c>
      <c r="AM124" s="381">
        <v>2</v>
      </c>
      <c r="AN124" s="381">
        <v>3</v>
      </c>
      <c r="AO124" s="382">
        <v>17</v>
      </c>
    </row>
    <row r="125" spans="1:41" ht="15">
      <c r="A125" s="329" t="s">
        <v>31</v>
      </c>
      <c r="B125" s="329" t="s">
        <v>221</v>
      </c>
      <c r="C125" s="329" t="s">
        <v>372</v>
      </c>
      <c r="D125" s="331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>
        <v>1</v>
      </c>
      <c r="AH125" s="332"/>
      <c r="AI125" s="332"/>
      <c r="AJ125" s="332">
        <v>1</v>
      </c>
      <c r="AK125" s="332"/>
      <c r="AL125" s="332"/>
      <c r="AM125" s="332"/>
      <c r="AN125" s="332"/>
      <c r="AO125" s="348">
        <v>2</v>
      </c>
    </row>
    <row r="126" spans="1:41" ht="15">
      <c r="A126" s="333"/>
      <c r="B126" s="373" t="s">
        <v>761</v>
      </c>
      <c r="C126" s="374"/>
      <c r="D126" s="375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>
        <v>1</v>
      </c>
      <c r="AH126" s="376"/>
      <c r="AI126" s="376"/>
      <c r="AJ126" s="376">
        <v>1</v>
      </c>
      <c r="AK126" s="376"/>
      <c r="AL126" s="376"/>
      <c r="AM126" s="376"/>
      <c r="AN126" s="376"/>
      <c r="AO126" s="377">
        <v>2</v>
      </c>
    </row>
    <row r="127" spans="1:41" ht="15">
      <c r="A127" s="333"/>
      <c r="B127" s="329" t="s">
        <v>220</v>
      </c>
      <c r="C127" s="329" t="s">
        <v>404</v>
      </c>
      <c r="D127" s="331"/>
      <c r="E127" s="332"/>
      <c r="F127" s="332"/>
      <c r="G127" s="332"/>
      <c r="H127" s="332"/>
      <c r="I127" s="332"/>
      <c r="J127" s="332"/>
      <c r="K127" s="332">
        <v>1</v>
      </c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48">
        <v>1</v>
      </c>
    </row>
    <row r="128" spans="1:41" ht="15">
      <c r="A128" s="333"/>
      <c r="B128" s="333"/>
      <c r="C128" s="334" t="s">
        <v>696</v>
      </c>
      <c r="D128" s="335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  <c r="AA128" s="336"/>
      <c r="AB128" s="336"/>
      <c r="AC128" s="336"/>
      <c r="AD128" s="336"/>
      <c r="AE128" s="336"/>
      <c r="AF128" s="336"/>
      <c r="AG128" s="336"/>
      <c r="AH128" s="336"/>
      <c r="AI128" s="336">
        <v>1</v>
      </c>
      <c r="AJ128" s="336"/>
      <c r="AK128" s="336"/>
      <c r="AL128" s="336"/>
      <c r="AM128" s="336"/>
      <c r="AN128" s="336"/>
      <c r="AO128" s="349">
        <v>1</v>
      </c>
    </row>
    <row r="129" spans="1:41" ht="15">
      <c r="A129" s="333"/>
      <c r="B129" s="373" t="s">
        <v>759</v>
      </c>
      <c r="C129" s="374"/>
      <c r="D129" s="375"/>
      <c r="E129" s="376"/>
      <c r="F129" s="376"/>
      <c r="G129" s="376"/>
      <c r="H129" s="376"/>
      <c r="I129" s="376"/>
      <c r="J129" s="376"/>
      <c r="K129" s="376">
        <v>1</v>
      </c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6"/>
      <c r="AI129" s="376">
        <v>1</v>
      </c>
      <c r="AJ129" s="376"/>
      <c r="AK129" s="376"/>
      <c r="AL129" s="376"/>
      <c r="AM129" s="376"/>
      <c r="AN129" s="376"/>
      <c r="AO129" s="377">
        <v>2</v>
      </c>
    </row>
    <row r="130" spans="1:41" ht="15">
      <c r="A130" s="333"/>
      <c r="B130" s="329" t="s">
        <v>217</v>
      </c>
      <c r="C130" s="329" t="s">
        <v>217</v>
      </c>
      <c r="D130" s="331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>
        <v>1</v>
      </c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48">
        <v>1</v>
      </c>
    </row>
    <row r="131" spans="1:41" ht="15">
      <c r="A131" s="333"/>
      <c r="B131" s="333"/>
      <c r="C131" s="334" t="s">
        <v>656</v>
      </c>
      <c r="D131" s="335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6"/>
      <c r="AG131" s="336"/>
      <c r="AH131" s="336">
        <v>1</v>
      </c>
      <c r="AI131" s="336"/>
      <c r="AJ131" s="336"/>
      <c r="AK131" s="336"/>
      <c r="AL131" s="336"/>
      <c r="AM131" s="336"/>
      <c r="AN131" s="336"/>
      <c r="AO131" s="349">
        <v>1</v>
      </c>
    </row>
    <row r="132" spans="1:41" ht="15">
      <c r="A132" s="333"/>
      <c r="B132" s="373" t="s">
        <v>760</v>
      </c>
      <c r="C132" s="374"/>
      <c r="D132" s="375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>
        <v>1</v>
      </c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>
        <v>1</v>
      </c>
      <c r="AI132" s="376"/>
      <c r="AJ132" s="376"/>
      <c r="AK132" s="376"/>
      <c r="AL132" s="376"/>
      <c r="AM132" s="376"/>
      <c r="AN132" s="376"/>
      <c r="AO132" s="377">
        <v>2</v>
      </c>
    </row>
    <row r="133" spans="1:41" ht="15">
      <c r="A133" s="333"/>
      <c r="B133" s="329" t="s">
        <v>184</v>
      </c>
      <c r="C133" s="329" t="s">
        <v>550</v>
      </c>
      <c r="D133" s="331"/>
      <c r="E133" s="332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>
        <v>1</v>
      </c>
      <c r="AH133" s="332"/>
      <c r="AI133" s="332"/>
      <c r="AJ133" s="332"/>
      <c r="AK133" s="332"/>
      <c r="AL133" s="332"/>
      <c r="AM133" s="332"/>
      <c r="AN133" s="332"/>
      <c r="AO133" s="348">
        <v>1</v>
      </c>
    </row>
    <row r="134" spans="1:41" ht="15">
      <c r="A134" s="333"/>
      <c r="B134" s="333"/>
      <c r="C134" s="334" t="s">
        <v>184</v>
      </c>
      <c r="D134" s="335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  <c r="Y134" s="336"/>
      <c r="Z134" s="336"/>
      <c r="AA134" s="336"/>
      <c r="AB134" s="336"/>
      <c r="AC134" s="336"/>
      <c r="AD134" s="336">
        <v>1</v>
      </c>
      <c r="AE134" s="336"/>
      <c r="AF134" s="336"/>
      <c r="AG134" s="336"/>
      <c r="AH134" s="336"/>
      <c r="AI134" s="336"/>
      <c r="AJ134" s="336"/>
      <c r="AK134" s="336"/>
      <c r="AL134" s="336"/>
      <c r="AM134" s="336"/>
      <c r="AN134" s="336"/>
      <c r="AO134" s="349">
        <v>1</v>
      </c>
    </row>
    <row r="135" spans="1:41" ht="15">
      <c r="A135" s="333"/>
      <c r="B135" s="373" t="s">
        <v>758</v>
      </c>
      <c r="C135" s="374"/>
      <c r="D135" s="375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>
        <v>1</v>
      </c>
      <c r="AE135" s="376"/>
      <c r="AF135" s="376"/>
      <c r="AG135" s="376">
        <v>1</v>
      </c>
      <c r="AH135" s="376"/>
      <c r="AI135" s="376"/>
      <c r="AJ135" s="376"/>
      <c r="AK135" s="376"/>
      <c r="AL135" s="376"/>
      <c r="AM135" s="376"/>
      <c r="AN135" s="376"/>
      <c r="AO135" s="377">
        <v>2</v>
      </c>
    </row>
    <row r="136" spans="1:41" ht="15">
      <c r="A136" s="333"/>
      <c r="B136" s="329" t="s">
        <v>218</v>
      </c>
      <c r="C136" s="329" t="s">
        <v>218</v>
      </c>
      <c r="D136" s="331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>
        <v>1</v>
      </c>
      <c r="AH136" s="332"/>
      <c r="AI136" s="332"/>
      <c r="AJ136" s="332"/>
      <c r="AK136" s="332"/>
      <c r="AL136" s="332"/>
      <c r="AM136" s="332"/>
      <c r="AN136" s="332"/>
      <c r="AO136" s="348">
        <v>1</v>
      </c>
    </row>
    <row r="137" spans="1:41" ht="15">
      <c r="A137" s="333"/>
      <c r="B137" s="373" t="s">
        <v>762</v>
      </c>
      <c r="C137" s="374"/>
      <c r="D137" s="375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>
        <v>1</v>
      </c>
      <c r="AH137" s="376"/>
      <c r="AI137" s="376"/>
      <c r="AJ137" s="376"/>
      <c r="AK137" s="376"/>
      <c r="AL137" s="376"/>
      <c r="AM137" s="376"/>
      <c r="AN137" s="376"/>
      <c r="AO137" s="377">
        <v>1</v>
      </c>
    </row>
    <row r="138" spans="1:41">
      <c r="A138" s="378" t="s">
        <v>763</v>
      </c>
      <c r="B138" s="379"/>
      <c r="C138" s="379"/>
      <c r="D138" s="380"/>
      <c r="E138" s="381"/>
      <c r="F138" s="381"/>
      <c r="G138" s="381"/>
      <c r="H138" s="381"/>
      <c r="I138" s="381"/>
      <c r="J138" s="381"/>
      <c r="K138" s="381">
        <v>1</v>
      </c>
      <c r="L138" s="381"/>
      <c r="M138" s="381"/>
      <c r="N138" s="381">
        <v>1</v>
      </c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  <c r="AC138" s="381"/>
      <c r="AD138" s="381">
        <v>1</v>
      </c>
      <c r="AE138" s="381"/>
      <c r="AF138" s="381"/>
      <c r="AG138" s="381">
        <v>3</v>
      </c>
      <c r="AH138" s="381">
        <v>1</v>
      </c>
      <c r="AI138" s="381">
        <v>1</v>
      </c>
      <c r="AJ138" s="381">
        <v>1</v>
      </c>
      <c r="AK138" s="381"/>
      <c r="AL138" s="381"/>
      <c r="AM138" s="381"/>
      <c r="AN138" s="381"/>
      <c r="AO138" s="382">
        <v>9</v>
      </c>
    </row>
    <row r="139" spans="1:41" ht="15">
      <c r="A139" s="329" t="s">
        <v>26</v>
      </c>
      <c r="B139" s="329" t="s">
        <v>239</v>
      </c>
      <c r="C139" s="329" t="s">
        <v>450</v>
      </c>
      <c r="D139" s="331"/>
      <c r="E139" s="332"/>
      <c r="F139" s="332"/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>
        <v>1</v>
      </c>
      <c r="S139" s="332"/>
      <c r="T139" s="332"/>
      <c r="U139" s="332"/>
      <c r="V139" s="332">
        <v>1</v>
      </c>
      <c r="W139" s="332"/>
      <c r="X139" s="332"/>
      <c r="Y139" s="332"/>
      <c r="Z139" s="332"/>
      <c r="AA139" s="332"/>
      <c r="AB139" s="332"/>
      <c r="AC139" s="332"/>
      <c r="AD139" s="332">
        <v>2</v>
      </c>
      <c r="AE139" s="332"/>
      <c r="AF139" s="332"/>
      <c r="AG139" s="332"/>
      <c r="AH139" s="332">
        <v>1</v>
      </c>
      <c r="AI139" s="332"/>
      <c r="AJ139" s="332"/>
      <c r="AK139" s="332"/>
      <c r="AL139" s="332"/>
      <c r="AM139" s="332"/>
      <c r="AN139" s="332"/>
      <c r="AO139" s="348">
        <v>5</v>
      </c>
    </row>
    <row r="140" spans="1:41" ht="15">
      <c r="A140" s="333"/>
      <c r="B140" s="333"/>
      <c r="C140" s="334" t="s">
        <v>239</v>
      </c>
      <c r="D140" s="335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>
        <v>2</v>
      </c>
      <c r="AM140" s="336"/>
      <c r="AN140" s="336"/>
      <c r="AO140" s="349">
        <v>2</v>
      </c>
    </row>
    <row r="141" spans="1:41" ht="15">
      <c r="A141" s="333"/>
      <c r="B141" s="373" t="s">
        <v>764</v>
      </c>
      <c r="C141" s="374"/>
      <c r="D141" s="375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>
        <v>1</v>
      </c>
      <c r="S141" s="376"/>
      <c r="T141" s="376"/>
      <c r="U141" s="376"/>
      <c r="V141" s="376">
        <v>1</v>
      </c>
      <c r="W141" s="376"/>
      <c r="X141" s="376"/>
      <c r="Y141" s="376"/>
      <c r="Z141" s="376"/>
      <c r="AA141" s="376"/>
      <c r="AB141" s="376"/>
      <c r="AC141" s="376"/>
      <c r="AD141" s="376">
        <v>2</v>
      </c>
      <c r="AE141" s="376"/>
      <c r="AF141" s="376"/>
      <c r="AG141" s="376"/>
      <c r="AH141" s="376">
        <v>1</v>
      </c>
      <c r="AI141" s="376"/>
      <c r="AJ141" s="376"/>
      <c r="AK141" s="376"/>
      <c r="AL141" s="376">
        <v>2</v>
      </c>
      <c r="AM141" s="376"/>
      <c r="AN141" s="376"/>
      <c r="AO141" s="377">
        <v>7</v>
      </c>
    </row>
    <row r="142" spans="1:41" ht="15">
      <c r="A142" s="333"/>
      <c r="B142" s="329" t="s">
        <v>26</v>
      </c>
      <c r="C142" s="329" t="s">
        <v>405</v>
      </c>
      <c r="D142" s="331"/>
      <c r="E142" s="332"/>
      <c r="F142" s="332"/>
      <c r="G142" s="332"/>
      <c r="H142" s="332"/>
      <c r="I142" s="332"/>
      <c r="J142" s="332"/>
      <c r="K142" s="332">
        <v>1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48">
        <v>1</v>
      </c>
    </row>
    <row r="143" spans="1:41" ht="15">
      <c r="A143" s="333"/>
      <c r="B143" s="333"/>
      <c r="C143" s="334" t="s">
        <v>341</v>
      </c>
      <c r="D143" s="335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>
        <v>1</v>
      </c>
      <c r="X143" s="336"/>
      <c r="Y143" s="336"/>
      <c r="Z143" s="336"/>
      <c r="AA143" s="336"/>
      <c r="AB143" s="336"/>
      <c r="AC143" s="336"/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  <c r="AO143" s="349">
        <v>1</v>
      </c>
    </row>
    <row r="144" spans="1:41" ht="15">
      <c r="A144" s="333"/>
      <c r="B144" s="333"/>
      <c r="C144" s="334" t="s">
        <v>488</v>
      </c>
      <c r="D144" s="335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  <c r="AA144" s="336"/>
      <c r="AB144" s="336">
        <v>1</v>
      </c>
      <c r="AC144" s="336"/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  <c r="AO144" s="349">
        <v>1</v>
      </c>
    </row>
    <row r="145" spans="1:41" ht="15">
      <c r="A145" s="333"/>
      <c r="B145" s="373" t="s">
        <v>765</v>
      </c>
      <c r="C145" s="374"/>
      <c r="D145" s="375"/>
      <c r="E145" s="376"/>
      <c r="F145" s="376"/>
      <c r="G145" s="376"/>
      <c r="H145" s="376"/>
      <c r="I145" s="376"/>
      <c r="J145" s="376"/>
      <c r="K145" s="376">
        <v>1</v>
      </c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>
        <v>1</v>
      </c>
      <c r="X145" s="376"/>
      <c r="Y145" s="376"/>
      <c r="Z145" s="376"/>
      <c r="AA145" s="376"/>
      <c r="AB145" s="376">
        <v>1</v>
      </c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77">
        <v>3</v>
      </c>
    </row>
    <row r="146" spans="1:41" ht="15">
      <c r="A146" s="333"/>
      <c r="B146" s="329" t="s">
        <v>243</v>
      </c>
      <c r="C146" s="329" t="s">
        <v>243</v>
      </c>
      <c r="D146" s="331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>
        <v>1</v>
      </c>
      <c r="AH146" s="332"/>
      <c r="AI146" s="332"/>
      <c r="AJ146" s="332"/>
      <c r="AK146" s="332"/>
      <c r="AL146" s="332"/>
      <c r="AM146" s="332"/>
      <c r="AN146" s="332"/>
      <c r="AO146" s="348">
        <v>1</v>
      </c>
    </row>
    <row r="147" spans="1:41" ht="15">
      <c r="A147" s="333"/>
      <c r="B147" s="333"/>
      <c r="C147" s="334" t="s">
        <v>508</v>
      </c>
      <c r="D147" s="335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>
        <v>1</v>
      </c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49">
        <v>1</v>
      </c>
    </row>
    <row r="148" spans="1:41" ht="15">
      <c r="A148" s="333"/>
      <c r="B148" s="373" t="s">
        <v>766</v>
      </c>
      <c r="C148" s="374"/>
      <c r="D148" s="375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>
        <v>1</v>
      </c>
      <c r="AE148" s="376"/>
      <c r="AF148" s="376"/>
      <c r="AG148" s="376">
        <v>1</v>
      </c>
      <c r="AH148" s="376"/>
      <c r="AI148" s="376"/>
      <c r="AJ148" s="376"/>
      <c r="AK148" s="376"/>
      <c r="AL148" s="376"/>
      <c r="AM148" s="376"/>
      <c r="AN148" s="376"/>
      <c r="AO148" s="377">
        <v>2</v>
      </c>
    </row>
    <row r="149" spans="1:41" ht="15">
      <c r="A149" s="333"/>
      <c r="B149" s="329" t="s">
        <v>238</v>
      </c>
      <c r="C149" s="329" t="s">
        <v>548</v>
      </c>
      <c r="D149" s="331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>
        <v>1</v>
      </c>
      <c r="AH149" s="332"/>
      <c r="AI149" s="332"/>
      <c r="AJ149" s="332"/>
      <c r="AK149" s="332"/>
      <c r="AL149" s="332"/>
      <c r="AM149" s="332"/>
      <c r="AN149" s="332"/>
      <c r="AO149" s="348">
        <v>1</v>
      </c>
    </row>
    <row r="150" spans="1:41" ht="15">
      <c r="A150" s="333"/>
      <c r="B150" s="333"/>
      <c r="C150" s="334" t="s">
        <v>474</v>
      </c>
      <c r="D150" s="335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>
        <v>1</v>
      </c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49">
        <v>1</v>
      </c>
    </row>
    <row r="151" spans="1:41" ht="15">
      <c r="A151" s="333"/>
      <c r="B151" s="373" t="s">
        <v>767</v>
      </c>
      <c r="C151" s="374"/>
      <c r="D151" s="375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>
        <v>1</v>
      </c>
      <c r="AA151" s="376"/>
      <c r="AB151" s="376"/>
      <c r="AC151" s="376"/>
      <c r="AD151" s="376"/>
      <c r="AE151" s="376"/>
      <c r="AF151" s="376"/>
      <c r="AG151" s="376">
        <v>1</v>
      </c>
      <c r="AH151" s="376"/>
      <c r="AI151" s="376"/>
      <c r="AJ151" s="376"/>
      <c r="AK151" s="376"/>
      <c r="AL151" s="376"/>
      <c r="AM151" s="376"/>
      <c r="AN151" s="376"/>
      <c r="AO151" s="377">
        <v>2</v>
      </c>
    </row>
    <row r="152" spans="1:41" ht="15">
      <c r="A152" s="333"/>
      <c r="B152" s="329" t="s">
        <v>247</v>
      </c>
      <c r="C152" s="329" t="s">
        <v>476</v>
      </c>
      <c r="D152" s="331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>
        <v>1</v>
      </c>
      <c r="AA152" s="332">
        <v>1</v>
      </c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48">
        <v>2</v>
      </c>
    </row>
    <row r="153" spans="1:41" ht="15">
      <c r="A153" s="333"/>
      <c r="B153" s="373" t="s">
        <v>768</v>
      </c>
      <c r="C153" s="374"/>
      <c r="D153" s="375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>
        <v>1</v>
      </c>
      <c r="AA153" s="376">
        <v>1</v>
      </c>
      <c r="AB153" s="376"/>
      <c r="AC153" s="376"/>
      <c r="AD153" s="376"/>
      <c r="AE153" s="376"/>
      <c r="AF153" s="376"/>
      <c r="AG153" s="376"/>
      <c r="AH153" s="376"/>
      <c r="AI153" s="376"/>
      <c r="AJ153" s="376"/>
      <c r="AK153" s="376"/>
      <c r="AL153" s="376"/>
      <c r="AM153" s="376"/>
      <c r="AN153" s="376"/>
      <c r="AO153" s="377">
        <v>2</v>
      </c>
    </row>
    <row r="154" spans="1:41" ht="15">
      <c r="A154" s="333"/>
      <c r="B154" s="329" t="s">
        <v>244</v>
      </c>
      <c r="C154" s="329" t="s">
        <v>244</v>
      </c>
      <c r="D154" s="331"/>
      <c r="E154" s="332"/>
      <c r="F154" s="332"/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>
        <v>1</v>
      </c>
      <c r="AF154" s="332"/>
      <c r="AG154" s="332"/>
      <c r="AH154" s="332"/>
      <c r="AI154" s="332"/>
      <c r="AJ154" s="332"/>
      <c r="AK154" s="332"/>
      <c r="AL154" s="332"/>
      <c r="AM154" s="332"/>
      <c r="AN154" s="332"/>
      <c r="AO154" s="348">
        <v>1</v>
      </c>
    </row>
    <row r="155" spans="1:41" ht="15">
      <c r="A155" s="333"/>
      <c r="B155" s="373" t="s">
        <v>770</v>
      </c>
      <c r="C155" s="374"/>
      <c r="D155" s="375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  <c r="AA155" s="376"/>
      <c r="AB155" s="376"/>
      <c r="AC155" s="376"/>
      <c r="AD155" s="376"/>
      <c r="AE155" s="376">
        <v>1</v>
      </c>
      <c r="AF155" s="376"/>
      <c r="AG155" s="376"/>
      <c r="AH155" s="376"/>
      <c r="AI155" s="376"/>
      <c r="AJ155" s="376"/>
      <c r="AK155" s="376"/>
      <c r="AL155" s="376"/>
      <c r="AM155" s="376"/>
      <c r="AN155" s="376"/>
      <c r="AO155" s="377">
        <v>1</v>
      </c>
    </row>
    <row r="156" spans="1:41" ht="15">
      <c r="A156" s="333"/>
      <c r="B156" s="329" t="s">
        <v>241</v>
      </c>
      <c r="C156" s="329" t="s">
        <v>887</v>
      </c>
      <c r="D156" s="331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>
        <v>1</v>
      </c>
      <c r="AO156" s="348">
        <v>1</v>
      </c>
    </row>
    <row r="157" spans="1:41" ht="15">
      <c r="A157" s="333"/>
      <c r="B157" s="373" t="s">
        <v>889</v>
      </c>
      <c r="C157" s="374"/>
      <c r="D157" s="375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6"/>
      <c r="AG157" s="376"/>
      <c r="AH157" s="376"/>
      <c r="AI157" s="376"/>
      <c r="AJ157" s="376"/>
      <c r="AK157" s="376"/>
      <c r="AL157" s="376"/>
      <c r="AM157" s="376"/>
      <c r="AN157" s="376">
        <v>1</v>
      </c>
      <c r="AO157" s="377">
        <v>1</v>
      </c>
    </row>
    <row r="158" spans="1:41" ht="15">
      <c r="A158" s="333"/>
      <c r="B158" s="329" t="s">
        <v>240</v>
      </c>
      <c r="C158" s="329" t="s">
        <v>504</v>
      </c>
      <c r="D158" s="331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>
        <v>1</v>
      </c>
      <c r="AM158" s="332"/>
      <c r="AN158" s="332"/>
      <c r="AO158" s="348">
        <v>1</v>
      </c>
    </row>
    <row r="159" spans="1:41" ht="15">
      <c r="A159" s="333"/>
      <c r="B159" s="373" t="s">
        <v>769</v>
      </c>
      <c r="C159" s="374"/>
      <c r="D159" s="375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>
        <v>1</v>
      </c>
      <c r="AM159" s="376"/>
      <c r="AN159" s="376"/>
      <c r="AO159" s="377">
        <v>1</v>
      </c>
    </row>
    <row r="160" spans="1:41">
      <c r="A160" s="378" t="s">
        <v>765</v>
      </c>
      <c r="B160" s="379"/>
      <c r="C160" s="379"/>
      <c r="D160" s="380"/>
      <c r="E160" s="381"/>
      <c r="F160" s="381"/>
      <c r="G160" s="381"/>
      <c r="H160" s="381"/>
      <c r="I160" s="381"/>
      <c r="J160" s="381"/>
      <c r="K160" s="381">
        <v>1</v>
      </c>
      <c r="L160" s="381"/>
      <c r="M160" s="381"/>
      <c r="N160" s="381"/>
      <c r="O160" s="381"/>
      <c r="P160" s="381"/>
      <c r="Q160" s="381"/>
      <c r="R160" s="381">
        <v>1</v>
      </c>
      <c r="S160" s="381"/>
      <c r="T160" s="381"/>
      <c r="U160" s="381"/>
      <c r="V160" s="381">
        <v>1</v>
      </c>
      <c r="W160" s="381">
        <v>1</v>
      </c>
      <c r="X160" s="381"/>
      <c r="Y160" s="381"/>
      <c r="Z160" s="381">
        <v>2</v>
      </c>
      <c r="AA160" s="381">
        <v>1</v>
      </c>
      <c r="AB160" s="381">
        <v>1</v>
      </c>
      <c r="AC160" s="381"/>
      <c r="AD160" s="381">
        <v>3</v>
      </c>
      <c r="AE160" s="381">
        <v>1</v>
      </c>
      <c r="AF160" s="381"/>
      <c r="AG160" s="381">
        <v>2</v>
      </c>
      <c r="AH160" s="381">
        <v>1</v>
      </c>
      <c r="AI160" s="381"/>
      <c r="AJ160" s="381"/>
      <c r="AK160" s="381"/>
      <c r="AL160" s="381">
        <v>3</v>
      </c>
      <c r="AM160" s="381"/>
      <c r="AN160" s="381">
        <v>1</v>
      </c>
      <c r="AO160" s="382">
        <v>19</v>
      </c>
    </row>
    <row r="161" spans="1:41" ht="15">
      <c r="A161" s="329" t="s">
        <v>34</v>
      </c>
      <c r="B161" s="329" t="s">
        <v>262</v>
      </c>
      <c r="C161" s="329" t="s">
        <v>262</v>
      </c>
      <c r="D161" s="331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>
        <v>2</v>
      </c>
      <c r="AJ161" s="332">
        <v>1</v>
      </c>
      <c r="AK161" s="332">
        <v>1</v>
      </c>
      <c r="AL161" s="332"/>
      <c r="AM161" s="332"/>
      <c r="AN161" s="332"/>
      <c r="AO161" s="348">
        <v>4</v>
      </c>
    </row>
    <row r="162" spans="1:41" ht="15">
      <c r="A162" s="333"/>
      <c r="B162" s="333"/>
      <c r="C162" s="334" t="s">
        <v>535</v>
      </c>
      <c r="D162" s="335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>
        <v>1</v>
      </c>
      <c r="AG162" s="336"/>
      <c r="AH162" s="336"/>
      <c r="AI162" s="336"/>
      <c r="AJ162" s="336"/>
      <c r="AK162" s="336"/>
      <c r="AL162" s="336"/>
      <c r="AM162" s="336">
        <v>1</v>
      </c>
      <c r="AN162" s="336"/>
      <c r="AO162" s="349">
        <v>2</v>
      </c>
    </row>
    <row r="163" spans="1:41" ht="15">
      <c r="A163" s="333"/>
      <c r="B163" s="333"/>
      <c r="C163" s="334" t="s">
        <v>541</v>
      </c>
      <c r="D163" s="335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6"/>
      <c r="AD163" s="336">
        <v>1</v>
      </c>
      <c r="AE163" s="336"/>
      <c r="AF163" s="336">
        <v>1</v>
      </c>
      <c r="AG163" s="336"/>
      <c r="AH163" s="336"/>
      <c r="AI163" s="336"/>
      <c r="AJ163" s="336">
        <v>1</v>
      </c>
      <c r="AK163" s="336"/>
      <c r="AL163" s="336"/>
      <c r="AM163" s="336"/>
      <c r="AN163" s="336"/>
      <c r="AO163" s="349">
        <v>3</v>
      </c>
    </row>
    <row r="164" spans="1:41" ht="15">
      <c r="A164" s="333"/>
      <c r="B164" s="333"/>
      <c r="C164" s="334" t="s">
        <v>495</v>
      </c>
      <c r="D164" s="335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>
        <v>1</v>
      </c>
      <c r="AC164" s="336">
        <v>3</v>
      </c>
      <c r="AD164" s="336">
        <v>1</v>
      </c>
      <c r="AE164" s="336"/>
      <c r="AF164" s="336">
        <v>1</v>
      </c>
      <c r="AG164" s="336"/>
      <c r="AH164" s="336"/>
      <c r="AI164" s="336"/>
      <c r="AJ164" s="336">
        <v>1</v>
      </c>
      <c r="AK164" s="336">
        <v>1</v>
      </c>
      <c r="AL164" s="336"/>
      <c r="AM164" s="336"/>
      <c r="AN164" s="336"/>
      <c r="AO164" s="349">
        <v>8</v>
      </c>
    </row>
    <row r="165" spans="1:41" ht="15">
      <c r="A165" s="333"/>
      <c r="B165" s="333"/>
      <c r="C165" s="334" t="s">
        <v>273</v>
      </c>
      <c r="D165" s="335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>
        <v>1</v>
      </c>
      <c r="AH165" s="336"/>
      <c r="AI165" s="336"/>
      <c r="AJ165" s="336"/>
      <c r="AK165" s="336"/>
      <c r="AL165" s="336"/>
      <c r="AM165" s="336"/>
      <c r="AN165" s="336"/>
      <c r="AO165" s="349">
        <v>1</v>
      </c>
    </row>
    <row r="166" spans="1:41" ht="15">
      <c r="A166" s="333"/>
      <c r="B166" s="333"/>
      <c r="C166" s="334" t="s">
        <v>458</v>
      </c>
      <c r="D166" s="335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>
        <v>1</v>
      </c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49">
        <v>1</v>
      </c>
    </row>
    <row r="167" spans="1:41" ht="15">
      <c r="A167" s="333"/>
      <c r="B167" s="333"/>
      <c r="C167" s="334" t="s">
        <v>267</v>
      </c>
      <c r="D167" s="335"/>
      <c r="E167" s="336">
        <v>1</v>
      </c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>
        <v>1</v>
      </c>
      <c r="AN167" s="336"/>
      <c r="AO167" s="349">
        <v>2</v>
      </c>
    </row>
    <row r="168" spans="1:41" ht="15">
      <c r="A168" s="333"/>
      <c r="B168" s="373" t="s">
        <v>771</v>
      </c>
      <c r="C168" s="374"/>
      <c r="D168" s="375"/>
      <c r="E168" s="376">
        <v>1</v>
      </c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>
        <v>1</v>
      </c>
      <c r="V168" s="376"/>
      <c r="W168" s="376"/>
      <c r="X168" s="376"/>
      <c r="Y168" s="376"/>
      <c r="Z168" s="376"/>
      <c r="AA168" s="376"/>
      <c r="AB168" s="376">
        <v>1</v>
      </c>
      <c r="AC168" s="376">
        <v>3</v>
      </c>
      <c r="AD168" s="376">
        <v>2</v>
      </c>
      <c r="AE168" s="376"/>
      <c r="AF168" s="376">
        <v>3</v>
      </c>
      <c r="AG168" s="376">
        <v>1</v>
      </c>
      <c r="AH168" s="376"/>
      <c r="AI168" s="376">
        <v>2</v>
      </c>
      <c r="AJ168" s="376">
        <v>3</v>
      </c>
      <c r="AK168" s="376">
        <v>2</v>
      </c>
      <c r="AL168" s="376"/>
      <c r="AM168" s="376">
        <v>2</v>
      </c>
      <c r="AN168" s="376"/>
      <c r="AO168" s="377">
        <v>21</v>
      </c>
    </row>
    <row r="169" spans="1:41" ht="15">
      <c r="A169" s="333"/>
      <c r="B169" s="329" t="s">
        <v>259</v>
      </c>
      <c r="C169" s="329" t="s">
        <v>698</v>
      </c>
      <c r="D169" s="331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>
        <v>1</v>
      </c>
      <c r="AJ169" s="332"/>
      <c r="AK169" s="332"/>
      <c r="AL169" s="332"/>
      <c r="AM169" s="332">
        <v>1</v>
      </c>
      <c r="AN169" s="332">
        <v>2</v>
      </c>
      <c r="AO169" s="348">
        <v>4</v>
      </c>
    </row>
    <row r="170" spans="1:41" ht="15">
      <c r="A170" s="333"/>
      <c r="B170" s="333"/>
      <c r="C170" s="334" t="s">
        <v>259</v>
      </c>
      <c r="D170" s="335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336"/>
      <c r="AD170" s="336"/>
      <c r="AE170" s="336"/>
      <c r="AF170" s="336">
        <v>1</v>
      </c>
      <c r="AG170" s="336"/>
      <c r="AH170" s="336"/>
      <c r="AI170" s="336"/>
      <c r="AJ170" s="336"/>
      <c r="AK170" s="336"/>
      <c r="AL170" s="336"/>
      <c r="AM170" s="336"/>
      <c r="AN170" s="336"/>
      <c r="AO170" s="349">
        <v>1</v>
      </c>
    </row>
    <row r="171" spans="1:41" ht="15">
      <c r="A171" s="333"/>
      <c r="B171" s="333"/>
      <c r="C171" s="334" t="s">
        <v>455</v>
      </c>
      <c r="D171" s="335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>
        <v>1</v>
      </c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336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49">
        <v>1</v>
      </c>
    </row>
    <row r="172" spans="1:41" ht="15">
      <c r="A172" s="333"/>
      <c r="B172" s="333"/>
      <c r="C172" s="334" t="s">
        <v>452</v>
      </c>
      <c r="D172" s="335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/>
      <c r="Z172" s="336"/>
      <c r="AA172" s="336"/>
      <c r="AB172" s="336"/>
      <c r="AC172" s="336"/>
      <c r="AD172" s="336"/>
      <c r="AE172" s="336">
        <v>1</v>
      </c>
      <c r="AF172" s="336">
        <v>2</v>
      </c>
      <c r="AG172" s="336">
        <v>2</v>
      </c>
      <c r="AH172" s="336">
        <v>2</v>
      </c>
      <c r="AI172" s="336">
        <v>1</v>
      </c>
      <c r="AJ172" s="336">
        <v>3</v>
      </c>
      <c r="AK172" s="336"/>
      <c r="AL172" s="336"/>
      <c r="AM172" s="336"/>
      <c r="AN172" s="336"/>
      <c r="AO172" s="349">
        <v>11</v>
      </c>
    </row>
    <row r="173" spans="1:41" ht="15">
      <c r="A173" s="333"/>
      <c r="B173" s="373" t="s">
        <v>772</v>
      </c>
      <c r="C173" s="374"/>
      <c r="D173" s="375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>
        <v>1</v>
      </c>
      <c r="S173" s="376"/>
      <c r="T173" s="376"/>
      <c r="U173" s="376"/>
      <c r="V173" s="376"/>
      <c r="W173" s="376"/>
      <c r="X173" s="376"/>
      <c r="Y173" s="376"/>
      <c r="Z173" s="376"/>
      <c r="AA173" s="376"/>
      <c r="AB173" s="376"/>
      <c r="AC173" s="376"/>
      <c r="AD173" s="376"/>
      <c r="AE173" s="376">
        <v>1</v>
      </c>
      <c r="AF173" s="376">
        <v>3</v>
      </c>
      <c r="AG173" s="376">
        <v>2</v>
      </c>
      <c r="AH173" s="376">
        <v>2</v>
      </c>
      <c r="AI173" s="376">
        <v>2</v>
      </c>
      <c r="AJ173" s="376">
        <v>3</v>
      </c>
      <c r="AK173" s="376"/>
      <c r="AL173" s="376"/>
      <c r="AM173" s="376">
        <v>1</v>
      </c>
      <c r="AN173" s="376">
        <v>2</v>
      </c>
      <c r="AO173" s="377">
        <v>17</v>
      </c>
    </row>
    <row r="174" spans="1:41" ht="15">
      <c r="A174" s="333"/>
      <c r="B174" s="329" t="s">
        <v>257</v>
      </c>
      <c r="C174" s="329" t="s">
        <v>538</v>
      </c>
      <c r="D174" s="331"/>
      <c r="E174" s="332"/>
      <c r="F174" s="332"/>
      <c r="G174" s="332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>
        <v>1</v>
      </c>
      <c r="AG174" s="332"/>
      <c r="AH174" s="332"/>
      <c r="AI174" s="332"/>
      <c r="AJ174" s="332"/>
      <c r="AK174" s="332"/>
      <c r="AL174" s="332"/>
      <c r="AM174" s="332"/>
      <c r="AN174" s="332"/>
      <c r="AO174" s="348">
        <v>1</v>
      </c>
    </row>
    <row r="175" spans="1:41" ht="15">
      <c r="A175" s="333"/>
      <c r="B175" s="333"/>
      <c r="C175" s="334" t="s">
        <v>720</v>
      </c>
      <c r="D175" s="335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  <c r="AD175" s="336"/>
      <c r="AE175" s="336"/>
      <c r="AF175" s="336"/>
      <c r="AG175" s="336"/>
      <c r="AH175" s="336"/>
      <c r="AI175" s="336"/>
      <c r="AJ175" s="336"/>
      <c r="AK175" s="336"/>
      <c r="AL175" s="336">
        <v>1</v>
      </c>
      <c r="AM175" s="336"/>
      <c r="AN175" s="336"/>
      <c r="AO175" s="349">
        <v>1</v>
      </c>
    </row>
    <row r="176" spans="1:41" ht="15">
      <c r="A176" s="333"/>
      <c r="B176" s="333"/>
      <c r="C176" s="334" t="s">
        <v>544</v>
      </c>
      <c r="D176" s="335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  <c r="AA176" s="336"/>
      <c r="AB176" s="336"/>
      <c r="AC176" s="336"/>
      <c r="AD176" s="336"/>
      <c r="AE176" s="336">
        <v>1</v>
      </c>
      <c r="AF176" s="336"/>
      <c r="AG176" s="336"/>
      <c r="AH176" s="336"/>
      <c r="AI176" s="336"/>
      <c r="AJ176" s="336"/>
      <c r="AK176" s="336">
        <v>1</v>
      </c>
      <c r="AL176" s="336"/>
      <c r="AM176" s="336">
        <v>1</v>
      </c>
      <c r="AN176" s="336"/>
      <c r="AO176" s="349">
        <v>3</v>
      </c>
    </row>
    <row r="177" spans="1:41" ht="15">
      <c r="A177" s="333"/>
      <c r="B177" s="333"/>
      <c r="C177" s="334" t="s">
        <v>529</v>
      </c>
      <c r="D177" s="335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  <c r="Y177" s="336"/>
      <c r="Z177" s="336"/>
      <c r="AA177" s="336"/>
      <c r="AB177" s="336"/>
      <c r="AC177" s="336"/>
      <c r="AD177" s="336"/>
      <c r="AE177" s="336">
        <v>2</v>
      </c>
      <c r="AF177" s="336"/>
      <c r="AG177" s="336"/>
      <c r="AH177" s="336">
        <v>1</v>
      </c>
      <c r="AI177" s="336"/>
      <c r="AJ177" s="336"/>
      <c r="AK177" s="336"/>
      <c r="AL177" s="336"/>
      <c r="AM177" s="336">
        <v>1</v>
      </c>
      <c r="AN177" s="336"/>
      <c r="AO177" s="349">
        <v>4</v>
      </c>
    </row>
    <row r="178" spans="1:41" ht="15">
      <c r="A178" s="333"/>
      <c r="B178" s="333"/>
      <c r="C178" s="334" t="s">
        <v>878</v>
      </c>
      <c r="D178" s="335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336"/>
      <c r="AH178" s="336"/>
      <c r="AI178" s="336"/>
      <c r="AJ178" s="336"/>
      <c r="AK178" s="336"/>
      <c r="AL178" s="336"/>
      <c r="AM178" s="336"/>
      <c r="AN178" s="336">
        <v>1</v>
      </c>
      <c r="AO178" s="349">
        <v>1</v>
      </c>
    </row>
    <row r="179" spans="1:41" ht="15">
      <c r="A179" s="333"/>
      <c r="B179" s="333"/>
      <c r="C179" s="334" t="s">
        <v>690</v>
      </c>
      <c r="D179" s="335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  <c r="Y179" s="336"/>
      <c r="Z179" s="336"/>
      <c r="AA179" s="336"/>
      <c r="AB179" s="336"/>
      <c r="AC179" s="336"/>
      <c r="AD179" s="336"/>
      <c r="AE179" s="336"/>
      <c r="AF179" s="336"/>
      <c r="AG179" s="336"/>
      <c r="AH179" s="336"/>
      <c r="AI179" s="336"/>
      <c r="AJ179" s="336">
        <v>1</v>
      </c>
      <c r="AK179" s="336"/>
      <c r="AL179" s="336"/>
      <c r="AM179" s="336"/>
      <c r="AN179" s="336"/>
      <c r="AO179" s="349">
        <v>1</v>
      </c>
    </row>
    <row r="180" spans="1:41" ht="15">
      <c r="A180" s="333"/>
      <c r="B180" s="373" t="s">
        <v>773</v>
      </c>
      <c r="C180" s="374"/>
      <c r="D180" s="375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376"/>
      <c r="AD180" s="376"/>
      <c r="AE180" s="376">
        <v>3</v>
      </c>
      <c r="AF180" s="376">
        <v>1</v>
      </c>
      <c r="AG180" s="376"/>
      <c r="AH180" s="376">
        <v>1</v>
      </c>
      <c r="AI180" s="376"/>
      <c r="AJ180" s="376">
        <v>1</v>
      </c>
      <c r="AK180" s="376">
        <v>1</v>
      </c>
      <c r="AL180" s="376">
        <v>1</v>
      </c>
      <c r="AM180" s="376">
        <v>2</v>
      </c>
      <c r="AN180" s="376">
        <v>1</v>
      </c>
      <c r="AO180" s="377">
        <v>11</v>
      </c>
    </row>
    <row r="181" spans="1:41" ht="15">
      <c r="A181" s="333"/>
      <c r="B181" s="329" t="s">
        <v>260</v>
      </c>
      <c r="C181" s="329" t="s">
        <v>430</v>
      </c>
      <c r="D181" s="331"/>
      <c r="E181" s="332"/>
      <c r="F181" s="332"/>
      <c r="G181" s="332"/>
      <c r="H181" s="332"/>
      <c r="I181" s="332"/>
      <c r="J181" s="332"/>
      <c r="K181" s="332"/>
      <c r="L181" s="332"/>
      <c r="M181" s="332"/>
      <c r="N181" s="332">
        <v>1</v>
      </c>
      <c r="O181" s="332"/>
      <c r="P181" s="332"/>
      <c r="Q181" s="332"/>
      <c r="R181" s="332"/>
      <c r="S181" s="332"/>
      <c r="T181" s="332"/>
      <c r="U181" s="332"/>
      <c r="V181" s="332"/>
      <c r="W181" s="332"/>
      <c r="X181" s="332"/>
      <c r="Y181" s="332"/>
      <c r="Z181" s="332"/>
      <c r="AA181" s="332"/>
      <c r="AB181" s="332"/>
      <c r="AC181" s="332"/>
      <c r="AD181" s="332"/>
      <c r="AE181" s="332"/>
      <c r="AF181" s="332"/>
      <c r="AG181" s="332"/>
      <c r="AH181" s="332"/>
      <c r="AI181" s="332"/>
      <c r="AJ181" s="332"/>
      <c r="AK181" s="332"/>
      <c r="AL181" s="332"/>
      <c r="AM181" s="332"/>
      <c r="AN181" s="332"/>
      <c r="AO181" s="348">
        <v>1</v>
      </c>
    </row>
    <row r="182" spans="1:41" ht="15">
      <c r="A182" s="333"/>
      <c r="B182" s="333"/>
      <c r="C182" s="334" t="s">
        <v>438</v>
      </c>
      <c r="D182" s="335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>
        <v>1</v>
      </c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/>
      <c r="AF182" s="336"/>
      <c r="AG182" s="336"/>
      <c r="AH182" s="336"/>
      <c r="AI182" s="336"/>
      <c r="AJ182" s="336"/>
      <c r="AK182" s="336"/>
      <c r="AL182" s="336"/>
      <c r="AM182" s="336"/>
      <c r="AN182" s="336"/>
      <c r="AO182" s="349">
        <v>1</v>
      </c>
    </row>
    <row r="183" spans="1:41" ht="15">
      <c r="A183" s="333"/>
      <c r="B183" s="333"/>
      <c r="C183" s="334" t="s">
        <v>684</v>
      </c>
      <c r="D183" s="335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  <c r="Y183" s="336"/>
      <c r="Z183" s="336"/>
      <c r="AA183" s="336"/>
      <c r="AB183" s="336"/>
      <c r="AC183" s="336"/>
      <c r="AD183" s="336"/>
      <c r="AE183" s="336"/>
      <c r="AF183" s="336"/>
      <c r="AG183" s="336"/>
      <c r="AH183" s="336"/>
      <c r="AI183" s="336"/>
      <c r="AJ183" s="336"/>
      <c r="AK183" s="336">
        <v>1</v>
      </c>
      <c r="AL183" s="336"/>
      <c r="AM183" s="336">
        <v>1</v>
      </c>
      <c r="AN183" s="336"/>
      <c r="AO183" s="349">
        <v>2</v>
      </c>
    </row>
    <row r="184" spans="1:41" ht="15">
      <c r="A184" s="333"/>
      <c r="B184" s="333"/>
      <c r="C184" s="334" t="s">
        <v>59</v>
      </c>
      <c r="D184" s="335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>
        <v>1</v>
      </c>
      <c r="AM184" s="336"/>
      <c r="AN184" s="336">
        <v>1</v>
      </c>
      <c r="AO184" s="349">
        <v>2</v>
      </c>
    </row>
    <row r="185" spans="1:41" ht="15">
      <c r="A185" s="333"/>
      <c r="B185" s="373" t="s">
        <v>775</v>
      </c>
      <c r="C185" s="374"/>
      <c r="D185" s="375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>
        <v>1</v>
      </c>
      <c r="O185" s="376"/>
      <c r="P185" s="376">
        <v>1</v>
      </c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376"/>
      <c r="AD185" s="376"/>
      <c r="AE185" s="376"/>
      <c r="AF185" s="376"/>
      <c r="AG185" s="376"/>
      <c r="AH185" s="376"/>
      <c r="AI185" s="376"/>
      <c r="AJ185" s="376"/>
      <c r="AK185" s="376">
        <v>1</v>
      </c>
      <c r="AL185" s="376">
        <v>1</v>
      </c>
      <c r="AM185" s="376">
        <v>1</v>
      </c>
      <c r="AN185" s="376">
        <v>1</v>
      </c>
      <c r="AO185" s="377">
        <v>6</v>
      </c>
    </row>
    <row r="186" spans="1:41" ht="15">
      <c r="A186" s="333"/>
      <c r="B186" s="329" t="s">
        <v>258</v>
      </c>
      <c r="C186" s="329" t="s">
        <v>258</v>
      </c>
      <c r="D186" s="331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>
        <v>1</v>
      </c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>
        <v>1</v>
      </c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48">
        <v>2</v>
      </c>
    </row>
    <row r="187" spans="1:41" ht="15">
      <c r="A187" s="333"/>
      <c r="B187" s="333"/>
      <c r="C187" s="334" t="s">
        <v>697</v>
      </c>
      <c r="D187" s="335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6">
        <v>1</v>
      </c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49">
        <v>1</v>
      </c>
    </row>
    <row r="188" spans="1:41" ht="15">
      <c r="A188" s="333"/>
      <c r="B188" s="333"/>
      <c r="C188" s="334" t="s">
        <v>475</v>
      </c>
      <c r="D188" s="335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>
        <v>1</v>
      </c>
      <c r="Z188" s="336"/>
      <c r="AA188" s="336"/>
      <c r="AB188" s="336"/>
      <c r="AC188" s="336"/>
      <c r="AD188" s="336"/>
      <c r="AE188" s="336"/>
      <c r="AF188" s="336"/>
      <c r="AG188" s="336"/>
      <c r="AH188" s="336"/>
      <c r="AI188" s="336"/>
      <c r="AJ188" s="336"/>
      <c r="AK188" s="336"/>
      <c r="AL188" s="336"/>
      <c r="AM188" s="336"/>
      <c r="AN188" s="336"/>
      <c r="AO188" s="349">
        <v>1</v>
      </c>
    </row>
    <row r="189" spans="1:41" ht="15">
      <c r="A189" s="333"/>
      <c r="B189" s="373" t="s">
        <v>774</v>
      </c>
      <c r="C189" s="374"/>
      <c r="D189" s="375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>
        <v>1</v>
      </c>
      <c r="P189" s="376"/>
      <c r="Q189" s="376"/>
      <c r="R189" s="376"/>
      <c r="S189" s="376"/>
      <c r="T189" s="376"/>
      <c r="U189" s="376"/>
      <c r="V189" s="376"/>
      <c r="W189" s="376"/>
      <c r="X189" s="376"/>
      <c r="Y189" s="376">
        <v>1</v>
      </c>
      <c r="Z189" s="376"/>
      <c r="AA189" s="376"/>
      <c r="AB189" s="376">
        <v>1</v>
      </c>
      <c r="AC189" s="376"/>
      <c r="AD189" s="376">
        <v>1</v>
      </c>
      <c r="AE189" s="376"/>
      <c r="AF189" s="376"/>
      <c r="AG189" s="376"/>
      <c r="AH189" s="376"/>
      <c r="AI189" s="376"/>
      <c r="AJ189" s="376"/>
      <c r="AK189" s="376"/>
      <c r="AL189" s="376"/>
      <c r="AM189" s="376"/>
      <c r="AN189" s="376"/>
      <c r="AO189" s="377">
        <v>4</v>
      </c>
    </row>
    <row r="190" spans="1:41" ht="15">
      <c r="A190" s="333"/>
      <c r="B190" s="329" t="s">
        <v>261</v>
      </c>
      <c r="C190" s="329" t="s">
        <v>664</v>
      </c>
      <c r="D190" s="331"/>
      <c r="E190" s="332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2">
        <v>1</v>
      </c>
      <c r="AH190" s="332"/>
      <c r="AI190" s="332"/>
      <c r="AJ190" s="332"/>
      <c r="AK190" s="332"/>
      <c r="AL190" s="332"/>
      <c r="AM190" s="332"/>
      <c r="AN190" s="332"/>
      <c r="AO190" s="348">
        <v>1</v>
      </c>
    </row>
    <row r="191" spans="1:41" ht="15">
      <c r="A191" s="333"/>
      <c r="B191" s="333"/>
      <c r="C191" s="334" t="s">
        <v>261</v>
      </c>
      <c r="D191" s="335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>
        <v>1</v>
      </c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336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49">
        <v>1</v>
      </c>
    </row>
    <row r="192" spans="1:41" ht="15">
      <c r="A192" s="333"/>
      <c r="B192" s="373" t="s">
        <v>776</v>
      </c>
      <c r="C192" s="374"/>
      <c r="D192" s="375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>
        <v>1</v>
      </c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>
        <v>1</v>
      </c>
      <c r="AH192" s="376"/>
      <c r="AI192" s="376"/>
      <c r="AJ192" s="376"/>
      <c r="AK192" s="376"/>
      <c r="AL192" s="376"/>
      <c r="AM192" s="376"/>
      <c r="AN192" s="376"/>
      <c r="AO192" s="377">
        <v>2</v>
      </c>
    </row>
    <row r="193" spans="1:41" ht="15">
      <c r="A193" s="333"/>
      <c r="B193" s="329" t="s">
        <v>263</v>
      </c>
      <c r="C193" s="329" t="s">
        <v>32</v>
      </c>
      <c r="D193" s="331"/>
      <c r="E193" s="332"/>
      <c r="F193" s="332"/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>
        <v>1</v>
      </c>
      <c r="AH193" s="332"/>
      <c r="AI193" s="332"/>
      <c r="AJ193" s="332"/>
      <c r="AK193" s="332"/>
      <c r="AL193" s="332"/>
      <c r="AM193" s="332"/>
      <c r="AN193" s="332"/>
      <c r="AO193" s="348">
        <v>1</v>
      </c>
    </row>
    <row r="194" spans="1:41" ht="15">
      <c r="A194" s="333"/>
      <c r="B194" s="373" t="s">
        <v>777</v>
      </c>
      <c r="C194" s="374"/>
      <c r="D194" s="375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  <c r="AA194" s="376"/>
      <c r="AB194" s="376"/>
      <c r="AC194" s="376"/>
      <c r="AD194" s="376"/>
      <c r="AE194" s="376"/>
      <c r="AF194" s="376"/>
      <c r="AG194" s="376">
        <v>1</v>
      </c>
      <c r="AH194" s="376"/>
      <c r="AI194" s="376"/>
      <c r="AJ194" s="376"/>
      <c r="AK194" s="376"/>
      <c r="AL194" s="376"/>
      <c r="AM194" s="376"/>
      <c r="AN194" s="376"/>
      <c r="AO194" s="377">
        <v>1</v>
      </c>
    </row>
    <row r="195" spans="1:41" ht="15">
      <c r="A195" s="333"/>
      <c r="B195" s="329" t="s">
        <v>265</v>
      </c>
      <c r="C195" s="329" t="s">
        <v>511</v>
      </c>
      <c r="D195" s="331"/>
      <c r="E195" s="332"/>
      <c r="F195" s="332"/>
      <c r="G195" s="332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>
        <v>1</v>
      </c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48">
        <v>1</v>
      </c>
    </row>
    <row r="196" spans="1:41" ht="15">
      <c r="A196" s="333"/>
      <c r="B196" s="373" t="s">
        <v>778</v>
      </c>
      <c r="C196" s="374"/>
      <c r="D196" s="375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>
        <v>1</v>
      </c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  <c r="AJ196" s="376"/>
      <c r="AK196" s="376"/>
      <c r="AL196" s="376"/>
      <c r="AM196" s="376"/>
      <c r="AN196" s="376"/>
      <c r="AO196" s="377">
        <v>1</v>
      </c>
    </row>
    <row r="197" spans="1:41">
      <c r="A197" s="378" t="s">
        <v>779</v>
      </c>
      <c r="B197" s="379"/>
      <c r="C197" s="379"/>
      <c r="D197" s="380"/>
      <c r="E197" s="381">
        <v>1</v>
      </c>
      <c r="F197" s="381"/>
      <c r="G197" s="381"/>
      <c r="H197" s="381"/>
      <c r="I197" s="381"/>
      <c r="J197" s="381"/>
      <c r="K197" s="381"/>
      <c r="L197" s="381"/>
      <c r="M197" s="381"/>
      <c r="N197" s="381">
        <v>2</v>
      </c>
      <c r="O197" s="381">
        <v>1</v>
      </c>
      <c r="P197" s="381">
        <v>1</v>
      </c>
      <c r="Q197" s="381">
        <v>1</v>
      </c>
      <c r="R197" s="381">
        <v>1</v>
      </c>
      <c r="S197" s="381"/>
      <c r="T197" s="381"/>
      <c r="U197" s="381">
        <v>1</v>
      </c>
      <c r="V197" s="381"/>
      <c r="W197" s="381"/>
      <c r="X197" s="381"/>
      <c r="Y197" s="381">
        <v>1</v>
      </c>
      <c r="Z197" s="381"/>
      <c r="AA197" s="381"/>
      <c r="AB197" s="381">
        <v>2</v>
      </c>
      <c r="AC197" s="381">
        <v>3</v>
      </c>
      <c r="AD197" s="381">
        <v>3</v>
      </c>
      <c r="AE197" s="381">
        <v>4</v>
      </c>
      <c r="AF197" s="381">
        <v>7</v>
      </c>
      <c r="AG197" s="381">
        <v>5</v>
      </c>
      <c r="AH197" s="381">
        <v>3</v>
      </c>
      <c r="AI197" s="381">
        <v>4</v>
      </c>
      <c r="AJ197" s="381">
        <v>7</v>
      </c>
      <c r="AK197" s="381">
        <v>4</v>
      </c>
      <c r="AL197" s="381">
        <v>2</v>
      </c>
      <c r="AM197" s="381">
        <v>6</v>
      </c>
      <c r="AN197" s="381">
        <v>4</v>
      </c>
      <c r="AO197" s="382">
        <v>63</v>
      </c>
    </row>
    <row r="198" spans="1:41" ht="15">
      <c r="A198" s="329" t="s">
        <v>58</v>
      </c>
      <c r="B198" s="329" t="s">
        <v>295</v>
      </c>
      <c r="C198" s="329" t="s">
        <v>543</v>
      </c>
      <c r="D198" s="331"/>
      <c r="E198" s="332"/>
      <c r="F198" s="332"/>
      <c r="G198" s="332"/>
      <c r="H198" s="332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>
        <v>1</v>
      </c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48">
        <v>1</v>
      </c>
    </row>
    <row r="199" spans="1:41" ht="15">
      <c r="A199" s="333"/>
      <c r="B199" s="333"/>
      <c r="C199" s="334" t="s">
        <v>676</v>
      </c>
      <c r="D199" s="335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  <c r="Y199" s="336"/>
      <c r="Z199" s="336"/>
      <c r="AA199" s="336"/>
      <c r="AB199" s="336"/>
      <c r="AC199" s="336"/>
      <c r="AD199" s="336"/>
      <c r="AE199" s="336"/>
      <c r="AF199" s="336"/>
      <c r="AG199" s="336">
        <v>1</v>
      </c>
      <c r="AH199" s="336"/>
      <c r="AI199" s="336">
        <v>2</v>
      </c>
      <c r="AJ199" s="336"/>
      <c r="AK199" s="336"/>
      <c r="AL199" s="336"/>
      <c r="AM199" s="336"/>
      <c r="AN199" s="336"/>
      <c r="AO199" s="349">
        <v>3</v>
      </c>
    </row>
    <row r="200" spans="1:41" ht="15">
      <c r="A200" s="333"/>
      <c r="B200" s="333"/>
      <c r="C200" s="334" t="s">
        <v>678</v>
      </c>
      <c r="D200" s="335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6"/>
      <c r="AE200" s="336"/>
      <c r="AF200" s="336"/>
      <c r="AG200" s="336">
        <v>1</v>
      </c>
      <c r="AH200" s="336"/>
      <c r="AI200" s="336"/>
      <c r="AJ200" s="336"/>
      <c r="AK200" s="336"/>
      <c r="AL200" s="336"/>
      <c r="AM200" s="336"/>
      <c r="AN200" s="336"/>
      <c r="AO200" s="349">
        <v>1</v>
      </c>
    </row>
    <row r="201" spans="1:41" ht="15">
      <c r="A201" s="333"/>
      <c r="B201" s="333"/>
      <c r="C201" s="334" t="s">
        <v>512</v>
      </c>
      <c r="D201" s="335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6"/>
      <c r="Z201" s="336"/>
      <c r="AA201" s="336"/>
      <c r="AB201" s="336"/>
      <c r="AC201" s="336"/>
      <c r="AD201" s="336">
        <v>1</v>
      </c>
      <c r="AE201" s="336">
        <v>2</v>
      </c>
      <c r="AF201" s="336"/>
      <c r="AG201" s="336"/>
      <c r="AH201" s="336"/>
      <c r="AI201" s="336"/>
      <c r="AJ201" s="336"/>
      <c r="AK201" s="336"/>
      <c r="AL201" s="336"/>
      <c r="AM201" s="336"/>
      <c r="AN201" s="336"/>
      <c r="AO201" s="349">
        <v>3</v>
      </c>
    </row>
    <row r="202" spans="1:41" ht="15">
      <c r="A202" s="333"/>
      <c r="B202" s="373" t="s">
        <v>780</v>
      </c>
      <c r="C202" s="374"/>
      <c r="D202" s="375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6"/>
      <c r="AB202" s="376"/>
      <c r="AC202" s="376"/>
      <c r="AD202" s="376">
        <v>1</v>
      </c>
      <c r="AE202" s="376">
        <v>3</v>
      </c>
      <c r="AF202" s="376"/>
      <c r="AG202" s="376">
        <v>2</v>
      </c>
      <c r="AH202" s="376"/>
      <c r="AI202" s="376">
        <v>2</v>
      </c>
      <c r="AJ202" s="376"/>
      <c r="AK202" s="376"/>
      <c r="AL202" s="376"/>
      <c r="AM202" s="376"/>
      <c r="AN202" s="376"/>
      <c r="AO202" s="377">
        <v>8</v>
      </c>
    </row>
    <row r="203" spans="1:41" ht="15">
      <c r="A203" s="333"/>
      <c r="B203" s="329" t="s">
        <v>58</v>
      </c>
      <c r="C203" s="329" t="s">
        <v>58</v>
      </c>
      <c r="D203" s="331"/>
      <c r="E203" s="332"/>
      <c r="F203" s="332">
        <v>1</v>
      </c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>
        <v>1</v>
      </c>
      <c r="AM203" s="332"/>
      <c r="AN203" s="332"/>
      <c r="AO203" s="348">
        <v>2</v>
      </c>
    </row>
    <row r="204" spans="1:41" ht="15">
      <c r="A204" s="333"/>
      <c r="B204" s="333"/>
      <c r="C204" s="334" t="s">
        <v>388</v>
      </c>
      <c r="D204" s="335"/>
      <c r="E204" s="336">
        <v>1</v>
      </c>
      <c r="F204" s="336"/>
      <c r="G204" s="336"/>
      <c r="H204" s="336">
        <v>1</v>
      </c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6"/>
      <c r="AO204" s="349">
        <v>2</v>
      </c>
    </row>
    <row r="205" spans="1:41" ht="15">
      <c r="A205" s="333"/>
      <c r="B205" s="333"/>
      <c r="C205" s="334" t="s">
        <v>534</v>
      </c>
      <c r="D205" s="335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  <c r="AA205" s="336"/>
      <c r="AB205" s="336"/>
      <c r="AC205" s="336"/>
      <c r="AD205" s="336"/>
      <c r="AE205" s="336">
        <v>1</v>
      </c>
      <c r="AF205" s="336"/>
      <c r="AG205" s="336"/>
      <c r="AH205" s="336"/>
      <c r="AI205" s="336"/>
      <c r="AJ205" s="336"/>
      <c r="AK205" s="336"/>
      <c r="AL205" s="336"/>
      <c r="AM205" s="336"/>
      <c r="AN205" s="336"/>
      <c r="AO205" s="349">
        <v>1</v>
      </c>
    </row>
    <row r="206" spans="1:41" ht="15">
      <c r="A206" s="333"/>
      <c r="B206" s="333"/>
      <c r="C206" s="334" t="s">
        <v>433</v>
      </c>
      <c r="D206" s="335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>
        <v>1</v>
      </c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336"/>
      <c r="AD206" s="336"/>
      <c r="AE206" s="336"/>
      <c r="AF206" s="336"/>
      <c r="AG206" s="336"/>
      <c r="AH206" s="336"/>
      <c r="AI206" s="336"/>
      <c r="AJ206" s="336"/>
      <c r="AK206" s="336"/>
      <c r="AL206" s="336"/>
      <c r="AM206" s="336"/>
      <c r="AN206" s="336"/>
      <c r="AO206" s="349">
        <v>1</v>
      </c>
    </row>
    <row r="207" spans="1:41" ht="15">
      <c r="A207" s="333"/>
      <c r="B207" s="373" t="s">
        <v>781</v>
      </c>
      <c r="C207" s="374"/>
      <c r="D207" s="375"/>
      <c r="E207" s="376">
        <v>1</v>
      </c>
      <c r="F207" s="376">
        <v>1</v>
      </c>
      <c r="G207" s="376"/>
      <c r="H207" s="376">
        <v>1</v>
      </c>
      <c r="I207" s="376"/>
      <c r="J207" s="376"/>
      <c r="K207" s="376"/>
      <c r="L207" s="376"/>
      <c r="M207" s="376"/>
      <c r="N207" s="376"/>
      <c r="O207" s="376">
        <v>1</v>
      </c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  <c r="AA207" s="376"/>
      <c r="AB207" s="376"/>
      <c r="AC207" s="376"/>
      <c r="AD207" s="376"/>
      <c r="AE207" s="376">
        <v>1</v>
      </c>
      <c r="AF207" s="376"/>
      <c r="AG207" s="376"/>
      <c r="AH207" s="376"/>
      <c r="AI207" s="376"/>
      <c r="AJ207" s="376"/>
      <c r="AK207" s="376"/>
      <c r="AL207" s="376">
        <v>1</v>
      </c>
      <c r="AM207" s="376"/>
      <c r="AN207" s="376"/>
      <c r="AO207" s="377">
        <v>6</v>
      </c>
    </row>
    <row r="208" spans="1:41" ht="15">
      <c r="A208" s="333"/>
      <c r="B208" s="329" t="s">
        <v>296</v>
      </c>
      <c r="C208" s="329" t="s">
        <v>350</v>
      </c>
      <c r="D208" s="331"/>
      <c r="E208" s="332"/>
      <c r="F208" s="332">
        <v>1</v>
      </c>
      <c r="G208" s="332"/>
      <c r="H208" s="332"/>
      <c r="I208" s="332"/>
      <c r="J208" s="332"/>
      <c r="K208" s="332"/>
      <c r="L208" s="332">
        <v>1</v>
      </c>
      <c r="M208" s="332"/>
      <c r="N208" s="332"/>
      <c r="O208" s="332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48">
        <v>2</v>
      </c>
    </row>
    <row r="209" spans="1:41" ht="15">
      <c r="A209" s="333"/>
      <c r="B209" s="373" t="s">
        <v>782</v>
      </c>
      <c r="C209" s="374"/>
      <c r="D209" s="375"/>
      <c r="E209" s="376"/>
      <c r="F209" s="376">
        <v>1</v>
      </c>
      <c r="G209" s="376"/>
      <c r="H209" s="376"/>
      <c r="I209" s="376"/>
      <c r="J209" s="376"/>
      <c r="K209" s="376"/>
      <c r="L209" s="376">
        <v>1</v>
      </c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  <c r="AA209" s="376"/>
      <c r="AB209" s="376"/>
      <c r="AC209" s="376"/>
      <c r="AD209" s="376"/>
      <c r="AE209" s="376"/>
      <c r="AF209" s="376"/>
      <c r="AG209" s="376"/>
      <c r="AH209" s="376"/>
      <c r="AI209" s="376"/>
      <c r="AJ209" s="376"/>
      <c r="AK209" s="376"/>
      <c r="AL209" s="376"/>
      <c r="AM209" s="376"/>
      <c r="AN209" s="376"/>
      <c r="AO209" s="377">
        <v>2</v>
      </c>
    </row>
    <row r="210" spans="1:41">
      <c r="A210" s="378" t="s">
        <v>781</v>
      </c>
      <c r="B210" s="379"/>
      <c r="C210" s="379"/>
      <c r="D210" s="380"/>
      <c r="E210" s="381">
        <v>1</v>
      </c>
      <c r="F210" s="381">
        <v>2</v>
      </c>
      <c r="G210" s="381"/>
      <c r="H210" s="381">
        <v>1</v>
      </c>
      <c r="I210" s="381"/>
      <c r="J210" s="381"/>
      <c r="K210" s="381"/>
      <c r="L210" s="381">
        <v>1</v>
      </c>
      <c r="M210" s="381"/>
      <c r="N210" s="381"/>
      <c r="O210" s="381">
        <v>1</v>
      </c>
      <c r="P210" s="381"/>
      <c r="Q210" s="381"/>
      <c r="R210" s="381"/>
      <c r="S210" s="381"/>
      <c r="T210" s="381"/>
      <c r="U210" s="381"/>
      <c r="V210" s="381"/>
      <c r="W210" s="381"/>
      <c r="X210" s="381"/>
      <c r="Y210" s="381"/>
      <c r="Z210" s="381"/>
      <c r="AA210" s="381"/>
      <c r="AB210" s="381"/>
      <c r="AC210" s="381"/>
      <c r="AD210" s="381">
        <v>1</v>
      </c>
      <c r="AE210" s="381">
        <v>4</v>
      </c>
      <c r="AF210" s="381"/>
      <c r="AG210" s="381">
        <v>2</v>
      </c>
      <c r="AH210" s="381"/>
      <c r="AI210" s="381">
        <v>2</v>
      </c>
      <c r="AJ210" s="381"/>
      <c r="AK210" s="381"/>
      <c r="AL210" s="381">
        <v>1</v>
      </c>
      <c r="AM210" s="381"/>
      <c r="AN210" s="381"/>
      <c r="AO210" s="382">
        <v>16</v>
      </c>
    </row>
    <row r="211" spans="1:41" ht="15">
      <c r="A211" s="329" t="s">
        <v>27</v>
      </c>
      <c r="B211" s="329" t="s">
        <v>255</v>
      </c>
      <c r="C211" s="329" t="s">
        <v>442</v>
      </c>
      <c r="D211" s="331"/>
      <c r="E211" s="332"/>
      <c r="F211" s="332"/>
      <c r="G211" s="332"/>
      <c r="H211" s="332"/>
      <c r="I211" s="332"/>
      <c r="J211" s="332"/>
      <c r="K211" s="332"/>
      <c r="L211" s="332"/>
      <c r="M211" s="332"/>
      <c r="N211" s="332"/>
      <c r="O211" s="332"/>
      <c r="P211" s="332"/>
      <c r="Q211" s="332">
        <v>1</v>
      </c>
      <c r="R211" s="332"/>
      <c r="S211" s="332"/>
      <c r="T211" s="332"/>
      <c r="U211" s="332"/>
      <c r="V211" s="332"/>
      <c r="W211" s="332"/>
      <c r="X211" s="332"/>
      <c r="Y211" s="332"/>
      <c r="Z211" s="332"/>
      <c r="AA211" s="332"/>
      <c r="AB211" s="332"/>
      <c r="AC211" s="332"/>
      <c r="AD211" s="332"/>
      <c r="AE211" s="332"/>
      <c r="AF211" s="332"/>
      <c r="AG211" s="332"/>
      <c r="AH211" s="332"/>
      <c r="AI211" s="332"/>
      <c r="AJ211" s="332"/>
      <c r="AK211" s="332"/>
      <c r="AL211" s="332"/>
      <c r="AM211" s="332"/>
      <c r="AN211" s="332"/>
      <c r="AO211" s="348">
        <v>1</v>
      </c>
    </row>
    <row r="212" spans="1:41" ht="15">
      <c r="A212" s="333"/>
      <c r="B212" s="333"/>
      <c r="C212" s="334" t="s">
        <v>448</v>
      </c>
      <c r="D212" s="335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>
        <v>4</v>
      </c>
      <c r="S212" s="336"/>
      <c r="T212" s="336">
        <v>2</v>
      </c>
      <c r="U212" s="336">
        <v>2</v>
      </c>
      <c r="V212" s="336">
        <v>2</v>
      </c>
      <c r="W212" s="336"/>
      <c r="X212" s="336"/>
      <c r="Y212" s="336"/>
      <c r="Z212" s="336"/>
      <c r="AA212" s="336"/>
      <c r="AB212" s="336"/>
      <c r="AC212" s="336"/>
      <c r="AD212" s="336"/>
      <c r="AE212" s="336"/>
      <c r="AF212" s="336"/>
      <c r="AG212" s="336"/>
      <c r="AH212" s="336"/>
      <c r="AI212" s="336"/>
      <c r="AJ212" s="336"/>
      <c r="AK212" s="336"/>
      <c r="AL212" s="336"/>
      <c r="AM212" s="336"/>
      <c r="AN212" s="336"/>
      <c r="AO212" s="349">
        <v>10</v>
      </c>
    </row>
    <row r="213" spans="1:41" ht="15">
      <c r="A213" s="333"/>
      <c r="B213" s="333"/>
      <c r="C213" s="334" t="s">
        <v>232</v>
      </c>
      <c r="D213" s="335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>
        <v>2</v>
      </c>
      <c r="S213" s="336">
        <v>1</v>
      </c>
      <c r="T213" s="336">
        <v>2</v>
      </c>
      <c r="U213" s="336"/>
      <c r="V213" s="336">
        <v>1</v>
      </c>
      <c r="W213" s="336"/>
      <c r="X213" s="336"/>
      <c r="Y213" s="336"/>
      <c r="Z213" s="336"/>
      <c r="AA213" s="336"/>
      <c r="AB213" s="336"/>
      <c r="AC213" s="336"/>
      <c r="AD213" s="336"/>
      <c r="AE213" s="336"/>
      <c r="AF213" s="336"/>
      <c r="AG213" s="336"/>
      <c r="AH213" s="336"/>
      <c r="AI213" s="336"/>
      <c r="AJ213" s="336"/>
      <c r="AK213" s="336"/>
      <c r="AL213" s="336"/>
      <c r="AM213" s="336"/>
      <c r="AN213" s="336"/>
      <c r="AO213" s="349">
        <v>6</v>
      </c>
    </row>
    <row r="214" spans="1:41" ht="15">
      <c r="A214" s="333"/>
      <c r="B214" s="373" t="s">
        <v>783</v>
      </c>
      <c r="C214" s="374"/>
      <c r="D214" s="375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>
        <v>1</v>
      </c>
      <c r="R214" s="376">
        <v>6</v>
      </c>
      <c r="S214" s="376">
        <v>1</v>
      </c>
      <c r="T214" s="376">
        <v>4</v>
      </c>
      <c r="U214" s="376">
        <v>2</v>
      </c>
      <c r="V214" s="376">
        <v>3</v>
      </c>
      <c r="W214" s="376"/>
      <c r="X214" s="376"/>
      <c r="Y214" s="376"/>
      <c r="Z214" s="376"/>
      <c r="AA214" s="376"/>
      <c r="AB214" s="376"/>
      <c r="AC214" s="376"/>
      <c r="AD214" s="376"/>
      <c r="AE214" s="376"/>
      <c r="AF214" s="376"/>
      <c r="AG214" s="376"/>
      <c r="AH214" s="376"/>
      <c r="AI214" s="376"/>
      <c r="AJ214" s="376"/>
      <c r="AK214" s="376"/>
      <c r="AL214" s="376"/>
      <c r="AM214" s="376"/>
      <c r="AN214" s="376"/>
      <c r="AO214" s="377">
        <v>17</v>
      </c>
    </row>
    <row r="215" spans="1:41" ht="15">
      <c r="A215" s="333"/>
      <c r="B215" s="329" t="s">
        <v>161</v>
      </c>
      <c r="C215" s="329" t="s">
        <v>434</v>
      </c>
      <c r="D215" s="331"/>
      <c r="E215" s="332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>
        <v>1</v>
      </c>
      <c r="P215" s="332"/>
      <c r="Q215" s="332"/>
      <c r="R215" s="332"/>
      <c r="S215" s="332"/>
      <c r="T215" s="332"/>
      <c r="U215" s="332"/>
      <c r="V215" s="332"/>
      <c r="W215" s="332"/>
      <c r="X215" s="332"/>
      <c r="Y215" s="332"/>
      <c r="Z215" s="332"/>
      <c r="AA215" s="332"/>
      <c r="AB215" s="332"/>
      <c r="AC215" s="332"/>
      <c r="AD215" s="332">
        <v>1</v>
      </c>
      <c r="AE215" s="332"/>
      <c r="AF215" s="332"/>
      <c r="AG215" s="332"/>
      <c r="AH215" s="332"/>
      <c r="AI215" s="332"/>
      <c r="AJ215" s="332"/>
      <c r="AK215" s="332"/>
      <c r="AL215" s="332"/>
      <c r="AM215" s="332"/>
      <c r="AN215" s="332"/>
      <c r="AO215" s="348">
        <v>2</v>
      </c>
    </row>
    <row r="216" spans="1:41" ht="15">
      <c r="A216" s="333"/>
      <c r="B216" s="333"/>
      <c r="C216" s="334" t="s">
        <v>338</v>
      </c>
      <c r="D216" s="335"/>
      <c r="E216" s="336"/>
      <c r="F216" s="336"/>
      <c r="G216" s="336"/>
      <c r="H216" s="336"/>
      <c r="I216" s="336">
        <v>1</v>
      </c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6"/>
      <c r="AE216" s="336"/>
      <c r="AF216" s="336"/>
      <c r="AG216" s="336"/>
      <c r="AH216" s="336"/>
      <c r="AI216" s="336"/>
      <c r="AJ216" s="336"/>
      <c r="AK216" s="336"/>
      <c r="AL216" s="336"/>
      <c r="AM216" s="336"/>
      <c r="AN216" s="336"/>
      <c r="AO216" s="349">
        <v>1</v>
      </c>
    </row>
    <row r="217" spans="1:41" ht="15">
      <c r="A217" s="333"/>
      <c r="B217" s="373" t="s">
        <v>784</v>
      </c>
      <c r="C217" s="374"/>
      <c r="D217" s="375"/>
      <c r="E217" s="376"/>
      <c r="F217" s="376"/>
      <c r="G217" s="376"/>
      <c r="H217" s="376"/>
      <c r="I217" s="376">
        <v>1</v>
      </c>
      <c r="J217" s="376"/>
      <c r="K217" s="376"/>
      <c r="L217" s="376"/>
      <c r="M217" s="376"/>
      <c r="N217" s="376"/>
      <c r="O217" s="376">
        <v>1</v>
      </c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  <c r="AA217" s="376"/>
      <c r="AB217" s="376"/>
      <c r="AC217" s="376"/>
      <c r="AD217" s="376">
        <v>1</v>
      </c>
      <c r="AE217" s="376"/>
      <c r="AF217" s="376"/>
      <c r="AG217" s="376"/>
      <c r="AH217" s="376"/>
      <c r="AI217" s="376"/>
      <c r="AJ217" s="376"/>
      <c r="AK217" s="376"/>
      <c r="AL217" s="376"/>
      <c r="AM217" s="376"/>
      <c r="AN217" s="376"/>
      <c r="AO217" s="377">
        <v>3</v>
      </c>
    </row>
    <row r="218" spans="1:41" ht="15">
      <c r="A218" s="333"/>
      <c r="B218" s="329" t="s">
        <v>251</v>
      </c>
      <c r="C218" s="329" t="s">
        <v>449</v>
      </c>
      <c r="D218" s="331"/>
      <c r="E218" s="332"/>
      <c r="F218" s="332"/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>
        <v>1</v>
      </c>
      <c r="R218" s="332"/>
      <c r="S218" s="332"/>
      <c r="T218" s="332">
        <v>1</v>
      </c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  <c r="AO218" s="348">
        <v>2</v>
      </c>
    </row>
    <row r="219" spans="1:41" ht="15">
      <c r="A219" s="333"/>
      <c r="B219" s="373" t="s">
        <v>786</v>
      </c>
      <c r="C219" s="374"/>
      <c r="D219" s="375"/>
      <c r="E219" s="376"/>
      <c r="F219" s="376"/>
      <c r="G219" s="376"/>
      <c r="H219" s="376"/>
      <c r="I219" s="376"/>
      <c r="J219" s="376"/>
      <c r="K219" s="376"/>
      <c r="L219" s="376"/>
      <c r="M219" s="376"/>
      <c r="N219" s="376"/>
      <c r="O219" s="376"/>
      <c r="P219" s="376"/>
      <c r="Q219" s="376">
        <v>1</v>
      </c>
      <c r="R219" s="376"/>
      <c r="S219" s="376"/>
      <c r="T219" s="376">
        <v>1</v>
      </c>
      <c r="U219" s="376"/>
      <c r="V219" s="376"/>
      <c r="W219" s="376"/>
      <c r="X219" s="376"/>
      <c r="Y219" s="376"/>
      <c r="Z219" s="376"/>
      <c r="AA219" s="376"/>
      <c r="AB219" s="376"/>
      <c r="AC219" s="376"/>
      <c r="AD219" s="376"/>
      <c r="AE219" s="376"/>
      <c r="AF219" s="376"/>
      <c r="AG219" s="376"/>
      <c r="AH219" s="376"/>
      <c r="AI219" s="376"/>
      <c r="AJ219" s="376"/>
      <c r="AK219" s="376"/>
      <c r="AL219" s="376"/>
      <c r="AM219" s="376"/>
      <c r="AN219" s="376"/>
      <c r="AO219" s="377">
        <v>2</v>
      </c>
    </row>
    <row r="220" spans="1:41" ht="15">
      <c r="A220" s="333"/>
      <c r="B220" s="329" t="s">
        <v>256</v>
      </c>
      <c r="C220" s="329" t="s">
        <v>375</v>
      </c>
      <c r="D220" s="331"/>
      <c r="E220" s="332"/>
      <c r="F220" s="332"/>
      <c r="G220" s="332">
        <v>1</v>
      </c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>
        <v>1</v>
      </c>
      <c r="AJ220" s="332"/>
      <c r="AK220" s="332"/>
      <c r="AL220" s="332"/>
      <c r="AM220" s="332"/>
      <c r="AN220" s="332"/>
      <c r="AO220" s="348">
        <v>2</v>
      </c>
    </row>
    <row r="221" spans="1:41" ht="15">
      <c r="A221" s="333"/>
      <c r="B221" s="373" t="s">
        <v>785</v>
      </c>
      <c r="C221" s="374"/>
      <c r="D221" s="375"/>
      <c r="E221" s="376"/>
      <c r="F221" s="376"/>
      <c r="G221" s="376">
        <v>1</v>
      </c>
      <c r="H221" s="376"/>
      <c r="I221" s="376"/>
      <c r="J221" s="376"/>
      <c r="K221" s="376"/>
      <c r="L221" s="376"/>
      <c r="M221" s="376"/>
      <c r="N221" s="376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  <c r="AA221" s="376"/>
      <c r="AB221" s="376"/>
      <c r="AC221" s="376"/>
      <c r="AD221" s="376"/>
      <c r="AE221" s="376"/>
      <c r="AF221" s="376"/>
      <c r="AG221" s="376"/>
      <c r="AH221" s="376"/>
      <c r="AI221" s="376">
        <v>1</v>
      </c>
      <c r="AJ221" s="376"/>
      <c r="AK221" s="376"/>
      <c r="AL221" s="376"/>
      <c r="AM221" s="376"/>
      <c r="AN221" s="376"/>
      <c r="AO221" s="377">
        <v>2</v>
      </c>
    </row>
    <row r="222" spans="1:41" ht="15">
      <c r="A222" s="333"/>
      <c r="B222" s="329" t="s">
        <v>182</v>
      </c>
      <c r="C222" s="329" t="s">
        <v>423</v>
      </c>
      <c r="D222" s="331"/>
      <c r="E222" s="332"/>
      <c r="F222" s="332"/>
      <c r="G222" s="332"/>
      <c r="H222" s="332"/>
      <c r="I222" s="332"/>
      <c r="J222" s="332"/>
      <c r="K222" s="332"/>
      <c r="L222" s="332"/>
      <c r="M222" s="332"/>
      <c r="N222" s="332">
        <v>1</v>
      </c>
      <c r="O222" s="332"/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48">
        <v>1</v>
      </c>
    </row>
    <row r="223" spans="1:41" ht="15">
      <c r="A223" s="333"/>
      <c r="B223" s="333"/>
      <c r="C223" s="334" t="s">
        <v>406</v>
      </c>
      <c r="D223" s="335"/>
      <c r="E223" s="336"/>
      <c r="F223" s="336"/>
      <c r="G223" s="336"/>
      <c r="H223" s="336"/>
      <c r="I223" s="336"/>
      <c r="J223" s="336"/>
      <c r="K223" s="336">
        <v>1</v>
      </c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  <c r="AG223" s="336"/>
      <c r="AH223" s="336"/>
      <c r="AI223" s="336"/>
      <c r="AJ223" s="336"/>
      <c r="AK223" s="336"/>
      <c r="AL223" s="336"/>
      <c r="AM223" s="336"/>
      <c r="AN223" s="336"/>
      <c r="AO223" s="349">
        <v>1</v>
      </c>
    </row>
    <row r="224" spans="1:41" ht="15">
      <c r="A224" s="333"/>
      <c r="B224" s="373" t="s">
        <v>787</v>
      </c>
      <c r="C224" s="374"/>
      <c r="D224" s="375"/>
      <c r="E224" s="376"/>
      <c r="F224" s="376"/>
      <c r="G224" s="376"/>
      <c r="H224" s="376"/>
      <c r="I224" s="376"/>
      <c r="J224" s="376"/>
      <c r="K224" s="376">
        <v>1</v>
      </c>
      <c r="L224" s="376"/>
      <c r="M224" s="376"/>
      <c r="N224" s="376">
        <v>1</v>
      </c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  <c r="AA224" s="376"/>
      <c r="AB224" s="376"/>
      <c r="AC224" s="376"/>
      <c r="AD224" s="376"/>
      <c r="AE224" s="376"/>
      <c r="AF224" s="376"/>
      <c r="AG224" s="376"/>
      <c r="AH224" s="376"/>
      <c r="AI224" s="376"/>
      <c r="AJ224" s="376"/>
      <c r="AK224" s="376"/>
      <c r="AL224" s="376"/>
      <c r="AM224" s="376"/>
      <c r="AN224" s="376"/>
      <c r="AO224" s="377">
        <v>2</v>
      </c>
    </row>
    <row r="225" spans="1:41" ht="15">
      <c r="A225" s="333"/>
      <c r="B225" s="329" t="s">
        <v>250</v>
      </c>
      <c r="C225" s="329" t="s">
        <v>877</v>
      </c>
      <c r="D225" s="331"/>
      <c r="E225" s="332"/>
      <c r="F225" s="332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332"/>
      <c r="U225" s="332"/>
      <c r="V225" s="332"/>
      <c r="W225" s="332"/>
      <c r="X225" s="332"/>
      <c r="Y225" s="332"/>
      <c r="Z225" s="332"/>
      <c r="AA225" s="332"/>
      <c r="AB225" s="332"/>
      <c r="AC225" s="332"/>
      <c r="AD225" s="332"/>
      <c r="AE225" s="332"/>
      <c r="AF225" s="332"/>
      <c r="AG225" s="332"/>
      <c r="AH225" s="332"/>
      <c r="AI225" s="332"/>
      <c r="AJ225" s="332"/>
      <c r="AK225" s="332"/>
      <c r="AL225" s="332"/>
      <c r="AM225" s="332"/>
      <c r="AN225" s="332">
        <v>1</v>
      </c>
      <c r="AO225" s="348">
        <v>1</v>
      </c>
    </row>
    <row r="226" spans="1:41" ht="15">
      <c r="A226" s="333"/>
      <c r="B226" s="373" t="s">
        <v>827</v>
      </c>
      <c r="C226" s="374"/>
      <c r="D226" s="375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6"/>
      <c r="W226" s="376"/>
      <c r="X226" s="376"/>
      <c r="Y226" s="376"/>
      <c r="Z226" s="376"/>
      <c r="AA226" s="376"/>
      <c r="AB226" s="376"/>
      <c r="AC226" s="376"/>
      <c r="AD226" s="376"/>
      <c r="AE226" s="376"/>
      <c r="AF226" s="376"/>
      <c r="AG226" s="376"/>
      <c r="AH226" s="376"/>
      <c r="AI226" s="376"/>
      <c r="AJ226" s="376"/>
      <c r="AK226" s="376"/>
      <c r="AL226" s="376"/>
      <c r="AM226" s="376"/>
      <c r="AN226" s="376">
        <v>1</v>
      </c>
      <c r="AO226" s="377">
        <v>1</v>
      </c>
    </row>
    <row r="227" spans="1:41" ht="15">
      <c r="A227" s="333"/>
      <c r="B227" s="329" t="s">
        <v>249</v>
      </c>
      <c r="C227" s="329" t="s">
        <v>424</v>
      </c>
      <c r="D227" s="331"/>
      <c r="E227" s="332"/>
      <c r="F227" s="332"/>
      <c r="G227" s="332"/>
      <c r="H227" s="332"/>
      <c r="I227" s="332"/>
      <c r="J227" s="332"/>
      <c r="K227" s="332"/>
      <c r="L227" s="332"/>
      <c r="M227" s="332"/>
      <c r="N227" s="332">
        <v>1</v>
      </c>
      <c r="O227" s="332"/>
      <c r="P227" s="332"/>
      <c r="Q227" s="332"/>
      <c r="R227" s="332"/>
      <c r="S227" s="332"/>
      <c r="T227" s="332"/>
      <c r="U227" s="332"/>
      <c r="V227" s="332"/>
      <c r="W227" s="332"/>
      <c r="X227" s="332"/>
      <c r="Y227" s="332"/>
      <c r="Z227" s="332"/>
      <c r="AA227" s="332"/>
      <c r="AB227" s="332"/>
      <c r="AC227" s="332"/>
      <c r="AD227" s="332"/>
      <c r="AE227" s="332"/>
      <c r="AF227" s="332"/>
      <c r="AG227" s="332"/>
      <c r="AH227" s="332"/>
      <c r="AI227" s="332"/>
      <c r="AJ227" s="332"/>
      <c r="AK227" s="332"/>
      <c r="AL227" s="332"/>
      <c r="AM227" s="332"/>
      <c r="AN227" s="332"/>
      <c r="AO227" s="348">
        <v>1</v>
      </c>
    </row>
    <row r="228" spans="1:41" ht="15">
      <c r="A228" s="333"/>
      <c r="B228" s="373" t="s">
        <v>788</v>
      </c>
      <c r="C228" s="374"/>
      <c r="D228" s="375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>
        <v>1</v>
      </c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  <c r="AB228" s="376"/>
      <c r="AC228" s="376"/>
      <c r="AD228" s="376"/>
      <c r="AE228" s="376"/>
      <c r="AF228" s="376"/>
      <c r="AG228" s="376"/>
      <c r="AH228" s="376"/>
      <c r="AI228" s="376"/>
      <c r="AJ228" s="376"/>
      <c r="AK228" s="376"/>
      <c r="AL228" s="376"/>
      <c r="AM228" s="376"/>
      <c r="AN228" s="376"/>
      <c r="AO228" s="377">
        <v>1</v>
      </c>
    </row>
    <row r="229" spans="1:41">
      <c r="A229" s="378" t="s">
        <v>789</v>
      </c>
      <c r="B229" s="379"/>
      <c r="C229" s="379"/>
      <c r="D229" s="380"/>
      <c r="E229" s="381"/>
      <c r="F229" s="381"/>
      <c r="G229" s="381">
        <v>1</v>
      </c>
      <c r="H229" s="381"/>
      <c r="I229" s="381">
        <v>1</v>
      </c>
      <c r="J229" s="381"/>
      <c r="K229" s="381">
        <v>1</v>
      </c>
      <c r="L229" s="381"/>
      <c r="M229" s="381"/>
      <c r="N229" s="381">
        <v>2</v>
      </c>
      <c r="O229" s="381">
        <v>1</v>
      </c>
      <c r="P229" s="381"/>
      <c r="Q229" s="381">
        <v>2</v>
      </c>
      <c r="R229" s="381">
        <v>6</v>
      </c>
      <c r="S229" s="381">
        <v>1</v>
      </c>
      <c r="T229" s="381">
        <v>5</v>
      </c>
      <c r="U229" s="381">
        <v>2</v>
      </c>
      <c r="V229" s="381">
        <v>3</v>
      </c>
      <c r="W229" s="381"/>
      <c r="X229" s="381"/>
      <c r="Y229" s="381"/>
      <c r="Z229" s="381"/>
      <c r="AA229" s="381"/>
      <c r="AB229" s="381"/>
      <c r="AC229" s="381"/>
      <c r="AD229" s="381">
        <v>1</v>
      </c>
      <c r="AE229" s="381"/>
      <c r="AF229" s="381"/>
      <c r="AG229" s="381"/>
      <c r="AH229" s="381"/>
      <c r="AI229" s="381">
        <v>1</v>
      </c>
      <c r="AJ229" s="381"/>
      <c r="AK229" s="381"/>
      <c r="AL229" s="381"/>
      <c r="AM229" s="381"/>
      <c r="AN229" s="381">
        <v>1</v>
      </c>
      <c r="AO229" s="382">
        <v>28</v>
      </c>
    </row>
    <row r="230" spans="1:41" ht="15">
      <c r="A230" s="329" t="s">
        <v>35</v>
      </c>
      <c r="B230" s="329" t="s">
        <v>304</v>
      </c>
      <c r="C230" s="329" t="s">
        <v>407</v>
      </c>
      <c r="D230" s="331"/>
      <c r="E230" s="332"/>
      <c r="F230" s="332"/>
      <c r="G230" s="332"/>
      <c r="H230" s="332"/>
      <c r="I230" s="332"/>
      <c r="J230" s="332"/>
      <c r="K230" s="332">
        <v>1</v>
      </c>
      <c r="L230" s="332"/>
      <c r="M230" s="332"/>
      <c r="N230" s="332"/>
      <c r="O230" s="332"/>
      <c r="P230" s="332"/>
      <c r="Q230" s="332"/>
      <c r="R230" s="332"/>
      <c r="S230" s="332">
        <v>1</v>
      </c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  <c r="AO230" s="348">
        <v>2</v>
      </c>
    </row>
    <row r="231" spans="1:41" ht="15">
      <c r="A231" s="333"/>
      <c r="B231" s="333"/>
      <c r="C231" s="334" t="s">
        <v>399</v>
      </c>
      <c r="D231" s="335"/>
      <c r="E231" s="336"/>
      <c r="F231" s="336"/>
      <c r="G231" s="336"/>
      <c r="H231" s="336"/>
      <c r="I231" s="336"/>
      <c r="J231" s="336">
        <v>1</v>
      </c>
      <c r="K231" s="336"/>
      <c r="L231" s="336">
        <v>1</v>
      </c>
      <c r="M231" s="336">
        <v>1</v>
      </c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336"/>
      <c r="AD231" s="336"/>
      <c r="AE231" s="336"/>
      <c r="AF231" s="336"/>
      <c r="AG231" s="336"/>
      <c r="AH231" s="336"/>
      <c r="AI231" s="336"/>
      <c r="AJ231" s="336"/>
      <c r="AK231" s="336"/>
      <c r="AL231" s="336"/>
      <c r="AM231" s="336"/>
      <c r="AN231" s="336"/>
      <c r="AO231" s="349">
        <v>3</v>
      </c>
    </row>
    <row r="232" spans="1:41" ht="15">
      <c r="A232" s="333"/>
      <c r="B232" s="333"/>
      <c r="C232" s="334" t="s">
        <v>408</v>
      </c>
      <c r="D232" s="335"/>
      <c r="E232" s="336"/>
      <c r="F232" s="336"/>
      <c r="G232" s="336"/>
      <c r="H232" s="336"/>
      <c r="I232" s="336"/>
      <c r="J232" s="336"/>
      <c r="K232" s="336"/>
      <c r="L232" s="336">
        <v>1</v>
      </c>
      <c r="M232" s="336">
        <v>1</v>
      </c>
      <c r="N232" s="336"/>
      <c r="O232" s="336"/>
      <c r="P232" s="336"/>
      <c r="Q232" s="336">
        <v>1</v>
      </c>
      <c r="R232" s="336"/>
      <c r="S232" s="336">
        <v>3</v>
      </c>
      <c r="T232" s="336"/>
      <c r="U232" s="336"/>
      <c r="V232" s="336"/>
      <c r="W232" s="336"/>
      <c r="X232" s="336"/>
      <c r="Y232" s="336"/>
      <c r="Z232" s="336"/>
      <c r="AA232" s="336"/>
      <c r="AB232" s="336"/>
      <c r="AC232" s="336"/>
      <c r="AD232" s="336"/>
      <c r="AE232" s="336"/>
      <c r="AF232" s="336"/>
      <c r="AG232" s="336"/>
      <c r="AH232" s="336"/>
      <c r="AI232" s="336"/>
      <c r="AJ232" s="336"/>
      <c r="AK232" s="336"/>
      <c r="AL232" s="336"/>
      <c r="AM232" s="336"/>
      <c r="AN232" s="336"/>
      <c r="AO232" s="349">
        <v>6</v>
      </c>
    </row>
    <row r="233" spans="1:41" ht="15">
      <c r="A233" s="333"/>
      <c r="B233" s="373" t="s">
        <v>790</v>
      </c>
      <c r="C233" s="374"/>
      <c r="D233" s="375"/>
      <c r="E233" s="376"/>
      <c r="F233" s="376"/>
      <c r="G233" s="376"/>
      <c r="H233" s="376"/>
      <c r="I233" s="376"/>
      <c r="J233" s="376">
        <v>1</v>
      </c>
      <c r="K233" s="376">
        <v>1</v>
      </c>
      <c r="L233" s="376">
        <v>2</v>
      </c>
      <c r="M233" s="376">
        <v>2</v>
      </c>
      <c r="N233" s="376"/>
      <c r="O233" s="376"/>
      <c r="P233" s="376"/>
      <c r="Q233" s="376">
        <v>1</v>
      </c>
      <c r="R233" s="376"/>
      <c r="S233" s="376">
        <v>4</v>
      </c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376"/>
      <c r="AE233" s="376"/>
      <c r="AF233" s="376"/>
      <c r="AG233" s="376"/>
      <c r="AH233" s="376"/>
      <c r="AI233" s="376"/>
      <c r="AJ233" s="376"/>
      <c r="AK233" s="376"/>
      <c r="AL233" s="376"/>
      <c r="AM233" s="376"/>
      <c r="AN233" s="376"/>
      <c r="AO233" s="377">
        <v>11</v>
      </c>
    </row>
    <row r="234" spans="1:41" ht="15">
      <c r="A234" s="333"/>
      <c r="B234" s="329" t="s">
        <v>35</v>
      </c>
      <c r="C234" s="329" t="s">
        <v>420</v>
      </c>
      <c r="D234" s="331"/>
      <c r="E234" s="332"/>
      <c r="F234" s="332"/>
      <c r="G234" s="332"/>
      <c r="H234" s="332"/>
      <c r="I234" s="332"/>
      <c r="J234" s="332"/>
      <c r="K234" s="332"/>
      <c r="L234" s="332"/>
      <c r="M234" s="332">
        <v>1</v>
      </c>
      <c r="N234" s="332"/>
      <c r="O234" s="332"/>
      <c r="P234" s="332"/>
      <c r="Q234" s="332"/>
      <c r="R234" s="332"/>
      <c r="S234" s="332"/>
      <c r="T234" s="332"/>
      <c r="U234" s="332"/>
      <c r="V234" s="332"/>
      <c r="W234" s="332"/>
      <c r="X234" s="332"/>
      <c r="Y234" s="332"/>
      <c r="Z234" s="332"/>
      <c r="AA234" s="332"/>
      <c r="AB234" s="332"/>
      <c r="AC234" s="332"/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48">
        <v>1</v>
      </c>
    </row>
    <row r="235" spans="1:41" ht="15">
      <c r="A235" s="333"/>
      <c r="B235" s="333"/>
      <c r="C235" s="334" t="s">
        <v>392</v>
      </c>
      <c r="D235" s="335"/>
      <c r="E235" s="336">
        <v>1</v>
      </c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336"/>
      <c r="AN235" s="336"/>
      <c r="AO235" s="349">
        <v>1</v>
      </c>
    </row>
    <row r="236" spans="1:41" ht="15">
      <c r="A236" s="333"/>
      <c r="B236" s="333"/>
      <c r="C236" s="334" t="s">
        <v>709</v>
      </c>
      <c r="D236" s="335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>
        <v>2</v>
      </c>
      <c r="AL236" s="336"/>
      <c r="AM236" s="336"/>
      <c r="AN236" s="336"/>
      <c r="AO236" s="349">
        <v>2</v>
      </c>
    </row>
    <row r="237" spans="1:41" ht="15">
      <c r="A237" s="333"/>
      <c r="B237" s="333"/>
      <c r="C237" s="334" t="s">
        <v>536</v>
      </c>
      <c r="D237" s="335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>
        <v>1</v>
      </c>
      <c r="AG237" s="336"/>
      <c r="AH237" s="336"/>
      <c r="AI237" s="336"/>
      <c r="AJ237" s="336"/>
      <c r="AK237" s="336"/>
      <c r="AL237" s="336"/>
      <c r="AM237" s="336"/>
      <c r="AN237" s="336"/>
      <c r="AO237" s="349">
        <v>1</v>
      </c>
    </row>
    <row r="238" spans="1:41" ht="15">
      <c r="A238" s="333"/>
      <c r="B238" s="373" t="s">
        <v>791</v>
      </c>
      <c r="C238" s="374"/>
      <c r="D238" s="375"/>
      <c r="E238" s="376">
        <v>1</v>
      </c>
      <c r="F238" s="376"/>
      <c r="G238" s="376"/>
      <c r="H238" s="376"/>
      <c r="I238" s="376"/>
      <c r="J238" s="376"/>
      <c r="K238" s="376"/>
      <c r="L238" s="376"/>
      <c r="M238" s="376">
        <v>1</v>
      </c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6"/>
      <c r="AF238" s="376">
        <v>1</v>
      </c>
      <c r="AG238" s="376"/>
      <c r="AH238" s="376"/>
      <c r="AI238" s="376"/>
      <c r="AJ238" s="376"/>
      <c r="AK238" s="376">
        <v>2</v>
      </c>
      <c r="AL238" s="376"/>
      <c r="AM238" s="376"/>
      <c r="AN238" s="376"/>
      <c r="AO238" s="377">
        <v>5</v>
      </c>
    </row>
    <row r="239" spans="1:41" ht="15">
      <c r="A239" s="333"/>
      <c r="B239" s="329" t="s">
        <v>303</v>
      </c>
      <c r="C239" s="329" t="s">
        <v>539</v>
      </c>
      <c r="D239" s="331"/>
      <c r="E239" s="332"/>
      <c r="F239" s="332"/>
      <c r="G239" s="332"/>
      <c r="H239" s="332"/>
      <c r="I239" s="332"/>
      <c r="J239" s="332"/>
      <c r="K239" s="332"/>
      <c r="L239" s="332"/>
      <c r="M239" s="332"/>
      <c r="N239" s="332"/>
      <c r="O239" s="332"/>
      <c r="P239" s="332"/>
      <c r="Q239" s="332"/>
      <c r="R239" s="332"/>
      <c r="S239" s="332"/>
      <c r="T239" s="332"/>
      <c r="U239" s="332"/>
      <c r="V239" s="332"/>
      <c r="W239" s="332"/>
      <c r="X239" s="332"/>
      <c r="Y239" s="332"/>
      <c r="Z239" s="332"/>
      <c r="AA239" s="332"/>
      <c r="AB239" s="332"/>
      <c r="AC239" s="332"/>
      <c r="AD239" s="332"/>
      <c r="AE239" s="332">
        <v>1</v>
      </c>
      <c r="AF239" s="332"/>
      <c r="AG239" s="332"/>
      <c r="AH239" s="332"/>
      <c r="AI239" s="332"/>
      <c r="AJ239" s="332"/>
      <c r="AK239" s="332"/>
      <c r="AL239" s="332"/>
      <c r="AM239" s="332"/>
      <c r="AN239" s="332"/>
      <c r="AO239" s="348">
        <v>1</v>
      </c>
    </row>
    <row r="240" spans="1:41" ht="15">
      <c r="A240" s="333"/>
      <c r="B240" s="373" t="s">
        <v>792</v>
      </c>
      <c r="C240" s="374"/>
      <c r="D240" s="375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  <c r="AC240" s="376"/>
      <c r="AD240" s="376"/>
      <c r="AE240" s="376">
        <v>1</v>
      </c>
      <c r="AF240" s="376"/>
      <c r="AG240" s="376"/>
      <c r="AH240" s="376"/>
      <c r="AI240" s="376"/>
      <c r="AJ240" s="376"/>
      <c r="AK240" s="376"/>
      <c r="AL240" s="376"/>
      <c r="AM240" s="376"/>
      <c r="AN240" s="376"/>
      <c r="AO240" s="377">
        <v>1</v>
      </c>
    </row>
    <row r="241" spans="1:41">
      <c r="A241" s="378" t="s">
        <v>791</v>
      </c>
      <c r="B241" s="379"/>
      <c r="C241" s="379"/>
      <c r="D241" s="380"/>
      <c r="E241" s="381">
        <v>1</v>
      </c>
      <c r="F241" s="381"/>
      <c r="G241" s="381"/>
      <c r="H241" s="381"/>
      <c r="I241" s="381"/>
      <c r="J241" s="381">
        <v>1</v>
      </c>
      <c r="K241" s="381">
        <v>1</v>
      </c>
      <c r="L241" s="381">
        <v>2</v>
      </c>
      <c r="M241" s="381">
        <v>3</v>
      </c>
      <c r="N241" s="381"/>
      <c r="O241" s="381"/>
      <c r="P241" s="381"/>
      <c r="Q241" s="381">
        <v>1</v>
      </c>
      <c r="R241" s="381"/>
      <c r="S241" s="381">
        <v>4</v>
      </c>
      <c r="T241" s="381"/>
      <c r="U241" s="381"/>
      <c r="V241" s="381"/>
      <c r="W241" s="381"/>
      <c r="X241" s="381"/>
      <c r="Y241" s="381"/>
      <c r="Z241" s="381"/>
      <c r="AA241" s="381"/>
      <c r="AB241" s="381"/>
      <c r="AC241" s="381"/>
      <c r="AD241" s="381"/>
      <c r="AE241" s="381">
        <v>1</v>
      </c>
      <c r="AF241" s="381">
        <v>1</v>
      </c>
      <c r="AG241" s="381"/>
      <c r="AH241" s="381"/>
      <c r="AI241" s="381"/>
      <c r="AJ241" s="381"/>
      <c r="AK241" s="381">
        <v>2</v>
      </c>
      <c r="AL241" s="381"/>
      <c r="AM241" s="381"/>
      <c r="AN241" s="381"/>
      <c r="AO241" s="382">
        <v>17</v>
      </c>
    </row>
    <row r="242" spans="1:41" ht="15">
      <c r="A242" s="329" t="s">
        <v>21</v>
      </c>
      <c r="B242" s="329" t="s">
        <v>169</v>
      </c>
      <c r="C242" s="329" t="s">
        <v>456</v>
      </c>
      <c r="D242" s="331"/>
      <c r="E242" s="332"/>
      <c r="F242" s="332"/>
      <c r="G242" s="332"/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>
        <v>1</v>
      </c>
      <c r="U242" s="332"/>
      <c r="V242" s="332"/>
      <c r="W242" s="332">
        <v>1</v>
      </c>
      <c r="X242" s="332"/>
      <c r="Y242" s="332"/>
      <c r="Z242" s="332">
        <v>1</v>
      </c>
      <c r="AA242" s="332"/>
      <c r="AB242" s="332"/>
      <c r="AC242" s="332"/>
      <c r="AD242" s="332">
        <v>1</v>
      </c>
      <c r="AE242" s="332"/>
      <c r="AF242" s="332"/>
      <c r="AG242" s="332"/>
      <c r="AH242" s="332"/>
      <c r="AI242" s="332">
        <v>1</v>
      </c>
      <c r="AJ242" s="332"/>
      <c r="AK242" s="332"/>
      <c r="AL242" s="332"/>
      <c r="AM242" s="332"/>
      <c r="AN242" s="332"/>
      <c r="AO242" s="348">
        <v>5</v>
      </c>
    </row>
    <row r="243" spans="1:41" ht="15">
      <c r="A243" s="333"/>
      <c r="B243" s="333"/>
      <c r="C243" s="334" t="s">
        <v>558</v>
      </c>
      <c r="D243" s="335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/>
      <c r="AE243" s="336"/>
      <c r="AF243" s="336"/>
      <c r="AG243" s="336">
        <v>1</v>
      </c>
      <c r="AH243" s="336"/>
      <c r="AI243" s="336"/>
      <c r="AJ243" s="336"/>
      <c r="AK243" s="336">
        <v>1</v>
      </c>
      <c r="AL243" s="336"/>
      <c r="AM243" s="336"/>
      <c r="AN243" s="336"/>
      <c r="AO243" s="349">
        <v>2</v>
      </c>
    </row>
    <row r="244" spans="1:41" ht="15">
      <c r="A244" s="333"/>
      <c r="B244" s="333"/>
      <c r="C244" s="334" t="s">
        <v>876</v>
      </c>
      <c r="D244" s="335"/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  <c r="AL244" s="336"/>
      <c r="AM244" s="336">
        <v>1</v>
      </c>
      <c r="AN244" s="336"/>
      <c r="AO244" s="349">
        <v>1</v>
      </c>
    </row>
    <row r="245" spans="1:41" ht="15">
      <c r="A245" s="333"/>
      <c r="B245" s="333"/>
      <c r="C245" s="334" t="s">
        <v>464</v>
      </c>
      <c r="D245" s="335"/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>
        <v>1</v>
      </c>
      <c r="V245" s="336"/>
      <c r="W245" s="336"/>
      <c r="X245" s="336"/>
      <c r="Y245" s="336"/>
      <c r="Z245" s="336"/>
      <c r="AA245" s="336"/>
      <c r="AB245" s="336"/>
      <c r="AC245" s="336"/>
      <c r="AD245" s="336"/>
      <c r="AE245" s="336"/>
      <c r="AF245" s="336"/>
      <c r="AG245" s="336"/>
      <c r="AH245" s="336"/>
      <c r="AI245" s="336"/>
      <c r="AJ245" s="336">
        <v>1</v>
      </c>
      <c r="AK245" s="336">
        <v>1</v>
      </c>
      <c r="AL245" s="336"/>
      <c r="AM245" s="336">
        <v>2</v>
      </c>
      <c r="AN245" s="336"/>
      <c r="AO245" s="349">
        <v>5</v>
      </c>
    </row>
    <row r="246" spans="1:41" ht="15">
      <c r="A246" s="333"/>
      <c r="B246" s="333"/>
      <c r="C246" s="334" t="s">
        <v>523</v>
      </c>
      <c r="D246" s="335"/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6"/>
      <c r="AD246" s="336"/>
      <c r="AE246" s="336">
        <v>1</v>
      </c>
      <c r="AF246" s="336"/>
      <c r="AG246" s="336"/>
      <c r="AH246" s="336"/>
      <c r="AI246" s="336"/>
      <c r="AJ246" s="336"/>
      <c r="AK246" s="336"/>
      <c r="AL246" s="336">
        <v>1</v>
      </c>
      <c r="AM246" s="336"/>
      <c r="AN246" s="336"/>
      <c r="AO246" s="349">
        <v>2</v>
      </c>
    </row>
    <row r="247" spans="1:41" ht="15">
      <c r="A247" s="333"/>
      <c r="B247" s="333"/>
      <c r="C247" s="334" t="s">
        <v>681</v>
      </c>
      <c r="D247" s="335"/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336"/>
      <c r="AD247" s="336"/>
      <c r="AE247" s="336"/>
      <c r="AF247" s="336"/>
      <c r="AG247" s="336"/>
      <c r="AH247" s="336"/>
      <c r="AI247" s="336">
        <v>1</v>
      </c>
      <c r="AJ247" s="336"/>
      <c r="AK247" s="336"/>
      <c r="AL247" s="336">
        <v>1</v>
      </c>
      <c r="AM247" s="336">
        <v>1</v>
      </c>
      <c r="AN247" s="336"/>
      <c r="AO247" s="349">
        <v>3</v>
      </c>
    </row>
    <row r="248" spans="1:41" ht="15">
      <c r="A248" s="333"/>
      <c r="B248" s="333"/>
      <c r="C248" s="334" t="s">
        <v>169</v>
      </c>
      <c r="D248" s="335"/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  <c r="AA248" s="336"/>
      <c r="AB248" s="336"/>
      <c r="AC248" s="336"/>
      <c r="AD248" s="336"/>
      <c r="AE248" s="336"/>
      <c r="AF248" s="336"/>
      <c r="AG248" s="336"/>
      <c r="AH248" s="336"/>
      <c r="AI248" s="336">
        <v>1</v>
      </c>
      <c r="AJ248" s="336"/>
      <c r="AK248" s="336"/>
      <c r="AL248" s="336"/>
      <c r="AM248" s="336"/>
      <c r="AN248" s="336"/>
      <c r="AO248" s="349">
        <v>1</v>
      </c>
    </row>
    <row r="249" spans="1:41" ht="15">
      <c r="A249" s="333"/>
      <c r="B249" s="333"/>
      <c r="C249" s="334" t="s">
        <v>394</v>
      </c>
      <c r="D249" s="335">
        <v>1</v>
      </c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>
        <v>1</v>
      </c>
      <c r="AC249" s="336"/>
      <c r="AD249" s="336"/>
      <c r="AE249" s="336"/>
      <c r="AF249" s="336"/>
      <c r="AG249" s="336"/>
      <c r="AH249" s="336"/>
      <c r="AI249" s="336">
        <v>1</v>
      </c>
      <c r="AJ249" s="336"/>
      <c r="AK249" s="336"/>
      <c r="AL249" s="336"/>
      <c r="AM249" s="336"/>
      <c r="AN249" s="336"/>
      <c r="AO249" s="349">
        <v>3</v>
      </c>
    </row>
    <row r="250" spans="1:41" ht="15">
      <c r="A250" s="333"/>
      <c r="B250" s="333"/>
      <c r="C250" s="334" t="s">
        <v>373</v>
      </c>
      <c r="D250" s="335"/>
      <c r="E250" s="336"/>
      <c r="F250" s="336"/>
      <c r="G250" s="336"/>
      <c r="H250" s="336">
        <v>1</v>
      </c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336"/>
      <c r="AD250" s="336"/>
      <c r="AE250" s="336"/>
      <c r="AF250" s="336"/>
      <c r="AG250" s="336"/>
      <c r="AH250" s="336"/>
      <c r="AI250" s="336"/>
      <c r="AJ250" s="336"/>
      <c r="AK250" s="336"/>
      <c r="AL250" s="336">
        <v>1</v>
      </c>
      <c r="AM250" s="336"/>
      <c r="AN250" s="336"/>
      <c r="AO250" s="349">
        <v>2</v>
      </c>
    </row>
    <row r="251" spans="1:41" ht="15">
      <c r="A251" s="333"/>
      <c r="B251" s="333"/>
      <c r="C251" s="334" t="s">
        <v>657</v>
      </c>
      <c r="D251" s="335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336"/>
      <c r="AD251" s="336"/>
      <c r="AE251" s="336"/>
      <c r="AF251" s="336"/>
      <c r="AG251" s="336"/>
      <c r="AH251" s="336">
        <v>1</v>
      </c>
      <c r="AI251" s="336"/>
      <c r="AJ251" s="336"/>
      <c r="AK251" s="336"/>
      <c r="AL251" s="336"/>
      <c r="AM251" s="336"/>
      <c r="AN251" s="336"/>
      <c r="AO251" s="349">
        <v>1</v>
      </c>
    </row>
    <row r="252" spans="1:41" ht="15">
      <c r="A252" s="333"/>
      <c r="B252" s="373" t="s">
        <v>793</v>
      </c>
      <c r="C252" s="374"/>
      <c r="D252" s="375">
        <v>1</v>
      </c>
      <c r="E252" s="376"/>
      <c r="F252" s="376"/>
      <c r="G252" s="376"/>
      <c r="H252" s="376">
        <v>1</v>
      </c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>
        <v>1</v>
      </c>
      <c r="U252" s="376">
        <v>1</v>
      </c>
      <c r="V252" s="376"/>
      <c r="W252" s="376">
        <v>1</v>
      </c>
      <c r="X252" s="376"/>
      <c r="Y252" s="376"/>
      <c r="Z252" s="376">
        <v>1</v>
      </c>
      <c r="AA252" s="376"/>
      <c r="AB252" s="376">
        <v>1</v>
      </c>
      <c r="AC252" s="376"/>
      <c r="AD252" s="376">
        <v>1</v>
      </c>
      <c r="AE252" s="376">
        <v>1</v>
      </c>
      <c r="AF252" s="376"/>
      <c r="AG252" s="376">
        <v>1</v>
      </c>
      <c r="AH252" s="376">
        <v>1</v>
      </c>
      <c r="AI252" s="376">
        <v>4</v>
      </c>
      <c r="AJ252" s="376">
        <v>1</v>
      </c>
      <c r="AK252" s="376">
        <v>2</v>
      </c>
      <c r="AL252" s="376">
        <v>3</v>
      </c>
      <c r="AM252" s="376">
        <v>4</v>
      </c>
      <c r="AN252" s="376"/>
      <c r="AO252" s="377">
        <v>25</v>
      </c>
    </row>
    <row r="253" spans="1:41" ht="15">
      <c r="A253" s="333"/>
      <c r="B253" s="329" t="s">
        <v>146</v>
      </c>
      <c r="C253" s="329" t="s">
        <v>557</v>
      </c>
      <c r="D253" s="331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2"/>
      <c r="P253" s="332"/>
      <c r="Q253" s="332"/>
      <c r="R253" s="332"/>
      <c r="S253" s="332"/>
      <c r="T253" s="332"/>
      <c r="U253" s="332"/>
      <c r="V253" s="332"/>
      <c r="W253" s="332"/>
      <c r="X253" s="332"/>
      <c r="Y253" s="332"/>
      <c r="Z253" s="332"/>
      <c r="AA253" s="332"/>
      <c r="AB253" s="332"/>
      <c r="AC253" s="332"/>
      <c r="AD253" s="332"/>
      <c r="AE253" s="332"/>
      <c r="AF253" s="332"/>
      <c r="AG253" s="332">
        <v>2</v>
      </c>
      <c r="AH253" s="332"/>
      <c r="AI253" s="332">
        <v>2</v>
      </c>
      <c r="AJ253" s="332"/>
      <c r="AK253" s="332"/>
      <c r="AL253" s="332"/>
      <c r="AM253" s="332"/>
      <c r="AN253" s="332"/>
      <c r="AO253" s="348">
        <v>4</v>
      </c>
    </row>
    <row r="254" spans="1:41" ht="15">
      <c r="A254" s="333"/>
      <c r="B254" s="333"/>
      <c r="C254" s="334" t="s">
        <v>692</v>
      </c>
      <c r="D254" s="335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>
        <v>1</v>
      </c>
      <c r="AK254" s="336"/>
      <c r="AL254" s="336"/>
      <c r="AM254" s="336"/>
      <c r="AN254" s="336"/>
      <c r="AO254" s="349">
        <v>1</v>
      </c>
    </row>
    <row r="255" spans="1:41" ht="15">
      <c r="A255" s="333"/>
      <c r="B255" s="333"/>
      <c r="C255" s="334" t="s">
        <v>665</v>
      </c>
      <c r="D255" s="335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  <c r="AA255" s="336"/>
      <c r="AB255" s="336"/>
      <c r="AC255" s="336"/>
      <c r="AD255" s="336">
        <v>1</v>
      </c>
      <c r="AE255" s="336">
        <v>1</v>
      </c>
      <c r="AF255" s="336"/>
      <c r="AG255" s="336"/>
      <c r="AH255" s="336">
        <v>1</v>
      </c>
      <c r="AI255" s="336"/>
      <c r="AJ255" s="336"/>
      <c r="AK255" s="336"/>
      <c r="AL255" s="336"/>
      <c r="AM255" s="336"/>
      <c r="AN255" s="336"/>
      <c r="AO255" s="349">
        <v>3</v>
      </c>
    </row>
    <row r="256" spans="1:41" ht="15">
      <c r="A256" s="333"/>
      <c r="B256" s="333"/>
      <c r="C256" s="334" t="s">
        <v>443</v>
      </c>
      <c r="D256" s="335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>
        <v>1</v>
      </c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  <c r="AA256" s="336"/>
      <c r="AB256" s="336"/>
      <c r="AC256" s="336"/>
      <c r="AD256" s="336"/>
      <c r="AE256" s="336"/>
      <c r="AF256" s="336"/>
      <c r="AG256" s="336"/>
      <c r="AH256" s="336"/>
      <c r="AI256" s="336"/>
      <c r="AJ256" s="336"/>
      <c r="AK256" s="336"/>
      <c r="AL256" s="336"/>
      <c r="AM256" s="336"/>
      <c r="AN256" s="336"/>
      <c r="AO256" s="349">
        <v>1</v>
      </c>
    </row>
    <row r="257" spans="1:41" ht="15">
      <c r="A257" s="333"/>
      <c r="B257" s="333"/>
      <c r="C257" s="334" t="s">
        <v>157</v>
      </c>
      <c r="D257" s="335"/>
      <c r="E257" s="336"/>
      <c r="F257" s="336"/>
      <c r="G257" s="336"/>
      <c r="H257" s="336"/>
      <c r="I257" s="336"/>
      <c r="J257" s="336"/>
      <c r="K257" s="336">
        <v>1</v>
      </c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  <c r="AA257" s="336"/>
      <c r="AB257" s="336"/>
      <c r="AC257" s="336"/>
      <c r="AD257" s="336"/>
      <c r="AE257" s="336"/>
      <c r="AF257" s="336"/>
      <c r="AG257" s="336"/>
      <c r="AH257" s="336"/>
      <c r="AI257" s="336"/>
      <c r="AJ257" s="336"/>
      <c r="AK257" s="336"/>
      <c r="AL257" s="336"/>
      <c r="AM257" s="336"/>
      <c r="AN257" s="336"/>
      <c r="AO257" s="349">
        <v>1</v>
      </c>
    </row>
    <row r="258" spans="1:41" ht="15">
      <c r="A258" s="333"/>
      <c r="B258" s="333"/>
      <c r="C258" s="334" t="s">
        <v>525</v>
      </c>
      <c r="D258" s="335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>
        <v>1</v>
      </c>
      <c r="AK258" s="336"/>
      <c r="AL258" s="336"/>
      <c r="AM258" s="336"/>
      <c r="AN258" s="336"/>
      <c r="AO258" s="349">
        <v>1</v>
      </c>
    </row>
    <row r="259" spans="1:41" ht="15">
      <c r="A259" s="333"/>
      <c r="B259" s="373" t="s">
        <v>794</v>
      </c>
      <c r="C259" s="374"/>
      <c r="D259" s="375"/>
      <c r="E259" s="376"/>
      <c r="F259" s="376"/>
      <c r="G259" s="376"/>
      <c r="H259" s="376"/>
      <c r="I259" s="376"/>
      <c r="J259" s="376"/>
      <c r="K259" s="376">
        <v>1</v>
      </c>
      <c r="L259" s="376"/>
      <c r="M259" s="376"/>
      <c r="N259" s="376"/>
      <c r="O259" s="376"/>
      <c r="P259" s="376">
        <v>1</v>
      </c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  <c r="AB259" s="376"/>
      <c r="AC259" s="376"/>
      <c r="AD259" s="376">
        <v>1</v>
      </c>
      <c r="AE259" s="376">
        <v>1</v>
      </c>
      <c r="AF259" s="376"/>
      <c r="AG259" s="376">
        <v>2</v>
      </c>
      <c r="AH259" s="376">
        <v>1</v>
      </c>
      <c r="AI259" s="376">
        <v>2</v>
      </c>
      <c r="AJ259" s="376">
        <v>2</v>
      </c>
      <c r="AK259" s="376"/>
      <c r="AL259" s="376"/>
      <c r="AM259" s="376"/>
      <c r="AN259" s="376"/>
      <c r="AO259" s="377">
        <v>11</v>
      </c>
    </row>
    <row r="260" spans="1:41" ht="15">
      <c r="A260" s="333"/>
      <c r="B260" s="329" t="s">
        <v>154</v>
      </c>
      <c r="C260" s="329" t="s">
        <v>694</v>
      </c>
      <c r="D260" s="331"/>
      <c r="E260" s="33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2"/>
      <c r="U260" s="332"/>
      <c r="V260" s="332"/>
      <c r="W260" s="332"/>
      <c r="X260" s="332"/>
      <c r="Y260" s="332"/>
      <c r="Z260" s="332"/>
      <c r="AA260" s="332"/>
      <c r="AB260" s="332"/>
      <c r="AC260" s="332"/>
      <c r="AD260" s="332"/>
      <c r="AE260" s="332"/>
      <c r="AF260" s="332"/>
      <c r="AG260" s="332"/>
      <c r="AH260" s="332"/>
      <c r="AI260" s="332"/>
      <c r="AJ260" s="332">
        <v>1</v>
      </c>
      <c r="AK260" s="332"/>
      <c r="AL260" s="332"/>
      <c r="AM260" s="332"/>
      <c r="AN260" s="332"/>
      <c r="AO260" s="348">
        <v>1</v>
      </c>
    </row>
    <row r="261" spans="1:41" ht="15">
      <c r="A261" s="333"/>
      <c r="B261" s="333"/>
      <c r="C261" s="334" t="s">
        <v>662</v>
      </c>
      <c r="D261" s="335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6"/>
      <c r="AE261" s="336"/>
      <c r="AF261" s="336"/>
      <c r="AG261" s="336"/>
      <c r="AH261" s="336">
        <v>1</v>
      </c>
      <c r="AI261" s="336"/>
      <c r="AJ261" s="336"/>
      <c r="AK261" s="336"/>
      <c r="AL261" s="336"/>
      <c r="AM261" s="336"/>
      <c r="AN261" s="336"/>
      <c r="AO261" s="349">
        <v>1</v>
      </c>
    </row>
    <row r="262" spans="1:41" ht="15">
      <c r="A262" s="333"/>
      <c r="B262" s="333"/>
      <c r="C262" s="334" t="s">
        <v>687</v>
      </c>
      <c r="D262" s="335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6"/>
      <c r="AE262" s="336"/>
      <c r="AF262" s="336"/>
      <c r="AG262" s="336"/>
      <c r="AH262" s="336"/>
      <c r="AI262" s="336"/>
      <c r="AJ262" s="336">
        <v>2</v>
      </c>
      <c r="AK262" s="336"/>
      <c r="AL262" s="336">
        <v>1</v>
      </c>
      <c r="AM262" s="336"/>
      <c r="AN262" s="336">
        <v>1</v>
      </c>
      <c r="AO262" s="349">
        <v>4</v>
      </c>
    </row>
    <row r="263" spans="1:41" ht="15">
      <c r="A263" s="333"/>
      <c r="B263" s="333"/>
      <c r="C263" s="334" t="s">
        <v>524</v>
      </c>
      <c r="D263" s="335"/>
      <c r="E263" s="336"/>
      <c r="F263" s="336">
        <v>1</v>
      </c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6"/>
      <c r="AE263" s="336">
        <v>2</v>
      </c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49">
        <v>3</v>
      </c>
    </row>
    <row r="264" spans="1:41" ht="15">
      <c r="A264" s="333"/>
      <c r="B264" s="333"/>
      <c r="C264" s="334" t="s">
        <v>718</v>
      </c>
      <c r="D264" s="335"/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  <c r="Y264" s="336"/>
      <c r="Z264" s="336"/>
      <c r="AA264" s="336"/>
      <c r="AB264" s="336"/>
      <c r="AC264" s="336"/>
      <c r="AD264" s="336"/>
      <c r="AE264" s="336"/>
      <c r="AF264" s="336"/>
      <c r="AG264" s="336"/>
      <c r="AH264" s="336"/>
      <c r="AI264" s="336"/>
      <c r="AJ264" s="336"/>
      <c r="AK264" s="336">
        <v>1</v>
      </c>
      <c r="AL264" s="336"/>
      <c r="AM264" s="336"/>
      <c r="AN264" s="336"/>
      <c r="AO264" s="349">
        <v>1</v>
      </c>
    </row>
    <row r="265" spans="1:41" ht="15">
      <c r="A265" s="333"/>
      <c r="B265" s="373" t="s">
        <v>795</v>
      </c>
      <c r="C265" s="374"/>
      <c r="D265" s="375"/>
      <c r="E265" s="376"/>
      <c r="F265" s="376">
        <v>1</v>
      </c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  <c r="AB265" s="376"/>
      <c r="AC265" s="376"/>
      <c r="AD265" s="376"/>
      <c r="AE265" s="376">
        <v>2</v>
      </c>
      <c r="AF265" s="376"/>
      <c r="AG265" s="376"/>
      <c r="AH265" s="376">
        <v>1</v>
      </c>
      <c r="AI265" s="376"/>
      <c r="AJ265" s="376">
        <v>3</v>
      </c>
      <c r="AK265" s="376">
        <v>1</v>
      </c>
      <c r="AL265" s="376">
        <v>1</v>
      </c>
      <c r="AM265" s="376"/>
      <c r="AN265" s="376">
        <v>1</v>
      </c>
      <c r="AO265" s="377">
        <v>10</v>
      </c>
    </row>
    <row r="266" spans="1:41" ht="15">
      <c r="A266" s="333"/>
      <c r="B266" s="329" t="s">
        <v>198</v>
      </c>
      <c r="C266" s="329" t="s">
        <v>198</v>
      </c>
      <c r="D266" s="331"/>
      <c r="E266" s="332"/>
      <c r="F266" s="332"/>
      <c r="G266" s="332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 s="332"/>
      <c r="U266" s="332"/>
      <c r="V266" s="332"/>
      <c r="W266" s="332"/>
      <c r="X266" s="332"/>
      <c r="Y266" s="332"/>
      <c r="Z266" s="332"/>
      <c r="AA266" s="332"/>
      <c r="AB266" s="332"/>
      <c r="AC266" s="332">
        <v>1</v>
      </c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48">
        <v>1</v>
      </c>
    </row>
    <row r="267" spans="1:41" ht="15">
      <c r="A267" s="333"/>
      <c r="B267" s="333"/>
      <c r="C267" s="334" t="s">
        <v>546</v>
      </c>
      <c r="D267" s="335"/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  <c r="Y267" s="336"/>
      <c r="Z267" s="336"/>
      <c r="AA267" s="336"/>
      <c r="AB267" s="336"/>
      <c r="AC267" s="336"/>
      <c r="AD267" s="336"/>
      <c r="AE267" s="336"/>
      <c r="AF267" s="336"/>
      <c r="AG267" s="336">
        <v>1</v>
      </c>
      <c r="AH267" s="336"/>
      <c r="AI267" s="336"/>
      <c r="AJ267" s="336"/>
      <c r="AK267" s="336"/>
      <c r="AL267" s="336"/>
      <c r="AM267" s="336"/>
      <c r="AN267" s="336"/>
      <c r="AO267" s="349">
        <v>1</v>
      </c>
    </row>
    <row r="268" spans="1:41" ht="15">
      <c r="A268" s="333"/>
      <c r="B268" s="333"/>
      <c r="C268" s="334" t="s">
        <v>689</v>
      </c>
      <c r="D268" s="335"/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  <c r="Y268" s="336"/>
      <c r="Z268" s="336"/>
      <c r="AA268" s="336"/>
      <c r="AB268" s="336"/>
      <c r="AC268" s="336"/>
      <c r="AD268" s="336"/>
      <c r="AE268" s="336"/>
      <c r="AF268" s="336"/>
      <c r="AG268" s="336"/>
      <c r="AH268" s="336"/>
      <c r="AI268" s="336"/>
      <c r="AJ268" s="336">
        <v>1</v>
      </c>
      <c r="AK268" s="336"/>
      <c r="AL268" s="336"/>
      <c r="AM268" s="336"/>
      <c r="AN268" s="336"/>
      <c r="AO268" s="349">
        <v>1</v>
      </c>
    </row>
    <row r="269" spans="1:41" ht="15">
      <c r="A269" s="333"/>
      <c r="B269" s="333"/>
      <c r="C269" s="334" t="s">
        <v>409</v>
      </c>
      <c r="D269" s="335"/>
      <c r="E269" s="336"/>
      <c r="F269" s="336"/>
      <c r="G269" s="336"/>
      <c r="H269" s="336"/>
      <c r="I269" s="336"/>
      <c r="J269" s="336"/>
      <c r="K269" s="336">
        <v>1</v>
      </c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6"/>
      <c r="AE269" s="336">
        <v>2</v>
      </c>
      <c r="AF269" s="336"/>
      <c r="AG269" s="336">
        <v>2</v>
      </c>
      <c r="AH269" s="336"/>
      <c r="AI269" s="336"/>
      <c r="AJ269" s="336"/>
      <c r="AK269" s="336"/>
      <c r="AL269" s="336"/>
      <c r="AM269" s="336"/>
      <c r="AN269" s="336"/>
      <c r="AO269" s="349">
        <v>5</v>
      </c>
    </row>
    <row r="270" spans="1:41" ht="15">
      <c r="A270" s="333"/>
      <c r="B270" s="373" t="s">
        <v>796</v>
      </c>
      <c r="C270" s="374"/>
      <c r="D270" s="375"/>
      <c r="E270" s="376"/>
      <c r="F270" s="376"/>
      <c r="G270" s="376"/>
      <c r="H270" s="376"/>
      <c r="I270" s="376"/>
      <c r="J270" s="376"/>
      <c r="K270" s="376">
        <v>1</v>
      </c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  <c r="AC270" s="376">
        <v>1</v>
      </c>
      <c r="AD270" s="376"/>
      <c r="AE270" s="376">
        <v>2</v>
      </c>
      <c r="AF270" s="376"/>
      <c r="AG270" s="376">
        <v>3</v>
      </c>
      <c r="AH270" s="376"/>
      <c r="AI270" s="376"/>
      <c r="AJ270" s="376">
        <v>1</v>
      </c>
      <c r="AK270" s="376"/>
      <c r="AL270" s="376"/>
      <c r="AM270" s="376"/>
      <c r="AN270" s="376"/>
      <c r="AO270" s="377">
        <v>8</v>
      </c>
    </row>
    <row r="271" spans="1:41" ht="15">
      <c r="A271" s="333"/>
      <c r="B271" s="329" t="s">
        <v>205</v>
      </c>
      <c r="C271" s="329" t="s">
        <v>702</v>
      </c>
      <c r="D271" s="331"/>
      <c r="E271" s="332"/>
      <c r="F271" s="332"/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2"/>
      <c r="AH271" s="332"/>
      <c r="AI271" s="332"/>
      <c r="AJ271" s="332"/>
      <c r="AK271" s="332">
        <v>1</v>
      </c>
      <c r="AL271" s="332"/>
      <c r="AM271" s="332"/>
      <c r="AN271" s="332"/>
      <c r="AO271" s="348">
        <v>1</v>
      </c>
    </row>
    <row r="272" spans="1:41" ht="15">
      <c r="A272" s="333"/>
      <c r="B272" s="333"/>
      <c r="C272" s="334" t="s">
        <v>682</v>
      </c>
      <c r="D272" s="335"/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  <c r="AA272" s="336"/>
      <c r="AB272" s="336"/>
      <c r="AC272" s="336"/>
      <c r="AD272" s="336"/>
      <c r="AE272" s="336"/>
      <c r="AF272" s="336"/>
      <c r="AG272" s="336"/>
      <c r="AH272" s="336">
        <v>1</v>
      </c>
      <c r="AI272" s="336">
        <v>1</v>
      </c>
      <c r="AJ272" s="336"/>
      <c r="AK272" s="336"/>
      <c r="AL272" s="336">
        <v>2</v>
      </c>
      <c r="AM272" s="336"/>
      <c r="AN272" s="336"/>
      <c r="AO272" s="349">
        <v>4</v>
      </c>
    </row>
    <row r="273" spans="1:41" ht="15">
      <c r="A273" s="333"/>
      <c r="B273" s="333"/>
      <c r="C273" s="334" t="s">
        <v>679</v>
      </c>
      <c r="D273" s="335"/>
      <c r="E273" s="336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  <c r="Y273" s="336"/>
      <c r="Z273" s="336"/>
      <c r="AA273" s="336"/>
      <c r="AB273" s="336"/>
      <c r="AC273" s="336"/>
      <c r="AD273" s="336"/>
      <c r="AE273" s="336"/>
      <c r="AF273" s="336"/>
      <c r="AG273" s="336"/>
      <c r="AH273" s="336">
        <v>1</v>
      </c>
      <c r="AI273" s="336"/>
      <c r="AJ273" s="336"/>
      <c r="AK273" s="336"/>
      <c r="AL273" s="336"/>
      <c r="AM273" s="336"/>
      <c r="AN273" s="336"/>
      <c r="AO273" s="349">
        <v>1</v>
      </c>
    </row>
    <row r="274" spans="1:41" ht="15">
      <c r="A274" s="333"/>
      <c r="B274" s="373" t="s">
        <v>797</v>
      </c>
      <c r="C274" s="374"/>
      <c r="D274" s="375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  <c r="AB274" s="376"/>
      <c r="AC274" s="376"/>
      <c r="AD274" s="376"/>
      <c r="AE274" s="376"/>
      <c r="AF274" s="376"/>
      <c r="AG274" s="376"/>
      <c r="AH274" s="376">
        <v>2</v>
      </c>
      <c r="AI274" s="376">
        <v>1</v>
      </c>
      <c r="AJ274" s="376"/>
      <c r="AK274" s="376">
        <v>1</v>
      </c>
      <c r="AL274" s="376">
        <v>2</v>
      </c>
      <c r="AM274" s="376"/>
      <c r="AN274" s="376"/>
      <c r="AO274" s="377">
        <v>6</v>
      </c>
    </row>
    <row r="275" spans="1:41" ht="15">
      <c r="A275" s="333"/>
      <c r="B275" s="329" t="s">
        <v>170</v>
      </c>
      <c r="C275" s="329" t="s">
        <v>460</v>
      </c>
      <c r="D275" s="331"/>
      <c r="E275" s="332"/>
      <c r="F275" s="332"/>
      <c r="G275" s="332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 s="332"/>
      <c r="U275" s="332">
        <v>1</v>
      </c>
      <c r="V275" s="332"/>
      <c r="W275" s="332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  <c r="AO275" s="348">
        <v>1</v>
      </c>
    </row>
    <row r="276" spans="1:41" ht="15">
      <c r="A276" s="333"/>
      <c r="B276" s="333"/>
      <c r="C276" s="334" t="s">
        <v>496</v>
      </c>
      <c r="D276" s="335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/>
      <c r="AB276" s="336"/>
      <c r="AC276" s="336">
        <v>1</v>
      </c>
      <c r="AD276" s="336"/>
      <c r="AE276" s="336"/>
      <c r="AF276" s="336"/>
      <c r="AG276" s="336"/>
      <c r="AH276" s="336"/>
      <c r="AI276" s="336"/>
      <c r="AJ276" s="336"/>
      <c r="AK276" s="336"/>
      <c r="AL276" s="336"/>
      <c r="AM276" s="336"/>
      <c r="AN276" s="336"/>
      <c r="AO276" s="349">
        <v>1</v>
      </c>
    </row>
    <row r="277" spans="1:41" ht="15">
      <c r="A277" s="333"/>
      <c r="B277" s="333"/>
      <c r="C277" s="334" t="s">
        <v>425</v>
      </c>
      <c r="D277" s="335"/>
      <c r="E277" s="336"/>
      <c r="F277" s="336">
        <v>1</v>
      </c>
      <c r="G277" s="336"/>
      <c r="H277" s="336"/>
      <c r="I277" s="336"/>
      <c r="J277" s="336"/>
      <c r="K277" s="336"/>
      <c r="L277" s="336"/>
      <c r="M277" s="336">
        <v>1</v>
      </c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49">
        <v>2</v>
      </c>
    </row>
    <row r="278" spans="1:41" ht="15">
      <c r="A278" s="333"/>
      <c r="B278" s="373" t="s">
        <v>729</v>
      </c>
      <c r="C278" s="374"/>
      <c r="D278" s="375"/>
      <c r="E278" s="376"/>
      <c r="F278" s="376">
        <v>1</v>
      </c>
      <c r="G278" s="376"/>
      <c r="H278" s="376"/>
      <c r="I278" s="376"/>
      <c r="J278" s="376"/>
      <c r="K278" s="376"/>
      <c r="L278" s="376"/>
      <c r="M278" s="376">
        <v>1</v>
      </c>
      <c r="N278" s="376"/>
      <c r="O278" s="376"/>
      <c r="P278" s="376"/>
      <c r="Q278" s="376"/>
      <c r="R278" s="376"/>
      <c r="S278" s="376"/>
      <c r="T278" s="376"/>
      <c r="U278" s="376">
        <v>1</v>
      </c>
      <c r="V278" s="376"/>
      <c r="W278" s="376"/>
      <c r="X278" s="376"/>
      <c r="Y278" s="376"/>
      <c r="Z278" s="376"/>
      <c r="AA278" s="376"/>
      <c r="AB278" s="376"/>
      <c r="AC278" s="376">
        <v>1</v>
      </c>
      <c r="AD278" s="376"/>
      <c r="AE278" s="376"/>
      <c r="AF278" s="376"/>
      <c r="AG278" s="376"/>
      <c r="AH278" s="376"/>
      <c r="AI278" s="376"/>
      <c r="AJ278" s="376"/>
      <c r="AK278" s="376"/>
      <c r="AL278" s="376"/>
      <c r="AM278" s="376"/>
      <c r="AN278" s="376"/>
      <c r="AO278" s="377">
        <v>4</v>
      </c>
    </row>
    <row r="279" spans="1:41" ht="15">
      <c r="A279" s="333"/>
      <c r="B279" s="329" t="s">
        <v>202</v>
      </c>
      <c r="C279" s="329" t="s">
        <v>470</v>
      </c>
      <c r="D279" s="331"/>
      <c r="E279" s="332"/>
      <c r="F279" s="332"/>
      <c r="G279" s="332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 s="332"/>
      <c r="U279" s="332"/>
      <c r="V279" s="332">
        <v>1</v>
      </c>
      <c r="W279" s="332"/>
      <c r="X279" s="332"/>
      <c r="Y279" s="332"/>
      <c r="Z279" s="332"/>
      <c r="AA279" s="332"/>
      <c r="AB279" s="332"/>
      <c r="AC279" s="332"/>
      <c r="AD279" s="332"/>
      <c r="AE279" s="332"/>
      <c r="AF279" s="332"/>
      <c r="AG279" s="332"/>
      <c r="AH279" s="332"/>
      <c r="AI279" s="332"/>
      <c r="AJ279" s="332"/>
      <c r="AK279" s="332"/>
      <c r="AL279" s="332"/>
      <c r="AM279" s="332"/>
      <c r="AN279" s="332"/>
      <c r="AO279" s="348">
        <v>1</v>
      </c>
    </row>
    <row r="280" spans="1:41" ht="15">
      <c r="A280" s="333"/>
      <c r="B280" s="333"/>
      <c r="C280" s="334" t="s">
        <v>677</v>
      </c>
      <c r="D280" s="335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  <c r="AA280" s="336"/>
      <c r="AB280" s="336"/>
      <c r="AC280" s="336"/>
      <c r="AD280" s="336"/>
      <c r="AE280" s="336"/>
      <c r="AF280" s="336"/>
      <c r="AG280" s="336"/>
      <c r="AH280" s="336">
        <v>1</v>
      </c>
      <c r="AI280" s="336"/>
      <c r="AJ280" s="336"/>
      <c r="AK280" s="336"/>
      <c r="AL280" s="336"/>
      <c r="AM280" s="336"/>
      <c r="AN280" s="336"/>
      <c r="AO280" s="349">
        <v>1</v>
      </c>
    </row>
    <row r="281" spans="1:41" ht="15">
      <c r="A281" s="333"/>
      <c r="B281" s="333"/>
      <c r="C281" s="334" t="s">
        <v>459</v>
      </c>
      <c r="D281" s="335"/>
      <c r="E281" s="336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336"/>
      <c r="S281" s="336"/>
      <c r="T281" s="336">
        <v>1</v>
      </c>
      <c r="U281" s="336"/>
      <c r="V281" s="336"/>
      <c r="W281" s="336"/>
      <c r="X281" s="336"/>
      <c r="Y281" s="336"/>
      <c r="Z281" s="336"/>
      <c r="AA281" s="336"/>
      <c r="AB281" s="336"/>
      <c r="AC281" s="336"/>
      <c r="AD281" s="336"/>
      <c r="AE281" s="336"/>
      <c r="AF281" s="336"/>
      <c r="AG281" s="336"/>
      <c r="AH281" s="336"/>
      <c r="AI281" s="336"/>
      <c r="AJ281" s="336"/>
      <c r="AK281" s="336"/>
      <c r="AL281" s="336"/>
      <c r="AM281" s="336"/>
      <c r="AN281" s="336"/>
      <c r="AO281" s="349">
        <v>1</v>
      </c>
    </row>
    <row r="282" spans="1:41" ht="15">
      <c r="A282" s="333"/>
      <c r="B282" s="333"/>
      <c r="C282" s="334" t="s">
        <v>202</v>
      </c>
      <c r="D282" s="335"/>
      <c r="E282" s="336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336">
        <v>1</v>
      </c>
      <c r="S282" s="336"/>
      <c r="T282" s="336"/>
      <c r="U282" s="336"/>
      <c r="V282" s="336"/>
      <c r="W282" s="336"/>
      <c r="X282" s="336"/>
      <c r="Y282" s="336"/>
      <c r="Z282" s="336"/>
      <c r="AA282" s="336"/>
      <c r="AB282" s="336"/>
      <c r="AC282" s="336"/>
      <c r="AD282" s="336"/>
      <c r="AE282" s="336"/>
      <c r="AF282" s="336"/>
      <c r="AG282" s="336"/>
      <c r="AH282" s="336"/>
      <c r="AI282" s="336"/>
      <c r="AJ282" s="336"/>
      <c r="AK282" s="336"/>
      <c r="AL282" s="336"/>
      <c r="AM282" s="336"/>
      <c r="AN282" s="336"/>
      <c r="AO282" s="349">
        <v>1</v>
      </c>
    </row>
    <row r="283" spans="1:41" ht="15">
      <c r="A283" s="333"/>
      <c r="B283" s="373" t="s">
        <v>798</v>
      </c>
      <c r="C283" s="374"/>
      <c r="D283" s="375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>
        <v>1</v>
      </c>
      <c r="S283" s="376"/>
      <c r="T283" s="376">
        <v>1</v>
      </c>
      <c r="U283" s="376"/>
      <c r="V283" s="376">
        <v>1</v>
      </c>
      <c r="W283" s="376"/>
      <c r="X283" s="376"/>
      <c r="Y283" s="376"/>
      <c r="Z283" s="376"/>
      <c r="AA283" s="376"/>
      <c r="AB283" s="376"/>
      <c r="AC283" s="376"/>
      <c r="AD283" s="376"/>
      <c r="AE283" s="376"/>
      <c r="AF283" s="376"/>
      <c r="AG283" s="376"/>
      <c r="AH283" s="376">
        <v>1</v>
      </c>
      <c r="AI283" s="376"/>
      <c r="AJ283" s="376"/>
      <c r="AK283" s="376"/>
      <c r="AL283" s="376"/>
      <c r="AM283" s="376"/>
      <c r="AN283" s="376"/>
      <c r="AO283" s="377">
        <v>4</v>
      </c>
    </row>
    <row r="284" spans="1:41" ht="15">
      <c r="A284" s="333"/>
      <c r="B284" s="329" t="s">
        <v>207</v>
      </c>
      <c r="C284" s="329" t="s">
        <v>871</v>
      </c>
      <c r="D284" s="331"/>
      <c r="E284" s="332"/>
      <c r="F284" s="332"/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2"/>
      <c r="AH284" s="332"/>
      <c r="AI284" s="332"/>
      <c r="AJ284" s="332"/>
      <c r="AK284" s="332"/>
      <c r="AL284" s="332">
        <v>1</v>
      </c>
      <c r="AM284" s="332"/>
      <c r="AN284" s="332"/>
      <c r="AO284" s="348">
        <v>1</v>
      </c>
    </row>
    <row r="285" spans="1:41" ht="15">
      <c r="A285" s="333"/>
      <c r="B285" s="333"/>
      <c r="C285" s="334" t="s">
        <v>533</v>
      </c>
      <c r="D285" s="335"/>
      <c r="E285" s="336"/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36"/>
      <c r="W285" s="336"/>
      <c r="X285" s="336"/>
      <c r="Y285" s="336"/>
      <c r="Z285" s="336"/>
      <c r="AA285" s="336"/>
      <c r="AB285" s="336"/>
      <c r="AC285" s="336"/>
      <c r="AD285" s="336"/>
      <c r="AE285" s="336">
        <v>1</v>
      </c>
      <c r="AF285" s="336"/>
      <c r="AG285" s="336"/>
      <c r="AH285" s="336"/>
      <c r="AI285" s="336">
        <v>1</v>
      </c>
      <c r="AJ285" s="336"/>
      <c r="AK285" s="336"/>
      <c r="AL285" s="336"/>
      <c r="AM285" s="336"/>
      <c r="AN285" s="336"/>
      <c r="AO285" s="349">
        <v>2</v>
      </c>
    </row>
    <row r="286" spans="1:41" ht="15">
      <c r="A286" s="333"/>
      <c r="B286" s="333"/>
      <c r="C286" s="334" t="s">
        <v>491</v>
      </c>
      <c r="D286" s="335"/>
      <c r="E286" s="336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36"/>
      <c r="W286" s="336"/>
      <c r="X286" s="336"/>
      <c r="Y286" s="336"/>
      <c r="Z286" s="336"/>
      <c r="AA286" s="336"/>
      <c r="AB286" s="336">
        <v>1</v>
      </c>
      <c r="AC286" s="336"/>
      <c r="AD286" s="336"/>
      <c r="AE286" s="336"/>
      <c r="AF286" s="336"/>
      <c r="AG286" s="336"/>
      <c r="AH286" s="336"/>
      <c r="AI286" s="336"/>
      <c r="AJ286" s="336"/>
      <c r="AK286" s="336"/>
      <c r="AL286" s="336"/>
      <c r="AM286" s="336"/>
      <c r="AN286" s="336"/>
      <c r="AO286" s="349">
        <v>1</v>
      </c>
    </row>
    <row r="287" spans="1:41" ht="15">
      <c r="A287" s="333"/>
      <c r="B287" s="373" t="s">
        <v>800</v>
      </c>
      <c r="C287" s="374"/>
      <c r="D287" s="375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376">
        <v>1</v>
      </c>
      <c r="AC287" s="376"/>
      <c r="AD287" s="376"/>
      <c r="AE287" s="376">
        <v>1</v>
      </c>
      <c r="AF287" s="376"/>
      <c r="AG287" s="376"/>
      <c r="AH287" s="376"/>
      <c r="AI287" s="376">
        <v>1</v>
      </c>
      <c r="AJ287" s="376"/>
      <c r="AK287" s="376"/>
      <c r="AL287" s="376">
        <v>1</v>
      </c>
      <c r="AM287" s="376"/>
      <c r="AN287" s="376"/>
      <c r="AO287" s="377">
        <v>4</v>
      </c>
    </row>
    <row r="288" spans="1:41" ht="15">
      <c r="A288" s="333"/>
      <c r="B288" s="329" t="s">
        <v>167</v>
      </c>
      <c r="C288" s="329" t="s">
        <v>445</v>
      </c>
      <c r="D288" s="331"/>
      <c r="E288" s="332"/>
      <c r="F288" s="332"/>
      <c r="G288" s="332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 s="332"/>
      <c r="U288" s="332"/>
      <c r="V288" s="332"/>
      <c r="W288" s="332"/>
      <c r="X288" s="332"/>
      <c r="Y288" s="332"/>
      <c r="Z288" s="332"/>
      <c r="AA288" s="332"/>
      <c r="AB288" s="332"/>
      <c r="AC288" s="332"/>
      <c r="AD288" s="332"/>
      <c r="AE288" s="332"/>
      <c r="AF288" s="332">
        <v>1</v>
      </c>
      <c r="AG288" s="332"/>
      <c r="AH288" s="332"/>
      <c r="AI288" s="332"/>
      <c r="AJ288" s="332"/>
      <c r="AK288" s="332"/>
      <c r="AL288" s="332"/>
      <c r="AM288" s="332"/>
      <c r="AN288" s="332"/>
      <c r="AO288" s="348">
        <v>1</v>
      </c>
    </row>
    <row r="289" spans="1:41" ht="15">
      <c r="A289" s="333"/>
      <c r="B289" s="333"/>
      <c r="C289" s="334" t="s">
        <v>167</v>
      </c>
      <c r="D289" s="335"/>
      <c r="E289" s="336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  <c r="S289" s="336"/>
      <c r="T289" s="336">
        <v>1</v>
      </c>
      <c r="U289" s="336"/>
      <c r="V289" s="336"/>
      <c r="W289" s="336"/>
      <c r="X289" s="336"/>
      <c r="Y289" s="336"/>
      <c r="Z289" s="336"/>
      <c r="AA289" s="336"/>
      <c r="AB289" s="336"/>
      <c r="AC289" s="336"/>
      <c r="AD289" s="336"/>
      <c r="AE289" s="336"/>
      <c r="AF289" s="336"/>
      <c r="AG289" s="336"/>
      <c r="AH289" s="336"/>
      <c r="AI289" s="336"/>
      <c r="AJ289" s="336"/>
      <c r="AK289" s="336"/>
      <c r="AL289" s="336"/>
      <c r="AM289" s="336"/>
      <c r="AN289" s="336"/>
      <c r="AO289" s="349">
        <v>1</v>
      </c>
    </row>
    <row r="290" spans="1:41" ht="15">
      <c r="A290" s="333"/>
      <c r="B290" s="333"/>
      <c r="C290" s="334" t="s">
        <v>220</v>
      </c>
      <c r="D290" s="335"/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  <c r="Y290" s="336"/>
      <c r="Z290" s="336"/>
      <c r="AA290" s="336"/>
      <c r="AB290" s="336"/>
      <c r="AC290" s="336"/>
      <c r="AD290" s="336"/>
      <c r="AE290" s="336"/>
      <c r="AF290" s="336"/>
      <c r="AG290" s="336"/>
      <c r="AH290" s="336"/>
      <c r="AI290" s="336"/>
      <c r="AJ290" s="336"/>
      <c r="AK290" s="336"/>
      <c r="AL290" s="336">
        <v>1</v>
      </c>
      <c r="AM290" s="336"/>
      <c r="AN290" s="336"/>
      <c r="AO290" s="349">
        <v>1</v>
      </c>
    </row>
    <row r="291" spans="1:41" ht="15">
      <c r="A291" s="333"/>
      <c r="B291" s="333"/>
      <c r="C291" s="334" t="s">
        <v>717</v>
      </c>
      <c r="D291" s="335"/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36"/>
      <c r="W291" s="336"/>
      <c r="X291" s="336"/>
      <c r="Y291" s="336"/>
      <c r="Z291" s="336"/>
      <c r="AA291" s="336"/>
      <c r="AB291" s="336"/>
      <c r="AC291" s="336"/>
      <c r="AD291" s="336"/>
      <c r="AE291" s="336"/>
      <c r="AF291" s="336"/>
      <c r="AG291" s="336"/>
      <c r="AH291" s="336"/>
      <c r="AI291" s="336"/>
      <c r="AJ291" s="336"/>
      <c r="AK291" s="336"/>
      <c r="AL291" s="336">
        <v>1</v>
      </c>
      <c r="AM291" s="336"/>
      <c r="AN291" s="336"/>
      <c r="AO291" s="349">
        <v>1</v>
      </c>
    </row>
    <row r="292" spans="1:41" ht="15">
      <c r="A292" s="333"/>
      <c r="B292" s="373" t="s">
        <v>799</v>
      </c>
      <c r="C292" s="374"/>
      <c r="D292" s="375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>
        <v>1</v>
      </c>
      <c r="U292" s="376"/>
      <c r="V292" s="376"/>
      <c r="W292" s="376"/>
      <c r="X292" s="376"/>
      <c r="Y292" s="376"/>
      <c r="Z292" s="376"/>
      <c r="AA292" s="376"/>
      <c r="AB292" s="376"/>
      <c r="AC292" s="376"/>
      <c r="AD292" s="376"/>
      <c r="AE292" s="376"/>
      <c r="AF292" s="376">
        <v>1</v>
      </c>
      <c r="AG292" s="376"/>
      <c r="AH292" s="376"/>
      <c r="AI292" s="376"/>
      <c r="AJ292" s="376"/>
      <c r="AK292" s="376"/>
      <c r="AL292" s="376">
        <v>2</v>
      </c>
      <c r="AM292" s="376"/>
      <c r="AN292" s="376"/>
      <c r="AO292" s="377">
        <v>4</v>
      </c>
    </row>
    <row r="293" spans="1:41" ht="15">
      <c r="A293" s="333"/>
      <c r="B293" s="329" t="s">
        <v>185</v>
      </c>
      <c r="C293" s="329" t="s">
        <v>513</v>
      </c>
      <c r="D293" s="331"/>
      <c r="E293" s="332"/>
      <c r="F293" s="332"/>
      <c r="G293" s="332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 s="332"/>
      <c r="U293" s="332"/>
      <c r="V293" s="332"/>
      <c r="W293" s="332"/>
      <c r="X293" s="332"/>
      <c r="Y293" s="332"/>
      <c r="Z293" s="332"/>
      <c r="AA293" s="332"/>
      <c r="AB293" s="332"/>
      <c r="AC293" s="332">
        <v>1</v>
      </c>
      <c r="AD293" s="332"/>
      <c r="AE293" s="332"/>
      <c r="AF293" s="332"/>
      <c r="AG293" s="332"/>
      <c r="AH293" s="332"/>
      <c r="AI293" s="332"/>
      <c r="AJ293" s="332"/>
      <c r="AK293" s="332"/>
      <c r="AL293" s="332"/>
      <c r="AM293" s="332"/>
      <c r="AN293" s="332"/>
      <c r="AO293" s="348">
        <v>1</v>
      </c>
    </row>
    <row r="294" spans="1:41" ht="15">
      <c r="A294" s="333"/>
      <c r="B294" s="333"/>
      <c r="C294" s="334" t="s">
        <v>183</v>
      </c>
      <c r="D294" s="335"/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  <c r="Y294" s="336"/>
      <c r="Z294" s="336"/>
      <c r="AA294" s="336"/>
      <c r="AB294" s="336"/>
      <c r="AC294" s="336"/>
      <c r="AD294" s="336"/>
      <c r="AE294" s="336"/>
      <c r="AF294" s="336"/>
      <c r="AG294" s="336"/>
      <c r="AH294" s="336"/>
      <c r="AI294" s="336"/>
      <c r="AJ294" s="336"/>
      <c r="AK294" s="336">
        <v>1</v>
      </c>
      <c r="AL294" s="336"/>
      <c r="AM294" s="336"/>
      <c r="AN294" s="336"/>
      <c r="AO294" s="349">
        <v>1</v>
      </c>
    </row>
    <row r="295" spans="1:41" ht="15">
      <c r="A295" s="333"/>
      <c r="B295" s="373" t="s">
        <v>801</v>
      </c>
      <c r="C295" s="374"/>
      <c r="D295" s="375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  <c r="AC295" s="376">
        <v>1</v>
      </c>
      <c r="AD295" s="376"/>
      <c r="AE295" s="376"/>
      <c r="AF295" s="376"/>
      <c r="AG295" s="376"/>
      <c r="AH295" s="376"/>
      <c r="AI295" s="376"/>
      <c r="AJ295" s="376"/>
      <c r="AK295" s="376">
        <v>1</v>
      </c>
      <c r="AL295" s="376"/>
      <c r="AM295" s="376"/>
      <c r="AN295" s="376"/>
      <c r="AO295" s="377">
        <v>2</v>
      </c>
    </row>
    <row r="296" spans="1:41" ht="15">
      <c r="A296" s="333"/>
      <c r="B296" s="329" t="s">
        <v>147</v>
      </c>
      <c r="C296" s="329" t="s">
        <v>340</v>
      </c>
      <c r="D296" s="331"/>
      <c r="E296" s="332"/>
      <c r="F296" s="332"/>
      <c r="G296" s="332">
        <v>1</v>
      </c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48">
        <v>1</v>
      </c>
    </row>
    <row r="297" spans="1:41" ht="15">
      <c r="A297" s="333"/>
      <c r="B297" s="373" t="s">
        <v>804</v>
      </c>
      <c r="C297" s="374"/>
      <c r="D297" s="375"/>
      <c r="E297" s="376"/>
      <c r="F297" s="376"/>
      <c r="G297" s="376">
        <v>1</v>
      </c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  <c r="AB297" s="376"/>
      <c r="AC297" s="376"/>
      <c r="AD297" s="376"/>
      <c r="AE297" s="376"/>
      <c r="AF297" s="376"/>
      <c r="AG297" s="376"/>
      <c r="AH297" s="376"/>
      <c r="AI297" s="376"/>
      <c r="AJ297" s="376"/>
      <c r="AK297" s="376"/>
      <c r="AL297" s="376"/>
      <c r="AM297" s="376"/>
      <c r="AN297" s="376"/>
      <c r="AO297" s="377">
        <v>1</v>
      </c>
    </row>
    <row r="298" spans="1:41" ht="15">
      <c r="A298" s="333"/>
      <c r="B298" s="329" t="s">
        <v>203</v>
      </c>
      <c r="C298" s="329" t="s">
        <v>203</v>
      </c>
      <c r="D298" s="331"/>
      <c r="E298" s="332"/>
      <c r="F298" s="332"/>
      <c r="G298" s="332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 s="332"/>
      <c r="U298" s="332"/>
      <c r="V298" s="332"/>
      <c r="W298" s="332"/>
      <c r="X298" s="332"/>
      <c r="Y298" s="332"/>
      <c r="Z298" s="332"/>
      <c r="AA298" s="332"/>
      <c r="AB298" s="332"/>
      <c r="AC298" s="332">
        <v>1</v>
      </c>
      <c r="AD298" s="332"/>
      <c r="AE298" s="332"/>
      <c r="AF298" s="332"/>
      <c r="AG298" s="332"/>
      <c r="AH298" s="332"/>
      <c r="AI298" s="332"/>
      <c r="AJ298" s="332"/>
      <c r="AK298" s="332"/>
      <c r="AL298" s="332"/>
      <c r="AM298" s="332"/>
      <c r="AN298" s="332"/>
      <c r="AO298" s="348">
        <v>1</v>
      </c>
    </row>
    <row r="299" spans="1:41" ht="15">
      <c r="A299" s="333"/>
      <c r="B299" s="373" t="s">
        <v>803</v>
      </c>
      <c r="C299" s="374"/>
      <c r="D299" s="375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  <c r="AB299" s="376"/>
      <c r="AC299" s="376">
        <v>1</v>
      </c>
      <c r="AD299" s="376"/>
      <c r="AE299" s="376"/>
      <c r="AF299" s="376"/>
      <c r="AG299" s="376"/>
      <c r="AH299" s="376"/>
      <c r="AI299" s="376"/>
      <c r="AJ299" s="376"/>
      <c r="AK299" s="376"/>
      <c r="AL299" s="376"/>
      <c r="AM299" s="376"/>
      <c r="AN299" s="376"/>
      <c r="AO299" s="377">
        <v>1</v>
      </c>
    </row>
    <row r="300" spans="1:41" ht="15">
      <c r="A300" s="333"/>
      <c r="B300" s="329" t="s">
        <v>206</v>
      </c>
      <c r="C300" s="329" t="s">
        <v>711</v>
      </c>
      <c r="D300" s="331"/>
      <c r="E300" s="332"/>
      <c r="F300" s="332"/>
      <c r="G300" s="332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 s="332"/>
      <c r="U300" s="332"/>
      <c r="V300" s="332"/>
      <c r="W300" s="332"/>
      <c r="X300" s="332"/>
      <c r="Y300" s="332"/>
      <c r="Z300" s="332"/>
      <c r="AA300" s="332"/>
      <c r="AB300" s="332"/>
      <c r="AC300" s="332"/>
      <c r="AD300" s="332"/>
      <c r="AE300" s="332"/>
      <c r="AF300" s="332"/>
      <c r="AG300" s="332"/>
      <c r="AH300" s="332"/>
      <c r="AI300" s="332"/>
      <c r="AJ300" s="332"/>
      <c r="AK300" s="332">
        <v>1</v>
      </c>
      <c r="AL300" s="332"/>
      <c r="AM300" s="332"/>
      <c r="AN300" s="332"/>
      <c r="AO300" s="348">
        <v>1</v>
      </c>
    </row>
    <row r="301" spans="1:41" ht="15">
      <c r="A301" s="333"/>
      <c r="B301" s="373" t="s">
        <v>802</v>
      </c>
      <c r="C301" s="374"/>
      <c r="D301" s="375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  <c r="AB301" s="376"/>
      <c r="AC301" s="376"/>
      <c r="AD301" s="376"/>
      <c r="AE301" s="376"/>
      <c r="AF301" s="376"/>
      <c r="AG301" s="376"/>
      <c r="AH301" s="376"/>
      <c r="AI301" s="376"/>
      <c r="AJ301" s="376"/>
      <c r="AK301" s="376">
        <v>1</v>
      </c>
      <c r="AL301" s="376"/>
      <c r="AM301" s="376"/>
      <c r="AN301" s="376"/>
      <c r="AO301" s="377">
        <v>1</v>
      </c>
    </row>
    <row r="302" spans="1:41">
      <c r="A302" s="378" t="s">
        <v>805</v>
      </c>
      <c r="B302" s="379"/>
      <c r="C302" s="379"/>
      <c r="D302" s="380">
        <v>1</v>
      </c>
      <c r="E302" s="381"/>
      <c r="F302" s="381">
        <v>2</v>
      </c>
      <c r="G302" s="381">
        <v>1</v>
      </c>
      <c r="H302" s="381">
        <v>1</v>
      </c>
      <c r="I302" s="381"/>
      <c r="J302" s="381"/>
      <c r="K302" s="381">
        <v>2</v>
      </c>
      <c r="L302" s="381"/>
      <c r="M302" s="381">
        <v>1</v>
      </c>
      <c r="N302" s="381"/>
      <c r="O302" s="381"/>
      <c r="P302" s="381">
        <v>1</v>
      </c>
      <c r="Q302" s="381"/>
      <c r="R302" s="381">
        <v>1</v>
      </c>
      <c r="S302" s="381"/>
      <c r="T302" s="381">
        <v>3</v>
      </c>
      <c r="U302" s="381">
        <v>2</v>
      </c>
      <c r="V302" s="381">
        <v>1</v>
      </c>
      <c r="W302" s="381">
        <v>1</v>
      </c>
      <c r="X302" s="381"/>
      <c r="Y302" s="381"/>
      <c r="Z302" s="381">
        <v>1</v>
      </c>
      <c r="AA302" s="381"/>
      <c r="AB302" s="381">
        <v>2</v>
      </c>
      <c r="AC302" s="381">
        <v>4</v>
      </c>
      <c r="AD302" s="381">
        <v>2</v>
      </c>
      <c r="AE302" s="381">
        <v>7</v>
      </c>
      <c r="AF302" s="381">
        <v>1</v>
      </c>
      <c r="AG302" s="381">
        <v>6</v>
      </c>
      <c r="AH302" s="381">
        <v>6</v>
      </c>
      <c r="AI302" s="381">
        <v>8</v>
      </c>
      <c r="AJ302" s="381">
        <v>7</v>
      </c>
      <c r="AK302" s="381">
        <v>6</v>
      </c>
      <c r="AL302" s="381">
        <v>9</v>
      </c>
      <c r="AM302" s="381">
        <v>4</v>
      </c>
      <c r="AN302" s="381">
        <v>1</v>
      </c>
      <c r="AO302" s="382">
        <v>81</v>
      </c>
    </row>
    <row r="303" spans="1:41" ht="15">
      <c r="A303" s="329" t="s">
        <v>33</v>
      </c>
      <c r="B303" s="329" t="s">
        <v>148</v>
      </c>
      <c r="C303" s="329" t="s">
        <v>409</v>
      </c>
      <c r="D303" s="331"/>
      <c r="E303" s="332"/>
      <c r="F303" s="332"/>
      <c r="G303" s="332"/>
      <c r="H303" s="332"/>
      <c r="I303" s="332"/>
      <c r="J303" s="332"/>
      <c r="K303" s="332"/>
      <c r="L303" s="332"/>
      <c r="M303" s="332"/>
      <c r="N303" s="332"/>
      <c r="O303" s="332">
        <v>1</v>
      </c>
      <c r="P303" s="332"/>
      <c r="Q303" s="332"/>
      <c r="R303" s="332"/>
      <c r="S303" s="332">
        <v>1</v>
      </c>
      <c r="T303" s="332">
        <v>1</v>
      </c>
      <c r="U303" s="332"/>
      <c r="V303" s="332"/>
      <c r="W303" s="332"/>
      <c r="X303" s="332"/>
      <c r="Y303" s="332"/>
      <c r="Z303" s="332"/>
      <c r="AA303" s="332"/>
      <c r="AB303" s="332"/>
      <c r="AC303" s="332"/>
      <c r="AD303" s="332"/>
      <c r="AE303" s="332"/>
      <c r="AF303" s="332"/>
      <c r="AG303" s="332"/>
      <c r="AH303" s="332"/>
      <c r="AI303" s="332"/>
      <c r="AJ303" s="332"/>
      <c r="AK303" s="332"/>
      <c r="AL303" s="332"/>
      <c r="AM303" s="332"/>
      <c r="AN303" s="332"/>
      <c r="AO303" s="348">
        <v>3</v>
      </c>
    </row>
    <row r="304" spans="1:41" ht="15">
      <c r="A304" s="333"/>
      <c r="B304" s="333"/>
      <c r="C304" s="334" t="s">
        <v>439</v>
      </c>
      <c r="D304" s="335"/>
      <c r="E304" s="336"/>
      <c r="F304" s="336"/>
      <c r="G304" s="336"/>
      <c r="H304" s="336"/>
      <c r="I304" s="336"/>
      <c r="J304" s="336"/>
      <c r="K304" s="336"/>
      <c r="L304" s="336"/>
      <c r="M304" s="336"/>
      <c r="N304" s="336"/>
      <c r="O304" s="336">
        <v>2</v>
      </c>
      <c r="P304" s="336">
        <v>1</v>
      </c>
      <c r="Q304" s="336">
        <v>2</v>
      </c>
      <c r="R304" s="336"/>
      <c r="S304" s="336"/>
      <c r="T304" s="336"/>
      <c r="U304" s="336"/>
      <c r="V304" s="336"/>
      <c r="W304" s="336"/>
      <c r="X304" s="336"/>
      <c r="Y304" s="336"/>
      <c r="Z304" s="336"/>
      <c r="AA304" s="336"/>
      <c r="AB304" s="336"/>
      <c r="AC304" s="336"/>
      <c r="AD304" s="336"/>
      <c r="AE304" s="336"/>
      <c r="AF304" s="336"/>
      <c r="AG304" s="336"/>
      <c r="AH304" s="336"/>
      <c r="AI304" s="336"/>
      <c r="AJ304" s="336"/>
      <c r="AK304" s="336"/>
      <c r="AL304" s="336"/>
      <c r="AM304" s="336"/>
      <c r="AN304" s="336"/>
      <c r="AO304" s="349">
        <v>5</v>
      </c>
    </row>
    <row r="305" spans="1:41" ht="15">
      <c r="A305" s="333"/>
      <c r="B305" s="333"/>
      <c r="C305" s="334" t="s">
        <v>661</v>
      </c>
      <c r="D305" s="335"/>
      <c r="E305" s="336"/>
      <c r="F305" s="336"/>
      <c r="G305" s="336"/>
      <c r="H305" s="336">
        <v>1</v>
      </c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  <c r="Y305" s="336"/>
      <c r="Z305" s="336"/>
      <c r="AA305" s="336"/>
      <c r="AB305" s="336"/>
      <c r="AC305" s="336"/>
      <c r="AD305" s="336"/>
      <c r="AE305" s="336"/>
      <c r="AF305" s="336"/>
      <c r="AG305" s="336"/>
      <c r="AH305" s="336"/>
      <c r="AI305" s="336"/>
      <c r="AJ305" s="336"/>
      <c r="AK305" s="336"/>
      <c r="AL305" s="336"/>
      <c r="AM305" s="336"/>
      <c r="AN305" s="336"/>
      <c r="AO305" s="349">
        <v>1</v>
      </c>
    </row>
    <row r="306" spans="1:41" ht="15">
      <c r="A306" s="333"/>
      <c r="B306" s="333"/>
      <c r="C306" s="334" t="s">
        <v>499</v>
      </c>
      <c r="D306" s="335"/>
      <c r="E306" s="336"/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36"/>
      <c r="W306" s="336"/>
      <c r="X306" s="336"/>
      <c r="Y306" s="336"/>
      <c r="Z306" s="336"/>
      <c r="AA306" s="336"/>
      <c r="AB306" s="336">
        <v>1</v>
      </c>
      <c r="AC306" s="336"/>
      <c r="AD306" s="336"/>
      <c r="AE306" s="336"/>
      <c r="AF306" s="336"/>
      <c r="AG306" s="336"/>
      <c r="AH306" s="336"/>
      <c r="AI306" s="336"/>
      <c r="AJ306" s="336"/>
      <c r="AK306" s="336"/>
      <c r="AL306" s="336"/>
      <c r="AM306" s="336"/>
      <c r="AN306" s="336"/>
      <c r="AO306" s="349">
        <v>1</v>
      </c>
    </row>
    <row r="307" spans="1:41" ht="15">
      <c r="A307" s="333"/>
      <c r="B307" s="373" t="s">
        <v>736</v>
      </c>
      <c r="C307" s="374"/>
      <c r="D307" s="375"/>
      <c r="E307" s="376"/>
      <c r="F307" s="376"/>
      <c r="G307" s="376"/>
      <c r="H307" s="376">
        <v>1</v>
      </c>
      <c r="I307" s="376"/>
      <c r="J307" s="376"/>
      <c r="K307" s="376"/>
      <c r="L307" s="376"/>
      <c r="M307" s="376"/>
      <c r="N307" s="376"/>
      <c r="O307" s="376">
        <v>3</v>
      </c>
      <c r="P307" s="376">
        <v>1</v>
      </c>
      <c r="Q307" s="376">
        <v>2</v>
      </c>
      <c r="R307" s="376"/>
      <c r="S307" s="376">
        <v>1</v>
      </c>
      <c r="T307" s="376">
        <v>1</v>
      </c>
      <c r="U307" s="376"/>
      <c r="V307" s="376"/>
      <c r="W307" s="376"/>
      <c r="X307" s="376"/>
      <c r="Y307" s="376"/>
      <c r="Z307" s="376"/>
      <c r="AA307" s="376"/>
      <c r="AB307" s="376">
        <v>1</v>
      </c>
      <c r="AC307" s="376"/>
      <c r="AD307" s="376"/>
      <c r="AE307" s="376"/>
      <c r="AF307" s="376"/>
      <c r="AG307" s="376"/>
      <c r="AH307" s="376"/>
      <c r="AI307" s="376"/>
      <c r="AJ307" s="376"/>
      <c r="AK307" s="376"/>
      <c r="AL307" s="376"/>
      <c r="AM307" s="376"/>
      <c r="AN307" s="376"/>
      <c r="AO307" s="377">
        <v>10</v>
      </c>
    </row>
    <row r="308" spans="1:41" ht="15">
      <c r="A308" s="333"/>
      <c r="B308" s="329" t="s">
        <v>293</v>
      </c>
      <c r="C308" s="329" t="s">
        <v>293</v>
      </c>
      <c r="D308" s="331"/>
      <c r="E308" s="332"/>
      <c r="F308" s="332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 s="332"/>
      <c r="U308" s="332"/>
      <c r="V308" s="332"/>
      <c r="W308" s="332"/>
      <c r="X308" s="332"/>
      <c r="Y308" s="332"/>
      <c r="Z308" s="332"/>
      <c r="AA308" s="332"/>
      <c r="AB308" s="332"/>
      <c r="AC308" s="332"/>
      <c r="AD308" s="332"/>
      <c r="AE308" s="332"/>
      <c r="AF308" s="332"/>
      <c r="AG308" s="332"/>
      <c r="AH308" s="332"/>
      <c r="AI308" s="332"/>
      <c r="AJ308" s="332"/>
      <c r="AK308" s="332">
        <v>1</v>
      </c>
      <c r="AL308" s="332"/>
      <c r="AM308" s="332"/>
      <c r="AN308" s="332"/>
      <c r="AO308" s="348">
        <v>1</v>
      </c>
    </row>
    <row r="309" spans="1:41" ht="15">
      <c r="A309" s="333"/>
      <c r="B309" s="333"/>
      <c r="C309" s="334" t="s">
        <v>500</v>
      </c>
      <c r="D309" s="335"/>
      <c r="E309" s="336"/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36"/>
      <c r="W309" s="336"/>
      <c r="X309" s="336"/>
      <c r="Y309" s="336"/>
      <c r="Z309" s="336"/>
      <c r="AA309" s="336"/>
      <c r="AB309" s="336">
        <v>1</v>
      </c>
      <c r="AC309" s="336"/>
      <c r="AD309" s="336"/>
      <c r="AE309" s="336"/>
      <c r="AF309" s="336"/>
      <c r="AG309" s="336"/>
      <c r="AH309" s="336"/>
      <c r="AI309" s="336"/>
      <c r="AJ309" s="336"/>
      <c r="AK309" s="336"/>
      <c r="AL309" s="336"/>
      <c r="AM309" s="336"/>
      <c r="AN309" s="336"/>
      <c r="AO309" s="349">
        <v>1</v>
      </c>
    </row>
    <row r="310" spans="1:41" ht="15">
      <c r="A310" s="333"/>
      <c r="B310" s="373" t="s">
        <v>806</v>
      </c>
      <c r="C310" s="374"/>
      <c r="D310" s="375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>
        <v>1</v>
      </c>
      <c r="AC310" s="376"/>
      <c r="AD310" s="376"/>
      <c r="AE310" s="376"/>
      <c r="AF310" s="376"/>
      <c r="AG310" s="376"/>
      <c r="AH310" s="376"/>
      <c r="AI310" s="376"/>
      <c r="AJ310" s="376"/>
      <c r="AK310" s="376">
        <v>1</v>
      </c>
      <c r="AL310" s="376"/>
      <c r="AM310" s="376"/>
      <c r="AN310" s="376"/>
      <c r="AO310" s="377">
        <v>2</v>
      </c>
    </row>
    <row r="311" spans="1:41">
      <c r="A311" s="378" t="s">
        <v>807</v>
      </c>
      <c r="B311" s="379"/>
      <c r="C311" s="379"/>
      <c r="D311" s="380"/>
      <c r="E311" s="381"/>
      <c r="F311" s="381"/>
      <c r="G311" s="381"/>
      <c r="H311" s="381">
        <v>1</v>
      </c>
      <c r="I311" s="381"/>
      <c r="J311" s="381"/>
      <c r="K311" s="381"/>
      <c r="L311" s="381"/>
      <c r="M311" s="381"/>
      <c r="N311" s="381"/>
      <c r="O311" s="381">
        <v>3</v>
      </c>
      <c r="P311" s="381">
        <v>1</v>
      </c>
      <c r="Q311" s="381">
        <v>2</v>
      </c>
      <c r="R311" s="381"/>
      <c r="S311" s="381">
        <v>1</v>
      </c>
      <c r="T311" s="381">
        <v>1</v>
      </c>
      <c r="U311" s="381"/>
      <c r="V311" s="381"/>
      <c r="W311" s="381"/>
      <c r="X311" s="381"/>
      <c r="Y311" s="381"/>
      <c r="Z311" s="381"/>
      <c r="AA311" s="381"/>
      <c r="AB311" s="381">
        <v>2</v>
      </c>
      <c r="AC311" s="381"/>
      <c r="AD311" s="381"/>
      <c r="AE311" s="381"/>
      <c r="AF311" s="381"/>
      <c r="AG311" s="381"/>
      <c r="AH311" s="381"/>
      <c r="AI311" s="381"/>
      <c r="AJ311" s="381"/>
      <c r="AK311" s="381">
        <v>1</v>
      </c>
      <c r="AL311" s="381"/>
      <c r="AM311" s="381"/>
      <c r="AN311" s="381"/>
      <c r="AO311" s="382">
        <v>12</v>
      </c>
    </row>
    <row r="312" spans="1:41" ht="15">
      <c r="A312" s="329" t="s">
        <v>59</v>
      </c>
      <c r="B312" s="329" t="s">
        <v>179</v>
      </c>
      <c r="C312" s="329" t="s">
        <v>699</v>
      </c>
      <c r="D312" s="331"/>
      <c r="E312" s="332"/>
      <c r="F312" s="332"/>
      <c r="G312" s="332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 s="332"/>
      <c r="U312" s="332"/>
      <c r="V312" s="332"/>
      <c r="W312" s="332"/>
      <c r="X312" s="332"/>
      <c r="Y312" s="332"/>
      <c r="Z312" s="332"/>
      <c r="AA312" s="332"/>
      <c r="AB312" s="332"/>
      <c r="AC312" s="332"/>
      <c r="AD312" s="332"/>
      <c r="AE312" s="332"/>
      <c r="AF312" s="332"/>
      <c r="AG312" s="332"/>
      <c r="AH312" s="332"/>
      <c r="AI312" s="332">
        <v>2</v>
      </c>
      <c r="AJ312" s="332"/>
      <c r="AK312" s="332"/>
      <c r="AL312" s="332"/>
      <c r="AM312" s="332"/>
      <c r="AN312" s="332"/>
      <c r="AO312" s="348">
        <v>2</v>
      </c>
    </row>
    <row r="313" spans="1:41" ht="15">
      <c r="A313" s="333"/>
      <c r="B313" s="333"/>
      <c r="C313" s="334" t="s">
        <v>426</v>
      </c>
      <c r="D313" s="335"/>
      <c r="E313" s="336"/>
      <c r="F313" s="336"/>
      <c r="G313" s="336"/>
      <c r="H313" s="336"/>
      <c r="I313" s="336"/>
      <c r="J313" s="336"/>
      <c r="K313" s="336"/>
      <c r="L313" s="336"/>
      <c r="M313" s="336"/>
      <c r="N313" s="336">
        <v>1</v>
      </c>
      <c r="O313" s="336"/>
      <c r="P313" s="336"/>
      <c r="Q313" s="336"/>
      <c r="R313" s="336"/>
      <c r="S313" s="336"/>
      <c r="T313" s="336"/>
      <c r="U313" s="336"/>
      <c r="V313" s="336"/>
      <c r="W313" s="336"/>
      <c r="X313" s="336"/>
      <c r="Y313" s="336"/>
      <c r="Z313" s="336"/>
      <c r="AA313" s="336"/>
      <c r="AB313" s="336"/>
      <c r="AC313" s="336"/>
      <c r="AD313" s="336"/>
      <c r="AE313" s="336"/>
      <c r="AF313" s="336"/>
      <c r="AG313" s="336"/>
      <c r="AH313" s="336"/>
      <c r="AI313" s="336"/>
      <c r="AJ313" s="336"/>
      <c r="AK313" s="336"/>
      <c r="AL313" s="336">
        <v>1</v>
      </c>
      <c r="AM313" s="336">
        <v>1</v>
      </c>
      <c r="AN313" s="336"/>
      <c r="AO313" s="349">
        <v>3</v>
      </c>
    </row>
    <row r="314" spans="1:41" ht="15">
      <c r="A314" s="333"/>
      <c r="B314" s="373" t="s">
        <v>808</v>
      </c>
      <c r="C314" s="374"/>
      <c r="D314" s="375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>
        <v>1</v>
      </c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  <c r="AC314" s="376"/>
      <c r="AD314" s="376"/>
      <c r="AE314" s="376"/>
      <c r="AF314" s="376"/>
      <c r="AG314" s="376"/>
      <c r="AH314" s="376"/>
      <c r="AI314" s="376">
        <v>2</v>
      </c>
      <c r="AJ314" s="376"/>
      <c r="AK314" s="376"/>
      <c r="AL314" s="376">
        <v>1</v>
      </c>
      <c r="AM314" s="376">
        <v>1</v>
      </c>
      <c r="AN314" s="376"/>
      <c r="AO314" s="377">
        <v>5</v>
      </c>
    </row>
    <row r="315" spans="1:41" ht="15">
      <c r="A315" s="333"/>
      <c r="B315" s="329" t="s">
        <v>163</v>
      </c>
      <c r="C315" s="329" t="s">
        <v>714</v>
      </c>
      <c r="D315" s="331"/>
      <c r="E315" s="332"/>
      <c r="F315" s="332"/>
      <c r="G315" s="332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 s="332"/>
      <c r="U315" s="332"/>
      <c r="V315" s="332"/>
      <c r="W315" s="332"/>
      <c r="X315" s="332"/>
      <c r="Y315" s="332"/>
      <c r="Z315" s="332"/>
      <c r="AA315" s="332"/>
      <c r="AB315" s="332"/>
      <c r="AC315" s="332"/>
      <c r="AD315" s="332"/>
      <c r="AE315" s="332"/>
      <c r="AF315" s="332"/>
      <c r="AG315" s="332"/>
      <c r="AH315" s="332"/>
      <c r="AI315" s="332"/>
      <c r="AJ315" s="332"/>
      <c r="AK315" s="332">
        <v>1</v>
      </c>
      <c r="AL315" s="332"/>
      <c r="AM315" s="332"/>
      <c r="AN315" s="332"/>
      <c r="AO315" s="348">
        <v>1</v>
      </c>
    </row>
    <row r="316" spans="1:41" ht="15">
      <c r="A316" s="333"/>
      <c r="B316" s="333"/>
      <c r="C316" s="334" t="s">
        <v>659</v>
      </c>
      <c r="D316" s="335"/>
      <c r="E316" s="336"/>
      <c r="F316" s="336">
        <v>1</v>
      </c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36"/>
      <c r="W316" s="336"/>
      <c r="X316" s="336"/>
      <c r="Y316" s="336"/>
      <c r="Z316" s="336"/>
      <c r="AA316" s="336"/>
      <c r="AB316" s="336"/>
      <c r="AC316" s="336"/>
      <c r="AD316" s="336"/>
      <c r="AE316" s="336"/>
      <c r="AF316" s="336"/>
      <c r="AG316" s="336"/>
      <c r="AH316" s="336"/>
      <c r="AI316" s="336"/>
      <c r="AJ316" s="336"/>
      <c r="AK316" s="336"/>
      <c r="AL316" s="336"/>
      <c r="AM316" s="336"/>
      <c r="AN316" s="336"/>
      <c r="AO316" s="349">
        <v>1</v>
      </c>
    </row>
    <row r="317" spans="1:41" ht="15">
      <c r="A317" s="333"/>
      <c r="B317" s="333"/>
      <c r="C317" s="334" t="s">
        <v>884</v>
      </c>
      <c r="D317" s="335"/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  <c r="Y317" s="336"/>
      <c r="Z317" s="336"/>
      <c r="AA317" s="336"/>
      <c r="AB317" s="336"/>
      <c r="AC317" s="336"/>
      <c r="AD317" s="336"/>
      <c r="AE317" s="336"/>
      <c r="AF317" s="336"/>
      <c r="AG317" s="336"/>
      <c r="AH317" s="336"/>
      <c r="AI317" s="336"/>
      <c r="AJ317" s="336"/>
      <c r="AK317" s="336"/>
      <c r="AL317" s="336"/>
      <c r="AM317" s="336"/>
      <c r="AN317" s="336">
        <v>1</v>
      </c>
      <c r="AO317" s="349">
        <v>1</v>
      </c>
    </row>
    <row r="318" spans="1:41" ht="15">
      <c r="A318" s="333"/>
      <c r="B318" s="373" t="s">
        <v>810</v>
      </c>
      <c r="C318" s="374"/>
      <c r="D318" s="375"/>
      <c r="E318" s="376"/>
      <c r="F318" s="376">
        <v>1</v>
      </c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  <c r="AC318" s="376"/>
      <c r="AD318" s="376"/>
      <c r="AE318" s="376"/>
      <c r="AF318" s="376"/>
      <c r="AG318" s="376"/>
      <c r="AH318" s="376"/>
      <c r="AI318" s="376"/>
      <c r="AJ318" s="376"/>
      <c r="AK318" s="376">
        <v>1</v>
      </c>
      <c r="AL318" s="376"/>
      <c r="AM318" s="376"/>
      <c r="AN318" s="376">
        <v>1</v>
      </c>
      <c r="AO318" s="377">
        <v>3</v>
      </c>
    </row>
    <row r="319" spans="1:41" ht="15">
      <c r="A319" s="333"/>
      <c r="B319" s="329" t="s">
        <v>306</v>
      </c>
      <c r="C319" s="329" t="s">
        <v>883</v>
      </c>
      <c r="D319" s="331"/>
      <c r="E319" s="332"/>
      <c r="F319" s="332"/>
      <c r="G319" s="332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 s="332"/>
      <c r="U319" s="332"/>
      <c r="V319" s="332"/>
      <c r="W319" s="332"/>
      <c r="X319" s="332"/>
      <c r="Y319" s="332"/>
      <c r="Z319" s="332"/>
      <c r="AA319" s="332"/>
      <c r="AB319" s="332"/>
      <c r="AC319" s="332"/>
      <c r="AD319" s="332"/>
      <c r="AE319" s="332"/>
      <c r="AF319" s="332"/>
      <c r="AG319" s="332"/>
      <c r="AH319" s="332"/>
      <c r="AI319" s="332"/>
      <c r="AJ319" s="332"/>
      <c r="AK319" s="332"/>
      <c r="AL319" s="332"/>
      <c r="AM319" s="332"/>
      <c r="AN319" s="332">
        <v>1</v>
      </c>
      <c r="AO319" s="348">
        <v>1</v>
      </c>
    </row>
    <row r="320" spans="1:41" ht="15">
      <c r="A320" s="333"/>
      <c r="B320" s="373" t="s">
        <v>890</v>
      </c>
      <c r="C320" s="374"/>
      <c r="D320" s="375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  <c r="AC320" s="376"/>
      <c r="AD320" s="376"/>
      <c r="AE320" s="376"/>
      <c r="AF320" s="376"/>
      <c r="AG320" s="376"/>
      <c r="AH320" s="376"/>
      <c r="AI320" s="376"/>
      <c r="AJ320" s="376"/>
      <c r="AK320" s="376"/>
      <c r="AL320" s="376"/>
      <c r="AM320" s="376"/>
      <c r="AN320" s="376">
        <v>1</v>
      </c>
      <c r="AO320" s="377">
        <v>1</v>
      </c>
    </row>
    <row r="321" spans="1:41" ht="15">
      <c r="A321" s="333"/>
      <c r="B321" s="329" t="s">
        <v>178</v>
      </c>
      <c r="C321" s="329" t="s">
        <v>178</v>
      </c>
      <c r="D321" s="331"/>
      <c r="E321" s="332"/>
      <c r="F321" s="332"/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>
        <v>1</v>
      </c>
      <c r="AF321" s="332"/>
      <c r="AG321" s="332"/>
      <c r="AH321" s="332"/>
      <c r="AI321" s="332"/>
      <c r="AJ321" s="332"/>
      <c r="AK321" s="332"/>
      <c r="AL321" s="332"/>
      <c r="AM321" s="332"/>
      <c r="AN321" s="332"/>
      <c r="AO321" s="348">
        <v>1</v>
      </c>
    </row>
    <row r="322" spans="1:41" ht="15">
      <c r="A322" s="333"/>
      <c r="B322" s="373" t="s">
        <v>811</v>
      </c>
      <c r="C322" s="374"/>
      <c r="D322" s="375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  <c r="AB322" s="376"/>
      <c r="AC322" s="376"/>
      <c r="AD322" s="376"/>
      <c r="AE322" s="376">
        <v>1</v>
      </c>
      <c r="AF322" s="376"/>
      <c r="AG322" s="376"/>
      <c r="AH322" s="376"/>
      <c r="AI322" s="376"/>
      <c r="AJ322" s="376"/>
      <c r="AK322" s="376"/>
      <c r="AL322" s="376"/>
      <c r="AM322" s="376"/>
      <c r="AN322" s="376"/>
      <c r="AO322" s="377">
        <v>1</v>
      </c>
    </row>
    <row r="323" spans="1:41">
      <c r="A323" s="378" t="s">
        <v>809</v>
      </c>
      <c r="B323" s="379"/>
      <c r="C323" s="379"/>
      <c r="D323" s="380"/>
      <c r="E323" s="381"/>
      <c r="F323" s="381">
        <v>1</v>
      </c>
      <c r="G323" s="381"/>
      <c r="H323" s="381"/>
      <c r="I323" s="381"/>
      <c r="J323" s="381"/>
      <c r="K323" s="381"/>
      <c r="L323" s="381"/>
      <c r="M323" s="381"/>
      <c r="N323" s="381">
        <v>1</v>
      </c>
      <c r="O323" s="381"/>
      <c r="P323" s="381"/>
      <c r="Q323" s="381"/>
      <c r="R323" s="381"/>
      <c r="S323" s="381"/>
      <c r="T323" s="381"/>
      <c r="U323" s="381"/>
      <c r="V323" s="381"/>
      <c r="W323" s="381"/>
      <c r="X323" s="381"/>
      <c r="Y323" s="381"/>
      <c r="Z323" s="381"/>
      <c r="AA323" s="381"/>
      <c r="AB323" s="381"/>
      <c r="AC323" s="381"/>
      <c r="AD323" s="381"/>
      <c r="AE323" s="381">
        <v>1</v>
      </c>
      <c r="AF323" s="381"/>
      <c r="AG323" s="381"/>
      <c r="AH323" s="381"/>
      <c r="AI323" s="381">
        <v>2</v>
      </c>
      <c r="AJ323" s="381"/>
      <c r="AK323" s="381">
        <v>1</v>
      </c>
      <c r="AL323" s="381">
        <v>1</v>
      </c>
      <c r="AM323" s="381">
        <v>1</v>
      </c>
      <c r="AN323" s="381">
        <v>2</v>
      </c>
      <c r="AO323" s="382">
        <v>10</v>
      </c>
    </row>
    <row r="324" spans="1:41" ht="15">
      <c r="A324" s="329" t="s">
        <v>29</v>
      </c>
      <c r="B324" s="329" t="s">
        <v>180</v>
      </c>
      <c r="C324" s="329" t="s">
        <v>667</v>
      </c>
      <c r="D324" s="331"/>
      <c r="E324" s="332"/>
      <c r="F324" s="332"/>
      <c r="G324" s="332"/>
      <c r="H324" s="332"/>
      <c r="I324" s="332"/>
      <c r="J324" s="332">
        <v>1</v>
      </c>
      <c r="K324" s="332"/>
      <c r="L324" s="332"/>
      <c r="M324" s="332"/>
      <c r="N324" s="332"/>
      <c r="O324" s="332"/>
      <c r="P324" s="332"/>
      <c r="Q324" s="332"/>
      <c r="R324" s="332"/>
      <c r="S324" s="332"/>
      <c r="T324" s="332"/>
      <c r="U324" s="332"/>
      <c r="V324" s="332"/>
      <c r="W324" s="332"/>
      <c r="X324" s="332"/>
      <c r="Y324" s="332"/>
      <c r="Z324" s="332"/>
      <c r="AA324" s="332"/>
      <c r="AB324" s="332"/>
      <c r="AC324" s="332"/>
      <c r="AD324" s="332"/>
      <c r="AE324" s="332"/>
      <c r="AF324" s="332">
        <v>1</v>
      </c>
      <c r="AG324" s="332"/>
      <c r="AH324" s="332"/>
      <c r="AI324" s="332">
        <v>1</v>
      </c>
      <c r="AJ324" s="332">
        <v>1</v>
      </c>
      <c r="AK324" s="332">
        <v>1</v>
      </c>
      <c r="AL324" s="332">
        <v>1</v>
      </c>
      <c r="AM324" s="332"/>
      <c r="AN324" s="332"/>
      <c r="AO324" s="348">
        <v>6</v>
      </c>
    </row>
    <row r="325" spans="1:41" ht="15">
      <c r="A325" s="333"/>
      <c r="B325" s="333"/>
      <c r="C325" s="334" t="s">
        <v>503</v>
      </c>
      <c r="D325" s="335"/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36"/>
      <c r="W325" s="336"/>
      <c r="X325" s="336"/>
      <c r="Y325" s="336"/>
      <c r="Z325" s="336"/>
      <c r="AA325" s="336"/>
      <c r="AB325" s="336">
        <v>2</v>
      </c>
      <c r="AC325" s="336"/>
      <c r="AD325" s="336"/>
      <c r="AE325" s="336"/>
      <c r="AF325" s="336"/>
      <c r="AG325" s="336"/>
      <c r="AH325" s="336"/>
      <c r="AI325" s="336">
        <v>1</v>
      </c>
      <c r="AJ325" s="336">
        <v>1</v>
      </c>
      <c r="AK325" s="336"/>
      <c r="AL325" s="336"/>
      <c r="AM325" s="336"/>
      <c r="AN325" s="336"/>
      <c r="AO325" s="349">
        <v>4</v>
      </c>
    </row>
    <row r="326" spans="1:41" ht="15">
      <c r="A326" s="333"/>
      <c r="B326" s="333"/>
      <c r="C326" s="334" t="s">
        <v>374</v>
      </c>
      <c r="D326" s="335"/>
      <c r="E326" s="336"/>
      <c r="F326" s="336"/>
      <c r="G326" s="336"/>
      <c r="H326" s="336"/>
      <c r="I326" s="336"/>
      <c r="J326" s="336">
        <v>1</v>
      </c>
      <c r="K326" s="336"/>
      <c r="L326" s="336">
        <v>1</v>
      </c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  <c r="Y326" s="336"/>
      <c r="Z326" s="336"/>
      <c r="AA326" s="336"/>
      <c r="AB326" s="336"/>
      <c r="AC326" s="336"/>
      <c r="AD326" s="336"/>
      <c r="AE326" s="336"/>
      <c r="AF326" s="336"/>
      <c r="AG326" s="336"/>
      <c r="AH326" s="336"/>
      <c r="AI326" s="336"/>
      <c r="AJ326" s="336"/>
      <c r="AK326" s="336"/>
      <c r="AL326" s="336"/>
      <c r="AM326" s="336"/>
      <c r="AN326" s="336">
        <v>1</v>
      </c>
      <c r="AO326" s="349">
        <v>3</v>
      </c>
    </row>
    <row r="327" spans="1:41" ht="15">
      <c r="A327" s="333"/>
      <c r="B327" s="333"/>
      <c r="C327" s="334" t="s">
        <v>341</v>
      </c>
      <c r="D327" s="335"/>
      <c r="E327" s="336"/>
      <c r="F327" s="336"/>
      <c r="G327" s="336"/>
      <c r="H327" s="336"/>
      <c r="I327" s="336">
        <v>1</v>
      </c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36"/>
      <c r="W327" s="336"/>
      <c r="X327" s="336"/>
      <c r="Y327" s="336"/>
      <c r="Z327" s="336"/>
      <c r="AA327" s="336"/>
      <c r="AB327" s="336"/>
      <c r="AC327" s="336"/>
      <c r="AD327" s="336"/>
      <c r="AE327" s="336"/>
      <c r="AF327" s="336"/>
      <c r="AG327" s="336"/>
      <c r="AH327" s="336"/>
      <c r="AI327" s="336"/>
      <c r="AJ327" s="336"/>
      <c r="AK327" s="336">
        <v>1</v>
      </c>
      <c r="AL327" s="336"/>
      <c r="AM327" s="336"/>
      <c r="AN327" s="336"/>
      <c r="AO327" s="349">
        <v>2</v>
      </c>
    </row>
    <row r="328" spans="1:41" ht="15">
      <c r="A328" s="333"/>
      <c r="B328" s="333"/>
      <c r="C328" s="334" t="s">
        <v>663</v>
      </c>
      <c r="D328" s="335"/>
      <c r="E328" s="336"/>
      <c r="F328" s="336"/>
      <c r="G328" s="336"/>
      <c r="H328" s="336">
        <v>1</v>
      </c>
      <c r="I328" s="336"/>
      <c r="J328" s="336"/>
      <c r="K328" s="336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36"/>
      <c r="W328" s="336"/>
      <c r="X328" s="336"/>
      <c r="Y328" s="336"/>
      <c r="Z328" s="336"/>
      <c r="AA328" s="336"/>
      <c r="AB328" s="336"/>
      <c r="AC328" s="336"/>
      <c r="AD328" s="336"/>
      <c r="AE328" s="336"/>
      <c r="AF328" s="336"/>
      <c r="AG328" s="336"/>
      <c r="AH328" s="336"/>
      <c r="AI328" s="336"/>
      <c r="AJ328" s="336"/>
      <c r="AK328" s="336"/>
      <c r="AL328" s="336">
        <v>2</v>
      </c>
      <c r="AM328" s="336"/>
      <c r="AN328" s="336"/>
      <c r="AO328" s="349">
        <v>3</v>
      </c>
    </row>
    <row r="329" spans="1:41" ht="15">
      <c r="A329" s="333"/>
      <c r="B329" s="333"/>
      <c r="C329" s="334" t="s">
        <v>393</v>
      </c>
      <c r="D329" s="335"/>
      <c r="E329" s="336">
        <v>1</v>
      </c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>
        <v>1</v>
      </c>
      <c r="S329" s="336">
        <v>2</v>
      </c>
      <c r="T329" s="336"/>
      <c r="U329" s="336"/>
      <c r="V329" s="336"/>
      <c r="W329" s="336"/>
      <c r="X329" s="336"/>
      <c r="Y329" s="336"/>
      <c r="Z329" s="336"/>
      <c r="AA329" s="336"/>
      <c r="AB329" s="336"/>
      <c r="AC329" s="336"/>
      <c r="AD329" s="336"/>
      <c r="AE329" s="336"/>
      <c r="AF329" s="336"/>
      <c r="AG329" s="336"/>
      <c r="AH329" s="336"/>
      <c r="AI329" s="336"/>
      <c r="AJ329" s="336"/>
      <c r="AK329" s="336"/>
      <c r="AL329" s="336"/>
      <c r="AM329" s="336"/>
      <c r="AN329" s="336"/>
      <c r="AO329" s="349">
        <v>4</v>
      </c>
    </row>
    <row r="330" spans="1:41" ht="15">
      <c r="A330" s="333"/>
      <c r="B330" s="333"/>
      <c r="C330" s="334" t="s">
        <v>556</v>
      </c>
      <c r="D330" s="335"/>
      <c r="E330" s="336"/>
      <c r="F330" s="336"/>
      <c r="G330" s="336"/>
      <c r="H330" s="336">
        <v>1</v>
      </c>
      <c r="I330" s="336"/>
      <c r="J330" s="336"/>
      <c r="K330" s="336"/>
      <c r="L330" s="336"/>
      <c r="M330" s="336"/>
      <c r="N330" s="336"/>
      <c r="O330" s="336">
        <v>1</v>
      </c>
      <c r="P330" s="336"/>
      <c r="Q330" s="336"/>
      <c r="R330" s="336"/>
      <c r="S330" s="336"/>
      <c r="T330" s="336"/>
      <c r="U330" s="336"/>
      <c r="V330" s="336"/>
      <c r="W330" s="336"/>
      <c r="X330" s="336"/>
      <c r="Y330" s="336"/>
      <c r="Z330" s="336"/>
      <c r="AA330" s="336"/>
      <c r="AB330" s="336"/>
      <c r="AC330" s="336"/>
      <c r="AD330" s="336"/>
      <c r="AE330" s="336"/>
      <c r="AF330" s="336"/>
      <c r="AG330" s="336"/>
      <c r="AH330" s="336"/>
      <c r="AI330" s="336"/>
      <c r="AJ330" s="336"/>
      <c r="AK330" s="336"/>
      <c r="AL330" s="336"/>
      <c r="AM330" s="336"/>
      <c r="AN330" s="336">
        <v>1</v>
      </c>
      <c r="AO330" s="349">
        <v>3</v>
      </c>
    </row>
    <row r="331" spans="1:41" ht="15">
      <c r="A331" s="333"/>
      <c r="B331" s="333"/>
      <c r="C331" s="334" t="s">
        <v>410</v>
      </c>
      <c r="D331" s="335"/>
      <c r="E331" s="336"/>
      <c r="F331" s="336"/>
      <c r="G331" s="336"/>
      <c r="H331" s="336"/>
      <c r="I331" s="336">
        <v>1</v>
      </c>
      <c r="J331" s="336"/>
      <c r="K331" s="336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36"/>
      <c r="W331" s="336"/>
      <c r="X331" s="336"/>
      <c r="Y331" s="336"/>
      <c r="Z331" s="336"/>
      <c r="AA331" s="336"/>
      <c r="AB331" s="336"/>
      <c r="AC331" s="336"/>
      <c r="AD331" s="336"/>
      <c r="AE331" s="336"/>
      <c r="AF331" s="336"/>
      <c r="AG331" s="336"/>
      <c r="AH331" s="336"/>
      <c r="AI331" s="336"/>
      <c r="AJ331" s="336"/>
      <c r="AK331" s="336"/>
      <c r="AL331" s="336"/>
      <c r="AM331" s="336"/>
      <c r="AN331" s="336"/>
      <c r="AO331" s="349">
        <v>1</v>
      </c>
    </row>
    <row r="332" spans="1:41" ht="15">
      <c r="A332" s="333"/>
      <c r="B332" s="333"/>
      <c r="C332" s="334" t="s">
        <v>427</v>
      </c>
      <c r="D332" s="335"/>
      <c r="E332" s="336"/>
      <c r="F332" s="336"/>
      <c r="G332" s="336"/>
      <c r="H332" s="336"/>
      <c r="I332" s="336"/>
      <c r="J332" s="336"/>
      <c r="K332" s="336"/>
      <c r="L332" s="336"/>
      <c r="M332" s="336"/>
      <c r="N332" s="336">
        <v>1</v>
      </c>
      <c r="O332" s="336"/>
      <c r="P332" s="336"/>
      <c r="Q332" s="336"/>
      <c r="R332" s="336"/>
      <c r="S332" s="336"/>
      <c r="T332" s="336"/>
      <c r="U332" s="336"/>
      <c r="V332" s="336"/>
      <c r="W332" s="336"/>
      <c r="X332" s="336"/>
      <c r="Y332" s="336"/>
      <c r="Z332" s="336"/>
      <c r="AA332" s="336"/>
      <c r="AB332" s="336"/>
      <c r="AC332" s="336"/>
      <c r="AD332" s="336"/>
      <c r="AE332" s="336"/>
      <c r="AF332" s="336"/>
      <c r="AG332" s="336"/>
      <c r="AH332" s="336"/>
      <c r="AI332" s="336"/>
      <c r="AJ332" s="336"/>
      <c r="AK332" s="336"/>
      <c r="AL332" s="336"/>
      <c r="AM332" s="336"/>
      <c r="AN332" s="336"/>
      <c r="AO332" s="349">
        <v>1</v>
      </c>
    </row>
    <row r="333" spans="1:41" ht="15">
      <c r="A333" s="333"/>
      <c r="B333" s="333"/>
      <c r="C333" s="334" t="s">
        <v>432</v>
      </c>
      <c r="D333" s="335"/>
      <c r="E333" s="336"/>
      <c r="F333" s="336"/>
      <c r="G333" s="336"/>
      <c r="H333" s="336"/>
      <c r="I333" s="336"/>
      <c r="J333" s="336"/>
      <c r="K333" s="336"/>
      <c r="L333" s="336"/>
      <c r="M333" s="336"/>
      <c r="N333" s="336">
        <v>1</v>
      </c>
      <c r="O333" s="336">
        <v>3</v>
      </c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  <c r="AA333" s="336"/>
      <c r="AB333" s="336"/>
      <c r="AC333" s="336"/>
      <c r="AD333" s="336"/>
      <c r="AE333" s="336"/>
      <c r="AF333" s="336"/>
      <c r="AG333" s="336"/>
      <c r="AH333" s="336"/>
      <c r="AI333" s="336"/>
      <c r="AJ333" s="336"/>
      <c r="AK333" s="336"/>
      <c r="AL333" s="336"/>
      <c r="AM333" s="336"/>
      <c r="AN333" s="336"/>
      <c r="AO333" s="349">
        <v>4</v>
      </c>
    </row>
    <row r="334" spans="1:41" ht="15">
      <c r="A334" s="333"/>
      <c r="B334" s="333"/>
      <c r="C334" s="334" t="s">
        <v>219</v>
      </c>
      <c r="D334" s="335"/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  <c r="Y334" s="336"/>
      <c r="Z334" s="336"/>
      <c r="AA334" s="336"/>
      <c r="AB334" s="336"/>
      <c r="AC334" s="336"/>
      <c r="AD334" s="336"/>
      <c r="AE334" s="336"/>
      <c r="AF334" s="336"/>
      <c r="AG334" s="336"/>
      <c r="AH334" s="336"/>
      <c r="AI334" s="336"/>
      <c r="AJ334" s="336"/>
      <c r="AK334" s="336"/>
      <c r="AL334" s="336">
        <v>1</v>
      </c>
      <c r="AM334" s="336"/>
      <c r="AN334" s="336"/>
      <c r="AO334" s="349">
        <v>1</v>
      </c>
    </row>
    <row r="335" spans="1:41" ht="15">
      <c r="A335" s="333"/>
      <c r="B335" s="333"/>
      <c r="C335" s="334" t="s">
        <v>880</v>
      </c>
      <c r="D335" s="335"/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  <c r="Y335" s="336"/>
      <c r="Z335" s="336"/>
      <c r="AA335" s="336"/>
      <c r="AB335" s="336"/>
      <c r="AC335" s="336"/>
      <c r="AD335" s="336"/>
      <c r="AE335" s="336"/>
      <c r="AF335" s="336"/>
      <c r="AG335" s="336"/>
      <c r="AH335" s="336"/>
      <c r="AI335" s="336"/>
      <c r="AJ335" s="336"/>
      <c r="AK335" s="336"/>
      <c r="AL335" s="336"/>
      <c r="AM335" s="336">
        <v>1</v>
      </c>
      <c r="AN335" s="336"/>
      <c r="AO335" s="349">
        <v>1</v>
      </c>
    </row>
    <row r="336" spans="1:41" ht="15">
      <c r="A336" s="333"/>
      <c r="B336" s="333"/>
      <c r="C336" s="334" t="s">
        <v>411</v>
      </c>
      <c r="D336" s="335"/>
      <c r="E336" s="336"/>
      <c r="F336" s="336"/>
      <c r="G336" s="336"/>
      <c r="H336" s="336"/>
      <c r="I336" s="336"/>
      <c r="J336" s="336"/>
      <c r="K336" s="336">
        <v>1</v>
      </c>
      <c r="L336" s="336"/>
      <c r="M336" s="336"/>
      <c r="N336" s="336">
        <v>2</v>
      </c>
      <c r="O336" s="336"/>
      <c r="P336" s="336"/>
      <c r="Q336" s="336"/>
      <c r="R336" s="336">
        <v>1</v>
      </c>
      <c r="S336" s="336">
        <v>1</v>
      </c>
      <c r="T336" s="336">
        <v>3</v>
      </c>
      <c r="U336" s="336"/>
      <c r="V336" s="336"/>
      <c r="W336" s="336"/>
      <c r="X336" s="336">
        <v>1</v>
      </c>
      <c r="Y336" s="336"/>
      <c r="Z336" s="336"/>
      <c r="AA336" s="336"/>
      <c r="AB336" s="336"/>
      <c r="AC336" s="336"/>
      <c r="AD336" s="336"/>
      <c r="AE336" s="336"/>
      <c r="AF336" s="336"/>
      <c r="AG336" s="336"/>
      <c r="AH336" s="336"/>
      <c r="AI336" s="336"/>
      <c r="AJ336" s="336"/>
      <c r="AK336" s="336"/>
      <c r="AL336" s="336"/>
      <c r="AM336" s="336"/>
      <c r="AN336" s="336"/>
      <c r="AO336" s="349">
        <v>9</v>
      </c>
    </row>
    <row r="337" spans="1:41" ht="15">
      <c r="A337" s="333"/>
      <c r="B337" s="333"/>
      <c r="C337" s="334" t="s">
        <v>673</v>
      </c>
      <c r="D337" s="335"/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  <c r="AA337" s="336"/>
      <c r="AB337" s="336"/>
      <c r="AC337" s="336"/>
      <c r="AD337" s="336"/>
      <c r="AE337" s="336"/>
      <c r="AF337" s="336">
        <v>1</v>
      </c>
      <c r="AG337" s="336"/>
      <c r="AH337" s="336"/>
      <c r="AI337" s="336"/>
      <c r="AJ337" s="336"/>
      <c r="AK337" s="336"/>
      <c r="AL337" s="336"/>
      <c r="AM337" s="336"/>
      <c r="AN337" s="336"/>
      <c r="AO337" s="349">
        <v>1</v>
      </c>
    </row>
    <row r="338" spans="1:41" ht="15">
      <c r="A338" s="333"/>
      <c r="B338" s="373" t="s">
        <v>812</v>
      </c>
      <c r="C338" s="374"/>
      <c r="D338" s="375"/>
      <c r="E338" s="376">
        <v>1</v>
      </c>
      <c r="F338" s="376"/>
      <c r="G338" s="376"/>
      <c r="H338" s="376">
        <v>2</v>
      </c>
      <c r="I338" s="376">
        <v>2</v>
      </c>
      <c r="J338" s="376">
        <v>2</v>
      </c>
      <c r="K338" s="376">
        <v>1</v>
      </c>
      <c r="L338" s="376">
        <v>1</v>
      </c>
      <c r="M338" s="376"/>
      <c r="N338" s="376">
        <v>4</v>
      </c>
      <c r="O338" s="376">
        <v>4</v>
      </c>
      <c r="P338" s="376"/>
      <c r="Q338" s="376"/>
      <c r="R338" s="376">
        <v>2</v>
      </c>
      <c r="S338" s="376">
        <v>3</v>
      </c>
      <c r="T338" s="376">
        <v>3</v>
      </c>
      <c r="U338" s="376"/>
      <c r="V338" s="376"/>
      <c r="W338" s="376"/>
      <c r="X338" s="376">
        <v>1</v>
      </c>
      <c r="Y338" s="376"/>
      <c r="Z338" s="376"/>
      <c r="AA338" s="376"/>
      <c r="AB338" s="376">
        <v>2</v>
      </c>
      <c r="AC338" s="376"/>
      <c r="AD338" s="376"/>
      <c r="AE338" s="376"/>
      <c r="AF338" s="376">
        <v>2</v>
      </c>
      <c r="AG338" s="376"/>
      <c r="AH338" s="376"/>
      <c r="AI338" s="376">
        <v>2</v>
      </c>
      <c r="AJ338" s="376">
        <v>2</v>
      </c>
      <c r="AK338" s="376">
        <v>2</v>
      </c>
      <c r="AL338" s="376">
        <v>4</v>
      </c>
      <c r="AM338" s="376">
        <v>1</v>
      </c>
      <c r="AN338" s="376">
        <v>2</v>
      </c>
      <c r="AO338" s="377">
        <v>43</v>
      </c>
    </row>
    <row r="339" spans="1:41" ht="15">
      <c r="A339" s="333"/>
      <c r="B339" s="329" t="s">
        <v>168</v>
      </c>
      <c r="C339" s="329" t="s">
        <v>431</v>
      </c>
      <c r="D339" s="331"/>
      <c r="E339" s="332"/>
      <c r="F339" s="332"/>
      <c r="G339" s="332"/>
      <c r="H339" s="332"/>
      <c r="I339" s="332"/>
      <c r="J339" s="332"/>
      <c r="K339" s="332"/>
      <c r="L339" s="332"/>
      <c r="M339" s="332">
        <v>1</v>
      </c>
      <c r="N339" s="332"/>
      <c r="O339" s="332"/>
      <c r="P339" s="332"/>
      <c r="Q339" s="332"/>
      <c r="R339" s="332"/>
      <c r="S339" s="332"/>
      <c r="T339" s="332"/>
      <c r="U339" s="332"/>
      <c r="V339" s="332"/>
      <c r="W339" s="332"/>
      <c r="X339" s="332"/>
      <c r="Y339" s="332"/>
      <c r="Z339" s="332"/>
      <c r="AA339" s="332"/>
      <c r="AB339" s="332"/>
      <c r="AC339" s="332"/>
      <c r="AD339" s="332"/>
      <c r="AE339" s="332"/>
      <c r="AF339" s="332"/>
      <c r="AG339" s="332"/>
      <c r="AH339" s="332"/>
      <c r="AI339" s="332"/>
      <c r="AJ339" s="332"/>
      <c r="AK339" s="332"/>
      <c r="AL339" s="332"/>
      <c r="AM339" s="332"/>
      <c r="AN339" s="332"/>
      <c r="AO339" s="348">
        <v>1</v>
      </c>
    </row>
    <row r="340" spans="1:41" ht="15">
      <c r="A340" s="333"/>
      <c r="B340" s="333"/>
      <c r="C340" s="334" t="s">
        <v>471</v>
      </c>
      <c r="D340" s="335"/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>
        <v>1</v>
      </c>
      <c r="X340" s="336"/>
      <c r="Y340" s="336"/>
      <c r="Z340" s="336"/>
      <c r="AA340" s="336"/>
      <c r="AB340" s="336"/>
      <c r="AC340" s="336"/>
      <c r="AD340" s="336"/>
      <c r="AE340" s="336"/>
      <c r="AF340" s="336"/>
      <c r="AG340" s="336"/>
      <c r="AH340" s="336"/>
      <c r="AI340" s="336"/>
      <c r="AJ340" s="336"/>
      <c r="AK340" s="336"/>
      <c r="AL340" s="336"/>
      <c r="AM340" s="336"/>
      <c r="AN340" s="336"/>
      <c r="AO340" s="349">
        <v>1</v>
      </c>
    </row>
    <row r="341" spans="1:41" ht="15">
      <c r="A341" s="333"/>
      <c r="B341" s="333"/>
      <c r="C341" s="334" t="s">
        <v>712</v>
      </c>
      <c r="D341" s="335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/>
      <c r="AE341" s="336"/>
      <c r="AF341" s="336"/>
      <c r="AG341" s="336"/>
      <c r="AH341" s="336"/>
      <c r="AI341" s="336"/>
      <c r="AJ341" s="336">
        <v>1</v>
      </c>
      <c r="AK341" s="336"/>
      <c r="AL341" s="336"/>
      <c r="AM341" s="336"/>
      <c r="AN341" s="336"/>
      <c r="AO341" s="349">
        <v>1</v>
      </c>
    </row>
    <row r="342" spans="1:41" ht="15">
      <c r="A342" s="333"/>
      <c r="B342" s="333"/>
      <c r="C342" s="334" t="s">
        <v>549</v>
      </c>
      <c r="D342" s="335"/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  <c r="Y342" s="336"/>
      <c r="Z342" s="336"/>
      <c r="AA342" s="336"/>
      <c r="AB342" s="336"/>
      <c r="AC342" s="336"/>
      <c r="AD342" s="336"/>
      <c r="AE342" s="336"/>
      <c r="AF342" s="336">
        <v>3</v>
      </c>
      <c r="AG342" s="336"/>
      <c r="AH342" s="336">
        <v>1</v>
      </c>
      <c r="AI342" s="336">
        <v>8</v>
      </c>
      <c r="AJ342" s="336">
        <v>5</v>
      </c>
      <c r="AK342" s="336"/>
      <c r="AL342" s="336"/>
      <c r="AM342" s="336"/>
      <c r="AN342" s="336"/>
      <c r="AO342" s="349">
        <v>17</v>
      </c>
    </row>
    <row r="343" spans="1:41" ht="15">
      <c r="A343" s="333"/>
      <c r="B343" s="333"/>
      <c r="C343" s="334" t="s">
        <v>428</v>
      </c>
      <c r="D343" s="335"/>
      <c r="E343" s="336">
        <v>1</v>
      </c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  <c r="Y343" s="336"/>
      <c r="Z343" s="336"/>
      <c r="AA343" s="336"/>
      <c r="AB343" s="336"/>
      <c r="AC343" s="336"/>
      <c r="AD343" s="336"/>
      <c r="AE343" s="336"/>
      <c r="AF343" s="336"/>
      <c r="AG343" s="336"/>
      <c r="AH343" s="336"/>
      <c r="AI343" s="336"/>
      <c r="AJ343" s="336"/>
      <c r="AK343" s="336"/>
      <c r="AL343" s="336"/>
      <c r="AM343" s="336"/>
      <c r="AN343" s="336"/>
      <c r="AO343" s="349">
        <v>1</v>
      </c>
    </row>
    <row r="344" spans="1:41" ht="15">
      <c r="A344" s="333"/>
      <c r="B344" s="373" t="s">
        <v>813</v>
      </c>
      <c r="C344" s="374"/>
      <c r="D344" s="375"/>
      <c r="E344" s="376">
        <v>1</v>
      </c>
      <c r="F344" s="376"/>
      <c r="G344" s="376"/>
      <c r="H344" s="376"/>
      <c r="I344" s="376"/>
      <c r="J344" s="376"/>
      <c r="K344" s="376"/>
      <c r="L344" s="376"/>
      <c r="M344" s="376">
        <v>1</v>
      </c>
      <c r="N344" s="376"/>
      <c r="O344" s="376"/>
      <c r="P344" s="376"/>
      <c r="Q344" s="376"/>
      <c r="R344" s="376"/>
      <c r="S344" s="376"/>
      <c r="T344" s="376"/>
      <c r="U344" s="376"/>
      <c r="V344" s="376"/>
      <c r="W344" s="376">
        <v>1</v>
      </c>
      <c r="X344" s="376"/>
      <c r="Y344" s="376"/>
      <c r="Z344" s="376"/>
      <c r="AA344" s="376"/>
      <c r="AB344" s="376"/>
      <c r="AC344" s="376"/>
      <c r="AD344" s="376"/>
      <c r="AE344" s="376"/>
      <c r="AF344" s="376">
        <v>3</v>
      </c>
      <c r="AG344" s="376"/>
      <c r="AH344" s="376">
        <v>1</v>
      </c>
      <c r="AI344" s="376">
        <v>8</v>
      </c>
      <c r="AJ344" s="376">
        <v>6</v>
      </c>
      <c r="AK344" s="376"/>
      <c r="AL344" s="376"/>
      <c r="AM344" s="376"/>
      <c r="AN344" s="376"/>
      <c r="AO344" s="377">
        <v>21</v>
      </c>
    </row>
    <row r="345" spans="1:41" ht="15">
      <c r="A345" s="333"/>
      <c r="B345" s="329" t="s">
        <v>286</v>
      </c>
      <c r="C345" s="329" t="s">
        <v>412</v>
      </c>
      <c r="D345" s="331"/>
      <c r="E345" s="332"/>
      <c r="F345" s="332"/>
      <c r="G345" s="332"/>
      <c r="H345" s="332"/>
      <c r="I345" s="332"/>
      <c r="J345" s="332">
        <v>2</v>
      </c>
      <c r="K345" s="332"/>
      <c r="L345" s="332"/>
      <c r="M345" s="332"/>
      <c r="N345" s="332"/>
      <c r="O345" s="332"/>
      <c r="P345" s="332"/>
      <c r="Q345" s="332"/>
      <c r="R345" s="332"/>
      <c r="S345" s="332"/>
      <c r="T345" s="332"/>
      <c r="U345" s="332"/>
      <c r="V345" s="332"/>
      <c r="W345" s="332"/>
      <c r="X345" s="332"/>
      <c r="Y345" s="332"/>
      <c r="Z345" s="332"/>
      <c r="AA345" s="332"/>
      <c r="AB345" s="332"/>
      <c r="AC345" s="332"/>
      <c r="AD345" s="332"/>
      <c r="AE345" s="332"/>
      <c r="AF345" s="332"/>
      <c r="AG345" s="332"/>
      <c r="AH345" s="332"/>
      <c r="AI345" s="332"/>
      <c r="AJ345" s="332"/>
      <c r="AK345" s="332"/>
      <c r="AL345" s="332"/>
      <c r="AM345" s="332"/>
      <c r="AN345" s="332"/>
      <c r="AO345" s="348">
        <v>2</v>
      </c>
    </row>
    <row r="346" spans="1:41" ht="15">
      <c r="A346" s="333"/>
      <c r="B346" s="333"/>
      <c r="C346" s="334" t="s">
        <v>413</v>
      </c>
      <c r="D346" s="335"/>
      <c r="E346" s="336"/>
      <c r="F346" s="336"/>
      <c r="G346" s="336"/>
      <c r="H346" s="336"/>
      <c r="I346" s="336"/>
      <c r="J346" s="336"/>
      <c r="K346" s="336"/>
      <c r="L346" s="336">
        <v>1</v>
      </c>
      <c r="M346" s="336"/>
      <c r="N346" s="336"/>
      <c r="O346" s="336">
        <v>2</v>
      </c>
      <c r="P346" s="336">
        <v>3</v>
      </c>
      <c r="Q346" s="336">
        <v>5</v>
      </c>
      <c r="R346" s="336">
        <v>1</v>
      </c>
      <c r="S346" s="336"/>
      <c r="T346" s="336">
        <v>1</v>
      </c>
      <c r="U346" s="336"/>
      <c r="V346" s="336"/>
      <c r="W346" s="336"/>
      <c r="X346" s="336"/>
      <c r="Y346" s="336"/>
      <c r="Z346" s="336"/>
      <c r="AA346" s="336"/>
      <c r="AB346" s="336"/>
      <c r="AC346" s="336"/>
      <c r="AD346" s="336"/>
      <c r="AE346" s="336"/>
      <c r="AF346" s="336"/>
      <c r="AG346" s="336"/>
      <c r="AH346" s="336"/>
      <c r="AI346" s="336"/>
      <c r="AJ346" s="336"/>
      <c r="AK346" s="336"/>
      <c r="AL346" s="336"/>
      <c r="AM346" s="336"/>
      <c r="AN346" s="336"/>
      <c r="AO346" s="349">
        <v>13</v>
      </c>
    </row>
    <row r="347" spans="1:41" ht="15">
      <c r="A347" s="333"/>
      <c r="B347" s="333"/>
      <c r="C347" s="334" t="s">
        <v>540</v>
      </c>
      <c r="D347" s="335"/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  <c r="AA347" s="336"/>
      <c r="AB347" s="336"/>
      <c r="AC347" s="336"/>
      <c r="AD347" s="336"/>
      <c r="AE347" s="336">
        <v>1</v>
      </c>
      <c r="AF347" s="336"/>
      <c r="AG347" s="336"/>
      <c r="AH347" s="336"/>
      <c r="AI347" s="336"/>
      <c r="AJ347" s="336"/>
      <c r="AK347" s="336"/>
      <c r="AL347" s="336"/>
      <c r="AM347" s="336"/>
      <c r="AN347" s="336"/>
      <c r="AO347" s="349">
        <v>1</v>
      </c>
    </row>
    <row r="348" spans="1:41" ht="15">
      <c r="A348" s="333"/>
      <c r="B348" s="333"/>
      <c r="C348" s="334" t="s">
        <v>347</v>
      </c>
      <c r="D348" s="335"/>
      <c r="E348" s="336"/>
      <c r="F348" s="336">
        <v>1</v>
      </c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  <c r="AA348" s="336"/>
      <c r="AB348" s="336"/>
      <c r="AC348" s="336"/>
      <c r="AD348" s="336"/>
      <c r="AE348" s="336"/>
      <c r="AF348" s="336"/>
      <c r="AG348" s="336"/>
      <c r="AH348" s="336"/>
      <c r="AI348" s="336"/>
      <c r="AJ348" s="336"/>
      <c r="AK348" s="336"/>
      <c r="AL348" s="336"/>
      <c r="AM348" s="336"/>
      <c r="AN348" s="336"/>
      <c r="AO348" s="349">
        <v>1</v>
      </c>
    </row>
    <row r="349" spans="1:41" ht="15">
      <c r="A349" s="333"/>
      <c r="B349" s="373" t="s">
        <v>814</v>
      </c>
      <c r="C349" s="374"/>
      <c r="D349" s="375"/>
      <c r="E349" s="376"/>
      <c r="F349" s="376">
        <v>1</v>
      </c>
      <c r="G349" s="376"/>
      <c r="H349" s="376"/>
      <c r="I349" s="376"/>
      <c r="J349" s="376">
        <v>2</v>
      </c>
      <c r="K349" s="376"/>
      <c r="L349" s="376">
        <v>1</v>
      </c>
      <c r="M349" s="376"/>
      <c r="N349" s="376"/>
      <c r="O349" s="376">
        <v>2</v>
      </c>
      <c r="P349" s="376">
        <v>3</v>
      </c>
      <c r="Q349" s="376">
        <v>5</v>
      </c>
      <c r="R349" s="376">
        <v>1</v>
      </c>
      <c r="S349" s="376"/>
      <c r="T349" s="376">
        <v>1</v>
      </c>
      <c r="U349" s="376"/>
      <c r="V349" s="376"/>
      <c r="W349" s="376"/>
      <c r="X349" s="376"/>
      <c r="Y349" s="376"/>
      <c r="Z349" s="376"/>
      <c r="AA349" s="376"/>
      <c r="AB349" s="376"/>
      <c r="AC349" s="376"/>
      <c r="AD349" s="376"/>
      <c r="AE349" s="376">
        <v>1</v>
      </c>
      <c r="AF349" s="376"/>
      <c r="AG349" s="376"/>
      <c r="AH349" s="376"/>
      <c r="AI349" s="376"/>
      <c r="AJ349" s="376"/>
      <c r="AK349" s="376"/>
      <c r="AL349" s="376"/>
      <c r="AM349" s="376"/>
      <c r="AN349" s="376"/>
      <c r="AO349" s="377">
        <v>17</v>
      </c>
    </row>
    <row r="350" spans="1:41" ht="15">
      <c r="A350" s="333"/>
      <c r="B350" s="329" t="s">
        <v>289</v>
      </c>
      <c r="C350" s="329" t="s">
        <v>444</v>
      </c>
      <c r="D350" s="331"/>
      <c r="E350" s="332"/>
      <c r="F350" s="332"/>
      <c r="G350" s="332"/>
      <c r="H350" s="332"/>
      <c r="I350" s="332"/>
      <c r="J350" s="332"/>
      <c r="K350" s="332"/>
      <c r="L350" s="332"/>
      <c r="M350" s="332"/>
      <c r="N350" s="332"/>
      <c r="O350" s="332"/>
      <c r="P350" s="332">
        <v>1</v>
      </c>
      <c r="Q350" s="332"/>
      <c r="R350" s="332"/>
      <c r="S350" s="332"/>
      <c r="T350" s="332"/>
      <c r="U350" s="332"/>
      <c r="V350" s="332"/>
      <c r="W350" s="332"/>
      <c r="X350" s="332"/>
      <c r="Y350" s="332"/>
      <c r="Z350" s="332"/>
      <c r="AA350" s="332"/>
      <c r="AB350" s="332">
        <v>1</v>
      </c>
      <c r="AC350" s="332"/>
      <c r="AD350" s="332"/>
      <c r="AE350" s="332"/>
      <c r="AF350" s="332"/>
      <c r="AG350" s="332"/>
      <c r="AH350" s="332"/>
      <c r="AI350" s="332"/>
      <c r="AJ350" s="332"/>
      <c r="AK350" s="332"/>
      <c r="AL350" s="332"/>
      <c r="AM350" s="332"/>
      <c r="AN350" s="332"/>
      <c r="AO350" s="348">
        <v>2</v>
      </c>
    </row>
    <row r="351" spans="1:41" ht="15">
      <c r="A351" s="333"/>
      <c r="B351" s="333"/>
      <c r="C351" s="334" t="s">
        <v>483</v>
      </c>
      <c r="D351" s="335"/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  <c r="Y351" s="336"/>
      <c r="Z351" s="336"/>
      <c r="AA351" s="336"/>
      <c r="AB351" s="336"/>
      <c r="AC351" s="336"/>
      <c r="AD351" s="336"/>
      <c r="AE351" s="336"/>
      <c r="AF351" s="336">
        <v>1</v>
      </c>
      <c r="AG351" s="336"/>
      <c r="AH351" s="336"/>
      <c r="AI351" s="336"/>
      <c r="AJ351" s="336"/>
      <c r="AK351" s="336"/>
      <c r="AL351" s="336"/>
      <c r="AM351" s="336"/>
      <c r="AN351" s="336"/>
      <c r="AO351" s="349">
        <v>1</v>
      </c>
    </row>
    <row r="352" spans="1:41" ht="15">
      <c r="A352" s="333"/>
      <c r="B352" s="333"/>
      <c r="C352" s="334" t="s">
        <v>508</v>
      </c>
      <c r="D352" s="335"/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  <c r="Y352" s="336"/>
      <c r="Z352" s="336"/>
      <c r="AA352" s="336">
        <v>1</v>
      </c>
      <c r="AB352" s="336"/>
      <c r="AC352" s="336"/>
      <c r="AD352" s="336"/>
      <c r="AE352" s="336"/>
      <c r="AF352" s="336"/>
      <c r="AG352" s="336"/>
      <c r="AH352" s="336"/>
      <c r="AI352" s="336"/>
      <c r="AJ352" s="336"/>
      <c r="AK352" s="336"/>
      <c r="AL352" s="336"/>
      <c r="AM352" s="336"/>
      <c r="AN352" s="336"/>
      <c r="AO352" s="349">
        <v>1</v>
      </c>
    </row>
    <row r="353" spans="1:41" ht="15">
      <c r="A353" s="333"/>
      <c r="B353" s="333"/>
      <c r="C353" s="334" t="s">
        <v>708</v>
      </c>
      <c r="D353" s="335"/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  <c r="AA353" s="336"/>
      <c r="AB353" s="336"/>
      <c r="AC353" s="336"/>
      <c r="AD353" s="336"/>
      <c r="AE353" s="336"/>
      <c r="AF353" s="336"/>
      <c r="AG353" s="336"/>
      <c r="AH353" s="336"/>
      <c r="AI353" s="336"/>
      <c r="AJ353" s="336"/>
      <c r="AK353" s="336">
        <v>1</v>
      </c>
      <c r="AL353" s="336"/>
      <c r="AM353" s="336"/>
      <c r="AN353" s="336"/>
      <c r="AO353" s="349">
        <v>1</v>
      </c>
    </row>
    <row r="354" spans="1:41" ht="15">
      <c r="A354" s="333"/>
      <c r="B354" s="333"/>
      <c r="C354" s="334" t="s">
        <v>170</v>
      </c>
      <c r="D354" s="335"/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  <c r="Y354" s="336"/>
      <c r="Z354" s="336">
        <v>1</v>
      </c>
      <c r="AA354" s="336"/>
      <c r="AB354" s="336">
        <v>7</v>
      </c>
      <c r="AC354" s="336">
        <v>2</v>
      </c>
      <c r="AD354" s="336"/>
      <c r="AE354" s="336"/>
      <c r="AF354" s="336"/>
      <c r="AG354" s="336"/>
      <c r="AH354" s="336"/>
      <c r="AI354" s="336"/>
      <c r="AJ354" s="336"/>
      <c r="AK354" s="336"/>
      <c r="AL354" s="336"/>
      <c r="AM354" s="336"/>
      <c r="AN354" s="336"/>
      <c r="AO354" s="349">
        <v>10</v>
      </c>
    </row>
    <row r="355" spans="1:41" ht="15">
      <c r="A355" s="333"/>
      <c r="B355" s="373" t="s">
        <v>815</v>
      </c>
      <c r="C355" s="374"/>
      <c r="D355" s="375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>
        <v>1</v>
      </c>
      <c r="Q355" s="376"/>
      <c r="R355" s="376"/>
      <c r="S355" s="376"/>
      <c r="T355" s="376"/>
      <c r="U355" s="376"/>
      <c r="V355" s="376"/>
      <c r="W355" s="376"/>
      <c r="X355" s="376"/>
      <c r="Y355" s="376"/>
      <c r="Z355" s="376">
        <v>1</v>
      </c>
      <c r="AA355" s="376">
        <v>1</v>
      </c>
      <c r="AB355" s="376">
        <v>8</v>
      </c>
      <c r="AC355" s="376">
        <v>2</v>
      </c>
      <c r="AD355" s="376"/>
      <c r="AE355" s="376"/>
      <c r="AF355" s="376">
        <v>1</v>
      </c>
      <c r="AG355" s="376"/>
      <c r="AH355" s="376"/>
      <c r="AI355" s="376"/>
      <c r="AJ355" s="376"/>
      <c r="AK355" s="376">
        <v>1</v>
      </c>
      <c r="AL355" s="376"/>
      <c r="AM355" s="376"/>
      <c r="AN355" s="376"/>
      <c r="AO355" s="377">
        <v>15</v>
      </c>
    </row>
    <row r="356" spans="1:41" ht="15">
      <c r="A356" s="333"/>
      <c r="B356" s="329" t="s">
        <v>288</v>
      </c>
      <c r="C356" s="329" t="s">
        <v>545</v>
      </c>
      <c r="D356" s="331"/>
      <c r="E356" s="332"/>
      <c r="F356" s="332"/>
      <c r="G356" s="332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  <c r="T356" s="332"/>
      <c r="U356" s="332"/>
      <c r="V356" s="332"/>
      <c r="W356" s="332"/>
      <c r="X356" s="332"/>
      <c r="Y356" s="332"/>
      <c r="Z356" s="332"/>
      <c r="AA356" s="332"/>
      <c r="AB356" s="332">
        <v>1</v>
      </c>
      <c r="AC356" s="332"/>
      <c r="AD356" s="332"/>
      <c r="AE356" s="332"/>
      <c r="AF356" s="332"/>
      <c r="AG356" s="332"/>
      <c r="AH356" s="332"/>
      <c r="AI356" s="332"/>
      <c r="AJ356" s="332"/>
      <c r="AK356" s="332"/>
      <c r="AL356" s="332"/>
      <c r="AM356" s="332"/>
      <c r="AN356" s="332"/>
      <c r="AO356" s="348">
        <v>1</v>
      </c>
    </row>
    <row r="357" spans="1:41" ht="15">
      <c r="A357" s="333"/>
      <c r="B357" s="333"/>
      <c r="C357" s="334" t="s">
        <v>389</v>
      </c>
      <c r="D357" s="335"/>
      <c r="E357" s="336"/>
      <c r="F357" s="336">
        <v>2</v>
      </c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  <c r="Y357" s="336"/>
      <c r="Z357" s="336"/>
      <c r="AA357" s="336"/>
      <c r="AB357" s="336"/>
      <c r="AC357" s="336"/>
      <c r="AD357" s="336"/>
      <c r="AE357" s="336"/>
      <c r="AF357" s="336"/>
      <c r="AG357" s="336"/>
      <c r="AH357" s="336"/>
      <c r="AI357" s="336"/>
      <c r="AJ357" s="336"/>
      <c r="AK357" s="336"/>
      <c r="AL357" s="336"/>
      <c r="AM357" s="336"/>
      <c r="AN357" s="336"/>
      <c r="AO357" s="349">
        <v>2</v>
      </c>
    </row>
    <row r="358" spans="1:41" ht="15">
      <c r="A358" s="333"/>
      <c r="B358" s="333"/>
      <c r="C358" s="334" t="s">
        <v>552</v>
      </c>
      <c r="D358" s="335"/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  <c r="Y358" s="336"/>
      <c r="Z358" s="336"/>
      <c r="AA358" s="336"/>
      <c r="AB358" s="336"/>
      <c r="AC358" s="336"/>
      <c r="AD358" s="336"/>
      <c r="AE358" s="336"/>
      <c r="AF358" s="336"/>
      <c r="AG358" s="336">
        <v>1</v>
      </c>
      <c r="AH358" s="336">
        <v>3</v>
      </c>
      <c r="AI358" s="336">
        <v>1</v>
      </c>
      <c r="AJ358" s="336"/>
      <c r="AK358" s="336"/>
      <c r="AL358" s="336"/>
      <c r="AM358" s="336"/>
      <c r="AN358" s="336"/>
      <c r="AO358" s="349">
        <v>5</v>
      </c>
    </row>
    <row r="359" spans="1:41" ht="15">
      <c r="A359" s="333"/>
      <c r="B359" s="373" t="s">
        <v>817</v>
      </c>
      <c r="C359" s="374"/>
      <c r="D359" s="375"/>
      <c r="E359" s="376"/>
      <c r="F359" s="376">
        <v>2</v>
      </c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  <c r="AB359" s="376">
        <v>1</v>
      </c>
      <c r="AC359" s="376"/>
      <c r="AD359" s="376"/>
      <c r="AE359" s="376"/>
      <c r="AF359" s="376"/>
      <c r="AG359" s="376">
        <v>1</v>
      </c>
      <c r="AH359" s="376">
        <v>3</v>
      </c>
      <c r="AI359" s="376">
        <v>1</v>
      </c>
      <c r="AJ359" s="376"/>
      <c r="AK359" s="376"/>
      <c r="AL359" s="376"/>
      <c r="AM359" s="376"/>
      <c r="AN359" s="376"/>
      <c r="AO359" s="377">
        <v>8</v>
      </c>
    </row>
    <row r="360" spans="1:41" ht="15">
      <c r="A360" s="333"/>
      <c r="B360" s="329" t="s">
        <v>284</v>
      </c>
      <c r="C360" s="329" t="s">
        <v>436</v>
      </c>
      <c r="D360" s="331"/>
      <c r="E360" s="332"/>
      <c r="F360" s="332"/>
      <c r="G360" s="332"/>
      <c r="H360" s="332"/>
      <c r="I360" s="332"/>
      <c r="J360" s="332"/>
      <c r="K360" s="332"/>
      <c r="L360" s="332">
        <v>1</v>
      </c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>
        <v>1</v>
      </c>
      <c r="Y360" s="332"/>
      <c r="Z360" s="332"/>
      <c r="AA360" s="332"/>
      <c r="AB360" s="332"/>
      <c r="AC360" s="332"/>
      <c r="AD360" s="332"/>
      <c r="AE360" s="332"/>
      <c r="AF360" s="332"/>
      <c r="AG360" s="332"/>
      <c r="AH360" s="332"/>
      <c r="AI360" s="332"/>
      <c r="AJ360" s="332"/>
      <c r="AK360" s="332"/>
      <c r="AL360" s="332"/>
      <c r="AM360" s="332"/>
      <c r="AN360" s="332"/>
      <c r="AO360" s="348">
        <v>2</v>
      </c>
    </row>
    <row r="361" spans="1:41" ht="15">
      <c r="A361" s="333"/>
      <c r="B361" s="333"/>
      <c r="C361" s="334" t="s">
        <v>414</v>
      </c>
      <c r="D361" s="335"/>
      <c r="E361" s="336"/>
      <c r="F361" s="336"/>
      <c r="G361" s="336"/>
      <c r="H361" s="336">
        <v>1</v>
      </c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/>
      <c r="AA361" s="336"/>
      <c r="AB361" s="336"/>
      <c r="AC361" s="336"/>
      <c r="AD361" s="336"/>
      <c r="AE361" s="336"/>
      <c r="AF361" s="336"/>
      <c r="AG361" s="336"/>
      <c r="AH361" s="336"/>
      <c r="AI361" s="336"/>
      <c r="AJ361" s="336"/>
      <c r="AK361" s="336"/>
      <c r="AL361" s="336"/>
      <c r="AM361" s="336"/>
      <c r="AN361" s="336"/>
      <c r="AO361" s="349">
        <v>1</v>
      </c>
    </row>
    <row r="362" spans="1:41" ht="15">
      <c r="A362" s="333"/>
      <c r="B362" s="333"/>
      <c r="C362" s="334" t="s">
        <v>284</v>
      </c>
      <c r="D362" s="335"/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  <c r="Y362" s="336"/>
      <c r="Z362" s="336"/>
      <c r="AA362" s="336"/>
      <c r="AB362" s="336"/>
      <c r="AC362" s="336">
        <v>1</v>
      </c>
      <c r="AD362" s="336"/>
      <c r="AE362" s="336"/>
      <c r="AF362" s="336"/>
      <c r="AG362" s="336"/>
      <c r="AH362" s="336"/>
      <c r="AI362" s="336"/>
      <c r="AJ362" s="336"/>
      <c r="AK362" s="336"/>
      <c r="AL362" s="336"/>
      <c r="AM362" s="336"/>
      <c r="AN362" s="336"/>
      <c r="AO362" s="349">
        <v>1</v>
      </c>
    </row>
    <row r="363" spans="1:41" ht="15">
      <c r="A363" s="333"/>
      <c r="B363" s="333"/>
      <c r="C363" s="334" t="s">
        <v>693</v>
      </c>
      <c r="D363" s="335"/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  <c r="AA363" s="336"/>
      <c r="AB363" s="336"/>
      <c r="AC363" s="336"/>
      <c r="AD363" s="336"/>
      <c r="AE363" s="336"/>
      <c r="AF363" s="336"/>
      <c r="AG363" s="336"/>
      <c r="AH363" s="336"/>
      <c r="AI363" s="336">
        <v>4</v>
      </c>
      <c r="AJ363" s="336"/>
      <c r="AK363" s="336"/>
      <c r="AL363" s="336"/>
      <c r="AM363" s="336"/>
      <c r="AN363" s="336"/>
      <c r="AO363" s="349">
        <v>4</v>
      </c>
    </row>
    <row r="364" spans="1:41" ht="15">
      <c r="A364" s="333"/>
      <c r="B364" s="373" t="s">
        <v>816</v>
      </c>
      <c r="C364" s="374"/>
      <c r="D364" s="375"/>
      <c r="E364" s="376"/>
      <c r="F364" s="376"/>
      <c r="G364" s="376"/>
      <c r="H364" s="376">
        <v>1</v>
      </c>
      <c r="I364" s="376"/>
      <c r="J364" s="376"/>
      <c r="K364" s="376"/>
      <c r="L364" s="376">
        <v>1</v>
      </c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>
        <v>1</v>
      </c>
      <c r="Y364" s="376"/>
      <c r="Z364" s="376"/>
      <c r="AA364" s="376"/>
      <c r="AB364" s="376"/>
      <c r="AC364" s="376">
        <v>1</v>
      </c>
      <c r="AD364" s="376"/>
      <c r="AE364" s="376"/>
      <c r="AF364" s="376"/>
      <c r="AG364" s="376"/>
      <c r="AH364" s="376"/>
      <c r="AI364" s="376">
        <v>4</v>
      </c>
      <c r="AJ364" s="376"/>
      <c r="AK364" s="376"/>
      <c r="AL364" s="376"/>
      <c r="AM364" s="376"/>
      <c r="AN364" s="376"/>
      <c r="AO364" s="377">
        <v>8</v>
      </c>
    </row>
    <row r="365" spans="1:41" ht="15">
      <c r="A365" s="333"/>
      <c r="B365" s="329" t="s">
        <v>223</v>
      </c>
      <c r="C365" s="329" t="s">
        <v>695</v>
      </c>
      <c r="D365" s="331"/>
      <c r="E365" s="332"/>
      <c r="F365" s="332"/>
      <c r="G365" s="332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  <c r="T365" s="332"/>
      <c r="U365" s="332"/>
      <c r="V365" s="332"/>
      <c r="W365" s="332"/>
      <c r="X365" s="332"/>
      <c r="Y365" s="332"/>
      <c r="Z365" s="332"/>
      <c r="AA365" s="332"/>
      <c r="AB365" s="332"/>
      <c r="AC365" s="332"/>
      <c r="AD365" s="332"/>
      <c r="AE365" s="332"/>
      <c r="AF365" s="332"/>
      <c r="AG365" s="332"/>
      <c r="AH365" s="332"/>
      <c r="AI365" s="332"/>
      <c r="AJ365" s="332">
        <v>1</v>
      </c>
      <c r="AK365" s="332"/>
      <c r="AL365" s="332"/>
      <c r="AM365" s="332"/>
      <c r="AN365" s="332"/>
      <c r="AO365" s="348">
        <v>1</v>
      </c>
    </row>
    <row r="366" spans="1:41" ht="15">
      <c r="A366" s="333"/>
      <c r="B366" s="333"/>
      <c r="C366" s="334" t="s">
        <v>537</v>
      </c>
      <c r="D366" s="335"/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  <c r="AA366" s="336"/>
      <c r="AB366" s="336"/>
      <c r="AC366" s="336"/>
      <c r="AD366" s="336"/>
      <c r="AE366" s="336">
        <v>1</v>
      </c>
      <c r="AF366" s="336"/>
      <c r="AG366" s="336"/>
      <c r="AH366" s="336"/>
      <c r="AI366" s="336"/>
      <c r="AJ366" s="336"/>
      <c r="AK366" s="336"/>
      <c r="AL366" s="336"/>
      <c r="AM366" s="336"/>
      <c r="AN366" s="336"/>
      <c r="AO366" s="349">
        <v>1</v>
      </c>
    </row>
    <row r="367" spans="1:41" ht="15">
      <c r="A367" s="333"/>
      <c r="B367" s="333"/>
      <c r="C367" s="334" t="s">
        <v>532</v>
      </c>
      <c r="D367" s="335"/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  <c r="AA367" s="336"/>
      <c r="AB367" s="336"/>
      <c r="AC367" s="336">
        <v>1</v>
      </c>
      <c r="AD367" s="336"/>
      <c r="AE367" s="336"/>
      <c r="AF367" s="336"/>
      <c r="AG367" s="336"/>
      <c r="AH367" s="336"/>
      <c r="AI367" s="336"/>
      <c r="AJ367" s="336"/>
      <c r="AK367" s="336"/>
      <c r="AL367" s="336"/>
      <c r="AM367" s="336"/>
      <c r="AN367" s="336"/>
      <c r="AO367" s="349">
        <v>1</v>
      </c>
    </row>
    <row r="368" spans="1:41" ht="15">
      <c r="A368" s="333"/>
      <c r="B368" s="333"/>
      <c r="C368" s="334" t="s">
        <v>879</v>
      </c>
      <c r="D368" s="335"/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  <c r="Y368" s="336"/>
      <c r="Z368" s="336"/>
      <c r="AA368" s="336"/>
      <c r="AB368" s="336"/>
      <c r="AC368" s="336"/>
      <c r="AD368" s="336"/>
      <c r="AE368" s="336"/>
      <c r="AF368" s="336"/>
      <c r="AG368" s="336"/>
      <c r="AH368" s="336"/>
      <c r="AI368" s="336"/>
      <c r="AJ368" s="336"/>
      <c r="AK368" s="336"/>
      <c r="AL368" s="336">
        <v>1</v>
      </c>
      <c r="AM368" s="336"/>
      <c r="AN368" s="336">
        <v>2</v>
      </c>
      <c r="AO368" s="349">
        <v>3</v>
      </c>
    </row>
    <row r="369" spans="1:41" ht="15">
      <c r="A369" s="333"/>
      <c r="B369" s="333"/>
      <c r="C369" s="334" t="s">
        <v>481</v>
      </c>
      <c r="D369" s="335"/>
      <c r="E369" s="336"/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36"/>
      <c r="R369" s="336"/>
      <c r="S369" s="336"/>
      <c r="T369" s="336">
        <v>1</v>
      </c>
      <c r="U369" s="336"/>
      <c r="V369" s="336"/>
      <c r="W369" s="336"/>
      <c r="X369" s="336"/>
      <c r="Y369" s="336"/>
      <c r="Z369" s="336"/>
      <c r="AA369" s="336"/>
      <c r="AB369" s="336"/>
      <c r="AC369" s="336"/>
      <c r="AD369" s="336"/>
      <c r="AE369" s="336"/>
      <c r="AF369" s="336"/>
      <c r="AG369" s="336"/>
      <c r="AH369" s="336"/>
      <c r="AI369" s="336"/>
      <c r="AJ369" s="336"/>
      <c r="AK369" s="336"/>
      <c r="AL369" s="336"/>
      <c r="AM369" s="336"/>
      <c r="AN369" s="336"/>
      <c r="AO369" s="349">
        <v>1</v>
      </c>
    </row>
    <row r="370" spans="1:41" ht="15">
      <c r="A370" s="333"/>
      <c r="B370" s="373" t="s">
        <v>733</v>
      </c>
      <c r="C370" s="374"/>
      <c r="D370" s="375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>
        <v>1</v>
      </c>
      <c r="U370" s="376"/>
      <c r="V370" s="376"/>
      <c r="W370" s="376"/>
      <c r="X370" s="376"/>
      <c r="Y370" s="376"/>
      <c r="Z370" s="376"/>
      <c r="AA370" s="376"/>
      <c r="AB370" s="376"/>
      <c r="AC370" s="376">
        <v>1</v>
      </c>
      <c r="AD370" s="376"/>
      <c r="AE370" s="376">
        <v>1</v>
      </c>
      <c r="AF370" s="376"/>
      <c r="AG370" s="376"/>
      <c r="AH370" s="376"/>
      <c r="AI370" s="376"/>
      <c r="AJ370" s="376">
        <v>1</v>
      </c>
      <c r="AK370" s="376"/>
      <c r="AL370" s="376">
        <v>1</v>
      </c>
      <c r="AM370" s="376"/>
      <c r="AN370" s="376">
        <v>2</v>
      </c>
      <c r="AO370" s="377">
        <v>7</v>
      </c>
    </row>
    <row r="371" spans="1:41" ht="15">
      <c r="A371" s="333"/>
      <c r="B371" s="329" t="s">
        <v>290</v>
      </c>
      <c r="C371" s="329" t="s">
        <v>445</v>
      </c>
      <c r="D371" s="331"/>
      <c r="E371" s="332"/>
      <c r="F371" s="332"/>
      <c r="G371" s="332"/>
      <c r="H371" s="332"/>
      <c r="I371" s="332"/>
      <c r="J371" s="332"/>
      <c r="K371" s="332"/>
      <c r="L371" s="332"/>
      <c r="M371" s="332"/>
      <c r="N371" s="332"/>
      <c r="O371" s="332"/>
      <c r="P371" s="332">
        <v>1</v>
      </c>
      <c r="Q371" s="332"/>
      <c r="R371" s="332"/>
      <c r="S371" s="332"/>
      <c r="T371" s="332"/>
      <c r="U371" s="332"/>
      <c r="V371" s="332"/>
      <c r="W371" s="332"/>
      <c r="X371" s="332"/>
      <c r="Y371" s="332"/>
      <c r="Z371" s="332"/>
      <c r="AA371" s="332"/>
      <c r="AB371" s="332"/>
      <c r="AC371" s="332"/>
      <c r="AD371" s="332"/>
      <c r="AE371" s="332"/>
      <c r="AF371" s="332"/>
      <c r="AG371" s="332"/>
      <c r="AH371" s="332"/>
      <c r="AI371" s="332"/>
      <c r="AJ371" s="332">
        <v>2</v>
      </c>
      <c r="AK371" s="332"/>
      <c r="AL371" s="332"/>
      <c r="AM371" s="332"/>
      <c r="AN371" s="332"/>
      <c r="AO371" s="348">
        <v>3</v>
      </c>
    </row>
    <row r="372" spans="1:41" ht="15">
      <c r="A372" s="333"/>
      <c r="B372" s="333"/>
      <c r="C372" s="334" t="s">
        <v>190</v>
      </c>
      <c r="D372" s="335"/>
      <c r="E372" s="336"/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36"/>
      <c r="R372" s="336"/>
      <c r="S372" s="336">
        <v>1</v>
      </c>
      <c r="T372" s="336"/>
      <c r="U372" s="336"/>
      <c r="V372" s="336"/>
      <c r="W372" s="336"/>
      <c r="X372" s="336"/>
      <c r="Y372" s="336"/>
      <c r="Z372" s="336"/>
      <c r="AA372" s="336"/>
      <c r="AB372" s="336"/>
      <c r="AC372" s="336"/>
      <c r="AD372" s="336"/>
      <c r="AE372" s="336"/>
      <c r="AF372" s="336"/>
      <c r="AG372" s="336"/>
      <c r="AH372" s="336"/>
      <c r="AI372" s="336"/>
      <c r="AJ372" s="336"/>
      <c r="AK372" s="336"/>
      <c r="AL372" s="336"/>
      <c r="AM372" s="336"/>
      <c r="AN372" s="336"/>
      <c r="AO372" s="349">
        <v>1</v>
      </c>
    </row>
    <row r="373" spans="1:41" ht="15">
      <c r="A373" s="333"/>
      <c r="B373" s="373" t="s">
        <v>819</v>
      </c>
      <c r="C373" s="374"/>
      <c r="D373" s="375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>
        <v>1</v>
      </c>
      <c r="Q373" s="376"/>
      <c r="R373" s="376"/>
      <c r="S373" s="376">
        <v>1</v>
      </c>
      <c r="T373" s="376"/>
      <c r="U373" s="376"/>
      <c r="V373" s="376"/>
      <c r="W373" s="376"/>
      <c r="X373" s="376"/>
      <c r="Y373" s="376"/>
      <c r="Z373" s="376"/>
      <c r="AA373" s="376"/>
      <c r="AB373" s="376"/>
      <c r="AC373" s="376"/>
      <c r="AD373" s="376"/>
      <c r="AE373" s="376"/>
      <c r="AF373" s="376"/>
      <c r="AG373" s="376"/>
      <c r="AH373" s="376"/>
      <c r="AI373" s="376"/>
      <c r="AJ373" s="376">
        <v>2</v>
      </c>
      <c r="AK373" s="376"/>
      <c r="AL373" s="376"/>
      <c r="AM373" s="376"/>
      <c r="AN373" s="376"/>
      <c r="AO373" s="377">
        <v>4</v>
      </c>
    </row>
    <row r="374" spans="1:41" ht="15">
      <c r="A374" s="333"/>
      <c r="B374" s="329" t="s">
        <v>287</v>
      </c>
      <c r="C374" s="329" t="s">
        <v>461</v>
      </c>
      <c r="D374" s="331"/>
      <c r="E374" s="332"/>
      <c r="F374" s="332"/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>
        <v>1</v>
      </c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>
        <v>1</v>
      </c>
      <c r="AG374" s="332">
        <v>1</v>
      </c>
      <c r="AH374" s="332"/>
      <c r="AI374" s="332"/>
      <c r="AJ374" s="332"/>
      <c r="AK374" s="332"/>
      <c r="AL374" s="332"/>
      <c r="AM374" s="332"/>
      <c r="AN374" s="332"/>
      <c r="AO374" s="348">
        <v>3</v>
      </c>
    </row>
    <row r="375" spans="1:41" ht="15">
      <c r="A375" s="333"/>
      <c r="B375" s="333"/>
      <c r="C375" s="334" t="s">
        <v>713</v>
      </c>
      <c r="D375" s="335"/>
      <c r="E375" s="336"/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36"/>
      <c r="R375" s="336"/>
      <c r="S375" s="336"/>
      <c r="T375" s="336"/>
      <c r="U375" s="336"/>
      <c r="V375" s="336"/>
      <c r="W375" s="336"/>
      <c r="X375" s="336"/>
      <c r="Y375" s="336"/>
      <c r="Z375" s="336"/>
      <c r="AA375" s="336"/>
      <c r="AB375" s="336"/>
      <c r="AC375" s="336"/>
      <c r="AD375" s="336"/>
      <c r="AE375" s="336"/>
      <c r="AF375" s="336"/>
      <c r="AG375" s="336"/>
      <c r="AH375" s="336"/>
      <c r="AI375" s="336">
        <v>1</v>
      </c>
      <c r="AJ375" s="336"/>
      <c r="AK375" s="336"/>
      <c r="AL375" s="336"/>
      <c r="AM375" s="336"/>
      <c r="AN375" s="336"/>
      <c r="AO375" s="349">
        <v>1</v>
      </c>
    </row>
    <row r="376" spans="1:41" ht="15">
      <c r="A376" s="333"/>
      <c r="B376" s="373" t="s">
        <v>818</v>
      </c>
      <c r="C376" s="374"/>
      <c r="D376" s="375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>
        <v>1</v>
      </c>
      <c r="U376" s="376"/>
      <c r="V376" s="376"/>
      <c r="W376" s="376"/>
      <c r="X376" s="376"/>
      <c r="Y376" s="376"/>
      <c r="Z376" s="376"/>
      <c r="AA376" s="376"/>
      <c r="AB376" s="376"/>
      <c r="AC376" s="376"/>
      <c r="AD376" s="376"/>
      <c r="AE376" s="376"/>
      <c r="AF376" s="376">
        <v>1</v>
      </c>
      <c r="AG376" s="376">
        <v>1</v>
      </c>
      <c r="AH376" s="376"/>
      <c r="AI376" s="376">
        <v>1</v>
      </c>
      <c r="AJ376" s="376"/>
      <c r="AK376" s="376"/>
      <c r="AL376" s="376"/>
      <c r="AM376" s="376"/>
      <c r="AN376" s="376"/>
      <c r="AO376" s="377">
        <v>4</v>
      </c>
    </row>
    <row r="377" spans="1:41" ht="15">
      <c r="A377" s="333"/>
      <c r="B377" s="329" t="s">
        <v>283</v>
      </c>
      <c r="C377" s="329" t="s">
        <v>415</v>
      </c>
      <c r="D377" s="331"/>
      <c r="E377" s="332"/>
      <c r="F377" s="332"/>
      <c r="G377" s="332"/>
      <c r="H377" s="332"/>
      <c r="I377" s="332"/>
      <c r="J377" s="332">
        <v>1</v>
      </c>
      <c r="K377" s="332"/>
      <c r="L377" s="332"/>
      <c r="M377" s="332"/>
      <c r="N377" s="332"/>
      <c r="O377" s="332"/>
      <c r="P377" s="332">
        <v>1</v>
      </c>
      <c r="Q377" s="332"/>
      <c r="R377" s="332"/>
      <c r="S377" s="332"/>
      <c r="T377" s="332"/>
      <c r="U377" s="332"/>
      <c r="V377" s="332"/>
      <c r="W377" s="332"/>
      <c r="X377" s="332"/>
      <c r="Y377" s="332"/>
      <c r="Z377" s="332"/>
      <c r="AA377" s="332"/>
      <c r="AB377" s="332"/>
      <c r="AC377" s="332"/>
      <c r="AD377" s="332"/>
      <c r="AE377" s="332"/>
      <c r="AF377" s="332"/>
      <c r="AG377" s="332"/>
      <c r="AH377" s="332"/>
      <c r="AI377" s="332"/>
      <c r="AJ377" s="332"/>
      <c r="AK377" s="332"/>
      <c r="AL377" s="332"/>
      <c r="AM377" s="332"/>
      <c r="AN377" s="332"/>
      <c r="AO377" s="348">
        <v>2</v>
      </c>
    </row>
    <row r="378" spans="1:41" ht="15">
      <c r="A378" s="333"/>
      <c r="B378" s="333"/>
      <c r="C378" s="334" t="s">
        <v>881</v>
      </c>
      <c r="D378" s="335"/>
      <c r="E378" s="336"/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36"/>
      <c r="S378" s="336"/>
      <c r="T378" s="336"/>
      <c r="U378" s="336"/>
      <c r="V378" s="336"/>
      <c r="W378" s="336"/>
      <c r="X378" s="336"/>
      <c r="Y378" s="336"/>
      <c r="Z378" s="336"/>
      <c r="AA378" s="336"/>
      <c r="AB378" s="336"/>
      <c r="AC378" s="336"/>
      <c r="AD378" s="336"/>
      <c r="AE378" s="336"/>
      <c r="AF378" s="336"/>
      <c r="AG378" s="336"/>
      <c r="AH378" s="336"/>
      <c r="AI378" s="336"/>
      <c r="AJ378" s="336"/>
      <c r="AK378" s="336"/>
      <c r="AL378" s="336">
        <v>1</v>
      </c>
      <c r="AM378" s="336"/>
      <c r="AN378" s="336"/>
      <c r="AO378" s="349">
        <v>1</v>
      </c>
    </row>
    <row r="379" spans="1:41" ht="15">
      <c r="A379" s="333"/>
      <c r="B379" s="373" t="s">
        <v>822</v>
      </c>
      <c r="C379" s="374"/>
      <c r="D379" s="375"/>
      <c r="E379" s="376"/>
      <c r="F379" s="376"/>
      <c r="G379" s="376"/>
      <c r="H379" s="376"/>
      <c r="I379" s="376"/>
      <c r="J379" s="376">
        <v>1</v>
      </c>
      <c r="K379" s="376"/>
      <c r="L379" s="376"/>
      <c r="M379" s="376"/>
      <c r="N379" s="376"/>
      <c r="O379" s="376"/>
      <c r="P379" s="376">
        <v>1</v>
      </c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/>
      <c r="AC379" s="376"/>
      <c r="AD379" s="376"/>
      <c r="AE379" s="376"/>
      <c r="AF379" s="376"/>
      <c r="AG379" s="376"/>
      <c r="AH379" s="376"/>
      <c r="AI379" s="376"/>
      <c r="AJ379" s="376"/>
      <c r="AK379" s="376"/>
      <c r="AL379" s="376">
        <v>1</v>
      </c>
      <c r="AM379" s="376"/>
      <c r="AN379" s="376"/>
      <c r="AO379" s="377">
        <v>3</v>
      </c>
    </row>
    <row r="380" spans="1:41" ht="15">
      <c r="A380" s="333"/>
      <c r="B380" s="329" t="s">
        <v>285</v>
      </c>
      <c r="C380" s="329" t="s">
        <v>674</v>
      </c>
      <c r="D380" s="331"/>
      <c r="E380" s="332"/>
      <c r="F380" s="332"/>
      <c r="G380" s="332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  <c r="T380" s="332"/>
      <c r="U380" s="332"/>
      <c r="V380" s="332"/>
      <c r="W380" s="332"/>
      <c r="X380" s="332"/>
      <c r="Y380" s="332"/>
      <c r="Z380" s="332"/>
      <c r="AA380" s="332"/>
      <c r="AB380" s="332"/>
      <c r="AC380" s="332"/>
      <c r="AD380" s="332"/>
      <c r="AE380" s="332"/>
      <c r="AF380" s="332"/>
      <c r="AG380" s="332">
        <v>1</v>
      </c>
      <c r="AH380" s="332"/>
      <c r="AI380" s="332"/>
      <c r="AJ380" s="332"/>
      <c r="AK380" s="332"/>
      <c r="AL380" s="332"/>
      <c r="AM380" s="332"/>
      <c r="AN380" s="332"/>
      <c r="AO380" s="348">
        <v>1</v>
      </c>
    </row>
    <row r="381" spans="1:41" ht="15">
      <c r="A381" s="333"/>
      <c r="B381" s="333"/>
      <c r="C381" s="334" t="s">
        <v>514</v>
      </c>
      <c r="D381" s="335"/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6"/>
      <c r="V381" s="336"/>
      <c r="W381" s="336"/>
      <c r="X381" s="336"/>
      <c r="Y381" s="336"/>
      <c r="Z381" s="336"/>
      <c r="AA381" s="336"/>
      <c r="AB381" s="336"/>
      <c r="AC381" s="336"/>
      <c r="AD381" s="336">
        <v>1</v>
      </c>
      <c r="AE381" s="336"/>
      <c r="AF381" s="336"/>
      <c r="AG381" s="336"/>
      <c r="AH381" s="336"/>
      <c r="AI381" s="336"/>
      <c r="AJ381" s="336"/>
      <c r="AK381" s="336"/>
      <c r="AL381" s="336"/>
      <c r="AM381" s="336"/>
      <c r="AN381" s="336"/>
      <c r="AO381" s="349">
        <v>1</v>
      </c>
    </row>
    <row r="382" spans="1:41" ht="15">
      <c r="A382" s="333"/>
      <c r="B382" s="373" t="s">
        <v>820</v>
      </c>
      <c r="C382" s="374"/>
      <c r="D382" s="375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  <c r="AC382" s="376"/>
      <c r="AD382" s="376">
        <v>1</v>
      </c>
      <c r="AE382" s="376"/>
      <c r="AF382" s="376"/>
      <c r="AG382" s="376">
        <v>1</v>
      </c>
      <c r="AH382" s="376"/>
      <c r="AI382" s="376"/>
      <c r="AJ382" s="376"/>
      <c r="AK382" s="376"/>
      <c r="AL382" s="376"/>
      <c r="AM382" s="376"/>
      <c r="AN382" s="376"/>
      <c r="AO382" s="377">
        <v>2</v>
      </c>
    </row>
    <row r="383" spans="1:41" ht="15">
      <c r="A383" s="333"/>
      <c r="B383" s="329" t="s">
        <v>162</v>
      </c>
      <c r="C383" s="329" t="s">
        <v>666</v>
      </c>
      <c r="D383" s="331"/>
      <c r="E383" s="332"/>
      <c r="F383" s="332"/>
      <c r="G383" s="332">
        <v>1</v>
      </c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  <c r="T383" s="332"/>
      <c r="U383" s="332"/>
      <c r="V383" s="332"/>
      <c r="W383" s="332"/>
      <c r="X383" s="332"/>
      <c r="Y383" s="332"/>
      <c r="Z383" s="332"/>
      <c r="AA383" s="332"/>
      <c r="AB383" s="332"/>
      <c r="AC383" s="332"/>
      <c r="AD383" s="332"/>
      <c r="AE383" s="332"/>
      <c r="AF383" s="332"/>
      <c r="AG383" s="332"/>
      <c r="AH383" s="332"/>
      <c r="AI383" s="332"/>
      <c r="AJ383" s="332"/>
      <c r="AK383" s="332">
        <v>1</v>
      </c>
      <c r="AL383" s="332"/>
      <c r="AM383" s="332"/>
      <c r="AN383" s="332"/>
      <c r="AO383" s="348">
        <v>2</v>
      </c>
    </row>
    <row r="384" spans="1:41" ht="15">
      <c r="A384" s="333"/>
      <c r="B384" s="373" t="s">
        <v>821</v>
      </c>
      <c r="C384" s="374"/>
      <c r="D384" s="375"/>
      <c r="E384" s="376"/>
      <c r="F384" s="376"/>
      <c r="G384" s="376">
        <v>1</v>
      </c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  <c r="AC384" s="376"/>
      <c r="AD384" s="376"/>
      <c r="AE384" s="376"/>
      <c r="AF384" s="376"/>
      <c r="AG384" s="376"/>
      <c r="AH384" s="376"/>
      <c r="AI384" s="376"/>
      <c r="AJ384" s="376"/>
      <c r="AK384" s="376">
        <v>1</v>
      </c>
      <c r="AL384" s="376"/>
      <c r="AM384" s="376"/>
      <c r="AN384" s="376"/>
      <c r="AO384" s="377">
        <v>2</v>
      </c>
    </row>
    <row r="385" spans="1:41" ht="15">
      <c r="A385" s="333"/>
      <c r="B385" s="329" t="s">
        <v>291</v>
      </c>
      <c r="C385" s="329" t="s">
        <v>475</v>
      </c>
      <c r="D385" s="331"/>
      <c r="E385" s="332"/>
      <c r="F385" s="332"/>
      <c r="G385" s="332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  <c r="T385" s="332"/>
      <c r="U385" s="332"/>
      <c r="V385" s="332"/>
      <c r="W385" s="332"/>
      <c r="X385" s="332"/>
      <c r="Y385" s="332"/>
      <c r="Z385" s="332"/>
      <c r="AA385" s="332"/>
      <c r="AB385" s="332"/>
      <c r="AC385" s="332"/>
      <c r="AD385" s="332"/>
      <c r="AE385" s="332"/>
      <c r="AF385" s="332"/>
      <c r="AG385" s="332">
        <v>1</v>
      </c>
      <c r="AH385" s="332"/>
      <c r="AI385" s="332"/>
      <c r="AJ385" s="332"/>
      <c r="AK385" s="332"/>
      <c r="AL385" s="332"/>
      <c r="AM385" s="332"/>
      <c r="AN385" s="332"/>
      <c r="AO385" s="348">
        <v>1</v>
      </c>
    </row>
    <row r="386" spans="1:41" ht="15">
      <c r="A386" s="333"/>
      <c r="B386" s="373" t="s">
        <v>824</v>
      </c>
      <c r="C386" s="374"/>
      <c r="D386" s="375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  <c r="AC386" s="376"/>
      <c r="AD386" s="376"/>
      <c r="AE386" s="376"/>
      <c r="AF386" s="376"/>
      <c r="AG386" s="376">
        <v>1</v>
      </c>
      <c r="AH386" s="376"/>
      <c r="AI386" s="376"/>
      <c r="AJ386" s="376"/>
      <c r="AK386" s="376"/>
      <c r="AL386" s="376"/>
      <c r="AM386" s="376"/>
      <c r="AN386" s="376"/>
      <c r="AO386" s="377">
        <v>1</v>
      </c>
    </row>
    <row r="387" spans="1:41" ht="15">
      <c r="A387" s="333"/>
      <c r="B387" s="329" t="s">
        <v>292</v>
      </c>
      <c r="C387" s="329" t="s">
        <v>422</v>
      </c>
      <c r="D387" s="331"/>
      <c r="E387" s="332"/>
      <c r="F387" s="332"/>
      <c r="G387" s="332">
        <v>1</v>
      </c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  <c r="T387" s="332"/>
      <c r="U387" s="332"/>
      <c r="V387" s="332"/>
      <c r="W387" s="332"/>
      <c r="X387" s="332"/>
      <c r="Y387" s="332"/>
      <c r="Z387" s="332"/>
      <c r="AA387" s="332"/>
      <c r="AB387" s="332"/>
      <c r="AC387" s="332"/>
      <c r="AD387" s="332"/>
      <c r="AE387" s="332"/>
      <c r="AF387" s="332"/>
      <c r="AG387" s="332"/>
      <c r="AH387" s="332"/>
      <c r="AI387" s="332"/>
      <c r="AJ387" s="332"/>
      <c r="AK387" s="332"/>
      <c r="AL387" s="332"/>
      <c r="AM387" s="332"/>
      <c r="AN387" s="332"/>
      <c r="AO387" s="348">
        <v>1</v>
      </c>
    </row>
    <row r="388" spans="1:41" ht="15">
      <c r="A388" s="333"/>
      <c r="B388" s="373" t="s">
        <v>823</v>
      </c>
      <c r="C388" s="374"/>
      <c r="D388" s="375"/>
      <c r="E388" s="376"/>
      <c r="F388" s="376"/>
      <c r="G388" s="376">
        <v>1</v>
      </c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  <c r="AC388" s="376"/>
      <c r="AD388" s="376"/>
      <c r="AE388" s="376"/>
      <c r="AF388" s="376"/>
      <c r="AG388" s="376"/>
      <c r="AH388" s="376"/>
      <c r="AI388" s="376"/>
      <c r="AJ388" s="376"/>
      <c r="AK388" s="376"/>
      <c r="AL388" s="376"/>
      <c r="AM388" s="376"/>
      <c r="AN388" s="376"/>
      <c r="AO388" s="377">
        <v>1</v>
      </c>
    </row>
    <row r="389" spans="1:41">
      <c r="A389" s="378" t="s">
        <v>825</v>
      </c>
      <c r="B389" s="379"/>
      <c r="C389" s="379"/>
      <c r="D389" s="380"/>
      <c r="E389" s="381">
        <v>2</v>
      </c>
      <c r="F389" s="381">
        <v>3</v>
      </c>
      <c r="G389" s="381">
        <v>2</v>
      </c>
      <c r="H389" s="381">
        <v>3</v>
      </c>
      <c r="I389" s="381">
        <v>2</v>
      </c>
      <c r="J389" s="381">
        <v>5</v>
      </c>
      <c r="K389" s="381">
        <v>1</v>
      </c>
      <c r="L389" s="381">
        <v>3</v>
      </c>
      <c r="M389" s="381">
        <v>1</v>
      </c>
      <c r="N389" s="381">
        <v>4</v>
      </c>
      <c r="O389" s="381">
        <v>6</v>
      </c>
      <c r="P389" s="381">
        <v>6</v>
      </c>
      <c r="Q389" s="381">
        <v>5</v>
      </c>
      <c r="R389" s="381">
        <v>3</v>
      </c>
      <c r="S389" s="381">
        <v>4</v>
      </c>
      <c r="T389" s="381">
        <v>6</v>
      </c>
      <c r="U389" s="381"/>
      <c r="V389" s="381"/>
      <c r="W389" s="381">
        <v>1</v>
      </c>
      <c r="X389" s="381">
        <v>2</v>
      </c>
      <c r="Y389" s="381"/>
      <c r="Z389" s="381">
        <v>1</v>
      </c>
      <c r="AA389" s="381">
        <v>1</v>
      </c>
      <c r="AB389" s="381">
        <v>11</v>
      </c>
      <c r="AC389" s="381">
        <v>4</v>
      </c>
      <c r="AD389" s="381">
        <v>1</v>
      </c>
      <c r="AE389" s="381">
        <v>2</v>
      </c>
      <c r="AF389" s="381">
        <v>7</v>
      </c>
      <c r="AG389" s="381">
        <v>4</v>
      </c>
      <c r="AH389" s="381">
        <v>4</v>
      </c>
      <c r="AI389" s="381">
        <v>16</v>
      </c>
      <c r="AJ389" s="381">
        <v>11</v>
      </c>
      <c r="AK389" s="381">
        <v>4</v>
      </c>
      <c r="AL389" s="381">
        <v>6</v>
      </c>
      <c r="AM389" s="381">
        <v>1</v>
      </c>
      <c r="AN389" s="381">
        <v>4</v>
      </c>
      <c r="AO389" s="382">
        <v>136</v>
      </c>
    </row>
    <row r="390" spans="1:41" ht="15">
      <c r="A390" s="329" t="s">
        <v>28</v>
      </c>
      <c r="B390" s="329" t="s">
        <v>151</v>
      </c>
      <c r="C390" s="329" t="s">
        <v>390</v>
      </c>
      <c r="D390" s="331"/>
      <c r="E390" s="332"/>
      <c r="F390" s="332"/>
      <c r="G390" s="332"/>
      <c r="H390" s="332"/>
      <c r="I390" s="332">
        <v>1</v>
      </c>
      <c r="J390" s="332"/>
      <c r="K390" s="332"/>
      <c r="L390" s="332">
        <v>1</v>
      </c>
      <c r="M390" s="332"/>
      <c r="N390" s="332">
        <v>2</v>
      </c>
      <c r="O390" s="332"/>
      <c r="P390" s="332"/>
      <c r="Q390" s="332"/>
      <c r="R390" s="332"/>
      <c r="S390" s="332"/>
      <c r="T390" s="332"/>
      <c r="U390" s="332"/>
      <c r="V390" s="332"/>
      <c r="W390" s="332"/>
      <c r="X390" s="332"/>
      <c r="Y390" s="332"/>
      <c r="Z390" s="332"/>
      <c r="AA390" s="332"/>
      <c r="AB390" s="332"/>
      <c r="AC390" s="332"/>
      <c r="AD390" s="332"/>
      <c r="AE390" s="332"/>
      <c r="AF390" s="332"/>
      <c r="AG390" s="332"/>
      <c r="AH390" s="332"/>
      <c r="AI390" s="332"/>
      <c r="AJ390" s="332"/>
      <c r="AK390" s="332"/>
      <c r="AL390" s="332"/>
      <c r="AM390" s="332"/>
      <c r="AN390" s="332"/>
      <c r="AO390" s="348">
        <v>4</v>
      </c>
    </row>
    <row r="391" spans="1:41" ht="15">
      <c r="A391" s="333"/>
      <c r="B391" s="373" t="s">
        <v>826</v>
      </c>
      <c r="C391" s="374"/>
      <c r="D391" s="375"/>
      <c r="E391" s="376"/>
      <c r="F391" s="376"/>
      <c r="G391" s="376"/>
      <c r="H391" s="376"/>
      <c r="I391" s="376">
        <v>1</v>
      </c>
      <c r="J391" s="376"/>
      <c r="K391" s="376"/>
      <c r="L391" s="376">
        <v>1</v>
      </c>
      <c r="M391" s="376"/>
      <c r="N391" s="376">
        <v>2</v>
      </c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  <c r="AB391" s="376"/>
      <c r="AC391" s="376"/>
      <c r="AD391" s="376"/>
      <c r="AE391" s="376"/>
      <c r="AF391" s="376"/>
      <c r="AG391" s="376"/>
      <c r="AH391" s="376"/>
      <c r="AI391" s="376"/>
      <c r="AJ391" s="376"/>
      <c r="AK391" s="376"/>
      <c r="AL391" s="376"/>
      <c r="AM391" s="376"/>
      <c r="AN391" s="376"/>
      <c r="AO391" s="377">
        <v>4</v>
      </c>
    </row>
    <row r="392" spans="1:41" ht="15">
      <c r="A392" s="333"/>
      <c r="B392" s="329" t="s">
        <v>250</v>
      </c>
      <c r="C392" s="329" t="s">
        <v>200</v>
      </c>
      <c r="D392" s="331"/>
      <c r="E392" s="332"/>
      <c r="F392" s="332"/>
      <c r="G392" s="332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  <c r="T392" s="332"/>
      <c r="U392" s="332"/>
      <c r="V392" s="332"/>
      <c r="W392" s="332"/>
      <c r="X392" s="332"/>
      <c r="Y392" s="332"/>
      <c r="Z392" s="332"/>
      <c r="AA392" s="332"/>
      <c r="AB392" s="332"/>
      <c r="AC392" s="332"/>
      <c r="AD392" s="332"/>
      <c r="AE392" s="332">
        <v>1</v>
      </c>
      <c r="AF392" s="332"/>
      <c r="AG392" s="332"/>
      <c r="AH392" s="332"/>
      <c r="AI392" s="332"/>
      <c r="AJ392" s="332"/>
      <c r="AK392" s="332"/>
      <c r="AL392" s="332"/>
      <c r="AM392" s="332"/>
      <c r="AN392" s="332"/>
      <c r="AO392" s="348">
        <v>1</v>
      </c>
    </row>
    <row r="393" spans="1:41" ht="15">
      <c r="A393" s="333"/>
      <c r="B393" s="333"/>
      <c r="C393" s="334" t="s">
        <v>528</v>
      </c>
      <c r="D393" s="335"/>
      <c r="E393" s="336"/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36"/>
      <c r="R393" s="336"/>
      <c r="S393" s="336"/>
      <c r="T393" s="336"/>
      <c r="U393" s="336"/>
      <c r="V393" s="336"/>
      <c r="W393" s="336"/>
      <c r="X393" s="336"/>
      <c r="Y393" s="336"/>
      <c r="Z393" s="336"/>
      <c r="AA393" s="336"/>
      <c r="AB393" s="336"/>
      <c r="AC393" s="336"/>
      <c r="AD393" s="336"/>
      <c r="AE393" s="336">
        <v>1</v>
      </c>
      <c r="AF393" s="336"/>
      <c r="AG393" s="336"/>
      <c r="AH393" s="336"/>
      <c r="AI393" s="336"/>
      <c r="AJ393" s="336"/>
      <c r="AK393" s="336"/>
      <c r="AL393" s="336"/>
      <c r="AM393" s="336"/>
      <c r="AN393" s="336"/>
      <c r="AO393" s="349">
        <v>1</v>
      </c>
    </row>
    <row r="394" spans="1:41" ht="15">
      <c r="A394" s="333"/>
      <c r="B394" s="373" t="s">
        <v>827</v>
      </c>
      <c r="C394" s="374"/>
      <c r="D394" s="375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  <c r="AB394" s="376"/>
      <c r="AC394" s="376"/>
      <c r="AD394" s="376"/>
      <c r="AE394" s="376">
        <v>2</v>
      </c>
      <c r="AF394" s="376"/>
      <c r="AG394" s="376"/>
      <c r="AH394" s="376"/>
      <c r="AI394" s="376"/>
      <c r="AJ394" s="376"/>
      <c r="AK394" s="376"/>
      <c r="AL394" s="376"/>
      <c r="AM394" s="376"/>
      <c r="AN394" s="376"/>
      <c r="AO394" s="377">
        <v>2</v>
      </c>
    </row>
    <row r="395" spans="1:41" ht="15">
      <c r="A395" s="333"/>
      <c r="B395" s="329" t="s">
        <v>272</v>
      </c>
      <c r="C395" s="329" t="s">
        <v>467</v>
      </c>
      <c r="D395" s="331"/>
      <c r="E395" s="332"/>
      <c r="F395" s="332"/>
      <c r="G395" s="332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  <c r="T395" s="332"/>
      <c r="U395" s="332"/>
      <c r="V395" s="332"/>
      <c r="W395" s="332">
        <v>1</v>
      </c>
      <c r="X395" s="332"/>
      <c r="Y395" s="332"/>
      <c r="Z395" s="332"/>
      <c r="AA395" s="332"/>
      <c r="AB395" s="332"/>
      <c r="AC395" s="332"/>
      <c r="AD395" s="332"/>
      <c r="AE395" s="332"/>
      <c r="AF395" s="332"/>
      <c r="AG395" s="332"/>
      <c r="AH395" s="332"/>
      <c r="AI395" s="332"/>
      <c r="AJ395" s="332"/>
      <c r="AK395" s="332"/>
      <c r="AL395" s="332"/>
      <c r="AM395" s="332"/>
      <c r="AN395" s="332"/>
      <c r="AO395" s="348">
        <v>1</v>
      </c>
    </row>
    <row r="396" spans="1:41" ht="15">
      <c r="A396" s="333"/>
      <c r="B396" s="333"/>
      <c r="C396" s="334" t="s">
        <v>531</v>
      </c>
      <c r="D396" s="335"/>
      <c r="E396" s="336"/>
      <c r="F396" s="336"/>
      <c r="G396" s="336"/>
      <c r="H396" s="336"/>
      <c r="I396" s="336"/>
      <c r="J396" s="336"/>
      <c r="K396" s="336"/>
      <c r="L396" s="336"/>
      <c r="M396" s="336"/>
      <c r="N396" s="336"/>
      <c r="O396" s="336"/>
      <c r="P396" s="336"/>
      <c r="Q396" s="336"/>
      <c r="R396" s="336"/>
      <c r="S396" s="336"/>
      <c r="T396" s="336"/>
      <c r="U396" s="336"/>
      <c r="V396" s="336"/>
      <c r="W396" s="336"/>
      <c r="X396" s="336"/>
      <c r="Y396" s="336"/>
      <c r="Z396" s="336"/>
      <c r="AA396" s="336"/>
      <c r="AB396" s="336"/>
      <c r="AC396" s="336"/>
      <c r="AD396" s="336"/>
      <c r="AE396" s="336">
        <v>1</v>
      </c>
      <c r="AF396" s="336"/>
      <c r="AG396" s="336"/>
      <c r="AH396" s="336"/>
      <c r="AI396" s="336"/>
      <c r="AJ396" s="336"/>
      <c r="AK396" s="336"/>
      <c r="AL396" s="336"/>
      <c r="AM396" s="336"/>
      <c r="AN396" s="336"/>
      <c r="AO396" s="349">
        <v>1</v>
      </c>
    </row>
    <row r="397" spans="1:41" ht="15">
      <c r="A397" s="333"/>
      <c r="B397" s="373" t="s">
        <v>828</v>
      </c>
      <c r="C397" s="374"/>
      <c r="D397" s="375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>
        <v>1</v>
      </c>
      <c r="X397" s="376"/>
      <c r="Y397" s="376"/>
      <c r="Z397" s="376"/>
      <c r="AA397" s="376"/>
      <c r="AB397" s="376"/>
      <c r="AC397" s="376"/>
      <c r="AD397" s="376"/>
      <c r="AE397" s="376">
        <v>1</v>
      </c>
      <c r="AF397" s="376"/>
      <c r="AG397" s="376"/>
      <c r="AH397" s="376"/>
      <c r="AI397" s="376"/>
      <c r="AJ397" s="376"/>
      <c r="AK397" s="376"/>
      <c r="AL397" s="376"/>
      <c r="AM397" s="376"/>
      <c r="AN397" s="376"/>
      <c r="AO397" s="377">
        <v>2</v>
      </c>
    </row>
    <row r="398" spans="1:41" ht="15">
      <c r="A398" s="333"/>
      <c r="B398" s="329" t="s">
        <v>181</v>
      </c>
      <c r="C398" s="329" t="s">
        <v>516</v>
      </c>
      <c r="D398" s="331"/>
      <c r="E398" s="332"/>
      <c r="F398" s="332"/>
      <c r="G398" s="332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  <c r="T398" s="332"/>
      <c r="U398" s="332"/>
      <c r="V398" s="332"/>
      <c r="W398" s="332"/>
      <c r="X398" s="332"/>
      <c r="Y398" s="332"/>
      <c r="Z398" s="332"/>
      <c r="AA398" s="332"/>
      <c r="AB398" s="332"/>
      <c r="AC398" s="332">
        <v>1</v>
      </c>
      <c r="AD398" s="332"/>
      <c r="AE398" s="332"/>
      <c r="AF398" s="332"/>
      <c r="AG398" s="332"/>
      <c r="AH398" s="332"/>
      <c r="AI398" s="332"/>
      <c r="AJ398" s="332"/>
      <c r="AK398" s="332"/>
      <c r="AL398" s="332"/>
      <c r="AM398" s="332"/>
      <c r="AN398" s="332"/>
      <c r="AO398" s="348">
        <v>1</v>
      </c>
    </row>
    <row r="399" spans="1:41" ht="15">
      <c r="A399" s="333"/>
      <c r="B399" s="373" t="s">
        <v>829</v>
      </c>
      <c r="C399" s="374"/>
      <c r="D399" s="375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  <c r="AB399" s="376"/>
      <c r="AC399" s="376">
        <v>1</v>
      </c>
      <c r="AD399" s="376"/>
      <c r="AE399" s="376"/>
      <c r="AF399" s="376"/>
      <c r="AG399" s="376"/>
      <c r="AH399" s="376"/>
      <c r="AI399" s="376"/>
      <c r="AJ399" s="376"/>
      <c r="AK399" s="376"/>
      <c r="AL399" s="376"/>
      <c r="AM399" s="376"/>
      <c r="AN399" s="376"/>
      <c r="AO399" s="377">
        <v>1</v>
      </c>
    </row>
    <row r="400" spans="1:41" ht="15">
      <c r="A400" s="333"/>
      <c r="B400" s="329" t="s">
        <v>280</v>
      </c>
      <c r="C400" s="329" t="s">
        <v>501</v>
      </c>
      <c r="D400" s="331"/>
      <c r="E400" s="332"/>
      <c r="F400" s="332"/>
      <c r="G400" s="332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  <c r="T400" s="332"/>
      <c r="U400" s="332"/>
      <c r="V400" s="332"/>
      <c r="W400" s="332"/>
      <c r="X400" s="332"/>
      <c r="Y400" s="332"/>
      <c r="Z400" s="332"/>
      <c r="AA400" s="332"/>
      <c r="AB400" s="332"/>
      <c r="AC400" s="332">
        <v>1</v>
      </c>
      <c r="AD400" s="332"/>
      <c r="AE400" s="332"/>
      <c r="AF400" s="332"/>
      <c r="AG400" s="332"/>
      <c r="AH400" s="332"/>
      <c r="AI400" s="332"/>
      <c r="AJ400" s="332"/>
      <c r="AK400" s="332"/>
      <c r="AL400" s="332"/>
      <c r="AM400" s="332"/>
      <c r="AN400" s="332"/>
      <c r="AO400" s="348">
        <v>1</v>
      </c>
    </row>
    <row r="401" spans="1:41" ht="15">
      <c r="A401" s="333"/>
      <c r="B401" s="373" t="s">
        <v>830</v>
      </c>
      <c r="C401" s="374"/>
      <c r="D401" s="375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  <c r="AC401" s="376">
        <v>1</v>
      </c>
      <c r="AD401" s="376"/>
      <c r="AE401" s="376"/>
      <c r="AF401" s="376"/>
      <c r="AG401" s="376"/>
      <c r="AH401" s="376"/>
      <c r="AI401" s="376"/>
      <c r="AJ401" s="376"/>
      <c r="AK401" s="376"/>
      <c r="AL401" s="376"/>
      <c r="AM401" s="376"/>
      <c r="AN401" s="376"/>
      <c r="AO401" s="377">
        <v>1</v>
      </c>
    </row>
    <row r="402" spans="1:41" ht="15">
      <c r="A402" s="333"/>
      <c r="B402" s="329" t="s">
        <v>278</v>
      </c>
      <c r="C402" s="329" t="s">
        <v>547</v>
      </c>
      <c r="D402" s="331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32">
        <v>1</v>
      </c>
      <c r="P402" s="332"/>
      <c r="Q402" s="332"/>
      <c r="R402" s="332"/>
      <c r="S402" s="332"/>
      <c r="T402" s="332"/>
      <c r="U402" s="332"/>
      <c r="V402" s="332"/>
      <c r="W402" s="332"/>
      <c r="X402" s="332"/>
      <c r="Y402" s="332"/>
      <c r="Z402" s="332"/>
      <c r="AA402" s="332"/>
      <c r="AB402" s="332"/>
      <c r="AC402" s="332"/>
      <c r="AD402" s="332"/>
      <c r="AE402" s="332"/>
      <c r="AF402" s="332"/>
      <c r="AG402" s="332"/>
      <c r="AH402" s="332"/>
      <c r="AI402" s="332"/>
      <c r="AJ402" s="332"/>
      <c r="AK402" s="332"/>
      <c r="AL402" s="332"/>
      <c r="AM402" s="332"/>
      <c r="AN402" s="332"/>
      <c r="AO402" s="348">
        <v>1</v>
      </c>
    </row>
    <row r="403" spans="1:41" ht="15">
      <c r="A403" s="333"/>
      <c r="B403" s="373" t="s">
        <v>831</v>
      </c>
      <c r="C403" s="374"/>
      <c r="D403" s="375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>
        <v>1</v>
      </c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  <c r="AC403" s="376"/>
      <c r="AD403" s="376"/>
      <c r="AE403" s="376"/>
      <c r="AF403" s="376"/>
      <c r="AG403" s="376"/>
      <c r="AH403" s="376"/>
      <c r="AI403" s="376"/>
      <c r="AJ403" s="376"/>
      <c r="AK403" s="376"/>
      <c r="AL403" s="376"/>
      <c r="AM403" s="376"/>
      <c r="AN403" s="376"/>
      <c r="AO403" s="377">
        <v>1</v>
      </c>
    </row>
    <row r="404" spans="1:41" ht="15">
      <c r="A404" s="333"/>
      <c r="B404" s="329" t="s">
        <v>274</v>
      </c>
      <c r="C404" s="329" t="s">
        <v>515</v>
      </c>
      <c r="D404" s="331"/>
      <c r="E404" s="332"/>
      <c r="F404" s="332"/>
      <c r="G404" s="332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  <c r="T404" s="332"/>
      <c r="U404" s="332"/>
      <c r="V404" s="332"/>
      <c r="W404" s="332"/>
      <c r="X404" s="332"/>
      <c r="Y404" s="332"/>
      <c r="Z404" s="332"/>
      <c r="AA404" s="332"/>
      <c r="AB404" s="332"/>
      <c r="AC404" s="332"/>
      <c r="AD404" s="332">
        <v>1</v>
      </c>
      <c r="AE404" s="332"/>
      <c r="AF404" s="332"/>
      <c r="AG404" s="332"/>
      <c r="AH404" s="332"/>
      <c r="AI404" s="332"/>
      <c r="AJ404" s="332"/>
      <c r="AK404" s="332"/>
      <c r="AL404" s="332"/>
      <c r="AM404" s="332"/>
      <c r="AN404" s="332"/>
      <c r="AO404" s="348">
        <v>1</v>
      </c>
    </row>
    <row r="405" spans="1:41" ht="15">
      <c r="A405" s="333"/>
      <c r="B405" s="373" t="s">
        <v>832</v>
      </c>
      <c r="C405" s="374"/>
      <c r="D405" s="375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  <c r="AB405" s="376"/>
      <c r="AC405" s="376"/>
      <c r="AD405" s="376">
        <v>1</v>
      </c>
      <c r="AE405" s="376"/>
      <c r="AF405" s="376"/>
      <c r="AG405" s="376"/>
      <c r="AH405" s="376"/>
      <c r="AI405" s="376"/>
      <c r="AJ405" s="376"/>
      <c r="AK405" s="376"/>
      <c r="AL405" s="376"/>
      <c r="AM405" s="376"/>
      <c r="AN405" s="376"/>
      <c r="AO405" s="377">
        <v>1</v>
      </c>
    </row>
    <row r="406" spans="1:41" ht="15">
      <c r="A406" s="333"/>
      <c r="B406" s="329" t="s">
        <v>273</v>
      </c>
      <c r="C406" s="329" t="s">
        <v>483</v>
      </c>
      <c r="D406" s="331"/>
      <c r="E406" s="332"/>
      <c r="F406" s="332"/>
      <c r="G406" s="332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  <c r="T406" s="332"/>
      <c r="U406" s="332"/>
      <c r="V406" s="332"/>
      <c r="W406" s="332"/>
      <c r="X406" s="332"/>
      <c r="Y406" s="332"/>
      <c r="Z406" s="332"/>
      <c r="AA406" s="332">
        <v>1</v>
      </c>
      <c r="AB406" s="332"/>
      <c r="AC406" s="332"/>
      <c r="AD406" s="332"/>
      <c r="AE406" s="332"/>
      <c r="AF406" s="332"/>
      <c r="AG406" s="332"/>
      <c r="AH406" s="332"/>
      <c r="AI406" s="332"/>
      <c r="AJ406" s="332"/>
      <c r="AK406" s="332"/>
      <c r="AL406" s="332"/>
      <c r="AM406" s="332"/>
      <c r="AN406" s="332"/>
      <c r="AO406" s="348">
        <v>1</v>
      </c>
    </row>
    <row r="407" spans="1:41" ht="15">
      <c r="A407" s="333"/>
      <c r="B407" s="373" t="s">
        <v>833</v>
      </c>
      <c r="C407" s="374"/>
      <c r="D407" s="375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>
        <v>1</v>
      </c>
      <c r="AB407" s="376"/>
      <c r="AC407" s="376"/>
      <c r="AD407" s="376"/>
      <c r="AE407" s="376"/>
      <c r="AF407" s="376"/>
      <c r="AG407" s="376"/>
      <c r="AH407" s="376"/>
      <c r="AI407" s="376"/>
      <c r="AJ407" s="376"/>
      <c r="AK407" s="376"/>
      <c r="AL407" s="376"/>
      <c r="AM407" s="376"/>
      <c r="AN407" s="376"/>
      <c r="AO407" s="377">
        <v>1</v>
      </c>
    </row>
    <row r="408" spans="1:41" ht="15">
      <c r="A408" s="333"/>
      <c r="B408" s="329" t="s">
        <v>174</v>
      </c>
      <c r="C408" s="329" t="s">
        <v>683</v>
      </c>
      <c r="D408" s="331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  <c r="T408" s="332"/>
      <c r="U408" s="332"/>
      <c r="V408" s="332"/>
      <c r="W408" s="332"/>
      <c r="X408" s="332"/>
      <c r="Y408" s="332"/>
      <c r="Z408" s="332"/>
      <c r="AA408" s="332"/>
      <c r="AB408" s="332"/>
      <c r="AC408" s="332"/>
      <c r="AD408" s="332"/>
      <c r="AE408" s="332"/>
      <c r="AF408" s="332"/>
      <c r="AG408" s="332"/>
      <c r="AH408" s="332"/>
      <c r="AI408" s="332">
        <v>1</v>
      </c>
      <c r="AJ408" s="332"/>
      <c r="AK408" s="332"/>
      <c r="AL408" s="332"/>
      <c r="AM408" s="332"/>
      <c r="AN408" s="332"/>
      <c r="AO408" s="348">
        <v>1</v>
      </c>
    </row>
    <row r="409" spans="1:41" ht="15">
      <c r="A409" s="333"/>
      <c r="B409" s="373" t="s">
        <v>834</v>
      </c>
      <c r="C409" s="374"/>
      <c r="D409" s="375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  <c r="AB409" s="376"/>
      <c r="AC409" s="376"/>
      <c r="AD409" s="376"/>
      <c r="AE409" s="376"/>
      <c r="AF409" s="376"/>
      <c r="AG409" s="376"/>
      <c r="AH409" s="376"/>
      <c r="AI409" s="376">
        <v>1</v>
      </c>
      <c r="AJ409" s="376"/>
      <c r="AK409" s="376"/>
      <c r="AL409" s="376"/>
      <c r="AM409" s="376"/>
      <c r="AN409" s="376"/>
      <c r="AO409" s="377">
        <v>1</v>
      </c>
    </row>
    <row r="410" spans="1:41" ht="15">
      <c r="A410" s="333"/>
      <c r="B410" s="329" t="s">
        <v>277</v>
      </c>
      <c r="C410" s="329" t="s">
        <v>484</v>
      </c>
      <c r="D410" s="331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  <c r="T410" s="332"/>
      <c r="U410" s="332"/>
      <c r="V410" s="332"/>
      <c r="W410" s="332"/>
      <c r="X410" s="332"/>
      <c r="Y410" s="332"/>
      <c r="Z410" s="332"/>
      <c r="AA410" s="332">
        <v>1</v>
      </c>
      <c r="AB410" s="332"/>
      <c r="AC410" s="332"/>
      <c r="AD410" s="332"/>
      <c r="AE410" s="332"/>
      <c r="AF410" s="332"/>
      <c r="AG410" s="332"/>
      <c r="AH410" s="332"/>
      <c r="AI410" s="332"/>
      <c r="AJ410" s="332"/>
      <c r="AK410" s="332"/>
      <c r="AL410" s="332"/>
      <c r="AM410" s="332"/>
      <c r="AN410" s="332"/>
      <c r="AO410" s="348">
        <v>1</v>
      </c>
    </row>
    <row r="411" spans="1:41" ht="15">
      <c r="A411" s="333"/>
      <c r="B411" s="373" t="s">
        <v>835</v>
      </c>
      <c r="C411" s="374"/>
      <c r="D411" s="375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>
        <v>1</v>
      </c>
      <c r="AB411" s="376"/>
      <c r="AC411" s="376"/>
      <c r="AD411" s="376"/>
      <c r="AE411" s="376"/>
      <c r="AF411" s="376"/>
      <c r="AG411" s="376"/>
      <c r="AH411" s="376"/>
      <c r="AI411" s="376"/>
      <c r="AJ411" s="376"/>
      <c r="AK411" s="376"/>
      <c r="AL411" s="376"/>
      <c r="AM411" s="376"/>
      <c r="AN411" s="376"/>
      <c r="AO411" s="377">
        <v>1</v>
      </c>
    </row>
    <row r="412" spans="1:41" ht="15">
      <c r="A412" s="333"/>
      <c r="B412" s="329" t="s">
        <v>275</v>
      </c>
      <c r="C412" s="329" t="s">
        <v>482</v>
      </c>
      <c r="D412" s="331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>
        <v>1</v>
      </c>
      <c r="AB412" s="332"/>
      <c r="AC412" s="332"/>
      <c r="AD412" s="332"/>
      <c r="AE412" s="332"/>
      <c r="AF412" s="332"/>
      <c r="AG412" s="332"/>
      <c r="AH412" s="332"/>
      <c r="AI412" s="332"/>
      <c r="AJ412" s="332"/>
      <c r="AK412" s="332"/>
      <c r="AL412" s="332"/>
      <c r="AM412" s="332"/>
      <c r="AN412" s="332"/>
      <c r="AO412" s="348">
        <v>1</v>
      </c>
    </row>
    <row r="413" spans="1:41" ht="15">
      <c r="A413" s="333"/>
      <c r="B413" s="373" t="s">
        <v>836</v>
      </c>
      <c r="C413" s="374"/>
      <c r="D413" s="375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>
        <v>1</v>
      </c>
      <c r="AB413" s="376"/>
      <c r="AC413" s="376"/>
      <c r="AD413" s="376"/>
      <c r="AE413" s="376"/>
      <c r="AF413" s="376"/>
      <c r="AG413" s="376"/>
      <c r="AH413" s="376"/>
      <c r="AI413" s="376"/>
      <c r="AJ413" s="376"/>
      <c r="AK413" s="376"/>
      <c r="AL413" s="376"/>
      <c r="AM413" s="376"/>
      <c r="AN413" s="376"/>
      <c r="AO413" s="377">
        <v>1</v>
      </c>
    </row>
    <row r="414" spans="1:41">
      <c r="A414" s="378" t="s">
        <v>837</v>
      </c>
      <c r="B414" s="379"/>
      <c r="C414" s="379"/>
      <c r="D414" s="380"/>
      <c r="E414" s="381"/>
      <c r="F414" s="381"/>
      <c r="G414" s="381"/>
      <c r="H414" s="381"/>
      <c r="I414" s="381">
        <v>1</v>
      </c>
      <c r="J414" s="381"/>
      <c r="K414" s="381"/>
      <c r="L414" s="381">
        <v>1</v>
      </c>
      <c r="M414" s="381"/>
      <c r="N414" s="381">
        <v>2</v>
      </c>
      <c r="O414" s="381">
        <v>1</v>
      </c>
      <c r="P414" s="381"/>
      <c r="Q414" s="381"/>
      <c r="R414" s="381"/>
      <c r="S414" s="381"/>
      <c r="T414" s="381"/>
      <c r="U414" s="381"/>
      <c r="V414" s="381"/>
      <c r="W414" s="381">
        <v>1</v>
      </c>
      <c r="X414" s="381"/>
      <c r="Y414" s="381"/>
      <c r="Z414" s="381"/>
      <c r="AA414" s="381">
        <v>3</v>
      </c>
      <c r="AB414" s="381"/>
      <c r="AC414" s="381">
        <v>2</v>
      </c>
      <c r="AD414" s="381">
        <v>1</v>
      </c>
      <c r="AE414" s="381">
        <v>3</v>
      </c>
      <c r="AF414" s="381"/>
      <c r="AG414" s="381"/>
      <c r="AH414" s="381"/>
      <c r="AI414" s="381">
        <v>1</v>
      </c>
      <c r="AJ414" s="381"/>
      <c r="AK414" s="381"/>
      <c r="AL414" s="381"/>
      <c r="AM414" s="381"/>
      <c r="AN414" s="381"/>
      <c r="AO414" s="382">
        <v>16</v>
      </c>
    </row>
    <row r="415" spans="1:41" ht="15">
      <c r="A415" s="329" t="s">
        <v>32</v>
      </c>
      <c r="B415" s="329" t="s">
        <v>267</v>
      </c>
      <c r="C415" s="329" t="s">
        <v>453</v>
      </c>
      <c r="D415" s="331"/>
      <c r="E415" s="332"/>
      <c r="F415" s="332"/>
      <c r="G415" s="332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>
        <v>1</v>
      </c>
      <c r="T415" s="332"/>
      <c r="U415" s="332"/>
      <c r="V415" s="332"/>
      <c r="W415" s="332">
        <v>1</v>
      </c>
      <c r="X415" s="332"/>
      <c r="Y415" s="332"/>
      <c r="Z415" s="332"/>
      <c r="AA415" s="332"/>
      <c r="AB415" s="332"/>
      <c r="AC415" s="332"/>
      <c r="AD415" s="332"/>
      <c r="AE415" s="332"/>
      <c r="AF415" s="332"/>
      <c r="AG415" s="332"/>
      <c r="AH415" s="332"/>
      <c r="AI415" s="332"/>
      <c r="AJ415" s="332"/>
      <c r="AK415" s="332"/>
      <c r="AL415" s="332"/>
      <c r="AM415" s="332"/>
      <c r="AN415" s="332"/>
      <c r="AO415" s="348">
        <v>2</v>
      </c>
    </row>
    <row r="416" spans="1:41" ht="15">
      <c r="A416" s="333"/>
      <c r="B416" s="333"/>
      <c r="C416" s="334" t="s">
        <v>447</v>
      </c>
      <c r="D416" s="335"/>
      <c r="E416" s="336"/>
      <c r="F416" s="336"/>
      <c r="G416" s="336"/>
      <c r="H416" s="336"/>
      <c r="I416" s="336"/>
      <c r="J416" s="336"/>
      <c r="K416" s="336"/>
      <c r="L416" s="336"/>
      <c r="M416" s="336"/>
      <c r="N416" s="336"/>
      <c r="O416" s="336"/>
      <c r="P416" s="336">
        <v>1</v>
      </c>
      <c r="Q416" s="336"/>
      <c r="R416" s="336"/>
      <c r="S416" s="336">
        <v>1</v>
      </c>
      <c r="T416" s="336">
        <v>2</v>
      </c>
      <c r="U416" s="336"/>
      <c r="V416" s="336"/>
      <c r="W416" s="336"/>
      <c r="X416" s="336"/>
      <c r="Y416" s="336"/>
      <c r="Z416" s="336"/>
      <c r="AA416" s="336"/>
      <c r="AB416" s="336"/>
      <c r="AC416" s="336"/>
      <c r="AD416" s="336"/>
      <c r="AE416" s="336"/>
      <c r="AF416" s="336"/>
      <c r="AG416" s="336"/>
      <c r="AH416" s="336"/>
      <c r="AI416" s="336"/>
      <c r="AJ416" s="336"/>
      <c r="AK416" s="336"/>
      <c r="AL416" s="336"/>
      <c r="AM416" s="336"/>
      <c r="AN416" s="336"/>
      <c r="AO416" s="349">
        <v>4</v>
      </c>
    </row>
    <row r="417" spans="1:41" ht="15">
      <c r="A417" s="333"/>
      <c r="B417" s="333"/>
      <c r="C417" s="334" t="s">
        <v>886</v>
      </c>
      <c r="D417" s="335"/>
      <c r="E417" s="336"/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36"/>
      <c r="R417" s="336"/>
      <c r="S417" s="336"/>
      <c r="T417" s="336"/>
      <c r="U417" s="336"/>
      <c r="V417" s="336"/>
      <c r="W417" s="336"/>
      <c r="X417" s="336"/>
      <c r="Y417" s="336"/>
      <c r="Z417" s="336"/>
      <c r="AA417" s="336"/>
      <c r="AB417" s="336"/>
      <c r="AC417" s="336"/>
      <c r="AD417" s="336"/>
      <c r="AE417" s="336"/>
      <c r="AF417" s="336"/>
      <c r="AG417" s="336"/>
      <c r="AH417" s="336"/>
      <c r="AI417" s="336"/>
      <c r="AJ417" s="336"/>
      <c r="AK417" s="336"/>
      <c r="AL417" s="336"/>
      <c r="AM417" s="336"/>
      <c r="AN417" s="336">
        <v>1</v>
      </c>
      <c r="AO417" s="349">
        <v>1</v>
      </c>
    </row>
    <row r="418" spans="1:41" ht="15">
      <c r="A418" s="333"/>
      <c r="B418" s="333"/>
      <c r="C418" s="334" t="s">
        <v>675</v>
      </c>
      <c r="D418" s="335"/>
      <c r="E418" s="336"/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36"/>
      <c r="R418" s="336"/>
      <c r="S418" s="336"/>
      <c r="T418" s="336"/>
      <c r="U418" s="336"/>
      <c r="V418" s="336"/>
      <c r="W418" s="336"/>
      <c r="X418" s="336"/>
      <c r="Y418" s="336"/>
      <c r="Z418" s="336"/>
      <c r="AA418" s="336"/>
      <c r="AB418" s="336"/>
      <c r="AC418" s="336"/>
      <c r="AD418" s="336"/>
      <c r="AE418" s="336"/>
      <c r="AF418" s="336"/>
      <c r="AG418" s="336"/>
      <c r="AH418" s="336">
        <v>1</v>
      </c>
      <c r="AI418" s="336"/>
      <c r="AJ418" s="336"/>
      <c r="AK418" s="336"/>
      <c r="AL418" s="336"/>
      <c r="AM418" s="336"/>
      <c r="AN418" s="336"/>
      <c r="AO418" s="349">
        <v>1</v>
      </c>
    </row>
    <row r="419" spans="1:41" ht="15">
      <c r="A419" s="333"/>
      <c r="B419" s="333"/>
      <c r="C419" s="334" t="s">
        <v>452</v>
      </c>
      <c r="D419" s="335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>
        <v>1</v>
      </c>
      <c r="S419" s="336">
        <v>1</v>
      </c>
      <c r="T419" s="336">
        <v>1</v>
      </c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49">
        <v>3</v>
      </c>
    </row>
    <row r="420" spans="1:41" ht="15">
      <c r="A420" s="333"/>
      <c r="B420" s="333"/>
      <c r="C420" s="334" t="s">
        <v>492</v>
      </c>
      <c r="D420" s="335"/>
      <c r="E420" s="336"/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36"/>
      <c r="R420" s="336"/>
      <c r="S420" s="336"/>
      <c r="T420" s="336"/>
      <c r="U420" s="336"/>
      <c r="V420" s="336"/>
      <c r="W420" s="336"/>
      <c r="X420" s="336"/>
      <c r="Y420" s="336"/>
      <c r="Z420" s="336"/>
      <c r="AA420" s="336"/>
      <c r="AB420" s="336">
        <v>2</v>
      </c>
      <c r="AC420" s="336">
        <v>3</v>
      </c>
      <c r="AD420" s="336">
        <v>1</v>
      </c>
      <c r="AE420" s="336"/>
      <c r="AF420" s="336"/>
      <c r="AG420" s="336"/>
      <c r="AH420" s="336">
        <v>1</v>
      </c>
      <c r="AI420" s="336"/>
      <c r="AJ420" s="336"/>
      <c r="AK420" s="336"/>
      <c r="AL420" s="336"/>
      <c r="AM420" s="336"/>
      <c r="AN420" s="336"/>
      <c r="AO420" s="349">
        <v>7</v>
      </c>
    </row>
    <row r="421" spans="1:41" ht="15">
      <c r="A421" s="333"/>
      <c r="B421" s="333"/>
      <c r="C421" s="334" t="s">
        <v>468</v>
      </c>
      <c r="D421" s="335"/>
      <c r="E421" s="336"/>
      <c r="F421" s="336"/>
      <c r="G421" s="336"/>
      <c r="H421" s="336"/>
      <c r="I421" s="336"/>
      <c r="J421" s="336"/>
      <c r="K421" s="336"/>
      <c r="L421" s="336"/>
      <c r="M421" s="336"/>
      <c r="N421" s="336"/>
      <c r="O421" s="336"/>
      <c r="P421" s="336"/>
      <c r="Q421" s="336"/>
      <c r="R421" s="336"/>
      <c r="S421" s="336"/>
      <c r="T421" s="336"/>
      <c r="U421" s="336"/>
      <c r="V421" s="336"/>
      <c r="W421" s="336">
        <v>1</v>
      </c>
      <c r="X421" s="336"/>
      <c r="Y421" s="336">
        <v>1</v>
      </c>
      <c r="Z421" s="336"/>
      <c r="AA421" s="336"/>
      <c r="AB421" s="336"/>
      <c r="AC421" s="336">
        <v>3</v>
      </c>
      <c r="AD421" s="336">
        <v>2</v>
      </c>
      <c r="AE421" s="336">
        <v>3</v>
      </c>
      <c r="AF421" s="336"/>
      <c r="AG421" s="336"/>
      <c r="AH421" s="336"/>
      <c r="AI421" s="336"/>
      <c r="AJ421" s="336"/>
      <c r="AK421" s="336"/>
      <c r="AL421" s="336"/>
      <c r="AM421" s="336"/>
      <c r="AN421" s="336"/>
      <c r="AO421" s="349">
        <v>10</v>
      </c>
    </row>
    <row r="422" spans="1:41" ht="15">
      <c r="A422" s="333"/>
      <c r="B422" s="373" t="s">
        <v>838</v>
      </c>
      <c r="C422" s="374"/>
      <c r="D422" s="375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>
        <v>1</v>
      </c>
      <c r="Q422" s="376"/>
      <c r="R422" s="376">
        <v>1</v>
      </c>
      <c r="S422" s="376">
        <v>3</v>
      </c>
      <c r="T422" s="376">
        <v>3</v>
      </c>
      <c r="U422" s="376"/>
      <c r="V422" s="376"/>
      <c r="W422" s="376">
        <v>2</v>
      </c>
      <c r="X422" s="376"/>
      <c r="Y422" s="376">
        <v>1</v>
      </c>
      <c r="Z422" s="376"/>
      <c r="AA422" s="376"/>
      <c r="AB422" s="376">
        <v>2</v>
      </c>
      <c r="AC422" s="376">
        <v>6</v>
      </c>
      <c r="AD422" s="376">
        <v>3</v>
      </c>
      <c r="AE422" s="376">
        <v>3</v>
      </c>
      <c r="AF422" s="376"/>
      <c r="AG422" s="376"/>
      <c r="AH422" s="376">
        <v>2</v>
      </c>
      <c r="AI422" s="376"/>
      <c r="AJ422" s="376"/>
      <c r="AK422" s="376"/>
      <c r="AL422" s="376"/>
      <c r="AM422" s="376"/>
      <c r="AN422" s="376">
        <v>1</v>
      </c>
      <c r="AO422" s="377">
        <v>28</v>
      </c>
    </row>
    <row r="423" spans="1:41" ht="15">
      <c r="A423" s="333"/>
      <c r="B423" s="329" t="s">
        <v>269</v>
      </c>
      <c r="C423" s="329" t="s">
        <v>440</v>
      </c>
      <c r="D423" s="331"/>
      <c r="E423" s="332"/>
      <c r="F423" s="332"/>
      <c r="G423" s="332"/>
      <c r="H423" s="332"/>
      <c r="I423" s="332"/>
      <c r="J423" s="332"/>
      <c r="K423" s="332"/>
      <c r="L423" s="332"/>
      <c r="M423" s="332"/>
      <c r="N423" s="332"/>
      <c r="O423" s="332"/>
      <c r="P423" s="332">
        <v>2</v>
      </c>
      <c r="Q423" s="332"/>
      <c r="R423" s="332">
        <v>2</v>
      </c>
      <c r="S423" s="332">
        <v>1</v>
      </c>
      <c r="T423" s="332">
        <v>2</v>
      </c>
      <c r="U423" s="332">
        <v>1</v>
      </c>
      <c r="V423" s="332"/>
      <c r="W423" s="332">
        <v>1</v>
      </c>
      <c r="X423" s="332"/>
      <c r="Y423" s="332"/>
      <c r="Z423" s="332"/>
      <c r="AA423" s="332"/>
      <c r="AB423" s="332"/>
      <c r="AC423" s="332">
        <v>3</v>
      </c>
      <c r="AD423" s="332"/>
      <c r="AE423" s="332"/>
      <c r="AF423" s="332"/>
      <c r="AG423" s="332"/>
      <c r="AH423" s="332"/>
      <c r="AI423" s="332"/>
      <c r="AJ423" s="332"/>
      <c r="AK423" s="332"/>
      <c r="AL423" s="332"/>
      <c r="AM423" s="332"/>
      <c r="AN423" s="332"/>
      <c r="AO423" s="348">
        <v>12</v>
      </c>
    </row>
    <row r="424" spans="1:41" ht="15">
      <c r="A424" s="333"/>
      <c r="B424" s="333"/>
      <c r="C424" s="334" t="s">
        <v>446</v>
      </c>
      <c r="D424" s="335"/>
      <c r="E424" s="336"/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>
        <v>1</v>
      </c>
      <c r="Q424" s="336"/>
      <c r="R424" s="336"/>
      <c r="S424" s="336"/>
      <c r="T424" s="336"/>
      <c r="U424" s="336"/>
      <c r="V424" s="336"/>
      <c r="W424" s="336"/>
      <c r="X424" s="336"/>
      <c r="Y424" s="336"/>
      <c r="Z424" s="336"/>
      <c r="AA424" s="336">
        <v>1</v>
      </c>
      <c r="AB424" s="336"/>
      <c r="AC424" s="336"/>
      <c r="AD424" s="336"/>
      <c r="AE424" s="336"/>
      <c r="AF424" s="336"/>
      <c r="AG424" s="336"/>
      <c r="AH424" s="336"/>
      <c r="AI424" s="336"/>
      <c r="AJ424" s="336"/>
      <c r="AK424" s="336"/>
      <c r="AL424" s="336"/>
      <c r="AM424" s="336"/>
      <c r="AN424" s="336"/>
      <c r="AO424" s="349">
        <v>2</v>
      </c>
    </row>
    <row r="425" spans="1:41" ht="15">
      <c r="A425" s="333"/>
      <c r="B425" s="333"/>
      <c r="C425" s="334" t="s">
        <v>466</v>
      </c>
      <c r="D425" s="335"/>
      <c r="E425" s="336"/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36"/>
      <c r="R425" s="336"/>
      <c r="S425" s="336"/>
      <c r="T425" s="336"/>
      <c r="U425" s="336"/>
      <c r="V425" s="336"/>
      <c r="W425" s="336">
        <v>1</v>
      </c>
      <c r="X425" s="336"/>
      <c r="Y425" s="336"/>
      <c r="Z425" s="336"/>
      <c r="AA425" s="336"/>
      <c r="AB425" s="336"/>
      <c r="AC425" s="336"/>
      <c r="AD425" s="336"/>
      <c r="AE425" s="336"/>
      <c r="AF425" s="336">
        <v>1</v>
      </c>
      <c r="AG425" s="336"/>
      <c r="AH425" s="336"/>
      <c r="AI425" s="336"/>
      <c r="AJ425" s="336"/>
      <c r="AK425" s="336"/>
      <c r="AL425" s="336"/>
      <c r="AM425" s="336"/>
      <c r="AN425" s="336"/>
      <c r="AO425" s="349">
        <v>2</v>
      </c>
    </row>
    <row r="426" spans="1:41" ht="15">
      <c r="A426" s="333"/>
      <c r="B426" s="333"/>
      <c r="C426" s="334" t="s">
        <v>396</v>
      </c>
      <c r="D426" s="335"/>
      <c r="E426" s="336">
        <v>1</v>
      </c>
      <c r="F426" s="336"/>
      <c r="G426" s="336"/>
      <c r="H426" s="336"/>
      <c r="I426" s="336"/>
      <c r="J426" s="336"/>
      <c r="K426" s="336"/>
      <c r="L426" s="336"/>
      <c r="M426" s="336"/>
      <c r="N426" s="336"/>
      <c r="O426" s="336"/>
      <c r="P426" s="336"/>
      <c r="Q426" s="336"/>
      <c r="R426" s="336"/>
      <c r="S426" s="336"/>
      <c r="T426" s="336"/>
      <c r="U426" s="336"/>
      <c r="V426" s="336"/>
      <c r="W426" s="336"/>
      <c r="X426" s="336"/>
      <c r="Y426" s="336"/>
      <c r="Z426" s="336"/>
      <c r="AA426" s="336"/>
      <c r="AB426" s="336"/>
      <c r="AC426" s="336"/>
      <c r="AD426" s="336"/>
      <c r="AE426" s="336"/>
      <c r="AF426" s="336"/>
      <c r="AG426" s="336"/>
      <c r="AH426" s="336"/>
      <c r="AI426" s="336"/>
      <c r="AJ426" s="336"/>
      <c r="AK426" s="336"/>
      <c r="AL426" s="336"/>
      <c r="AM426" s="336"/>
      <c r="AN426" s="336"/>
      <c r="AO426" s="349">
        <v>1</v>
      </c>
    </row>
    <row r="427" spans="1:41" ht="15">
      <c r="A427" s="333"/>
      <c r="B427" s="333"/>
      <c r="C427" s="334" t="s">
        <v>441</v>
      </c>
      <c r="D427" s="335"/>
      <c r="E427" s="336"/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>
        <v>1</v>
      </c>
      <c r="Q427" s="336"/>
      <c r="R427" s="336"/>
      <c r="S427" s="336"/>
      <c r="T427" s="336"/>
      <c r="U427" s="336"/>
      <c r="V427" s="336"/>
      <c r="W427" s="336"/>
      <c r="X427" s="336"/>
      <c r="Y427" s="336"/>
      <c r="Z427" s="336"/>
      <c r="AA427" s="336"/>
      <c r="AB427" s="336"/>
      <c r="AC427" s="336"/>
      <c r="AD427" s="336"/>
      <c r="AE427" s="336"/>
      <c r="AF427" s="336"/>
      <c r="AG427" s="336"/>
      <c r="AH427" s="336"/>
      <c r="AI427" s="336"/>
      <c r="AJ427" s="336"/>
      <c r="AK427" s="336"/>
      <c r="AL427" s="336"/>
      <c r="AM427" s="336"/>
      <c r="AN427" s="336"/>
      <c r="AO427" s="349">
        <v>1</v>
      </c>
    </row>
    <row r="428" spans="1:41" ht="15">
      <c r="A428" s="333"/>
      <c r="B428" s="373" t="s">
        <v>839</v>
      </c>
      <c r="C428" s="374"/>
      <c r="D428" s="375"/>
      <c r="E428" s="376">
        <v>1</v>
      </c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>
        <v>4</v>
      </c>
      <c r="Q428" s="376"/>
      <c r="R428" s="376">
        <v>2</v>
      </c>
      <c r="S428" s="376">
        <v>1</v>
      </c>
      <c r="T428" s="376">
        <v>2</v>
      </c>
      <c r="U428" s="376">
        <v>1</v>
      </c>
      <c r="V428" s="376"/>
      <c r="W428" s="376">
        <v>2</v>
      </c>
      <c r="X428" s="376"/>
      <c r="Y428" s="376"/>
      <c r="Z428" s="376"/>
      <c r="AA428" s="376">
        <v>1</v>
      </c>
      <c r="AB428" s="376"/>
      <c r="AC428" s="376">
        <v>3</v>
      </c>
      <c r="AD428" s="376"/>
      <c r="AE428" s="376"/>
      <c r="AF428" s="376">
        <v>1</v>
      </c>
      <c r="AG428" s="376"/>
      <c r="AH428" s="376"/>
      <c r="AI428" s="376"/>
      <c r="AJ428" s="376"/>
      <c r="AK428" s="376"/>
      <c r="AL428" s="376"/>
      <c r="AM428" s="376"/>
      <c r="AN428" s="376"/>
      <c r="AO428" s="377">
        <v>18</v>
      </c>
    </row>
    <row r="429" spans="1:41" ht="15">
      <c r="A429" s="333"/>
      <c r="B429" s="329" t="s">
        <v>32</v>
      </c>
      <c r="C429" s="329" t="s">
        <v>518</v>
      </c>
      <c r="D429" s="331"/>
      <c r="E429" s="332"/>
      <c r="F429" s="332"/>
      <c r="G429" s="332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  <c r="T429" s="332"/>
      <c r="U429" s="332"/>
      <c r="V429" s="332"/>
      <c r="W429" s="332"/>
      <c r="X429" s="332"/>
      <c r="Y429" s="332"/>
      <c r="Z429" s="332"/>
      <c r="AA429" s="332"/>
      <c r="AB429" s="332"/>
      <c r="AC429" s="332">
        <v>1</v>
      </c>
      <c r="AD429" s="332"/>
      <c r="AE429" s="332"/>
      <c r="AF429" s="332"/>
      <c r="AG429" s="332"/>
      <c r="AH429" s="332"/>
      <c r="AI429" s="332"/>
      <c r="AJ429" s="332"/>
      <c r="AK429" s="332"/>
      <c r="AL429" s="332"/>
      <c r="AM429" s="332"/>
      <c r="AN429" s="332"/>
      <c r="AO429" s="348">
        <v>1</v>
      </c>
    </row>
    <row r="430" spans="1:41" ht="15">
      <c r="A430" s="333"/>
      <c r="B430" s="333"/>
      <c r="C430" s="334" t="s">
        <v>555</v>
      </c>
      <c r="D430" s="335"/>
      <c r="E430" s="336"/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6"/>
      <c r="V430" s="336"/>
      <c r="W430" s="336"/>
      <c r="X430" s="336"/>
      <c r="Y430" s="336"/>
      <c r="Z430" s="336"/>
      <c r="AA430" s="336"/>
      <c r="AB430" s="336"/>
      <c r="AC430" s="336"/>
      <c r="AD430" s="336"/>
      <c r="AE430" s="336"/>
      <c r="AF430" s="336">
        <v>1</v>
      </c>
      <c r="AG430" s="336"/>
      <c r="AH430" s="336">
        <v>1</v>
      </c>
      <c r="AI430" s="336">
        <v>1</v>
      </c>
      <c r="AJ430" s="336"/>
      <c r="AK430" s="336"/>
      <c r="AL430" s="336"/>
      <c r="AM430" s="336"/>
      <c r="AN430" s="336"/>
      <c r="AO430" s="349">
        <v>3</v>
      </c>
    </row>
    <row r="431" spans="1:41" ht="15">
      <c r="A431" s="333"/>
      <c r="B431" s="333"/>
      <c r="C431" s="334" t="s">
        <v>391</v>
      </c>
      <c r="D431" s="335"/>
      <c r="E431" s="336">
        <v>1</v>
      </c>
      <c r="F431" s="336"/>
      <c r="G431" s="336"/>
      <c r="H431" s="336"/>
      <c r="I431" s="336"/>
      <c r="J431" s="336"/>
      <c r="K431" s="336"/>
      <c r="L431" s="336"/>
      <c r="M431" s="336"/>
      <c r="N431" s="336"/>
      <c r="O431" s="336"/>
      <c r="P431" s="336"/>
      <c r="Q431" s="336"/>
      <c r="R431" s="336"/>
      <c r="S431" s="336"/>
      <c r="T431" s="336">
        <v>1</v>
      </c>
      <c r="U431" s="336"/>
      <c r="V431" s="336"/>
      <c r="W431" s="336"/>
      <c r="X431" s="336"/>
      <c r="Y431" s="336"/>
      <c r="Z431" s="336"/>
      <c r="AA431" s="336"/>
      <c r="AB431" s="336"/>
      <c r="AC431" s="336"/>
      <c r="AD431" s="336"/>
      <c r="AE431" s="336"/>
      <c r="AF431" s="336"/>
      <c r="AG431" s="336"/>
      <c r="AH431" s="336"/>
      <c r="AI431" s="336"/>
      <c r="AJ431" s="336"/>
      <c r="AK431" s="336"/>
      <c r="AL431" s="336"/>
      <c r="AM431" s="336"/>
      <c r="AN431" s="336"/>
      <c r="AO431" s="349">
        <v>2</v>
      </c>
    </row>
    <row r="432" spans="1:41" ht="15">
      <c r="A432" s="333"/>
      <c r="B432" s="333"/>
      <c r="C432" s="334" t="s">
        <v>32</v>
      </c>
      <c r="D432" s="335"/>
      <c r="E432" s="336"/>
      <c r="F432" s="336"/>
      <c r="G432" s="336"/>
      <c r="H432" s="336"/>
      <c r="I432" s="336"/>
      <c r="J432" s="336"/>
      <c r="K432" s="336"/>
      <c r="L432" s="336"/>
      <c r="M432" s="336"/>
      <c r="N432" s="336"/>
      <c r="O432" s="336"/>
      <c r="P432" s="336"/>
      <c r="Q432" s="336"/>
      <c r="R432" s="336"/>
      <c r="S432" s="336"/>
      <c r="T432" s="336"/>
      <c r="U432" s="336"/>
      <c r="V432" s="336"/>
      <c r="W432" s="336"/>
      <c r="X432" s="336"/>
      <c r="Y432" s="336"/>
      <c r="Z432" s="336"/>
      <c r="AA432" s="336"/>
      <c r="AB432" s="336"/>
      <c r="AC432" s="336">
        <v>1</v>
      </c>
      <c r="AD432" s="336"/>
      <c r="AE432" s="336"/>
      <c r="AF432" s="336"/>
      <c r="AG432" s="336">
        <v>1</v>
      </c>
      <c r="AH432" s="336">
        <v>1</v>
      </c>
      <c r="AI432" s="336">
        <v>1</v>
      </c>
      <c r="AJ432" s="336"/>
      <c r="AK432" s="336"/>
      <c r="AL432" s="336"/>
      <c r="AM432" s="336"/>
      <c r="AN432" s="336"/>
      <c r="AO432" s="349">
        <v>4</v>
      </c>
    </row>
    <row r="433" spans="1:41" ht="15">
      <c r="A433" s="333"/>
      <c r="B433" s="373" t="s">
        <v>840</v>
      </c>
      <c r="C433" s="374"/>
      <c r="D433" s="375"/>
      <c r="E433" s="376">
        <v>1</v>
      </c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>
        <v>1</v>
      </c>
      <c r="U433" s="376"/>
      <c r="V433" s="376"/>
      <c r="W433" s="376"/>
      <c r="X433" s="376"/>
      <c r="Y433" s="376"/>
      <c r="Z433" s="376"/>
      <c r="AA433" s="376"/>
      <c r="AB433" s="376"/>
      <c r="AC433" s="376">
        <v>2</v>
      </c>
      <c r="AD433" s="376"/>
      <c r="AE433" s="376"/>
      <c r="AF433" s="376">
        <v>1</v>
      </c>
      <c r="AG433" s="376">
        <v>1</v>
      </c>
      <c r="AH433" s="376">
        <v>2</v>
      </c>
      <c r="AI433" s="376">
        <v>2</v>
      </c>
      <c r="AJ433" s="376"/>
      <c r="AK433" s="376"/>
      <c r="AL433" s="376"/>
      <c r="AM433" s="376"/>
      <c r="AN433" s="376"/>
      <c r="AO433" s="377">
        <v>10</v>
      </c>
    </row>
    <row r="434" spans="1:41" ht="15">
      <c r="A434" s="333"/>
      <c r="B434" s="329" t="s">
        <v>266</v>
      </c>
      <c r="C434" s="329" t="s">
        <v>419</v>
      </c>
      <c r="D434" s="331"/>
      <c r="E434" s="332"/>
      <c r="F434" s="332"/>
      <c r="G434" s="332"/>
      <c r="H434" s="332"/>
      <c r="I434" s="332"/>
      <c r="J434" s="332"/>
      <c r="K434" s="332">
        <v>1</v>
      </c>
      <c r="L434" s="332"/>
      <c r="M434" s="332">
        <v>1</v>
      </c>
      <c r="N434" s="332"/>
      <c r="O434" s="332"/>
      <c r="P434" s="332"/>
      <c r="Q434" s="332"/>
      <c r="R434" s="332"/>
      <c r="S434" s="332"/>
      <c r="T434" s="332"/>
      <c r="U434" s="332"/>
      <c r="V434" s="332"/>
      <c r="W434" s="332"/>
      <c r="X434" s="332"/>
      <c r="Y434" s="332"/>
      <c r="Z434" s="332"/>
      <c r="AA434" s="332"/>
      <c r="AB434" s="332"/>
      <c r="AC434" s="332"/>
      <c r="AD434" s="332"/>
      <c r="AE434" s="332"/>
      <c r="AF434" s="332"/>
      <c r="AG434" s="332"/>
      <c r="AH434" s="332"/>
      <c r="AI434" s="332"/>
      <c r="AJ434" s="332"/>
      <c r="AK434" s="332"/>
      <c r="AL434" s="332"/>
      <c r="AM434" s="332"/>
      <c r="AN434" s="332"/>
      <c r="AO434" s="348">
        <v>2</v>
      </c>
    </row>
    <row r="435" spans="1:41" ht="15">
      <c r="A435" s="333"/>
      <c r="B435" s="333"/>
      <c r="C435" s="334" t="s">
        <v>416</v>
      </c>
      <c r="D435" s="335"/>
      <c r="E435" s="336"/>
      <c r="F435" s="336"/>
      <c r="G435" s="336">
        <v>1</v>
      </c>
      <c r="H435" s="336"/>
      <c r="I435" s="336"/>
      <c r="J435" s="336"/>
      <c r="K435" s="336">
        <v>1</v>
      </c>
      <c r="L435" s="336">
        <v>1</v>
      </c>
      <c r="M435" s="336">
        <v>3</v>
      </c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  <c r="Y435" s="336"/>
      <c r="Z435" s="336"/>
      <c r="AA435" s="336"/>
      <c r="AB435" s="336"/>
      <c r="AC435" s="336"/>
      <c r="AD435" s="336"/>
      <c r="AE435" s="336"/>
      <c r="AF435" s="336"/>
      <c r="AG435" s="336"/>
      <c r="AH435" s="336"/>
      <c r="AI435" s="336"/>
      <c r="AJ435" s="336"/>
      <c r="AK435" s="336"/>
      <c r="AL435" s="336"/>
      <c r="AM435" s="336"/>
      <c r="AN435" s="336"/>
      <c r="AO435" s="349">
        <v>6</v>
      </c>
    </row>
    <row r="436" spans="1:41" ht="15">
      <c r="A436" s="333"/>
      <c r="B436" s="333"/>
      <c r="C436" s="334" t="s">
        <v>517</v>
      </c>
      <c r="D436" s="335"/>
      <c r="E436" s="336"/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36"/>
      <c r="R436" s="336"/>
      <c r="S436" s="336"/>
      <c r="T436" s="336"/>
      <c r="U436" s="336"/>
      <c r="V436" s="336"/>
      <c r="W436" s="336"/>
      <c r="X436" s="336"/>
      <c r="Y436" s="336"/>
      <c r="Z436" s="336"/>
      <c r="AA436" s="336"/>
      <c r="AB436" s="336"/>
      <c r="AC436" s="336">
        <v>1</v>
      </c>
      <c r="AD436" s="336"/>
      <c r="AE436" s="336"/>
      <c r="AF436" s="336"/>
      <c r="AG436" s="336"/>
      <c r="AH436" s="336"/>
      <c r="AI436" s="336"/>
      <c r="AJ436" s="336"/>
      <c r="AK436" s="336"/>
      <c r="AL436" s="336"/>
      <c r="AM436" s="336"/>
      <c r="AN436" s="336"/>
      <c r="AO436" s="349">
        <v>1</v>
      </c>
    </row>
    <row r="437" spans="1:41" ht="15">
      <c r="A437" s="333"/>
      <c r="B437" s="373" t="s">
        <v>751</v>
      </c>
      <c r="C437" s="374"/>
      <c r="D437" s="375"/>
      <c r="E437" s="376"/>
      <c r="F437" s="376"/>
      <c r="G437" s="376">
        <v>1</v>
      </c>
      <c r="H437" s="376"/>
      <c r="I437" s="376"/>
      <c r="J437" s="376"/>
      <c r="K437" s="376">
        <v>2</v>
      </c>
      <c r="L437" s="376">
        <v>1</v>
      </c>
      <c r="M437" s="376">
        <v>4</v>
      </c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  <c r="AB437" s="376"/>
      <c r="AC437" s="376">
        <v>1</v>
      </c>
      <c r="AD437" s="376"/>
      <c r="AE437" s="376"/>
      <c r="AF437" s="376"/>
      <c r="AG437" s="376"/>
      <c r="AH437" s="376"/>
      <c r="AI437" s="376"/>
      <c r="AJ437" s="376"/>
      <c r="AK437" s="376"/>
      <c r="AL437" s="376"/>
      <c r="AM437" s="376"/>
      <c r="AN437" s="376"/>
      <c r="AO437" s="377">
        <v>9</v>
      </c>
    </row>
    <row r="438" spans="1:41" ht="15">
      <c r="A438" s="333"/>
      <c r="B438" s="329" t="s">
        <v>169</v>
      </c>
      <c r="C438" s="329" t="s">
        <v>507</v>
      </c>
      <c r="D438" s="331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>
        <v>1</v>
      </c>
      <c r="AD438" s="332"/>
      <c r="AE438" s="332"/>
      <c r="AF438" s="332"/>
      <c r="AG438" s="332"/>
      <c r="AH438" s="332"/>
      <c r="AI438" s="332"/>
      <c r="AJ438" s="332"/>
      <c r="AK438" s="332"/>
      <c r="AL438" s="332">
        <v>1</v>
      </c>
      <c r="AM438" s="332"/>
      <c r="AN438" s="332"/>
      <c r="AO438" s="348">
        <v>2</v>
      </c>
    </row>
    <row r="439" spans="1:41" ht="15">
      <c r="A439" s="333"/>
      <c r="B439" s="333"/>
      <c r="C439" s="334" t="s">
        <v>352</v>
      </c>
      <c r="D439" s="335"/>
      <c r="E439" s="336"/>
      <c r="F439" s="336"/>
      <c r="G439" s="336"/>
      <c r="H439" s="336"/>
      <c r="I439" s="336">
        <v>1</v>
      </c>
      <c r="J439" s="336"/>
      <c r="K439" s="336"/>
      <c r="L439" s="336"/>
      <c r="M439" s="336"/>
      <c r="N439" s="336"/>
      <c r="O439" s="336"/>
      <c r="P439" s="336"/>
      <c r="Q439" s="336"/>
      <c r="R439" s="336"/>
      <c r="S439" s="336"/>
      <c r="T439" s="336">
        <v>1</v>
      </c>
      <c r="U439" s="336"/>
      <c r="V439" s="336"/>
      <c r="W439" s="336"/>
      <c r="X439" s="336"/>
      <c r="Y439" s="336"/>
      <c r="Z439" s="336"/>
      <c r="AA439" s="336"/>
      <c r="AB439" s="336"/>
      <c r="AC439" s="336"/>
      <c r="AD439" s="336"/>
      <c r="AE439" s="336"/>
      <c r="AF439" s="336"/>
      <c r="AG439" s="336"/>
      <c r="AH439" s="336"/>
      <c r="AI439" s="336"/>
      <c r="AJ439" s="336"/>
      <c r="AK439" s="336"/>
      <c r="AL439" s="336"/>
      <c r="AM439" s="336"/>
      <c r="AN439" s="336"/>
      <c r="AO439" s="349">
        <v>2</v>
      </c>
    </row>
    <row r="440" spans="1:41" ht="15">
      <c r="A440" s="333"/>
      <c r="B440" s="333"/>
      <c r="C440" s="334" t="s">
        <v>32</v>
      </c>
      <c r="D440" s="335"/>
      <c r="E440" s="336"/>
      <c r="F440" s="336"/>
      <c r="G440" s="336"/>
      <c r="H440" s="336"/>
      <c r="I440" s="336"/>
      <c r="J440" s="336"/>
      <c r="K440" s="336"/>
      <c r="L440" s="336"/>
      <c r="M440" s="336"/>
      <c r="N440" s="336">
        <v>1</v>
      </c>
      <c r="O440" s="336"/>
      <c r="P440" s="336"/>
      <c r="Q440" s="336"/>
      <c r="R440" s="336"/>
      <c r="S440" s="336"/>
      <c r="T440" s="336"/>
      <c r="U440" s="336"/>
      <c r="V440" s="336"/>
      <c r="W440" s="336"/>
      <c r="X440" s="336"/>
      <c r="Y440" s="336"/>
      <c r="Z440" s="336"/>
      <c r="AA440" s="336"/>
      <c r="AB440" s="336"/>
      <c r="AC440" s="336"/>
      <c r="AD440" s="336"/>
      <c r="AE440" s="336"/>
      <c r="AF440" s="336"/>
      <c r="AG440" s="336"/>
      <c r="AH440" s="336"/>
      <c r="AI440" s="336"/>
      <c r="AJ440" s="336"/>
      <c r="AK440" s="336"/>
      <c r="AL440" s="336">
        <v>1</v>
      </c>
      <c r="AM440" s="336"/>
      <c r="AN440" s="336"/>
      <c r="AO440" s="349">
        <v>2</v>
      </c>
    </row>
    <row r="441" spans="1:41" ht="15">
      <c r="A441" s="333"/>
      <c r="B441" s="333"/>
      <c r="C441" s="334" t="s">
        <v>551</v>
      </c>
      <c r="D441" s="335"/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36"/>
      <c r="R441" s="336"/>
      <c r="S441" s="336"/>
      <c r="T441" s="336"/>
      <c r="U441" s="336"/>
      <c r="V441" s="336"/>
      <c r="W441" s="336"/>
      <c r="X441" s="336"/>
      <c r="Y441" s="336"/>
      <c r="Z441" s="336"/>
      <c r="AA441" s="336"/>
      <c r="AB441" s="336"/>
      <c r="AC441" s="336"/>
      <c r="AD441" s="336"/>
      <c r="AE441" s="336"/>
      <c r="AF441" s="336"/>
      <c r="AG441" s="336">
        <v>1</v>
      </c>
      <c r="AH441" s="336"/>
      <c r="AI441" s="336"/>
      <c r="AJ441" s="336"/>
      <c r="AK441" s="336"/>
      <c r="AL441" s="336"/>
      <c r="AM441" s="336"/>
      <c r="AN441" s="336"/>
      <c r="AO441" s="349">
        <v>1</v>
      </c>
    </row>
    <row r="442" spans="1:41" ht="15">
      <c r="A442" s="333"/>
      <c r="B442" s="333"/>
      <c r="C442" s="334" t="s">
        <v>706</v>
      </c>
      <c r="D442" s="335"/>
      <c r="E442" s="336"/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36"/>
      <c r="R442" s="336"/>
      <c r="S442" s="336"/>
      <c r="T442" s="336"/>
      <c r="U442" s="336"/>
      <c r="V442" s="336"/>
      <c r="W442" s="336"/>
      <c r="X442" s="336"/>
      <c r="Y442" s="336"/>
      <c r="Z442" s="336"/>
      <c r="AA442" s="336"/>
      <c r="AB442" s="336"/>
      <c r="AC442" s="336"/>
      <c r="AD442" s="336"/>
      <c r="AE442" s="336"/>
      <c r="AF442" s="336"/>
      <c r="AG442" s="336"/>
      <c r="AH442" s="336"/>
      <c r="AI442" s="336"/>
      <c r="AJ442" s="336"/>
      <c r="AK442" s="336">
        <v>1</v>
      </c>
      <c r="AL442" s="336"/>
      <c r="AM442" s="336"/>
      <c r="AN442" s="336"/>
      <c r="AO442" s="349">
        <v>1</v>
      </c>
    </row>
    <row r="443" spans="1:41" ht="15">
      <c r="A443" s="333"/>
      <c r="B443" s="373" t="s">
        <v>793</v>
      </c>
      <c r="C443" s="374"/>
      <c r="D443" s="375"/>
      <c r="E443" s="376"/>
      <c r="F443" s="376"/>
      <c r="G443" s="376"/>
      <c r="H443" s="376"/>
      <c r="I443" s="376">
        <v>1</v>
      </c>
      <c r="J443" s="376"/>
      <c r="K443" s="376"/>
      <c r="L443" s="376"/>
      <c r="M443" s="376"/>
      <c r="N443" s="376">
        <v>1</v>
      </c>
      <c r="O443" s="376"/>
      <c r="P443" s="376"/>
      <c r="Q443" s="376"/>
      <c r="R443" s="376"/>
      <c r="S443" s="376"/>
      <c r="T443" s="376">
        <v>1</v>
      </c>
      <c r="U443" s="376"/>
      <c r="V443" s="376"/>
      <c r="W443" s="376"/>
      <c r="X443" s="376"/>
      <c r="Y443" s="376"/>
      <c r="Z443" s="376"/>
      <c r="AA443" s="376"/>
      <c r="AB443" s="376"/>
      <c r="AC443" s="376">
        <v>1</v>
      </c>
      <c r="AD443" s="376"/>
      <c r="AE443" s="376"/>
      <c r="AF443" s="376"/>
      <c r="AG443" s="376">
        <v>1</v>
      </c>
      <c r="AH443" s="376"/>
      <c r="AI443" s="376"/>
      <c r="AJ443" s="376"/>
      <c r="AK443" s="376">
        <v>1</v>
      </c>
      <c r="AL443" s="376">
        <v>2</v>
      </c>
      <c r="AM443" s="376"/>
      <c r="AN443" s="376"/>
      <c r="AO443" s="377">
        <v>8</v>
      </c>
    </row>
    <row r="444" spans="1:41" ht="15">
      <c r="A444" s="333"/>
      <c r="B444" s="329" t="s">
        <v>271</v>
      </c>
      <c r="C444" s="329" t="s">
        <v>872</v>
      </c>
      <c r="D444" s="331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  <c r="T444" s="332"/>
      <c r="U444" s="332"/>
      <c r="V444" s="332"/>
      <c r="W444" s="332"/>
      <c r="X444" s="332"/>
      <c r="Y444" s="332"/>
      <c r="Z444" s="332"/>
      <c r="AA444" s="332"/>
      <c r="AB444" s="332"/>
      <c r="AC444" s="332"/>
      <c r="AD444" s="332"/>
      <c r="AE444" s="332"/>
      <c r="AF444" s="332"/>
      <c r="AG444" s="332"/>
      <c r="AH444" s="332"/>
      <c r="AI444" s="332"/>
      <c r="AJ444" s="332"/>
      <c r="AK444" s="332"/>
      <c r="AL444" s="332"/>
      <c r="AM444" s="332">
        <v>1</v>
      </c>
      <c r="AN444" s="332"/>
      <c r="AO444" s="348">
        <v>1</v>
      </c>
    </row>
    <row r="445" spans="1:41" ht="15">
      <c r="A445" s="333"/>
      <c r="B445" s="333"/>
      <c r="C445" s="334" t="s">
        <v>485</v>
      </c>
      <c r="D445" s="335"/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  <c r="AA445" s="336">
        <v>1</v>
      </c>
      <c r="AB445" s="336"/>
      <c r="AC445" s="336"/>
      <c r="AD445" s="336"/>
      <c r="AE445" s="336"/>
      <c r="AF445" s="336"/>
      <c r="AG445" s="336"/>
      <c r="AH445" s="336"/>
      <c r="AI445" s="336">
        <v>1</v>
      </c>
      <c r="AJ445" s="336"/>
      <c r="AK445" s="336"/>
      <c r="AL445" s="336"/>
      <c r="AM445" s="336"/>
      <c r="AN445" s="336"/>
      <c r="AO445" s="349">
        <v>2</v>
      </c>
    </row>
    <row r="446" spans="1:41" ht="15">
      <c r="A446" s="333"/>
      <c r="B446" s="333"/>
      <c r="C446" s="334" t="s">
        <v>704</v>
      </c>
      <c r="D446" s="335"/>
      <c r="E446" s="336"/>
      <c r="F446" s="336"/>
      <c r="G446" s="336"/>
      <c r="H446" s="336"/>
      <c r="I446" s="336"/>
      <c r="J446" s="336"/>
      <c r="K446" s="336"/>
      <c r="L446" s="336"/>
      <c r="M446" s="336"/>
      <c r="N446" s="336"/>
      <c r="O446" s="336"/>
      <c r="P446" s="336"/>
      <c r="Q446" s="336"/>
      <c r="R446" s="336"/>
      <c r="S446" s="336"/>
      <c r="T446" s="336"/>
      <c r="U446" s="336"/>
      <c r="V446" s="336"/>
      <c r="W446" s="336"/>
      <c r="X446" s="336"/>
      <c r="Y446" s="336"/>
      <c r="Z446" s="336"/>
      <c r="AA446" s="336"/>
      <c r="AB446" s="336"/>
      <c r="AC446" s="336"/>
      <c r="AD446" s="336"/>
      <c r="AE446" s="336"/>
      <c r="AF446" s="336"/>
      <c r="AG446" s="336"/>
      <c r="AH446" s="336"/>
      <c r="AI446" s="336"/>
      <c r="AJ446" s="336"/>
      <c r="AK446" s="336">
        <v>1</v>
      </c>
      <c r="AL446" s="336"/>
      <c r="AM446" s="336"/>
      <c r="AN446" s="336"/>
      <c r="AO446" s="349">
        <v>1</v>
      </c>
    </row>
    <row r="447" spans="1:41" ht="15">
      <c r="A447" s="333"/>
      <c r="B447" s="333"/>
      <c r="C447" s="334" t="s">
        <v>271</v>
      </c>
      <c r="D447" s="335"/>
      <c r="E447" s="336"/>
      <c r="F447" s="336"/>
      <c r="G447" s="336"/>
      <c r="H447" s="336"/>
      <c r="I447" s="336"/>
      <c r="J447" s="336"/>
      <c r="K447" s="336"/>
      <c r="L447" s="336"/>
      <c r="M447" s="336"/>
      <c r="N447" s="336"/>
      <c r="O447" s="336"/>
      <c r="P447" s="336"/>
      <c r="Q447" s="336"/>
      <c r="R447" s="336"/>
      <c r="S447" s="336"/>
      <c r="T447" s="336"/>
      <c r="U447" s="336"/>
      <c r="V447" s="336"/>
      <c r="W447" s="336"/>
      <c r="X447" s="336"/>
      <c r="Y447" s="336"/>
      <c r="Z447" s="336"/>
      <c r="AA447" s="336"/>
      <c r="AB447" s="336"/>
      <c r="AC447" s="336"/>
      <c r="AD447" s="336"/>
      <c r="AE447" s="336"/>
      <c r="AF447" s="336"/>
      <c r="AG447" s="336"/>
      <c r="AH447" s="336"/>
      <c r="AI447" s="336"/>
      <c r="AJ447" s="336"/>
      <c r="AK447" s="336"/>
      <c r="AL447" s="336"/>
      <c r="AM447" s="336">
        <v>1</v>
      </c>
      <c r="AN447" s="336"/>
      <c r="AO447" s="349">
        <v>1</v>
      </c>
    </row>
    <row r="448" spans="1:41" ht="15">
      <c r="A448" s="333"/>
      <c r="B448" s="333"/>
      <c r="C448" s="334" t="s">
        <v>885</v>
      </c>
      <c r="D448" s="335"/>
      <c r="E448" s="336"/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336"/>
      <c r="W448" s="336"/>
      <c r="X448" s="336"/>
      <c r="Y448" s="336"/>
      <c r="Z448" s="336"/>
      <c r="AA448" s="336"/>
      <c r="AB448" s="336"/>
      <c r="AC448" s="336"/>
      <c r="AD448" s="336"/>
      <c r="AE448" s="336"/>
      <c r="AF448" s="336"/>
      <c r="AG448" s="336"/>
      <c r="AH448" s="336"/>
      <c r="AI448" s="336"/>
      <c r="AJ448" s="336"/>
      <c r="AK448" s="336"/>
      <c r="AL448" s="336"/>
      <c r="AM448" s="336"/>
      <c r="AN448" s="336">
        <v>1</v>
      </c>
      <c r="AO448" s="349">
        <v>1</v>
      </c>
    </row>
    <row r="449" spans="1:41" ht="15">
      <c r="A449" s="333"/>
      <c r="B449" s="333"/>
      <c r="C449" s="334" t="s">
        <v>490</v>
      </c>
      <c r="D449" s="335"/>
      <c r="E449" s="336"/>
      <c r="F449" s="336"/>
      <c r="G449" s="336"/>
      <c r="H449" s="336"/>
      <c r="I449" s="336"/>
      <c r="J449" s="336"/>
      <c r="K449" s="336"/>
      <c r="L449" s="336"/>
      <c r="M449" s="336"/>
      <c r="N449" s="336"/>
      <c r="O449" s="336"/>
      <c r="P449" s="336"/>
      <c r="Q449" s="336"/>
      <c r="R449" s="336"/>
      <c r="S449" s="336"/>
      <c r="T449" s="336"/>
      <c r="U449" s="336"/>
      <c r="V449" s="336"/>
      <c r="W449" s="336"/>
      <c r="X449" s="336"/>
      <c r="Y449" s="336"/>
      <c r="Z449" s="336"/>
      <c r="AA449" s="336">
        <v>1</v>
      </c>
      <c r="AB449" s="336"/>
      <c r="AC449" s="336"/>
      <c r="AD449" s="336"/>
      <c r="AE449" s="336"/>
      <c r="AF449" s="336"/>
      <c r="AG449" s="336"/>
      <c r="AH449" s="336"/>
      <c r="AI449" s="336"/>
      <c r="AJ449" s="336"/>
      <c r="AK449" s="336"/>
      <c r="AL449" s="336"/>
      <c r="AM449" s="336"/>
      <c r="AN449" s="336"/>
      <c r="AO449" s="349">
        <v>1</v>
      </c>
    </row>
    <row r="450" spans="1:41" ht="15">
      <c r="A450" s="333"/>
      <c r="B450" s="373" t="s">
        <v>843</v>
      </c>
      <c r="C450" s="374"/>
      <c r="D450" s="375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>
        <v>2</v>
      </c>
      <c r="AB450" s="376"/>
      <c r="AC450" s="376"/>
      <c r="AD450" s="376"/>
      <c r="AE450" s="376"/>
      <c r="AF450" s="376"/>
      <c r="AG450" s="376"/>
      <c r="AH450" s="376"/>
      <c r="AI450" s="376">
        <v>1</v>
      </c>
      <c r="AJ450" s="376"/>
      <c r="AK450" s="376">
        <v>1</v>
      </c>
      <c r="AL450" s="376"/>
      <c r="AM450" s="376">
        <v>2</v>
      </c>
      <c r="AN450" s="376">
        <v>1</v>
      </c>
      <c r="AO450" s="377">
        <v>7</v>
      </c>
    </row>
    <row r="451" spans="1:41" ht="15">
      <c r="A451" s="333"/>
      <c r="B451" s="329" t="s">
        <v>268</v>
      </c>
      <c r="C451" s="329" t="s">
        <v>462</v>
      </c>
      <c r="D451" s="331"/>
      <c r="E451" s="332"/>
      <c r="F451" s="332"/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>
        <v>1</v>
      </c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2"/>
      <c r="AH451" s="332"/>
      <c r="AI451" s="332"/>
      <c r="AJ451" s="332"/>
      <c r="AK451" s="332"/>
      <c r="AL451" s="332"/>
      <c r="AM451" s="332"/>
      <c r="AN451" s="332"/>
      <c r="AO451" s="348">
        <v>1</v>
      </c>
    </row>
    <row r="452" spans="1:41" ht="15">
      <c r="A452" s="333"/>
      <c r="B452" s="333"/>
      <c r="C452" s="334" t="s">
        <v>346</v>
      </c>
      <c r="D452" s="335"/>
      <c r="E452" s="336"/>
      <c r="F452" s="336"/>
      <c r="G452" s="336">
        <v>2</v>
      </c>
      <c r="H452" s="336">
        <v>1</v>
      </c>
      <c r="I452" s="336">
        <v>1</v>
      </c>
      <c r="J452" s="336"/>
      <c r="K452" s="336"/>
      <c r="L452" s="336"/>
      <c r="M452" s="336"/>
      <c r="N452" s="336"/>
      <c r="O452" s="336"/>
      <c r="P452" s="336"/>
      <c r="Q452" s="336"/>
      <c r="R452" s="336"/>
      <c r="S452" s="336"/>
      <c r="T452" s="336"/>
      <c r="U452" s="336"/>
      <c r="V452" s="336"/>
      <c r="W452" s="336"/>
      <c r="X452" s="336"/>
      <c r="Y452" s="336"/>
      <c r="Z452" s="336"/>
      <c r="AA452" s="336"/>
      <c r="AB452" s="336"/>
      <c r="AC452" s="336"/>
      <c r="AD452" s="336"/>
      <c r="AE452" s="336"/>
      <c r="AF452" s="336"/>
      <c r="AG452" s="336"/>
      <c r="AH452" s="336"/>
      <c r="AI452" s="336"/>
      <c r="AJ452" s="336"/>
      <c r="AK452" s="336"/>
      <c r="AL452" s="336"/>
      <c r="AM452" s="336"/>
      <c r="AN452" s="336"/>
      <c r="AO452" s="349">
        <v>4</v>
      </c>
    </row>
    <row r="453" spans="1:41" ht="15">
      <c r="A453" s="333"/>
      <c r="B453" s="333"/>
      <c r="C453" s="334" t="s">
        <v>719</v>
      </c>
      <c r="D453" s="335"/>
      <c r="E453" s="336"/>
      <c r="F453" s="336"/>
      <c r="G453" s="336"/>
      <c r="H453" s="336"/>
      <c r="I453" s="336"/>
      <c r="J453" s="336"/>
      <c r="K453" s="336"/>
      <c r="L453" s="336"/>
      <c r="M453" s="336"/>
      <c r="N453" s="336"/>
      <c r="O453" s="336"/>
      <c r="P453" s="336"/>
      <c r="Q453" s="336"/>
      <c r="R453" s="336"/>
      <c r="S453" s="336"/>
      <c r="T453" s="336"/>
      <c r="U453" s="336"/>
      <c r="V453" s="336"/>
      <c r="W453" s="336"/>
      <c r="X453" s="336"/>
      <c r="Y453" s="336"/>
      <c r="Z453" s="336"/>
      <c r="AA453" s="336"/>
      <c r="AB453" s="336"/>
      <c r="AC453" s="336"/>
      <c r="AD453" s="336"/>
      <c r="AE453" s="336"/>
      <c r="AF453" s="336"/>
      <c r="AG453" s="336"/>
      <c r="AH453" s="336"/>
      <c r="AI453" s="336"/>
      <c r="AJ453" s="336"/>
      <c r="AK453" s="336">
        <v>1</v>
      </c>
      <c r="AL453" s="336"/>
      <c r="AM453" s="336"/>
      <c r="AN453" s="336"/>
      <c r="AO453" s="349">
        <v>1</v>
      </c>
    </row>
    <row r="454" spans="1:41" ht="15">
      <c r="A454" s="333"/>
      <c r="B454" s="373" t="s">
        <v>841</v>
      </c>
      <c r="C454" s="374"/>
      <c r="D454" s="375"/>
      <c r="E454" s="376"/>
      <c r="F454" s="376"/>
      <c r="G454" s="376">
        <v>2</v>
      </c>
      <c r="H454" s="376">
        <v>1</v>
      </c>
      <c r="I454" s="376">
        <v>1</v>
      </c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>
        <v>1</v>
      </c>
      <c r="V454" s="376"/>
      <c r="W454" s="376"/>
      <c r="X454" s="376"/>
      <c r="Y454" s="376"/>
      <c r="Z454" s="376"/>
      <c r="AA454" s="376"/>
      <c r="AB454" s="376"/>
      <c r="AC454" s="376"/>
      <c r="AD454" s="376"/>
      <c r="AE454" s="376"/>
      <c r="AF454" s="376"/>
      <c r="AG454" s="376"/>
      <c r="AH454" s="376"/>
      <c r="AI454" s="376"/>
      <c r="AJ454" s="376"/>
      <c r="AK454" s="376">
        <v>1</v>
      </c>
      <c r="AL454" s="376"/>
      <c r="AM454" s="376"/>
      <c r="AN454" s="376"/>
      <c r="AO454" s="377">
        <v>6</v>
      </c>
    </row>
    <row r="455" spans="1:41" ht="15">
      <c r="A455" s="333"/>
      <c r="B455" s="329" t="s">
        <v>270</v>
      </c>
      <c r="C455" s="329" t="s">
        <v>714</v>
      </c>
      <c r="D455" s="331"/>
      <c r="E455" s="332"/>
      <c r="F455" s="332"/>
      <c r="G455" s="332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  <c r="T455" s="332"/>
      <c r="U455" s="332"/>
      <c r="V455" s="332"/>
      <c r="W455" s="332"/>
      <c r="X455" s="332"/>
      <c r="Y455" s="332"/>
      <c r="Z455" s="332"/>
      <c r="AA455" s="332"/>
      <c r="AB455" s="332"/>
      <c r="AC455" s="332"/>
      <c r="AD455" s="332"/>
      <c r="AE455" s="332"/>
      <c r="AF455" s="332"/>
      <c r="AG455" s="332"/>
      <c r="AH455" s="332"/>
      <c r="AI455" s="332"/>
      <c r="AJ455" s="332">
        <v>1</v>
      </c>
      <c r="AK455" s="332"/>
      <c r="AL455" s="332"/>
      <c r="AM455" s="332"/>
      <c r="AN455" s="332"/>
      <c r="AO455" s="348">
        <v>1</v>
      </c>
    </row>
    <row r="456" spans="1:41" ht="15">
      <c r="A456" s="333"/>
      <c r="B456" s="333"/>
      <c r="C456" s="334" t="s">
        <v>497</v>
      </c>
      <c r="D456" s="335"/>
      <c r="E456" s="336"/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36"/>
      <c r="R456" s="336"/>
      <c r="S456" s="336"/>
      <c r="T456" s="336"/>
      <c r="U456" s="336"/>
      <c r="V456" s="336"/>
      <c r="W456" s="336"/>
      <c r="X456" s="336"/>
      <c r="Y456" s="336"/>
      <c r="Z456" s="336"/>
      <c r="AA456" s="336"/>
      <c r="AB456" s="336"/>
      <c r="AC456" s="336">
        <v>1</v>
      </c>
      <c r="AD456" s="336"/>
      <c r="AE456" s="336"/>
      <c r="AF456" s="336"/>
      <c r="AG456" s="336"/>
      <c r="AH456" s="336"/>
      <c r="AI456" s="336"/>
      <c r="AJ456" s="336"/>
      <c r="AK456" s="336"/>
      <c r="AL456" s="336"/>
      <c r="AM456" s="336"/>
      <c r="AN456" s="336"/>
      <c r="AO456" s="349">
        <v>1</v>
      </c>
    </row>
    <row r="457" spans="1:41" ht="15">
      <c r="A457" s="333"/>
      <c r="B457" s="333"/>
      <c r="C457" s="334" t="s">
        <v>498</v>
      </c>
      <c r="D457" s="335"/>
      <c r="E457" s="336"/>
      <c r="F457" s="336"/>
      <c r="G457" s="336"/>
      <c r="H457" s="336"/>
      <c r="I457" s="336"/>
      <c r="J457" s="336"/>
      <c r="K457" s="336"/>
      <c r="L457" s="336"/>
      <c r="M457" s="336"/>
      <c r="N457" s="336"/>
      <c r="O457" s="336"/>
      <c r="P457" s="336"/>
      <c r="Q457" s="336"/>
      <c r="R457" s="336"/>
      <c r="S457" s="336"/>
      <c r="T457" s="336"/>
      <c r="U457" s="336"/>
      <c r="V457" s="336"/>
      <c r="W457" s="336"/>
      <c r="X457" s="336"/>
      <c r="Y457" s="336"/>
      <c r="Z457" s="336"/>
      <c r="AA457" s="336"/>
      <c r="AB457" s="336"/>
      <c r="AC457" s="336">
        <v>1</v>
      </c>
      <c r="AD457" s="336"/>
      <c r="AE457" s="336"/>
      <c r="AF457" s="336"/>
      <c r="AG457" s="336"/>
      <c r="AH457" s="336"/>
      <c r="AI457" s="336"/>
      <c r="AJ457" s="336"/>
      <c r="AK457" s="336"/>
      <c r="AL457" s="336"/>
      <c r="AM457" s="336"/>
      <c r="AN457" s="336"/>
      <c r="AO457" s="349">
        <v>1</v>
      </c>
    </row>
    <row r="458" spans="1:41" ht="15">
      <c r="A458" s="333"/>
      <c r="B458" s="333"/>
      <c r="C458" s="334" t="s">
        <v>489</v>
      </c>
      <c r="D458" s="335"/>
      <c r="E458" s="336"/>
      <c r="F458" s="336"/>
      <c r="G458" s="336"/>
      <c r="H458" s="336"/>
      <c r="I458" s="336"/>
      <c r="J458" s="336"/>
      <c r="K458" s="336"/>
      <c r="L458" s="336"/>
      <c r="M458" s="336"/>
      <c r="N458" s="336"/>
      <c r="O458" s="336"/>
      <c r="P458" s="336"/>
      <c r="Q458" s="336"/>
      <c r="R458" s="336"/>
      <c r="S458" s="336"/>
      <c r="T458" s="336"/>
      <c r="U458" s="336"/>
      <c r="V458" s="336"/>
      <c r="W458" s="336"/>
      <c r="X458" s="336"/>
      <c r="Y458" s="336"/>
      <c r="Z458" s="336"/>
      <c r="AA458" s="336">
        <v>1</v>
      </c>
      <c r="AB458" s="336"/>
      <c r="AC458" s="336"/>
      <c r="AD458" s="336"/>
      <c r="AE458" s="336"/>
      <c r="AF458" s="336"/>
      <c r="AG458" s="336"/>
      <c r="AH458" s="336"/>
      <c r="AI458" s="336"/>
      <c r="AJ458" s="336"/>
      <c r="AK458" s="336"/>
      <c r="AL458" s="336"/>
      <c r="AM458" s="336"/>
      <c r="AN458" s="336"/>
      <c r="AO458" s="349">
        <v>1</v>
      </c>
    </row>
    <row r="459" spans="1:41" ht="15">
      <c r="A459" s="333"/>
      <c r="B459" s="333"/>
      <c r="C459" s="334" t="s">
        <v>874</v>
      </c>
      <c r="D459" s="335"/>
      <c r="E459" s="336"/>
      <c r="F459" s="336"/>
      <c r="G459" s="336"/>
      <c r="H459" s="336"/>
      <c r="I459" s="336"/>
      <c r="J459" s="336"/>
      <c r="K459" s="336"/>
      <c r="L459" s="336"/>
      <c r="M459" s="336"/>
      <c r="N459" s="336"/>
      <c r="O459" s="336"/>
      <c r="P459" s="336"/>
      <c r="Q459" s="336"/>
      <c r="R459" s="336"/>
      <c r="S459" s="336"/>
      <c r="T459" s="336"/>
      <c r="U459" s="336"/>
      <c r="V459" s="336"/>
      <c r="W459" s="336"/>
      <c r="X459" s="336"/>
      <c r="Y459" s="336"/>
      <c r="Z459" s="336"/>
      <c r="AA459" s="336"/>
      <c r="AB459" s="336"/>
      <c r="AC459" s="336"/>
      <c r="AD459" s="336"/>
      <c r="AE459" s="336"/>
      <c r="AF459" s="336"/>
      <c r="AG459" s="336"/>
      <c r="AH459" s="336"/>
      <c r="AI459" s="336"/>
      <c r="AJ459" s="336"/>
      <c r="AK459" s="336"/>
      <c r="AL459" s="336"/>
      <c r="AM459" s="336">
        <v>1</v>
      </c>
      <c r="AN459" s="336"/>
      <c r="AO459" s="349">
        <v>1</v>
      </c>
    </row>
    <row r="460" spans="1:41" ht="15">
      <c r="A460" s="333"/>
      <c r="B460" s="373" t="s">
        <v>842</v>
      </c>
      <c r="C460" s="374"/>
      <c r="D460" s="375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>
        <v>1</v>
      </c>
      <c r="AB460" s="376"/>
      <c r="AC460" s="376">
        <v>2</v>
      </c>
      <c r="AD460" s="376"/>
      <c r="AE460" s="376"/>
      <c r="AF460" s="376"/>
      <c r="AG460" s="376"/>
      <c r="AH460" s="376"/>
      <c r="AI460" s="376"/>
      <c r="AJ460" s="376">
        <v>1</v>
      </c>
      <c r="AK460" s="376"/>
      <c r="AL460" s="376"/>
      <c r="AM460" s="376">
        <v>1</v>
      </c>
      <c r="AN460" s="376"/>
      <c r="AO460" s="377">
        <v>5</v>
      </c>
    </row>
    <row r="461" spans="1:41" ht="15">
      <c r="A461" s="333"/>
      <c r="B461" s="329" t="s">
        <v>242</v>
      </c>
      <c r="C461" s="329" t="s">
        <v>242</v>
      </c>
      <c r="D461" s="331"/>
      <c r="E461" s="332"/>
      <c r="F461" s="332"/>
      <c r="G461" s="332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  <c r="T461" s="332"/>
      <c r="U461" s="332"/>
      <c r="V461" s="332"/>
      <c r="W461" s="332"/>
      <c r="X461" s="332"/>
      <c r="Y461" s="332"/>
      <c r="Z461" s="332"/>
      <c r="AA461" s="332"/>
      <c r="AB461" s="332"/>
      <c r="AC461" s="332"/>
      <c r="AD461" s="332"/>
      <c r="AE461" s="332">
        <v>1</v>
      </c>
      <c r="AF461" s="332"/>
      <c r="AG461" s="332"/>
      <c r="AH461" s="332"/>
      <c r="AI461" s="332"/>
      <c r="AJ461" s="332"/>
      <c r="AK461" s="332"/>
      <c r="AL461" s="332"/>
      <c r="AM461" s="332"/>
      <c r="AN461" s="332"/>
      <c r="AO461" s="348">
        <v>1</v>
      </c>
    </row>
    <row r="462" spans="1:41" ht="15">
      <c r="A462" s="333"/>
      <c r="B462" s="373" t="s">
        <v>844</v>
      </c>
      <c r="C462" s="374"/>
      <c r="D462" s="375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  <c r="AC462" s="376"/>
      <c r="AD462" s="376"/>
      <c r="AE462" s="376">
        <v>1</v>
      </c>
      <c r="AF462" s="376"/>
      <c r="AG462" s="376"/>
      <c r="AH462" s="376"/>
      <c r="AI462" s="376"/>
      <c r="AJ462" s="376"/>
      <c r="AK462" s="376"/>
      <c r="AL462" s="376"/>
      <c r="AM462" s="376"/>
      <c r="AN462" s="376"/>
      <c r="AO462" s="377">
        <v>1</v>
      </c>
    </row>
    <row r="463" spans="1:41">
      <c r="A463" s="378" t="s">
        <v>840</v>
      </c>
      <c r="B463" s="379"/>
      <c r="C463" s="379"/>
      <c r="D463" s="380"/>
      <c r="E463" s="381">
        <v>2</v>
      </c>
      <c r="F463" s="381"/>
      <c r="G463" s="381">
        <v>3</v>
      </c>
      <c r="H463" s="381">
        <v>1</v>
      </c>
      <c r="I463" s="381">
        <v>2</v>
      </c>
      <c r="J463" s="381"/>
      <c r="K463" s="381">
        <v>2</v>
      </c>
      <c r="L463" s="381">
        <v>1</v>
      </c>
      <c r="M463" s="381">
        <v>4</v>
      </c>
      <c r="N463" s="381">
        <v>1</v>
      </c>
      <c r="O463" s="381"/>
      <c r="P463" s="381">
        <v>5</v>
      </c>
      <c r="Q463" s="381"/>
      <c r="R463" s="381">
        <v>3</v>
      </c>
      <c r="S463" s="381">
        <v>4</v>
      </c>
      <c r="T463" s="381">
        <v>7</v>
      </c>
      <c r="U463" s="381">
        <v>2</v>
      </c>
      <c r="V463" s="381"/>
      <c r="W463" s="381">
        <v>4</v>
      </c>
      <c r="X463" s="381"/>
      <c r="Y463" s="381">
        <v>1</v>
      </c>
      <c r="Z463" s="381"/>
      <c r="AA463" s="381">
        <v>4</v>
      </c>
      <c r="AB463" s="381">
        <v>2</v>
      </c>
      <c r="AC463" s="381">
        <v>15</v>
      </c>
      <c r="AD463" s="381">
        <v>3</v>
      </c>
      <c r="AE463" s="381">
        <v>4</v>
      </c>
      <c r="AF463" s="381">
        <v>2</v>
      </c>
      <c r="AG463" s="381">
        <v>2</v>
      </c>
      <c r="AH463" s="381">
        <v>4</v>
      </c>
      <c r="AI463" s="381">
        <v>3</v>
      </c>
      <c r="AJ463" s="381">
        <v>1</v>
      </c>
      <c r="AK463" s="381">
        <v>3</v>
      </c>
      <c r="AL463" s="381">
        <v>2</v>
      </c>
      <c r="AM463" s="381">
        <v>3</v>
      </c>
      <c r="AN463" s="381">
        <v>2</v>
      </c>
      <c r="AO463" s="382">
        <v>92</v>
      </c>
    </row>
    <row r="464" spans="1:41" ht="15">
      <c r="A464" s="329" t="s">
        <v>62</v>
      </c>
      <c r="B464" s="329" t="s">
        <v>62</v>
      </c>
      <c r="C464" s="329" t="s">
        <v>493</v>
      </c>
      <c r="D464" s="331"/>
      <c r="E464" s="332"/>
      <c r="F464" s="332"/>
      <c r="G464" s="332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>
        <v>1</v>
      </c>
      <c r="AC464" s="332"/>
      <c r="AD464" s="332"/>
      <c r="AE464" s="332"/>
      <c r="AF464" s="332"/>
      <c r="AG464" s="332"/>
      <c r="AH464" s="332"/>
      <c r="AI464" s="332"/>
      <c r="AJ464" s="332"/>
      <c r="AK464" s="332"/>
      <c r="AL464" s="332"/>
      <c r="AM464" s="332"/>
      <c r="AN464" s="332"/>
      <c r="AO464" s="348">
        <v>1</v>
      </c>
    </row>
    <row r="465" spans="1:41" ht="15">
      <c r="A465" s="333"/>
      <c r="B465" s="333"/>
      <c r="C465" s="334" t="s">
        <v>417</v>
      </c>
      <c r="D465" s="335"/>
      <c r="E465" s="336"/>
      <c r="F465" s="336"/>
      <c r="G465" s="336"/>
      <c r="H465" s="336"/>
      <c r="I465" s="336"/>
      <c r="J465" s="336"/>
      <c r="K465" s="336">
        <v>1</v>
      </c>
      <c r="L465" s="336"/>
      <c r="M465" s="336"/>
      <c r="N465" s="336"/>
      <c r="O465" s="336"/>
      <c r="P465" s="336"/>
      <c r="Q465" s="336"/>
      <c r="R465" s="336"/>
      <c r="S465" s="336"/>
      <c r="T465" s="336"/>
      <c r="U465" s="336"/>
      <c r="V465" s="336"/>
      <c r="W465" s="336"/>
      <c r="X465" s="336"/>
      <c r="Y465" s="336"/>
      <c r="Z465" s="336"/>
      <c r="AA465" s="336"/>
      <c r="AB465" s="336"/>
      <c r="AC465" s="336"/>
      <c r="AD465" s="336"/>
      <c r="AE465" s="336"/>
      <c r="AF465" s="336"/>
      <c r="AG465" s="336"/>
      <c r="AH465" s="336"/>
      <c r="AI465" s="336"/>
      <c r="AJ465" s="336"/>
      <c r="AK465" s="336"/>
      <c r="AL465" s="336"/>
      <c r="AM465" s="336"/>
      <c r="AN465" s="336"/>
      <c r="AO465" s="349">
        <v>1</v>
      </c>
    </row>
    <row r="466" spans="1:41" ht="15">
      <c r="A466" s="333"/>
      <c r="B466" s="333"/>
      <c r="C466" s="334" t="s">
        <v>62</v>
      </c>
      <c r="D466" s="335"/>
      <c r="E466" s="336"/>
      <c r="F466" s="336"/>
      <c r="G466" s="336"/>
      <c r="H466" s="336">
        <v>1</v>
      </c>
      <c r="I466" s="336"/>
      <c r="J466" s="336"/>
      <c r="K466" s="336">
        <v>1</v>
      </c>
      <c r="L466" s="336"/>
      <c r="M466" s="336"/>
      <c r="N466" s="336"/>
      <c r="O466" s="336"/>
      <c r="P466" s="336"/>
      <c r="Q466" s="336"/>
      <c r="R466" s="336"/>
      <c r="S466" s="336"/>
      <c r="T466" s="336"/>
      <c r="U466" s="336"/>
      <c r="V466" s="336"/>
      <c r="W466" s="336"/>
      <c r="X466" s="336"/>
      <c r="Y466" s="336"/>
      <c r="Z466" s="336"/>
      <c r="AA466" s="336"/>
      <c r="AB466" s="336"/>
      <c r="AC466" s="336"/>
      <c r="AD466" s="336"/>
      <c r="AE466" s="336"/>
      <c r="AF466" s="336"/>
      <c r="AG466" s="336"/>
      <c r="AH466" s="336"/>
      <c r="AI466" s="336"/>
      <c r="AJ466" s="336"/>
      <c r="AK466" s="336"/>
      <c r="AL466" s="336"/>
      <c r="AM466" s="336"/>
      <c r="AN466" s="336"/>
      <c r="AO466" s="349">
        <v>2</v>
      </c>
    </row>
    <row r="467" spans="1:41" ht="15">
      <c r="A467" s="333"/>
      <c r="B467" s="373" t="s">
        <v>845</v>
      </c>
      <c r="C467" s="374"/>
      <c r="D467" s="375"/>
      <c r="E467" s="376"/>
      <c r="F467" s="376"/>
      <c r="G467" s="376"/>
      <c r="H467" s="376">
        <v>1</v>
      </c>
      <c r="I467" s="376"/>
      <c r="J467" s="376"/>
      <c r="K467" s="376">
        <v>2</v>
      </c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  <c r="AB467" s="376">
        <v>1</v>
      </c>
      <c r="AC467" s="376"/>
      <c r="AD467" s="376"/>
      <c r="AE467" s="376"/>
      <c r="AF467" s="376"/>
      <c r="AG467" s="376"/>
      <c r="AH467" s="376"/>
      <c r="AI467" s="376"/>
      <c r="AJ467" s="376"/>
      <c r="AK467" s="376"/>
      <c r="AL467" s="376"/>
      <c r="AM467" s="376"/>
      <c r="AN467" s="376"/>
      <c r="AO467" s="377">
        <v>4</v>
      </c>
    </row>
    <row r="468" spans="1:41" ht="15">
      <c r="A468" s="333"/>
      <c r="B468" s="329" t="s">
        <v>320</v>
      </c>
      <c r="C468" s="329" t="s">
        <v>400</v>
      </c>
      <c r="D468" s="331"/>
      <c r="E468" s="332"/>
      <c r="F468" s="332"/>
      <c r="G468" s="332"/>
      <c r="H468" s="332"/>
      <c r="I468" s="332"/>
      <c r="J468" s="332">
        <v>1</v>
      </c>
      <c r="K468" s="332"/>
      <c r="L468" s="332"/>
      <c r="M468" s="332"/>
      <c r="N468" s="332"/>
      <c r="O468" s="332"/>
      <c r="P468" s="332"/>
      <c r="Q468" s="332"/>
      <c r="R468" s="332"/>
      <c r="S468" s="332"/>
      <c r="T468" s="332"/>
      <c r="U468" s="332"/>
      <c r="V468" s="332"/>
      <c r="W468" s="332"/>
      <c r="X468" s="332"/>
      <c r="Y468" s="332"/>
      <c r="Z468" s="332"/>
      <c r="AA468" s="332"/>
      <c r="AB468" s="332">
        <v>1</v>
      </c>
      <c r="AC468" s="332"/>
      <c r="AD468" s="332"/>
      <c r="AE468" s="332">
        <v>1</v>
      </c>
      <c r="AF468" s="332"/>
      <c r="AG468" s="332"/>
      <c r="AH468" s="332"/>
      <c r="AI468" s="332"/>
      <c r="AJ468" s="332"/>
      <c r="AK468" s="332"/>
      <c r="AL468" s="332"/>
      <c r="AM468" s="332"/>
      <c r="AN468" s="332"/>
      <c r="AO468" s="348">
        <v>3</v>
      </c>
    </row>
    <row r="469" spans="1:41" ht="15">
      <c r="A469" s="333"/>
      <c r="B469" s="373" t="s">
        <v>846</v>
      </c>
      <c r="C469" s="374"/>
      <c r="D469" s="375"/>
      <c r="E469" s="376"/>
      <c r="F469" s="376"/>
      <c r="G469" s="376"/>
      <c r="H469" s="376"/>
      <c r="I469" s="376"/>
      <c r="J469" s="376">
        <v>1</v>
      </c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  <c r="AB469" s="376">
        <v>1</v>
      </c>
      <c r="AC469" s="376"/>
      <c r="AD469" s="376"/>
      <c r="AE469" s="376">
        <v>1</v>
      </c>
      <c r="AF469" s="376"/>
      <c r="AG469" s="376"/>
      <c r="AH469" s="376"/>
      <c r="AI469" s="376"/>
      <c r="AJ469" s="376"/>
      <c r="AK469" s="376"/>
      <c r="AL469" s="376"/>
      <c r="AM469" s="376"/>
      <c r="AN469" s="376"/>
      <c r="AO469" s="377">
        <v>3</v>
      </c>
    </row>
    <row r="470" spans="1:41" ht="15">
      <c r="A470" s="333"/>
      <c r="B470" s="329" t="s">
        <v>318</v>
      </c>
      <c r="C470" s="329" t="s">
        <v>486</v>
      </c>
      <c r="D470" s="331"/>
      <c r="E470" s="332"/>
      <c r="F470" s="332"/>
      <c r="G470" s="332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  <c r="T470" s="332"/>
      <c r="U470" s="332"/>
      <c r="V470" s="332"/>
      <c r="W470" s="332"/>
      <c r="X470" s="332"/>
      <c r="Y470" s="332"/>
      <c r="Z470" s="332"/>
      <c r="AA470" s="332">
        <v>1</v>
      </c>
      <c r="AB470" s="332"/>
      <c r="AC470" s="332"/>
      <c r="AD470" s="332"/>
      <c r="AE470" s="332"/>
      <c r="AF470" s="332"/>
      <c r="AG470" s="332"/>
      <c r="AH470" s="332"/>
      <c r="AI470" s="332"/>
      <c r="AJ470" s="332"/>
      <c r="AK470" s="332"/>
      <c r="AL470" s="332"/>
      <c r="AM470" s="332"/>
      <c r="AN470" s="332"/>
      <c r="AO470" s="348">
        <v>1</v>
      </c>
    </row>
    <row r="471" spans="1:41" ht="15">
      <c r="A471" s="333"/>
      <c r="B471" s="373" t="s">
        <v>847</v>
      </c>
      <c r="C471" s="374"/>
      <c r="D471" s="375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>
        <v>1</v>
      </c>
      <c r="AB471" s="376"/>
      <c r="AC471" s="376"/>
      <c r="AD471" s="376"/>
      <c r="AE471" s="376"/>
      <c r="AF471" s="376"/>
      <c r="AG471" s="376"/>
      <c r="AH471" s="376"/>
      <c r="AI471" s="376"/>
      <c r="AJ471" s="376"/>
      <c r="AK471" s="376"/>
      <c r="AL471" s="376"/>
      <c r="AM471" s="376"/>
      <c r="AN471" s="376"/>
      <c r="AO471" s="377">
        <v>1</v>
      </c>
    </row>
    <row r="472" spans="1:41">
      <c r="A472" s="378" t="s">
        <v>845</v>
      </c>
      <c r="B472" s="379"/>
      <c r="C472" s="379"/>
      <c r="D472" s="380"/>
      <c r="E472" s="381"/>
      <c r="F472" s="381"/>
      <c r="G472" s="381"/>
      <c r="H472" s="381">
        <v>1</v>
      </c>
      <c r="I472" s="381"/>
      <c r="J472" s="381">
        <v>1</v>
      </c>
      <c r="K472" s="381">
        <v>2</v>
      </c>
      <c r="L472" s="381"/>
      <c r="M472" s="381"/>
      <c r="N472" s="381"/>
      <c r="O472" s="381"/>
      <c r="P472" s="381"/>
      <c r="Q472" s="381"/>
      <c r="R472" s="381"/>
      <c r="S472" s="381"/>
      <c r="T472" s="381"/>
      <c r="U472" s="381"/>
      <c r="V472" s="381"/>
      <c r="W472" s="381"/>
      <c r="X472" s="381"/>
      <c r="Y472" s="381"/>
      <c r="Z472" s="381"/>
      <c r="AA472" s="381">
        <v>1</v>
      </c>
      <c r="AB472" s="381">
        <v>2</v>
      </c>
      <c r="AC472" s="381"/>
      <c r="AD472" s="381"/>
      <c r="AE472" s="381">
        <v>1</v>
      </c>
      <c r="AF472" s="381"/>
      <c r="AG472" s="381"/>
      <c r="AH472" s="381"/>
      <c r="AI472" s="381"/>
      <c r="AJ472" s="381"/>
      <c r="AK472" s="381"/>
      <c r="AL472" s="381"/>
      <c r="AM472" s="381"/>
      <c r="AN472" s="381"/>
      <c r="AO472" s="382">
        <v>8</v>
      </c>
    </row>
    <row r="473" spans="1:41" ht="15">
      <c r="A473" s="329" t="s">
        <v>30</v>
      </c>
      <c r="B473" s="329" t="s">
        <v>299</v>
      </c>
      <c r="C473" s="329" t="s">
        <v>465</v>
      </c>
      <c r="D473" s="331"/>
      <c r="E473" s="332"/>
      <c r="F473" s="332"/>
      <c r="G473" s="332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  <c r="T473" s="332"/>
      <c r="U473" s="332">
        <v>1</v>
      </c>
      <c r="V473" s="332"/>
      <c r="W473" s="332"/>
      <c r="X473" s="332"/>
      <c r="Y473" s="332"/>
      <c r="Z473" s="332"/>
      <c r="AA473" s="332"/>
      <c r="AB473" s="332"/>
      <c r="AC473" s="332"/>
      <c r="AD473" s="332"/>
      <c r="AE473" s="332"/>
      <c r="AF473" s="332"/>
      <c r="AG473" s="332"/>
      <c r="AH473" s="332"/>
      <c r="AI473" s="332"/>
      <c r="AJ473" s="332"/>
      <c r="AK473" s="332"/>
      <c r="AL473" s="332"/>
      <c r="AM473" s="332"/>
      <c r="AN473" s="332"/>
      <c r="AO473" s="348">
        <v>1</v>
      </c>
    </row>
    <row r="474" spans="1:41" ht="15">
      <c r="A474" s="333"/>
      <c r="B474" s="333"/>
      <c r="C474" s="334" t="s">
        <v>463</v>
      </c>
      <c r="D474" s="335"/>
      <c r="E474" s="336"/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36"/>
      <c r="R474" s="336"/>
      <c r="S474" s="336"/>
      <c r="T474" s="336"/>
      <c r="U474" s="336"/>
      <c r="V474" s="336"/>
      <c r="W474" s="336"/>
      <c r="X474" s="336"/>
      <c r="Y474" s="336"/>
      <c r="Z474" s="336"/>
      <c r="AA474" s="336"/>
      <c r="AB474" s="336"/>
      <c r="AC474" s="336">
        <v>1</v>
      </c>
      <c r="AD474" s="336"/>
      <c r="AE474" s="336">
        <v>2</v>
      </c>
      <c r="AF474" s="336"/>
      <c r="AG474" s="336"/>
      <c r="AH474" s="336"/>
      <c r="AI474" s="336"/>
      <c r="AJ474" s="336"/>
      <c r="AK474" s="336"/>
      <c r="AL474" s="336"/>
      <c r="AM474" s="336"/>
      <c r="AN474" s="336"/>
      <c r="AO474" s="349">
        <v>3</v>
      </c>
    </row>
    <row r="475" spans="1:41" ht="15">
      <c r="A475" s="333"/>
      <c r="B475" s="373" t="s">
        <v>848</v>
      </c>
      <c r="C475" s="374"/>
      <c r="D475" s="375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>
        <v>1</v>
      </c>
      <c r="V475" s="376"/>
      <c r="W475" s="376"/>
      <c r="X475" s="376"/>
      <c r="Y475" s="376"/>
      <c r="Z475" s="376"/>
      <c r="AA475" s="376"/>
      <c r="AB475" s="376"/>
      <c r="AC475" s="376">
        <v>1</v>
      </c>
      <c r="AD475" s="376"/>
      <c r="AE475" s="376">
        <v>2</v>
      </c>
      <c r="AF475" s="376"/>
      <c r="AG475" s="376"/>
      <c r="AH475" s="376"/>
      <c r="AI475" s="376"/>
      <c r="AJ475" s="376"/>
      <c r="AK475" s="376"/>
      <c r="AL475" s="376"/>
      <c r="AM475" s="376"/>
      <c r="AN475" s="376"/>
      <c r="AO475" s="377">
        <v>4</v>
      </c>
    </row>
    <row r="476" spans="1:41" ht="15">
      <c r="A476" s="333"/>
      <c r="B476" s="329" t="s">
        <v>30</v>
      </c>
      <c r="C476" s="329" t="s">
        <v>521</v>
      </c>
      <c r="D476" s="331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>
        <v>1</v>
      </c>
      <c r="AF476" s="332"/>
      <c r="AG476" s="332"/>
      <c r="AH476" s="332"/>
      <c r="AI476" s="332"/>
      <c r="AJ476" s="332"/>
      <c r="AK476" s="332"/>
      <c r="AL476" s="332"/>
      <c r="AM476" s="332"/>
      <c r="AN476" s="332"/>
      <c r="AO476" s="348">
        <v>1</v>
      </c>
    </row>
    <row r="477" spans="1:41" ht="15">
      <c r="A477" s="333"/>
      <c r="B477" s="333"/>
      <c r="C477" s="334" t="s">
        <v>685</v>
      </c>
      <c r="D477" s="335"/>
      <c r="E477" s="336"/>
      <c r="F477" s="336"/>
      <c r="G477" s="336"/>
      <c r="H477" s="336"/>
      <c r="I477" s="336"/>
      <c r="J477" s="336"/>
      <c r="K477" s="336"/>
      <c r="L477" s="336"/>
      <c r="M477" s="336"/>
      <c r="N477" s="336"/>
      <c r="O477" s="336"/>
      <c r="P477" s="336"/>
      <c r="Q477" s="336"/>
      <c r="R477" s="336"/>
      <c r="S477" s="336"/>
      <c r="T477" s="336"/>
      <c r="U477" s="336"/>
      <c r="V477" s="336"/>
      <c r="W477" s="336"/>
      <c r="X477" s="336"/>
      <c r="Y477" s="336"/>
      <c r="Z477" s="336"/>
      <c r="AA477" s="336"/>
      <c r="AB477" s="336"/>
      <c r="AC477" s="336"/>
      <c r="AD477" s="336"/>
      <c r="AE477" s="336"/>
      <c r="AF477" s="336"/>
      <c r="AG477" s="336"/>
      <c r="AH477" s="336"/>
      <c r="AI477" s="336">
        <v>1</v>
      </c>
      <c r="AJ477" s="336"/>
      <c r="AK477" s="336"/>
      <c r="AL477" s="336"/>
      <c r="AM477" s="336"/>
      <c r="AN477" s="336"/>
      <c r="AO477" s="349">
        <v>1</v>
      </c>
    </row>
    <row r="478" spans="1:41" ht="15">
      <c r="A478" s="333"/>
      <c r="B478" s="333"/>
      <c r="C478" s="334" t="s">
        <v>487</v>
      </c>
      <c r="D478" s="335"/>
      <c r="E478" s="336"/>
      <c r="F478" s="336"/>
      <c r="G478" s="336"/>
      <c r="H478" s="336"/>
      <c r="I478" s="336"/>
      <c r="J478" s="336"/>
      <c r="K478" s="336"/>
      <c r="L478" s="336"/>
      <c r="M478" s="336"/>
      <c r="N478" s="336"/>
      <c r="O478" s="336"/>
      <c r="P478" s="336"/>
      <c r="Q478" s="336"/>
      <c r="R478" s="336"/>
      <c r="S478" s="336"/>
      <c r="T478" s="336"/>
      <c r="U478" s="336"/>
      <c r="V478" s="336"/>
      <c r="W478" s="336"/>
      <c r="X478" s="336"/>
      <c r="Y478" s="336"/>
      <c r="Z478" s="336"/>
      <c r="AA478" s="336">
        <v>1</v>
      </c>
      <c r="AB478" s="336"/>
      <c r="AC478" s="336"/>
      <c r="AD478" s="336"/>
      <c r="AE478" s="336"/>
      <c r="AF478" s="336"/>
      <c r="AG478" s="336"/>
      <c r="AH478" s="336"/>
      <c r="AI478" s="336"/>
      <c r="AJ478" s="336"/>
      <c r="AK478" s="336"/>
      <c r="AL478" s="336"/>
      <c r="AM478" s="336"/>
      <c r="AN478" s="336"/>
      <c r="AO478" s="349">
        <v>1</v>
      </c>
    </row>
    <row r="479" spans="1:41" ht="15">
      <c r="A479" s="333"/>
      <c r="B479" s="373" t="s">
        <v>849</v>
      </c>
      <c r="C479" s="374"/>
      <c r="D479" s="375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>
        <v>1</v>
      </c>
      <c r="AB479" s="376"/>
      <c r="AC479" s="376"/>
      <c r="AD479" s="376"/>
      <c r="AE479" s="376">
        <v>1</v>
      </c>
      <c r="AF479" s="376"/>
      <c r="AG479" s="376"/>
      <c r="AH479" s="376"/>
      <c r="AI479" s="376">
        <v>1</v>
      </c>
      <c r="AJ479" s="376"/>
      <c r="AK479" s="376"/>
      <c r="AL479" s="376"/>
      <c r="AM479" s="376"/>
      <c r="AN479" s="376"/>
      <c r="AO479" s="377">
        <v>3</v>
      </c>
    </row>
    <row r="480" spans="1:41" ht="15">
      <c r="A480" s="333"/>
      <c r="B480" s="329" t="s">
        <v>301</v>
      </c>
      <c r="C480" s="329" t="s">
        <v>542</v>
      </c>
      <c r="D480" s="331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  <c r="T480" s="332"/>
      <c r="U480" s="332"/>
      <c r="V480" s="332"/>
      <c r="W480" s="332"/>
      <c r="X480" s="332"/>
      <c r="Y480" s="332"/>
      <c r="Z480" s="332"/>
      <c r="AA480" s="332"/>
      <c r="AB480" s="332"/>
      <c r="AC480" s="332"/>
      <c r="AD480" s="332"/>
      <c r="AE480" s="332">
        <v>1</v>
      </c>
      <c r="AF480" s="332"/>
      <c r="AG480" s="332"/>
      <c r="AH480" s="332"/>
      <c r="AI480" s="332"/>
      <c r="AJ480" s="332"/>
      <c r="AK480" s="332"/>
      <c r="AL480" s="332"/>
      <c r="AM480" s="332"/>
      <c r="AN480" s="332"/>
      <c r="AO480" s="348">
        <v>1</v>
      </c>
    </row>
    <row r="481" spans="1:41" ht="15">
      <c r="A481" s="333"/>
      <c r="B481" s="333"/>
      <c r="C481" s="334" t="s">
        <v>301</v>
      </c>
      <c r="D481" s="335"/>
      <c r="E481" s="336"/>
      <c r="F481" s="336"/>
      <c r="G481" s="336">
        <v>1</v>
      </c>
      <c r="H481" s="336"/>
      <c r="I481" s="336"/>
      <c r="J481" s="336"/>
      <c r="K481" s="336"/>
      <c r="L481" s="336"/>
      <c r="M481" s="336"/>
      <c r="N481" s="336"/>
      <c r="O481" s="336"/>
      <c r="P481" s="336"/>
      <c r="Q481" s="336"/>
      <c r="R481" s="336"/>
      <c r="S481" s="336"/>
      <c r="T481" s="336"/>
      <c r="U481" s="336"/>
      <c r="V481" s="336"/>
      <c r="W481" s="336"/>
      <c r="X481" s="336"/>
      <c r="Y481" s="336"/>
      <c r="Z481" s="336"/>
      <c r="AA481" s="336"/>
      <c r="AB481" s="336"/>
      <c r="AC481" s="336"/>
      <c r="AD481" s="336"/>
      <c r="AE481" s="336"/>
      <c r="AF481" s="336"/>
      <c r="AG481" s="336"/>
      <c r="AH481" s="336"/>
      <c r="AI481" s="336"/>
      <c r="AJ481" s="336"/>
      <c r="AK481" s="336"/>
      <c r="AL481" s="336"/>
      <c r="AM481" s="336"/>
      <c r="AN481" s="336"/>
      <c r="AO481" s="349">
        <v>1</v>
      </c>
    </row>
    <row r="482" spans="1:41" ht="15">
      <c r="A482" s="333"/>
      <c r="B482" s="373" t="s">
        <v>850</v>
      </c>
      <c r="C482" s="374"/>
      <c r="D482" s="375"/>
      <c r="E482" s="376"/>
      <c r="F482" s="376"/>
      <c r="G482" s="376">
        <v>1</v>
      </c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  <c r="AC482" s="376"/>
      <c r="AD482" s="376"/>
      <c r="AE482" s="376">
        <v>1</v>
      </c>
      <c r="AF482" s="376"/>
      <c r="AG482" s="376"/>
      <c r="AH482" s="376"/>
      <c r="AI482" s="376"/>
      <c r="AJ482" s="376"/>
      <c r="AK482" s="376"/>
      <c r="AL482" s="376"/>
      <c r="AM482" s="376"/>
      <c r="AN482" s="376"/>
      <c r="AO482" s="377">
        <v>2</v>
      </c>
    </row>
    <row r="483" spans="1:41" ht="15">
      <c r="A483" s="333"/>
      <c r="B483" s="329" t="s">
        <v>222</v>
      </c>
      <c r="C483" s="329" t="s">
        <v>526</v>
      </c>
      <c r="D483" s="331"/>
      <c r="E483" s="332"/>
      <c r="F483" s="332"/>
      <c r="G483" s="332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  <c r="T483" s="332"/>
      <c r="U483" s="332"/>
      <c r="V483" s="332"/>
      <c r="W483" s="332"/>
      <c r="X483" s="332"/>
      <c r="Y483" s="332"/>
      <c r="Z483" s="332"/>
      <c r="AA483" s="332"/>
      <c r="AB483" s="332"/>
      <c r="AC483" s="332"/>
      <c r="AD483" s="332">
        <v>1</v>
      </c>
      <c r="AE483" s="332"/>
      <c r="AF483" s="332"/>
      <c r="AG483" s="332"/>
      <c r="AH483" s="332"/>
      <c r="AI483" s="332"/>
      <c r="AJ483" s="332"/>
      <c r="AK483" s="332"/>
      <c r="AL483" s="332"/>
      <c r="AM483" s="332"/>
      <c r="AN483" s="332"/>
      <c r="AO483" s="348">
        <v>1</v>
      </c>
    </row>
    <row r="484" spans="1:41" ht="15">
      <c r="A484" s="333"/>
      <c r="B484" s="373" t="s">
        <v>852</v>
      </c>
      <c r="C484" s="374"/>
      <c r="D484" s="375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  <c r="AB484" s="376"/>
      <c r="AC484" s="376"/>
      <c r="AD484" s="376">
        <v>1</v>
      </c>
      <c r="AE484" s="376"/>
      <c r="AF484" s="376"/>
      <c r="AG484" s="376"/>
      <c r="AH484" s="376"/>
      <c r="AI484" s="376"/>
      <c r="AJ484" s="376"/>
      <c r="AK484" s="376"/>
      <c r="AL484" s="376"/>
      <c r="AM484" s="376"/>
      <c r="AN484" s="376"/>
      <c r="AO484" s="377">
        <v>1</v>
      </c>
    </row>
    <row r="485" spans="1:41" ht="15">
      <c r="A485" s="333"/>
      <c r="B485" s="329" t="s">
        <v>186</v>
      </c>
      <c r="C485" s="329" t="s">
        <v>519</v>
      </c>
      <c r="D485" s="331"/>
      <c r="E485" s="332"/>
      <c r="F485" s="332"/>
      <c r="G485" s="332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  <c r="T485" s="332"/>
      <c r="U485" s="332"/>
      <c r="V485" s="332"/>
      <c r="W485" s="332"/>
      <c r="X485" s="332"/>
      <c r="Y485" s="332"/>
      <c r="Z485" s="332"/>
      <c r="AA485" s="332">
        <v>1</v>
      </c>
      <c r="AB485" s="332"/>
      <c r="AC485" s="332"/>
      <c r="AD485" s="332"/>
      <c r="AE485" s="332"/>
      <c r="AF485" s="332"/>
      <c r="AG485" s="332"/>
      <c r="AH485" s="332"/>
      <c r="AI485" s="332"/>
      <c r="AJ485" s="332"/>
      <c r="AK485" s="332"/>
      <c r="AL485" s="332"/>
      <c r="AM485" s="332"/>
      <c r="AN485" s="332"/>
      <c r="AO485" s="348">
        <v>1</v>
      </c>
    </row>
    <row r="486" spans="1:41" ht="15">
      <c r="A486" s="333"/>
      <c r="B486" s="373" t="s">
        <v>851</v>
      </c>
      <c r="C486" s="374"/>
      <c r="D486" s="375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>
        <v>1</v>
      </c>
      <c r="AB486" s="376"/>
      <c r="AC486" s="376"/>
      <c r="AD486" s="376"/>
      <c r="AE486" s="376"/>
      <c r="AF486" s="376"/>
      <c r="AG486" s="376"/>
      <c r="AH486" s="376"/>
      <c r="AI486" s="376"/>
      <c r="AJ486" s="376"/>
      <c r="AK486" s="376"/>
      <c r="AL486" s="376"/>
      <c r="AM486" s="376"/>
      <c r="AN486" s="376"/>
      <c r="AO486" s="377">
        <v>1</v>
      </c>
    </row>
    <row r="487" spans="1:41" ht="15">
      <c r="A487" s="333"/>
      <c r="B487" s="329" t="s">
        <v>302</v>
      </c>
      <c r="C487" s="329" t="s">
        <v>477</v>
      </c>
      <c r="D487" s="331"/>
      <c r="E487" s="332"/>
      <c r="F487" s="332"/>
      <c r="G487" s="332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  <c r="T487" s="332"/>
      <c r="U487" s="332"/>
      <c r="V487" s="332"/>
      <c r="W487" s="332"/>
      <c r="X487" s="332"/>
      <c r="Y487" s="332">
        <v>1</v>
      </c>
      <c r="Z487" s="332"/>
      <c r="AA487" s="332"/>
      <c r="AB487" s="332"/>
      <c r="AC487" s="332"/>
      <c r="AD487" s="332"/>
      <c r="AE487" s="332"/>
      <c r="AF487" s="332"/>
      <c r="AG487" s="332"/>
      <c r="AH487" s="332"/>
      <c r="AI487" s="332"/>
      <c r="AJ487" s="332"/>
      <c r="AK487" s="332"/>
      <c r="AL487" s="332"/>
      <c r="AM487" s="332"/>
      <c r="AN487" s="332"/>
      <c r="AO487" s="348">
        <v>1</v>
      </c>
    </row>
    <row r="488" spans="1:41" ht="15">
      <c r="A488" s="333"/>
      <c r="B488" s="373" t="s">
        <v>853</v>
      </c>
      <c r="C488" s="374"/>
      <c r="D488" s="375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>
        <v>1</v>
      </c>
      <c r="Z488" s="376"/>
      <c r="AA488" s="376"/>
      <c r="AB488" s="376"/>
      <c r="AC488" s="376"/>
      <c r="AD488" s="376"/>
      <c r="AE488" s="376"/>
      <c r="AF488" s="376"/>
      <c r="AG488" s="376"/>
      <c r="AH488" s="376"/>
      <c r="AI488" s="376"/>
      <c r="AJ488" s="376"/>
      <c r="AK488" s="376"/>
      <c r="AL488" s="376"/>
      <c r="AM488" s="376"/>
      <c r="AN488" s="376"/>
      <c r="AO488" s="377">
        <v>1</v>
      </c>
    </row>
    <row r="489" spans="1:41" ht="15">
      <c r="A489" s="333"/>
      <c r="B489" s="329" t="s">
        <v>298</v>
      </c>
      <c r="C489" s="329" t="s">
        <v>553</v>
      </c>
      <c r="D489" s="331"/>
      <c r="E489" s="332"/>
      <c r="F489" s="332"/>
      <c r="G489" s="332"/>
      <c r="H489" s="332"/>
      <c r="I489" s="332"/>
      <c r="J489" s="332"/>
      <c r="K489" s="332">
        <v>1</v>
      </c>
      <c r="L489" s="332"/>
      <c r="M489" s="332"/>
      <c r="N489" s="332"/>
      <c r="O489" s="332"/>
      <c r="P489" s="332"/>
      <c r="Q489" s="332"/>
      <c r="R489" s="332"/>
      <c r="S489" s="332"/>
      <c r="T489" s="332"/>
      <c r="U489" s="332"/>
      <c r="V489" s="332"/>
      <c r="W489" s="332"/>
      <c r="X489" s="332"/>
      <c r="Y489" s="332"/>
      <c r="Z489" s="332"/>
      <c r="AA489" s="332"/>
      <c r="AB489" s="332"/>
      <c r="AC489" s="332"/>
      <c r="AD489" s="332"/>
      <c r="AE489" s="332"/>
      <c r="AF489" s="332"/>
      <c r="AG489" s="332"/>
      <c r="AH489" s="332"/>
      <c r="AI489" s="332"/>
      <c r="AJ489" s="332"/>
      <c r="AK489" s="332"/>
      <c r="AL489" s="332"/>
      <c r="AM489" s="332"/>
      <c r="AN489" s="332"/>
      <c r="AO489" s="348">
        <v>1</v>
      </c>
    </row>
    <row r="490" spans="1:41" ht="15">
      <c r="A490" s="333"/>
      <c r="B490" s="373" t="s">
        <v>854</v>
      </c>
      <c r="C490" s="374"/>
      <c r="D490" s="375"/>
      <c r="E490" s="376"/>
      <c r="F490" s="376"/>
      <c r="G490" s="376"/>
      <c r="H490" s="376"/>
      <c r="I490" s="376"/>
      <c r="J490" s="376"/>
      <c r="K490" s="376">
        <v>1</v>
      </c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  <c r="AB490" s="376"/>
      <c r="AC490" s="376"/>
      <c r="AD490" s="376"/>
      <c r="AE490" s="376"/>
      <c r="AF490" s="376"/>
      <c r="AG490" s="376"/>
      <c r="AH490" s="376"/>
      <c r="AI490" s="376"/>
      <c r="AJ490" s="376"/>
      <c r="AK490" s="376"/>
      <c r="AL490" s="376"/>
      <c r="AM490" s="376"/>
      <c r="AN490" s="376"/>
      <c r="AO490" s="377">
        <v>1</v>
      </c>
    </row>
    <row r="491" spans="1:41">
      <c r="A491" s="378" t="s">
        <v>849</v>
      </c>
      <c r="B491" s="379"/>
      <c r="C491" s="379"/>
      <c r="D491" s="380"/>
      <c r="E491" s="381"/>
      <c r="F491" s="381"/>
      <c r="G491" s="381">
        <v>1</v>
      </c>
      <c r="H491" s="381"/>
      <c r="I491" s="381"/>
      <c r="J491" s="381"/>
      <c r="K491" s="381">
        <v>1</v>
      </c>
      <c r="L491" s="381"/>
      <c r="M491" s="381"/>
      <c r="N491" s="381"/>
      <c r="O491" s="381"/>
      <c r="P491" s="381"/>
      <c r="Q491" s="381"/>
      <c r="R491" s="381"/>
      <c r="S491" s="381"/>
      <c r="T491" s="381"/>
      <c r="U491" s="381">
        <v>1</v>
      </c>
      <c r="V491" s="381"/>
      <c r="W491" s="381"/>
      <c r="X491" s="381"/>
      <c r="Y491" s="381">
        <v>1</v>
      </c>
      <c r="Z491" s="381"/>
      <c r="AA491" s="381">
        <v>2</v>
      </c>
      <c r="AB491" s="381"/>
      <c r="AC491" s="381">
        <v>1</v>
      </c>
      <c r="AD491" s="381">
        <v>1</v>
      </c>
      <c r="AE491" s="381">
        <v>4</v>
      </c>
      <c r="AF491" s="381"/>
      <c r="AG491" s="381"/>
      <c r="AH491" s="381"/>
      <c r="AI491" s="381">
        <v>1</v>
      </c>
      <c r="AJ491" s="381"/>
      <c r="AK491" s="381"/>
      <c r="AL491" s="381"/>
      <c r="AM491" s="381"/>
      <c r="AN491" s="381"/>
      <c r="AO491" s="382">
        <v>13</v>
      </c>
    </row>
    <row r="492" spans="1:41">
      <c r="A492" s="337" t="s">
        <v>349</v>
      </c>
      <c r="B492" s="338"/>
      <c r="C492" s="338"/>
      <c r="D492" s="339">
        <v>3</v>
      </c>
      <c r="E492" s="340">
        <v>7</v>
      </c>
      <c r="F492" s="340">
        <v>14</v>
      </c>
      <c r="G492" s="340">
        <v>12</v>
      </c>
      <c r="H492" s="340">
        <v>12</v>
      </c>
      <c r="I492" s="340">
        <v>11</v>
      </c>
      <c r="J492" s="340">
        <v>11</v>
      </c>
      <c r="K492" s="340">
        <v>16</v>
      </c>
      <c r="L492" s="340">
        <v>10</v>
      </c>
      <c r="M492" s="340">
        <v>11</v>
      </c>
      <c r="N492" s="340">
        <v>14</v>
      </c>
      <c r="O492" s="340">
        <v>17</v>
      </c>
      <c r="P492" s="340">
        <v>14</v>
      </c>
      <c r="Q492" s="340">
        <v>11</v>
      </c>
      <c r="R492" s="340">
        <v>15</v>
      </c>
      <c r="S492" s="340">
        <v>16</v>
      </c>
      <c r="T492" s="340">
        <v>22</v>
      </c>
      <c r="U492" s="340">
        <v>12</v>
      </c>
      <c r="V492" s="340">
        <v>5</v>
      </c>
      <c r="W492" s="340">
        <v>10</v>
      </c>
      <c r="X492" s="340">
        <v>3</v>
      </c>
      <c r="Y492" s="340">
        <v>3</v>
      </c>
      <c r="Z492" s="340">
        <v>4</v>
      </c>
      <c r="AA492" s="340">
        <v>14</v>
      </c>
      <c r="AB492" s="340">
        <v>25</v>
      </c>
      <c r="AC492" s="340">
        <v>35</v>
      </c>
      <c r="AD492" s="340">
        <v>21</v>
      </c>
      <c r="AE492" s="340">
        <v>35</v>
      </c>
      <c r="AF492" s="340">
        <v>18</v>
      </c>
      <c r="AG492" s="340">
        <v>28</v>
      </c>
      <c r="AH492" s="340">
        <v>24</v>
      </c>
      <c r="AI492" s="340">
        <v>46</v>
      </c>
      <c r="AJ492" s="340">
        <v>33</v>
      </c>
      <c r="AK492" s="340">
        <v>27</v>
      </c>
      <c r="AL492" s="340">
        <v>29</v>
      </c>
      <c r="AM492" s="340">
        <v>17</v>
      </c>
      <c r="AN492" s="340">
        <v>22</v>
      </c>
      <c r="AO492" s="350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K52" sqref="K52"/>
    </sheetView>
  </sheetViews>
  <sheetFormatPr defaultColWidth="9.09765625" defaultRowHeight="24"/>
  <cols>
    <col min="1" max="1" width="10.59765625" style="219" customWidth="1"/>
    <col min="2" max="2" width="18.59765625" style="274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19921875" style="21" customWidth="1"/>
    <col min="14" max="14" width="5" style="21" customWidth="1"/>
    <col min="15" max="15" width="6.59765625" style="61" customWidth="1"/>
    <col min="16" max="16" width="18.09765625" style="166" customWidth="1"/>
    <col min="17" max="18" width="9.09765625" style="21"/>
    <col min="19" max="19" width="9.19921875" style="21" bestFit="1" customWidth="1"/>
    <col min="20" max="16384" width="9.09765625" style="21"/>
  </cols>
  <sheetData>
    <row r="1" spans="1:19">
      <c r="B1" s="220" t="s">
        <v>385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9">
      <c r="A2" s="221"/>
      <c r="B2" s="222" t="s">
        <v>865</v>
      </c>
      <c r="C2" s="221"/>
      <c r="D2" s="221"/>
      <c r="E2" s="221"/>
      <c r="F2" s="221"/>
      <c r="G2" s="221"/>
      <c r="H2" s="221"/>
    </row>
    <row r="3" spans="1:19">
      <c r="A3" s="223" t="s">
        <v>9</v>
      </c>
      <c r="B3" s="224" t="s">
        <v>72</v>
      </c>
      <c r="C3" s="223" t="s">
        <v>65</v>
      </c>
      <c r="D3" s="223" t="s">
        <v>66</v>
      </c>
      <c r="E3" s="223" t="s">
        <v>47</v>
      </c>
      <c r="F3" s="223" t="s">
        <v>48</v>
      </c>
      <c r="G3" s="223" t="s">
        <v>49</v>
      </c>
      <c r="H3" s="223" t="s">
        <v>50</v>
      </c>
      <c r="I3" s="223" t="s">
        <v>51</v>
      </c>
      <c r="J3" s="223" t="s">
        <v>52</v>
      </c>
      <c r="K3" s="223" t="s">
        <v>53</v>
      </c>
      <c r="L3" s="223" t="s">
        <v>54</v>
      </c>
      <c r="M3" s="223" t="s">
        <v>55</v>
      </c>
      <c r="N3" s="223" t="s">
        <v>56</v>
      </c>
      <c r="O3" s="223" t="s">
        <v>41</v>
      </c>
      <c r="P3" s="225" t="s">
        <v>333</v>
      </c>
    </row>
    <row r="4" spans="1:19">
      <c r="A4" s="226"/>
      <c r="B4" s="22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8" t="s">
        <v>1</v>
      </c>
    </row>
    <row r="5" spans="1:19">
      <c r="A5" s="229" t="s">
        <v>73</v>
      </c>
      <c r="B5" s="230" t="s">
        <v>152</v>
      </c>
      <c r="C5" s="231">
        <v>4</v>
      </c>
      <c r="D5" s="231">
        <v>14</v>
      </c>
      <c r="E5" s="231">
        <v>17</v>
      </c>
      <c r="F5" s="231">
        <v>21</v>
      </c>
      <c r="G5" s="231">
        <v>44</v>
      </c>
      <c r="H5" s="231">
        <v>213</v>
      </c>
      <c r="I5" s="231">
        <v>255</v>
      </c>
      <c r="J5" s="231">
        <v>158</v>
      </c>
      <c r="K5" s="231">
        <v>117</v>
      </c>
      <c r="L5" s="231">
        <v>70</v>
      </c>
      <c r="M5" s="231">
        <v>23</v>
      </c>
      <c r="N5" s="231">
        <v>12</v>
      </c>
      <c r="O5" s="232">
        <v>948</v>
      </c>
      <c r="S5" s="233"/>
    </row>
    <row r="6" spans="1:19">
      <c r="A6" s="229"/>
      <c r="B6" s="230" t="s">
        <v>188</v>
      </c>
      <c r="C6" s="231">
        <v>13</v>
      </c>
      <c r="D6" s="231">
        <v>11</v>
      </c>
      <c r="E6" s="231">
        <v>15</v>
      </c>
      <c r="F6" s="231">
        <v>35</v>
      </c>
      <c r="G6" s="231">
        <v>32</v>
      </c>
      <c r="H6" s="231">
        <v>30</v>
      </c>
      <c r="I6" s="231">
        <v>60</v>
      </c>
      <c r="J6" s="231">
        <v>46</v>
      </c>
      <c r="K6" s="231">
        <v>23</v>
      </c>
      <c r="L6" s="231">
        <v>16</v>
      </c>
      <c r="M6" s="231">
        <v>5</v>
      </c>
      <c r="N6" s="231">
        <v>0</v>
      </c>
      <c r="O6" s="232">
        <v>286</v>
      </c>
    </row>
    <row r="7" spans="1:19">
      <c r="A7" s="229"/>
      <c r="B7" s="230" t="s">
        <v>328</v>
      </c>
      <c r="C7" s="231">
        <v>1</v>
      </c>
      <c r="D7" s="231">
        <v>2</v>
      </c>
      <c r="E7" s="231">
        <v>0</v>
      </c>
      <c r="F7" s="231">
        <v>1</v>
      </c>
      <c r="G7" s="231">
        <v>1</v>
      </c>
      <c r="H7" s="231">
        <v>7</v>
      </c>
      <c r="I7" s="231">
        <v>4</v>
      </c>
      <c r="J7" s="231">
        <v>2</v>
      </c>
      <c r="K7" s="231">
        <v>4</v>
      </c>
      <c r="L7" s="231">
        <v>3</v>
      </c>
      <c r="M7" s="231">
        <v>1</v>
      </c>
      <c r="N7" s="231">
        <v>4</v>
      </c>
      <c r="O7" s="232">
        <v>30</v>
      </c>
    </row>
    <row r="8" spans="1:19">
      <c r="A8" s="229"/>
      <c r="B8" s="230" t="s">
        <v>329</v>
      </c>
      <c r="C8" s="231">
        <v>1</v>
      </c>
      <c r="D8" s="231">
        <v>1</v>
      </c>
      <c r="E8" s="231">
        <v>0</v>
      </c>
      <c r="F8" s="231">
        <v>2</v>
      </c>
      <c r="G8" s="231">
        <v>4</v>
      </c>
      <c r="H8" s="231">
        <v>28</v>
      </c>
      <c r="I8" s="231">
        <v>16</v>
      </c>
      <c r="J8" s="231">
        <v>21</v>
      </c>
      <c r="K8" s="231">
        <v>9</v>
      </c>
      <c r="L8" s="231">
        <v>10</v>
      </c>
      <c r="M8" s="231">
        <v>5</v>
      </c>
      <c r="N8" s="231">
        <v>3</v>
      </c>
      <c r="O8" s="232">
        <v>100</v>
      </c>
    </row>
    <row r="9" spans="1:19">
      <c r="A9" s="229"/>
      <c r="B9" s="230" t="s">
        <v>332</v>
      </c>
      <c r="C9" s="231">
        <v>1</v>
      </c>
      <c r="D9" s="231">
        <v>0</v>
      </c>
      <c r="E9" s="231">
        <v>2</v>
      </c>
      <c r="F9" s="231">
        <v>6</v>
      </c>
      <c r="G9" s="231">
        <v>3</v>
      </c>
      <c r="H9" s="231">
        <v>18</v>
      </c>
      <c r="I9" s="231">
        <v>29</v>
      </c>
      <c r="J9" s="231">
        <v>35</v>
      </c>
      <c r="K9" s="231">
        <v>23</v>
      </c>
      <c r="L9" s="231">
        <v>15</v>
      </c>
      <c r="M9" s="231">
        <v>2</v>
      </c>
      <c r="N9" s="231">
        <v>2</v>
      </c>
      <c r="O9" s="232">
        <f t="shared" ref="O9:O12" si="0">SUM(C9:N9)</f>
        <v>136</v>
      </c>
    </row>
    <row r="10" spans="1:19">
      <c r="A10" s="234"/>
      <c r="B10" s="235" t="s">
        <v>386</v>
      </c>
      <c r="C10" s="236">
        <f>MEDIAN(C5:C9)</f>
        <v>1</v>
      </c>
      <c r="D10" s="236">
        <f t="shared" ref="D10:N10" si="1">MEDIAN(D5:D9)</f>
        <v>2</v>
      </c>
      <c r="E10" s="236">
        <f t="shared" si="1"/>
        <v>2</v>
      </c>
      <c r="F10" s="236">
        <f t="shared" si="1"/>
        <v>6</v>
      </c>
      <c r="G10" s="236">
        <f t="shared" si="1"/>
        <v>4</v>
      </c>
      <c r="H10" s="236">
        <f t="shared" si="1"/>
        <v>28</v>
      </c>
      <c r="I10" s="236">
        <f t="shared" si="1"/>
        <v>29</v>
      </c>
      <c r="J10" s="236">
        <f t="shared" si="1"/>
        <v>35</v>
      </c>
      <c r="K10" s="236">
        <f t="shared" si="1"/>
        <v>23</v>
      </c>
      <c r="L10" s="236">
        <f t="shared" si="1"/>
        <v>15</v>
      </c>
      <c r="M10" s="236">
        <f t="shared" si="1"/>
        <v>5</v>
      </c>
      <c r="N10" s="236">
        <f t="shared" si="1"/>
        <v>3</v>
      </c>
      <c r="O10" s="236">
        <f t="shared" si="0"/>
        <v>153</v>
      </c>
    </row>
    <row r="11" spans="1:19">
      <c r="A11" s="229"/>
      <c r="B11" s="237" t="s">
        <v>74</v>
      </c>
      <c r="C11" s="165">
        <f>C10*P11/O10</f>
        <v>0.8</v>
      </c>
      <c r="D11" s="165">
        <f>D10*P11/O10</f>
        <v>1.6</v>
      </c>
      <c r="E11" s="165">
        <f>E10*P11/O10</f>
        <v>1.6</v>
      </c>
      <c r="F11" s="165">
        <f>F10*P11/O10</f>
        <v>4.8000000000000007</v>
      </c>
      <c r="G11" s="165">
        <f>G10*P11/O10</f>
        <v>3.2</v>
      </c>
      <c r="H11" s="165">
        <f>H10*P11/O10</f>
        <v>22.400000000000002</v>
      </c>
      <c r="I11" s="165">
        <f>I10*P11/O10</f>
        <v>23.200000000000003</v>
      </c>
      <c r="J11" s="165">
        <f>J10*P11/O10</f>
        <v>28</v>
      </c>
      <c r="K11" s="165">
        <f>K10*P11/O10</f>
        <v>18.400000000000002</v>
      </c>
      <c r="L11" s="165">
        <f>L10*P11/O10</f>
        <v>12</v>
      </c>
      <c r="M11" s="165">
        <f>M10*P11/O10</f>
        <v>4</v>
      </c>
      <c r="N11" s="165">
        <f>N10*P11/O10</f>
        <v>2.4000000000000004</v>
      </c>
      <c r="O11" s="122">
        <f t="shared" si="0"/>
        <v>122.40000000000002</v>
      </c>
      <c r="P11" s="238">
        <f>O10*80/100</f>
        <v>122.4</v>
      </c>
    </row>
    <row r="12" spans="1:19">
      <c r="A12" s="229"/>
      <c r="B12" s="239" t="s">
        <v>382</v>
      </c>
      <c r="C12" s="240">
        <f>รายเดือน67!B5</f>
        <v>5</v>
      </c>
      <c r="D12" s="240">
        <f>รายเดือน67!C5</f>
        <v>3</v>
      </c>
      <c r="E12" s="240">
        <f>รายเดือน67!D5</f>
        <v>1</v>
      </c>
      <c r="F12" s="240">
        <f>รายเดือน67!E5</f>
        <v>6</v>
      </c>
      <c r="G12" s="240">
        <f>รายเดือน67!F5</f>
        <v>2</v>
      </c>
      <c r="H12" s="240">
        <f>รายเดือน67!G5</f>
        <v>7</v>
      </c>
      <c r="I12" s="240">
        <f>รายเดือน67!H5</f>
        <v>21</v>
      </c>
      <c r="J12" s="240">
        <f>รายเดือน67!I5</f>
        <v>32</v>
      </c>
      <c r="K12" s="240">
        <f>รายเดือน67!J5</f>
        <v>4</v>
      </c>
      <c r="L12" s="240">
        <f>รายเดือน67!K5</f>
        <v>0</v>
      </c>
      <c r="M12" s="240">
        <f>รายเดือน67!L5</f>
        <v>0</v>
      </c>
      <c r="N12" s="240">
        <f>รายเดือน67!M5</f>
        <v>0</v>
      </c>
      <c r="O12" s="241">
        <f t="shared" si="0"/>
        <v>81</v>
      </c>
      <c r="P12" s="242"/>
    </row>
    <row r="13" spans="1:19">
      <c r="A13" s="229"/>
      <c r="B13" s="243" t="s">
        <v>387</v>
      </c>
      <c r="C13" s="244">
        <f>C12</f>
        <v>5</v>
      </c>
      <c r="D13" s="244">
        <f>C12+D12</f>
        <v>8</v>
      </c>
      <c r="E13" s="244">
        <f>C12+D12+E12</f>
        <v>9</v>
      </c>
      <c r="F13" s="244">
        <f>C12+D12+E12+F12</f>
        <v>15</v>
      </c>
      <c r="G13" s="244">
        <f>C12+D12+E12+F12+G12</f>
        <v>17</v>
      </c>
      <c r="H13" s="244">
        <f>C12+D12+E12+F12+G12+H12</f>
        <v>24</v>
      </c>
      <c r="I13" s="244">
        <f>C12+D12+E12+F12+G12+H12+I12</f>
        <v>45</v>
      </c>
      <c r="J13" s="244">
        <f>C12+D12+E12+F12+G12+H12+I12+J12</f>
        <v>77</v>
      </c>
      <c r="K13" s="244">
        <f>C12+D12+E12+F12+G12+H12+I12+J12+K12</f>
        <v>81</v>
      </c>
      <c r="L13" s="244">
        <f>C12+D12+E12+F12+G12+H12+I12+J12+K12+L12</f>
        <v>81</v>
      </c>
      <c r="M13" s="244">
        <f>C12+D12+E12+F12+G12+H12+I12+J12+K12+L12+M12</f>
        <v>81</v>
      </c>
      <c r="N13" s="244">
        <f>C12+D12+E12+F12+G12+H12+I12+J12+K12+L12+M12+N12</f>
        <v>81</v>
      </c>
      <c r="O13" s="245"/>
      <c r="P13" s="242"/>
    </row>
    <row r="14" spans="1:19">
      <c r="A14" s="246"/>
      <c r="B14" s="247" t="s">
        <v>72</v>
      </c>
      <c r="C14" s="248" t="s">
        <v>65</v>
      </c>
      <c r="D14" s="248" t="s">
        <v>66</v>
      </c>
      <c r="E14" s="248" t="s">
        <v>47</v>
      </c>
      <c r="F14" s="248" t="s">
        <v>48</v>
      </c>
      <c r="G14" s="248" t="s">
        <v>49</v>
      </c>
      <c r="H14" s="248" t="s">
        <v>50</v>
      </c>
      <c r="I14" s="248" t="s">
        <v>51</v>
      </c>
      <c r="J14" s="248" t="s">
        <v>52</v>
      </c>
      <c r="K14" s="248" t="s">
        <v>53</v>
      </c>
      <c r="L14" s="248" t="s">
        <v>54</v>
      </c>
      <c r="M14" s="248" t="s">
        <v>55</v>
      </c>
      <c r="N14" s="248" t="s">
        <v>56</v>
      </c>
      <c r="O14" s="245" t="s">
        <v>41</v>
      </c>
      <c r="P14" s="242"/>
    </row>
    <row r="15" spans="1:19">
      <c r="A15" s="229" t="s">
        <v>75</v>
      </c>
      <c r="B15" s="230" t="s">
        <v>152</v>
      </c>
      <c r="C15" s="249">
        <v>2</v>
      </c>
      <c r="D15" s="249">
        <v>2</v>
      </c>
      <c r="E15" s="249">
        <v>1</v>
      </c>
      <c r="F15" s="249">
        <v>3</v>
      </c>
      <c r="G15" s="249">
        <v>5</v>
      </c>
      <c r="H15" s="249">
        <v>17</v>
      </c>
      <c r="I15" s="249">
        <v>39</v>
      </c>
      <c r="J15" s="249">
        <v>31</v>
      </c>
      <c r="K15" s="249">
        <v>19</v>
      </c>
      <c r="L15" s="249">
        <v>10</v>
      </c>
      <c r="M15" s="249">
        <v>3</v>
      </c>
      <c r="N15" s="249">
        <v>1</v>
      </c>
      <c r="O15" s="232">
        <v>133</v>
      </c>
    </row>
    <row r="16" spans="1:19" ht="21.75" customHeight="1">
      <c r="A16" s="229" t="s">
        <v>21</v>
      </c>
      <c r="B16" s="230" t="s">
        <v>188</v>
      </c>
      <c r="C16" s="249">
        <v>4</v>
      </c>
      <c r="D16" s="249">
        <v>2</v>
      </c>
      <c r="E16" s="249">
        <v>3</v>
      </c>
      <c r="F16" s="249">
        <v>3</v>
      </c>
      <c r="G16" s="249">
        <v>3</v>
      </c>
      <c r="H16" s="249">
        <v>4</v>
      </c>
      <c r="I16" s="249">
        <v>17</v>
      </c>
      <c r="J16" s="249">
        <v>11</v>
      </c>
      <c r="K16" s="249">
        <v>7</v>
      </c>
      <c r="L16" s="249">
        <v>2</v>
      </c>
      <c r="M16" s="249">
        <v>3</v>
      </c>
      <c r="N16" s="249">
        <v>0</v>
      </c>
      <c r="O16" s="232">
        <v>59</v>
      </c>
    </row>
    <row r="17" spans="1:18">
      <c r="A17" s="229"/>
      <c r="B17" s="230" t="s">
        <v>328</v>
      </c>
      <c r="C17" s="249">
        <v>1</v>
      </c>
      <c r="D17" s="249">
        <v>2</v>
      </c>
      <c r="E17" s="249">
        <v>0</v>
      </c>
      <c r="F17" s="249">
        <v>0</v>
      </c>
      <c r="G17" s="249">
        <v>1</v>
      </c>
      <c r="H17" s="249">
        <v>1</v>
      </c>
      <c r="I17" s="249">
        <v>0</v>
      </c>
      <c r="J17" s="249">
        <v>0</v>
      </c>
      <c r="K17" s="249">
        <v>1</v>
      </c>
      <c r="L17" s="249">
        <v>1</v>
      </c>
      <c r="M17" s="249">
        <v>1</v>
      </c>
      <c r="N17" s="249">
        <v>0</v>
      </c>
      <c r="O17" s="232">
        <v>8</v>
      </c>
    </row>
    <row r="18" spans="1:18">
      <c r="A18" s="229"/>
      <c r="B18" s="230" t="s">
        <v>329</v>
      </c>
      <c r="C18" s="249">
        <v>1</v>
      </c>
      <c r="D18" s="249">
        <v>0</v>
      </c>
      <c r="E18" s="249">
        <v>0</v>
      </c>
      <c r="F18" s="249">
        <v>1</v>
      </c>
      <c r="G18" s="249">
        <v>1</v>
      </c>
      <c r="H18" s="249">
        <v>9</v>
      </c>
      <c r="I18" s="249">
        <v>6</v>
      </c>
      <c r="J18" s="249">
        <v>5</v>
      </c>
      <c r="K18" s="249">
        <v>1</v>
      </c>
      <c r="L18" s="249">
        <v>1</v>
      </c>
      <c r="M18" s="249">
        <v>0</v>
      </c>
      <c r="N18" s="249">
        <v>0</v>
      </c>
      <c r="O18" s="232">
        <v>25</v>
      </c>
    </row>
    <row r="19" spans="1:18">
      <c r="A19" s="229"/>
      <c r="B19" s="230" t="s">
        <v>332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  <c r="H19" s="249">
        <v>2</v>
      </c>
      <c r="I19" s="249">
        <v>13</v>
      </c>
      <c r="J19" s="249">
        <v>6</v>
      </c>
      <c r="K19" s="249">
        <v>3</v>
      </c>
      <c r="L19" s="249">
        <v>2</v>
      </c>
      <c r="M19" s="249">
        <v>0</v>
      </c>
      <c r="N19" s="249">
        <v>0</v>
      </c>
      <c r="O19" s="232">
        <f t="shared" ref="O19:O22" si="2">SUM(C19:N19)</f>
        <v>26</v>
      </c>
    </row>
    <row r="20" spans="1:18">
      <c r="A20" s="234"/>
      <c r="B20" s="235" t="s">
        <v>386</v>
      </c>
      <c r="C20" s="250">
        <f>MEDIAN(C15:C19)</f>
        <v>1</v>
      </c>
      <c r="D20" s="250">
        <f t="shared" ref="D20:N20" si="3">MEDIAN(D15:D19)</f>
        <v>2</v>
      </c>
      <c r="E20" s="250">
        <f t="shared" si="3"/>
        <v>0</v>
      </c>
      <c r="F20" s="250">
        <f t="shared" si="3"/>
        <v>1</v>
      </c>
      <c r="G20" s="250">
        <f t="shared" si="3"/>
        <v>1</v>
      </c>
      <c r="H20" s="250">
        <f t="shared" si="3"/>
        <v>4</v>
      </c>
      <c r="I20" s="250">
        <f t="shared" si="3"/>
        <v>13</v>
      </c>
      <c r="J20" s="250">
        <f t="shared" si="3"/>
        <v>6</v>
      </c>
      <c r="K20" s="250">
        <f t="shared" si="3"/>
        <v>3</v>
      </c>
      <c r="L20" s="250">
        <f t="shared" si="3"/>
        <v>2</v>
      </c>
      <c r="M20" s="250">
        <f t="shared" si="3"/>
        <v>1</v>
      </c>
      <c r="N20" s="250">
        <f t="shared" si="3"/>
        <v>0</v>
      </c>
      <c r="O20" s="236">
        <f t="shared" si="2"/>
        <v>34</v>
      </c>
      <c r="R20" s="233"/>
    </row>
    <row r="21" spans="1:18">
      <c r="A21" s="229"/>
      <c r="B21" s="237" t="s">
        <v>74</v>
      </c>
      <c r="C21" s="165">
        <f>C20*P21/O20</f>
        <v>0.79999999999999993</v>
      </c>
      <c r="D21" s="165">
        <f>D20*P21/O20</f>
        <v>1.5999999999999999</v>
      </c>
      <c r="E21" s="165">
        <f>E20*P21/O20</f>
        <v>0</v>
      </c>
      <c r="F21" s="165">
        <f>F20*P21/O20</f>
        <v>0.79999999999999993</v>
      </c>
      <c r="G21" s="165">
        <f>G20*P21/O20</f>
        <v>0.79999999999999993</v>
      </c>
      <c r="H21" s="165">
        <f>H20*P21/O20</f>
        <v>3.1999999999999997</v>
      </c>
      <c r="I21" s="165">
        <f>I20*P21/O20</f>
        <v>10.399999999999999</v>
      </c>
      <c r="J21" s="165">
        <f>J20*P21/O20</f>
        <v>4.8</v>
      </c>
      <c r="K21" s="165">
        <f>K20*P21/O20</f>
        <v>2.4</v>
      </c>
      <c r="L21" s="165">
        <f>L20*P21/O20</f>
        <v>1.5999999999999999</v>
      </c>
      <c r="M21" s="165">
        <f>M20*P21/O20</f>
        <v>0.79999999999999993</v>
      </c>
      <c r="N21" s="165">
        <f>N20*P21/O20</f>
        <v>0</v>
      </c>
      <c r="O21" s="122">
        <f t="shared" si="2"/>
        <v>27.2</v>
      </c>
      <c r="P21" s="238">
        <f>O20*80/100</f>
        <v>27.2</v>
      </c>
    </row>
    <row r="22" spans="1:18">
      <c r="A22" s="229"/>
      <c r="B22" s="239" t="s">
        <v>382</v>
      </c>
      <c r="C22" s="240">
        <f>รายเดือน67!B6</f>
        <v>1</v>
      </c>
      <c r="D22" s="240">
        <f>รายเดือน67!C6</f>
        <v>0</v>
      </c>
      <c r="E22" s="240">
        <f>รายเดือน67!D6</f>
        <v>0</v>
      </c>
      <c r="F22" s="240">
        <f>รายเดือน67!E6</f>
        <v>0</v>
      </c>
      <c r="G22" s="240">
        <f>รายเดือน67!F6</f>
        <v>0</v>
      </c>
      <c r="H22" s="240">
        <f>รายเดือน67!G6</f>
        <v>0</v>
      </c>
      <c r="I22" s="240">
        <f>รายเดือน67!H6</f>
        <v>3</v>
      </c>
      <c r="J22" s="240">
        <f>รายเดือน67!I6</f>
        <v>5</v>
      </c>
      <c r="K22" s="240">
        <f>รายเดือน67!J6</f>
        <v>1</v>
      </c>
      <c r="L22" s="240">
        <f>รายเดือน67!K6</f>
        <v>0</v>
      </c>
      <c r="M22" s="240">
        <f>รายเดือน67!L6</f>
        <v>0</v>
      </c>
      <c r="N22" s="240">
        <f>รายเดือน67!M6</f>
        <v>0</v>
      </c>
      <c r="O22" s="241">
        <f t="shared" si="2"/>
        <v>10</v>
      </c>
    </row>
    <row r="23" spans="1:18">
      <c r="A23" s="251"/>
      <c r="B23" s="243" t="s">
        <v>387</v>
      </c>
      <c r="C23" s="244">
        <f>C22</f>
        <v>1</v>
      </c>
      <c r="D23" s="244">
        <f>C22+D22</f>
        <v>1</v>
      </c>
      <c r="E23" s="244">
        <f>C22+D22+E22</f>
        <v>1</v>
      </c>
      <c r="F23" s="244">
        <f>C22+D22+E22+F22</f>
        <v>1</v>
      </c>
      <c r="G23" s="244">
        <f>C22+D22+E22+F22+G22</f>
        <v>1</v>
      </c>
      <c r="H23" s="244">
        <f>C22+D22+E22+F22+G22+H22</f>
        <v>1</v>
      </c>
      <c r="I23" s="244">
        <f>C22+D22+E22+F22+G22+H22+I22</f>
        <v>4</v>
      </c>
      <c r="J23" s="244">
        <f>C22+D22+E22+F22+G22+H22+I22+J22</f>
        <v>9</v>
      </c>
      <c r="K23" s="244">
        <f>C22+D22+E22+F22+G22+H22+I22+J22+K22</f>
        <v>10</v>
      </c>
      <c r="L23" s="244">
        <f>C22+D22+E22+F22+G22+H22+I22+J22+K22+L22</f>
        <v>10</v>
      </c>
      <c r="M23" s="244">
        <f>C22+D22+E22+F22+G22+H22+I22+J22+K22+L22+M22</f>
        <v>10</v>
      </c>
      <c r="N23" s="244">
        <f>C22+D22+E22+F22+G22+H22+I22+J22+K22+L22+M22+N22</f>
        <v>10</v>
      </c>
      <c r="O23" s="245"/>
    </row>
    <row r="24" spans="1:18">
      <c r="A24" s="229" t="s">
        <v>76</v>
      </c>
      <c r="B24" s="67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29" t="s">
        <v>77</v>
      </c>
      <c r="B25" s="230" t="s">
        <v>152</v>
      </c>
      <c r="C25" s="252">
        <v>9</v>
      </c>
      <c r="D25" s="252">
        <v>9</v>
      </c>
      <c r="E25" s="252">
        <v>12</v>
      </c>
      <c r="F25" s="252">
        <v>32</v>
      </c>
      <c r="G25" s="252">
        <v>29</v>
      </c>
      <c r="H25" s="252">
        <v>26</v>
      </c>
      <c r="I25" s="252">
        <v>43</v>
      </c>
      <c r="J25" s="252">
        <v>35</v>
      </c>
      <c r="K25" s="252">
        <v>16</v>
      </c>
      <c r="L25" s="252">
        <v>14</v>
      </c>
      <c r="M25" s="252">
        <v>2</v>
      </c>
      <c r="N25" s="252">
        <v>0</v>
      </c>
      <c r="O25" s="232">
        <v>227</v>
      </c>
    </row>
    <row r="26" spans="1:18">
      <c r="A26" s="229"/>
      <c r="B26" s="230" t="s">
        <v>188</v>
      </c>
      <c r="C26" s="252">
        <v>0</v>
      </c>
      <c r="D26" s="252">
        <v>0</v>
      </c>
      <c r="E26" s="252">
        <v>0</v>
      </c>
      <c r="F26" s="252">
        <v>1</v>
      </c>
      <c r="G26" s="252">
        <v>0</v>
      </c>
      <c r="H26" s="252">
        <v>6</v>
      </c>
      <c r="I26" s="252">
        <v>4</v>
      </c>
      <c r="J26" s="252">
        <v>2</v>
      </c>
      <c r="K26" s="252">
        <v>3</v>
      </c>
      <c r="L26" s="252">
        <v>2</v>
      </c>
      <c r="M26" s="252">
        <v>0</v>
      </c>
      <c r="N26" s="252">
        <v>4</v>
      </c>
      <c r="O26" s="232">
        <v>22</v>
      </c>
    </row>
    <row r="27" spans="1:18">
      <c r="A27" s="229"/>
      <c r="B27" s="230" t="s">
        <v>328</v>
      </c>
      <c r="C27" s="252">
        <v>0</v>
      </c>
      <c r="D27" s="252">
        <v>0</v>
      </c>
      <c r="E27" s="252">
        <v>0</v>
      </c>
      <c r="F27" s="252">
        <v>1</v>
      </c>
      <c r="G27" s="252">
        <v>0</v>
      </c>
      <c r="H27" s="252">
        <v>6</v>
      </c>
      <c r="I27" s="252">
        <v>4</v>
      </c>
      <c r="J27" s="252">
        <v>2</v>
      </c>
      <c r="K27" s="252">
        <v>3</v>
      </c>
      <c r="L27" s="252">
        <v>2</v>
      </c>
      <c r="M27" s="252">
        <v>0</v>
      </c>
      <c r="N27" s="252">
        <v>4</v>
      </c>
      <c r="O27" s="232">
        <v>22</v>
      </c>
    </row>
    <row r="28" spans="1:18">
      <c r="A28" s="229"/>
      <c r="B28" s="230" t="s">
        <v>329</v>
      </c>
      <c r="C28" s="252">
        <v>0</v>
      </c>
      <c r="D28" s="252">
        <v>1</v>
      </c>
      <c r="E28" s="252">
        <v>0</v>
      </c>
      <c r="F28" s="252">
        <v>1</v>
      </c>
      <c r="G28" s="252">
        <v>3</v>
      </c>
      <c r="H28" s="252">
        <v>19</v>
      </c>
      <c r="I28" s="252">
        <v>10</v>
      </c>
      <c r="J28" s="252">
        <v>16</v>
      </c>
      <c r="K28" s="252">
        <v>8</v>
      </c>
      <c r="L28" s="252">
        <v>9</v>
      </c>
      <c r="M28" s="252">
        <v>5</v>
      </c>
      <c r="N28" s="252">
        <v>3</v>
      </c>
      <c r="O28" s="232">
        <v>75</v>
      </c>
    </row>
    <row r="29" spans="1:18">
      <c r="A29" s="229"/>
      <c r="B29" s="230" t="s">
        <v>332</v>
      </c>
      <c r="C29" s="252">
        <v>1</v>
      </c>
      <c r="D29" s="252">
        <v>0</v>
      </c>
      <c r="E29" s="252">
        <v>2</v>
      </c>
      <c r="F29" s="252">
        <v>6</v>
      </c>
      <c r="G29" s="252">
        <v>3</v>
      </c>
      <c r="H29" s="252">
        <v>16</v>
      </c>
      <c r="I29" s="252">
        <v>16</v>
      </c>
      <c r="J29" s="252">
        <v>29</v>
      </c>
      <c r="K29" s="252">
        <v>20</v>
      </c>
      <c r="L29" s="252">
        <v>13</v>
      </c>
      <c r="M29" s="252">
        <v>2</v>
      </c>
      <c r="N29" s="252">
        <v>2</v>
      </c>
      <c r="O29" s="232">
        <f t="shared" ref="O29:O32" si="4">SUM(C29:N29)</f>
        <v>110</v>
      </c>
    </row>
    <row r="30" spans="1:18">
      <c r="A30" s="234"/>
      <c r="B30" s="235" t="s">
        <v>386</v>
      </c>
      <c r="C30" s="250">
        <f>MEDIAN(C25:C29)</f>
        <v>0</v>
      </c>
      <c r="D30" s="250">
        <f t="shared" ref="D30:N30" si="5">MEDIAN(D25:D29)</f>
        <v>0</v>
      </c>
      <c r="E30" s="250">
        <f t="shared" si="5"/>
        <v>0</v>
      </c>
      <c r="F30" s="250">
        <f t="shared" si="5"/>
        <v>1</v>
      </c>
      <c r="G30" s="250">
        <f t="shared" si="5"/>
        <v>3</v>
      </c>
      <c r="H30" s="250">
        <f t="shared" si="5"/>
        <v>16</v>
      </c>
      <c r="I30" s="250">
        <f t="shared" si="5"/>
        <v>10</v>
      </c>
      <c r="J30" s="250">
        <f t="shared" si="5"/>
        <v>16</v>
      </c>
      <c r="K30" s="250">
        <f t="shared" si="5"/>
        <v>8</v>
      </c>
      <c r="L30" s="250">
        <f t="shared" si="5"/>
        <v>9</v>
      </c>
      <c r="M30" s="250">
        <f t="shared" si="5"/>
        <v>2</v>
      </c>
      <c r="N30" s="250">
        <f t="shared" si="5"/>
        <v>3</v>
      </c>
      <c r="O30" s="236">
        <f t="shared" si="4"/>
        <v>68</v>
      </c>
    </row>
    <row r="31" spans="1:18">
      <c r="A31" s="229"/>
      <c r="B31" s="237" t="s">
        <v>74</v>
      </c>
      <c r="C31" s="165">
        <f>C30*P31/O30</f>
        <v>0</v>
      </c>
      <c r="D31" s="165">
        <f>D30*P31/O30</f>
        <v>0</v>
      </c>
      <c r="E31" s="165">
        <f>E30*P31/O30</f>
        <v>0</v>
      </c>
      <c r="F31" s="165">
        <f>F30*P31/O30</f>
        <v>0.79999999999999993</v>
      </c>
      <c r="G31" s="165">
        <f>G30*P31/O30</f>
        <v>2.4</v>
      </c>
      <c r="H31" s="165">
        <f>H30*P31/O30</f>
        <v>12.799999999999999</v>
      </c>
      <c r="I31" s="165">
        <f>I30*P31/O30</f>
        <v>8</v>
      </c>
      <c r="J31" s="165">
        <f>J30*P31/O30</f>
        <v>12.799999999999999</v>
      </c>
      <c r="K31" s="165">
        <f>K30*P31/O30</f>
        <v>6.3999999999999995</v>
      </c>
      <c r="L31" s="165">
        <f>L30*P31/O30</f>
        <v>7.1999999999999993</v>
      </c>
      <c r="M31" s="165">
        <f>M30*P31/O30</f>
        <v>1.5999999999999999</v>
      </c>
      <c r="N31" s="165">
        <f>N30*P31/O30</f>
        <v>2.4</v>
      </c>
      <c r="O31" s="122">
        <f t="shared" si="4"/>
        <v>54.399999999999991</v>
      </c>
      <c r="P31" s="238">
        <f>O30*80/100</f>
        <v>54.4</v>
      </c>
    </row>
    <row r="32" spans="1:18">
      <c r="A32" s="229"/>
      <c r="B32" s="239" t="s">
        <v>382</v>
      </c>
      <c r="C32" s="240">
        <f>รายเดือน67!B7</f>
        <v>4</v>
      </c>
      <c r="D32" s="240">
        <f>รายเดือน67!C7</f>
        <v>3</v>
      </c>
      <c r="E32" s="240">
        <f>รายเดือน67!D7</f>
        <v>1</v>
      </c>
      <c r="F32" s="240">
        <f>รายเดือน67!E7</f>
        <v>6</v>
      </c>
      <c r="G32" s="240">
        <f>รายเดือน67!F7</f>
        <v>2</v>
      </c>
      <c r="H32" s="240">
        <f>รายเดือน67!G7</f>
        <v>7</v>
      </c>
      <c r="I32" s="240">
        <f>รายเดือน67!H7</f>
        <v>18</v>
      </c>
      <c r="J32" s="240">
        <f>รายเดือน67!I7</f>
        <v>27</v>
      </c>
      <c r="K32" s="240">
        <f>รายเดือน67!J7</f>
        <v>3</v>
      </c>
      <c r="L32" s="240">
        <f>รายเดือน67!K7</f>
        <v>0</v>
      </c>
      <c r="M32" s="240">
        <f>รายเดือน67!L7</f>
        <v>0</v>
      </c>
      <c r="N32" s="240">
        <f>รายเดือน67!M7</f>
        <v>0</v>
      </c>
      <c r="O32" s="241">
        <f t="shared" si="4"/>
        <v>71</v>
      </c>
    </row>
    <row r="33" spans="1:16">
      <c r="A33" s="251"/>
      <c r="B33" s="243" t="s">
        <v>387</v>
      </c>
      <c r="C33" s="244">
        <f>C32</f>
        <v>4</v>
      </c>
      <c r="D33" s="244">
        <f>C32+D32</f>
        <v>7</v>
      </c>
      <c r="E33" s="244">
        <f>C32+D32+E32</f>
        <v>8</v>
      </c>
      <c r="F33" s="244">
        <f>C32+D32+E32+F32</f>
        <v>14</v>
      </c>
      <c r="G33" s="244">
        <f>C32+D32+E32+F32+G32</f>
        <v>16</v>
      </c>
      <c r="H33" s="244">
        <f>C32+D32+E32+F32+G32+H32</f>
        <v>23</v>
      </c>
      <c r="I33" s="244">
        <f>C32+D32+E32+F32+G32+H32+I32</f>
        <v>41</v>
      </c>
      <c r="J33" s="244">
        <f>C32+D32+E32+F32+G32+H32+I32+J32</f>
        <v>68</v>
      </c>
      <c r="K33" s="244">
        <f>C32+D32+E32+F32+G32+H32+I32+J32+K32</f>
        <v>71</v>
      </c>
      <c r="L33" s="244">
        <f>C32+D32+E32+F32+G32+H32+I32+J32+K32+L32</f>
        <v>71</v>
      </c>
      <c r="M33" s="244">
        <f>C32+D32+E32+F32+G32+H32+I32+J32+K32+L32+M32</f>
        <v>71</v>
      </c>
      <c r="N33" s="244">
        <f>C32+D32+E32+F32+G32+H32+I32+J32+K32+L32+M32+N32</f>
        <v>71</v>
      </c>
      <c r="O33" s="245"/>
    </row>
    <row r="34" spans="1:16">
      <c r="A34" s="246"/>
      <c r="B34" s="67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29" t="s">
        <v>78</v>
      </c>
      <c r="B35" s="230" t="s">
        <v>152</v>
      </c>
      <c r="C35" s="253">
        <v>4</v>
      </c>
      <c r="D35" s="253">
        <v>2</v>
      </c>
      <c r="E35" s="253">
        <v>3</v>
      </c>
      <c r="F35" s="253">
        <v>3</v>
      </c>
      <c r="G35" s="253">
        <v>3</v>
      </c>
      <c r="H35" s="253">
        <v>27</v>
      </c>
      <c r="I35" s="253">
        <v>34</v>
      </c>
      <c r="J35" s="253">
        <v>38</v>
      </c>
      <c r="K35" s="253">
        <v>55</v>
      </c>
      <c r="L35" s="253">
        <v>25</v>
      </c>
      <c r="M35" s="253">
        <v>7</v>
      </c>
      <c r="N35" s="253">
        <v>2</v>
      </c>
      <c r="O35" s="232">
        <f t="shared" ref="O35:O42" si="6">SUM(C35:N35)</f>
        <v>203</v>
      </c>
    </row>
    <row r="36" spans="1:16">
      <c r="A36" s="229"/>
      <c r="B36" s="230" t="s">
        <v>188</v>
      </c>
      <c r="C36" s="253">
        <v>1</v>
      </c>
      <c r="D36" s="253">
        <v>1</v>
      </c>
      <c r="E36" s="253">
        <v>1</v>
      </c>
      <c r="F36" s="253">
        <v>0</v>
      </c>
      <c r="G36" s="253">
        <v>7</v>
      </c>
      <c r="H36" s="253">
        <v>6</v>
      </c>
      <c r="I36" s="253">
        <v>13</v>
      </c>
      <c r="J36" s="253">
        <v>17</v>
      </c>
      <c r="K36" s="253">
        <v>23</v>
      </c>
      <c r="L36" s="253">
        <v>8</v>
      </c>
      <c r="M36" s="253">
        <v>5</v>
      </c>
      <c r="N36" s="253">
        <v>3</v>
      </c>
      <c r="O36" s="232">
        <f t="shared" si="6"/>
        <v>85</v>
      </c>
    </row>
    <row r="37" spans="1:16">
      <c r="A37" s="229"/>
      <c r="B37" s="230" t="s">
        <v>328</v>
      </c>
      <c r="C37" s="253">
        <v>1</v>
      </c>
      <c r="D37" s="253">
        <v>0</v>
      </c>
      <c r="E37" s="253">
        <v>1</v>
      </c>
      <c r="F37" s="253">
        <v>0</v>
      </c>
      <c r="G37" s="253">
        <v>5</v>
      </c>
      <c r="H37" s="253">
        <v>4</v>
      </c>
      <c r="I37" s="253">
        <v>1</v>
      </c>
      <c r="J37" s="253">
        <v>9</v>
      </c>
      <c r="K37" s="253">
        <v>12</v>
      </c>
      <c r="L37" s="253">
        <v>6</v>
      </c>
      <c r="M37" s="253">
        <v>1</v>
      </c>
      <c r="N37" s="253">
        <v>0</v>
      </c>
      <c r="O37" s="232">
        <f t="shared" si="6"/>
        <v>40</v>
      </c>
    </row>
    <row r="38" spans="1:16">
      <c r="A38" s="229"/>
      <c r="B38" s="230" t="s">
        <v>329</v>
      </c>
      <c r="C38" s="253">
        <v>2</v>
      </c>
      <c r="D38" s="253">
        <v>3</v>
      </c>
      <c r="E38" s="253">
        <v>0</v>
      </c>
      <c r="F38" s="253">
        <v>0</v>
      </c>
      <c r="G38" s="253">
        <v>0</v>
      </c>
      <c r="H38" s="253">
        <v>4</v>
      </c>
      <c r="I38" s="253">
        <v>8</v>
      </c>
      <c r="J38" s="253">
        <v>2</v>
      </c>
      <c r="K38" s="253">
        <v>0</v>
      </c>
      <c r="L38" s="253">
        <v>0</v>
      </c>
      <c r="M38" s="253">
        <v>0</v>
      </c>
      <c r="N38" s="253">
        <v>0</v>
      </c>
      <c r="O38" s="232">
        <f t="shared" si="6"/>
        <v>19</v>
      </c>
    </row>
    <row r="39" spans="1:16">
      <c r="A39" s="229"/>
      <c r="B39" s="230" t="s">
        <v>332</v>
      </c>
      <c r="C39" s="253">
        <v>1</v>
      </c>
      <c r="D39" s="253">
        <v>0</v>
      </c>
      <c r="E39" s="253">
        <v>0</v>
      </c>
      <c r="F39" s="253">
        <v>2</v>
      </c>
      <c r="G39" s="253">
        <v>5</v>
      </c>
      <c r="H39" s="253">
        <v>26</v>
      </c>
      <c r="I39" s="253">
        <v>65</v>
      </c>
      <c r="J39" s="253">
        <v>63</v>
      </c>
      <c r="K39" s="253">
        <v>53</v>
      </c>
      <c r="L39" s="253">
        <v>5</v>
      </c>
      <c r="M39" s="253">
        <v>7</v>
      </c>
      <c r="N39" s="253">
        <v>1</v>
      </c>
      <c r="O39" s="232">
        <f t="shared" si="6"/>
        <v>228</v>
      </c>
    </row>
    <row r="40" spans="1:16">
      <c r="A40" s="234"/>
      <c r="B40" s="235" t="s">
        <v>386</v>
      </c>
      <c r="C40" s="250">
        <f>MEDIAN(C35:C39)</f>
        <v>1</v>
      </c>
      <c r="D40" s="250">
        <f t="shared" ref="D40:N40" si="7">MEDIAN(D35:D39)</f>
        <v>1</v>
      </c>
      <c r="E40" s="250">
        <f t="shared" si="7"/>
        <v>1</v>
      </c>
      <c r="F40" s="250">
        <f t="shared" si="7"/>
        <v>0</v>
      </c>
      <c r="G40" s="250">
        <f t="shared" si="7"/>
        <v>5</v>
      </c>
      <c r="H40" s="250">
        <f t="shared" si="7"/>
        <v>6</v>
      </c>
      <c r="I40" s="250">
        <f t="shared" si="7"/>
        <v>13</v>
      </c>
      <c r="J40" s="250">
        <f t="shared" si="7"/>
        <v>17</v>
      </c>
      <c r="K40" s="250">
        <f t="shared" si="7"/>
        <v>23</v>
      </c>
      <c r="L40" s="250">
        <f t="shared" si="7"/>
        <v>6</v>
      </c>
      <c r="M40" s="250">
        <f t="shared" si="7"/>
        <v>5</v>
      </c>
      <c r="N40" s="250">
        <f t="shared" si="7"/>
        <v>1</v>
      </c>
      <c r="O40" s="236">
        <f t="shared" si="6"/>
        <v>79</v>
      </c>
    </row>
    <row r="41" spans="1:16">
      <c r="A41" s="229"/>
      <c r="B41" s="237" t="s">
        <v>74</v>
      </c>
      <c r="C41" s="165">
        <f>C40*P41/O40</f>
        <v>0.8</v>
      </c>
      <c r="D41" s="165">
        <f>D40*P41/O40</f>
        <v>0.8</v>
      </c>
      <c r="E41" s="165">
        <f>E40*P41/O40</f>
        <v>0.8</v>
      </c>
      <c r="F41" s="165">
        <f>F40*P41/O40</f>
        <v>0</v>
      </c>
      <c r="G41" s="165">
        <f>G40*P41/O40</f>
        <v>4</v>
      </c>
      <c r="H41" s="165">
        <f>H40*P41/O40</f>
        <v>4.8000000000000007</v>
      </c>
      <c r="I41" s="165">
        <f>I40*P41/O40</f>
        <v>10.4</v>
      </c>
      <c r="J41" s="165">
        <f>J40*P41/O40</f>
        <v>13.600000000000001</v>
      </c>
      <c r="K41" s="165">
        <f>K40*P41/O40</f>
        <v>18.400000000000002</v>
      </c>
      <c r="L41" s="165">
        <f>L40*P41/O40</f>
        <v>4.8000000000000007</v>
      </c>
      <c r="M41" s="165">
        <f>M40*P41/O40</f>
        <v>4</v>
      </c>
      <c r="N41" s="165">
        <f>N40*P41/O40</f>
        <v>0.8</v>
      </c>
      <c r="O41" s="122">
        <f t="shared" si="6"/>
        <v>63.2</v>
      </c>
      <c r="P41" s="238">
        <f>O40*80/100</f>
        <v>63.2</v>
      </c>
    </row>
    <row r="42" spans="1:16">
      <c r="A42" s="229"/>
      <c r="B42" s="239" t="s">
        <v>382</v>
      </c>
      <c r="C42" s="240">
        <f>รายเดือน67!B8</f>
        <v>10</v>
      </c>
      <c r="D42" s="240">
        <f>รายเดือน67!C8</f>
        <v>3</v>
      </c>
      <c r="E42" s="240">
        <f>รายเดือน67!D8</f>
        <v>2</v>
      </c>
      <c r="F42" s="240">
        <f>รายเดือน67!E8</f>
        <v>1</v>
      </c>
      <c r="G42" s="240">
        <f>รายเดือน67!F8</f>
        <v>0</v>
      </c>
      <c r="H42" s="240">
        <f>รายเดือน67!G8</f>
        <v>1</v>
      </c>
      <c r="I42" s="240">
        <f>รายเดือน67!H8</f>
        <v>1</v>
      </c>
      <c r="J42" s="240">
        <f>รายเดือน67!I8</f>
        <v>3</v>
      </c>
      <c r="K42" s="240">
        <f>รายเดือน67!J8</f>
        <v>1</v>
      </c>
      <c r="L42" s="240">
        <f>รายเดือน67!K8</f>
        <v>0</v>
      </c>
      <c r="M42" s="240">
        <f>รายเดือน67!L8</f>
        <v>0</v>
      </c>
      <c r="N42" s="240">
        <f>รายเดือน67!M8</f>
        <v>0</v>
      </c>
      <c r="O42" s="241">
        <f t="shared" si="6"/>
        <v>22</v>
      </c>
    </row>
    <row r="43" spans="1:16">
      <c r="A43" s="251"/>
      <c r="B43" s="243" t="s">
        <v>387</v>
      </c>
      <c r="C43" s="244">
        <f>C42</f>
        <v>10</v>
      </c>
      <c r="D43" s="244">
        <f>C42+D42</f>
        <v>13</v>
      </c>
      <c r="E43" s="244">
        <f>C42+D42+E42</f>
        <v>15</v>
      </c>
      <c r="F43" s="244">
        <f>C42+D42+E42+F42</f>
        <v>16</v>
      </c>
      <c r="G43" s="244">
        <f>C42+D42+E42+F42+G42</f>
        <v>16</v>
      </c>
      <c r="H43" s="244">
        <f>C42+D42+E42+F42+G42+H42</f>
        <v>17</v>
      </c>
      <c r="I43" s="244">
        <f>C42+D42+E42+F42+G42+H42+I42</f>
        <v>18</v>
      </c>
      <c r="J43" s="244">
        <f>C42+D42+E42+F42+G42+H42+I42+J42</f>
        <v>21</v>
      </c>
      <c r="K43" s="244">
        <f>C42+D42+E42+F42+G42+H42+I42+J42+K42</f>
        <v>22</v>
      </c>
      <c r="L43" s="244">
        <f>C42+D42+E42+F42+G42+H42+I42+J42+K42+L42</f>
        <v>22</v>
      </c>
      <c r="M43" s="244">
        <f>C42+D42+E42+F42+G42+H42+I42+J42+K42+L42+M42</f>
        <v>22</v>
      </c>
      <c r="N43" s="244">
        <f>C42+D42+E42+F42+G42+H42+I42+J42+K42+L42+M42+N42</f>
        <v>22</v>
      </c>
      <c r="O43" s="245"/>
    </row>
    <row r="44" spans="1:16">
      <c r="A44" s="246"/>
      <c r="B44" s="67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29" t="s">
        <v>79</v>
      </c>
      <c r="B45" s="230" t="s">
        <v>152</v>
      </c>
      <c r="C45" s="254">
        <v>2</v>
      </c>
      <c r="D45" s="254">
        <v>2</v>
      </c>
      <c r="E45" s="254">
        <v>6</v>
      </c>
      <c r="F45" s="254">
        <v>5</v>
      </c>
      <c r="G45" s="254">
        <v>10</v>
      </c>
      <c r="H45" s="254">
        <v>58</v>
      </c>
      <c r="I45" s="254">
        <v>64</v>
      </c>
      <c r="J45" s="254">
        <v>37</v>
      </c>
      <c r="K45" s="254">
        <v>39</v>
      </c>
      <c r="L45" s="254">
        <v>24</v>
      </c>
      <c r="M45" s="254">
        <v>16</v>
      </c>
      <c r="N45" s="254">
        <v>10</v>
      </c>
      <c r="O45" s="232">
        <f>SUM(C45:N45)</f>
        <v>273</v>
      </c>
    </row>
    <row r="46" spans="1:16">
      <c r="A46" s="229"/>
      <c r="B46" s="230" t="s">
        <v>188</v>
      </c>
      <c r="C46" s="254">
        <v>6</v>
      </c>
      <c r="D46" s="254">
        <v>3</v>
      </c>
      <c r="E46" s="254">
        <v>12</v>
      </c>
      <c r="F46" s="254">
        <v>5</v>
      </c>
      <c r="G46" s="254">
        <v>10</v>
      </c>
      <c r="H46" s="254">
        <v>14</v>
      </c>
      <c r="I46" s="254">
        <v>16</v>
      </c>
      <c r="J46" s="254">
        <v>16</v>
      </c>
      <c r="K46" s="254">
        <v>10</v>
      </c>
      <c r="L46" s="254">
        <v>0</v>
      </c>
      <c r="M46" s="254">
        <v>1</v>
      </c>
      <c r="N46" s="254">
        <v>1</v>
      </c>
      <c r="O46" s="232">
        <f t="shared" ref="O46:O49" si="8">SUM(C46:N46)</f>
        <v>94</v>
      </c>
    </row>
    <row r="47" spans="1:16">
      <c r="A47" s="229"/>
      <c r="B47" s="230" t="s">
        <v>328</v>
      </c>
      <c r="C47" s="254">
        <v>2</v>
      </c>
      <c r="D47" s="254">
        <v>0</v>
      </c>
      <c r="E47" s="254">
        <v>1</v>
      </c>
      <c r="F47" s="254">
        <v>0</v>
      </c>
      <c r="G47" s="254">
        <v>6</v>
      </c>
      <c r="H47" s="254">
        <v>16</v>
      </c>
      <c r="I47" s="254">
        <v>4</v>
      </c>
      <c r="J47" s="254">
        <v>11</v>
      </c>
      <c r="K47" s="254">
        <v>10</v>
      </c>
      <c r="L47" s="254">
        <v>5</v>
      </c>
      <c r="M47" s="254">
        <v>0</v>
      </c>
      <c r="N47" s="254">
        <v>3</v>
      </c>
      <c r="O47" s="232">
        <f t="shared" si="8"/>
        <v>58</v>
      </c>
    </row>
    <row r="48" spans="1:16">
      <c r="A48" s="229"/>
      <c r="B48" s="230" t="s">
        <v>329</v>
      </c>
      <c r="C48" s="254">
        <v>1</v>
      </c>
      <c r="D48" s="254">
        <v>0</v>
      </c>
      <c r="E48" s="254">
        <v>1</v>
      </c>
      <c r="F48" s="254">
        <v>1</v>
      </c>
      <c r="G48" s="254">
        <v>2</v>
      </c>
      <c r="H48" s="254">
        <v>3</v>
      </c>
      <c r="I48" s="254">
        <v>9</v>
      </c>
      <c r="J48" s="254">
        <v>8</v>
      </c>
      <c r="K48" s="254">
        <v>2</v>
      </c>
      <c r="L48" s="254">
        <v>3</v>
      </c>
      <c r="M48" s="254">
        <v>1</v>
      </c>
      <c r="N48" s="254">
        <v>0</v>
      </c>
      <c r="O48" s="232">
        <f t="shared" si="8"/>
        <v>31</v>
      </c>
    </row>
    <row r="49" spans="1:16">
      <c r="A49" s="229"/>
      <c r="B49" s="230" t="s">
        <v>332</v>
      </c>
      <c r="C49" s="254">
        <v>0</v>
      </c>
      <c r="D49" s="254">
        <v>0</v>
      </c>
      <c r="E49" s="254">
        <v>1</v>
      </c>
      <c r="F49" s="254">
        <v>1</v>
      </c>
      <c r="G49" s="254">
        <v>10</v>
      </c>
      <c r="H49" s="254">
        <v>28</v>
      </c>
      <c r="I49" s="254">
        <v>33</v>
      </c>
      <c r="J49" s="254">
        <v>25</v>
      </c>
      <c r="K49" s="254">
        <v>22</v>
      </c>
      <c r="L49" s="254">
        <v>5</v>
      </c>
      <c r="M49" s="254">
        <v>1</v>
      </c>
      <c r="N49" s="254">
        <v>0</v>
      </c>
      <c r="O49" s="232">
        <f t="shared" si="8"/>
        <v>126</v>
      </c>
    </row>
    <row r="50" spans="1:16">
      <c r="A50" s="234"/>
      <c r="B50" s="235" t="s">
        <v>386</v>
      </c>
      <c r="C50" s="250">
        <f>MEDIAN(C45:C49)</f>
        <v>2</v>
      </c>
      <c r="D50" s="250">
        <f t="shared" ref="D50:N50" si="9">MEDIAN(D45:D49)</f>
        <v>0</v>
      </c>
      <c r="E50" s="250">
        <f t="shared" si="9"/>
        <v>1</v>
      </c>
      <c r="F50" s="250">
        <f t="shared" si="9"/>
        <v>1</v>
      </c>
      <c r="G50" s="250">
        <f t="shared" si="9"/>
        <v>10</v>
      </c>
      <c r="H50" s="250">
        <f t="shared" si="9"/>
        <v>16</v>
      </c>
      <c r="I50" s="250">
        <f t="shared" si="9"/>
        <v>16</v>
      </c>
      <c r="J50" s="250">
        <f t="shared" si="9"/>
        <v>16</v>
      </c>
      <c r="K50" s="250">
        <f t="shared" si="9"/>
        <v>10</v>
      </c>
      <c r="L50" s="250">
        <f t="shared" si="9"/>
        <v>5</v>
      </c>
      <c r="M50" s="250">
        <f t="shared" si="9"/>
        <v>1</v>
      </c>
      <c r="N50" s="250">
        <f t="shared" si="9"/>
        <v>1</v>
      </c>
      <c r="O50" s="236">
        <f t="shared" ref="O50:O52" si="10">SUM(C50:N50)</f>
        <v>79</v>
      </c>
    </row>
    <row r="51" spans="1:16">
      <c r="A51" s="229"/>
      <c r="B51" s="237" t="s">
        <v>74</v>
      </c>
      <c r="C51" s="165">
        <f>C50*P51/O50</f>
        <v>1.6</v>
      </c>
      <c r="D51" s="165">
        <f>D50*P51/O50</f>
        <v>0</v>
      </c>
      <c r="E51" s="165">
        <f>E50*P51/O50</f>
        <v>0.8</v>
      </c>
      <c r="F51" s="165">
        <f>F50*P51/O50</f>
        <v>0.8</v>
      </c>
      <c r="G51" s="165">
        <f>G50*P51/O50</f>
        <v>8</v>
      </c>
      <c r="H51" s="165">
        <f>H50*P51/O50</f>
        <v>12.8</v>
      </c>
      <c r="I51" s="165">
        <f>I50*P51/O50</f>
        <v>12.8</v>
      </c>
      <c r="J51" s="165">
        <f>J50*P51/O50</f>
        <v>12.8</v>
      </c>
      <c r="K51" s="165">
        <f>K50*P51/O50</f>
        <v>8</v>
      </c>
      <c r="L51" s="165">
        <f>L50*P51/O50</f>
        <v>4</v>
      </c>
      <c r="M51" s="165">
        <f>M50*P51/O50</f>
        <v>0.8</v>
      </c>
      <c r="N51" s="165">
        <f>N50*P51/O50</f>
        <v>0.8</v>
      </c>
      <c r="O51" s="122">
        <f t="shared" si="10"/>
        <v>63.199999999999989</v>
      </c>
      <c r="P51" s="238">
        <f>O50*80/100</f>
        <v>63.2</v>
      </c>
    </row>
    <row r="52" spans="1:16">
      <c r="A52" s="229"/>
      <c r="B52" s="239" t="s">
        <v>382</v>
      </c>
      <c r="C52" s="240">
        <f>รายเดือน67!B10</f>
        <v>4</v>
      </c>
      <c r="D52" s="240">
        <f>รายเดือน67!C10</f>
        <v>11</v>
      </c>
      <c r="E52" s="240">
        <f>รายเดือน67!D10</f>
        <v>1</v>
      </c>
      <c r="F52" s="240">
        <f>รายเดือน67!E10</f>
        <v>2</v>
      </c>
      <c r="G52" s="240">
        <f>รายเดือน67!F10</f>
        <v>2</v>
      </c>
      <c r="H52" s="240">
        <f>รายเดือน67!G10</f>
        <v>4</v>
      </c>
      <c r="I52" s="240">
        <f>รายเดือน67!H10</f>
        <v>4</v>
      </c>
      <c r="J52" s="240">
        <f>รายเดือน67!I10</f>
        <v>3</v>
      </c>
      <c r="K52" s="240">
        <f>รายเดือน67!J10</f>
        <v>1</v>
      </c>
      <c r="L52" s="240">
        <f>รายเดือน67!K10</f>
        <v>0</v>
      </c>
      <c r="M52" s="240">
        <f>รายเดือน67!L10</f>
        <v>0</v>
      </c>
      <c r="N52" s="240">
        <f>รายเดือน67!M10</f>
        <v>0</v>
      </c>
      <c r="O52" s="241">
        <f t="shared" si="10"/>
        <v>32</v>
      </c>
    </row>
    <row r="53" spans="1:16">
      <c r="A53" s="251"/>
      <c r="B53" s="243" t="s">
        <v>387</v>
      </c>
      <c r="C53" s="244">
        <f>C52</f>
        <v>4</v>
      </c>
      <c r="D53" s="244">
        <f>C52+D52</f>
        <v>15</v>
      </c>
      <c r="E53" s="244">
        <f>C52+D52+E52</f>
        <v>16</v>
      </c>
      <c r="F53" s="244">
        <f>C52+D52+E52+F52</f>
        <v>18</v>
      </c>
      <c r="G53" s="244">
        <f>C52+D52+E52+F52+G52</f>
        <v>20</v>
      </c>
      <c r="H53" s="244">
        <f>C52+D52+E52+F52+G52+H52</f>
        <v>24</v>
      </c>
      <c r="I53" s="244">
        <f>C52+D52+E52+F52+G52+H52+I52</f>
        <v>28</v>
      </c>
      <c r="J53" s="244">
        <f>C52+D52+E52+F52+G52+H52+I52+J52</f>
        <v>31</v>
      </c>
      <c r="K53" s="244">
        <f>C52+D52+E52+F52+G52+H52+I52+J52+K52</f>
        <v>32</v>
      </c>
      <c r="L53" s="244">
        <f>C52+D52+E52+F52+G52+H52+I52+J52+K52+L52</f>
        <v>32</v>
      </c>
      <c r="M53" s="244">
        <f>C52+D52+E52+F52+G52+H52+I52+J52+K52+L52+M52</f>
        <v>32</v>
      </c>
      <c r="N53" s="244">
        <f>C52+D52+E52+F52+G52+H52+I52+J52+K52+L52+M52+N52</f>
        <v>32</v>
      </c>
      <c r="O53" s="245"/>
    </row>
    <row r="54" spans="1:16">
      <c r="A54" s="246"/>
      <c r="B54" s="67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46" t="s">
        <v>80</v>
      </c>
      <c r="B55" s="230" t="s">
        <v>152</v>
      </c>
      <c r="C55" s="255">
        <v>2</v>
      </c>
      <c r="D55" s="255">
        <v>9</v>
      </c>
      <c r="E55" s="255">
        <v>6</v>
      </c>
      <c r="F55" s="255">
        <v>15</v>
      </c>
      <c r="G55" s="255">
        <v>32</v>
      </c>
      <c r="H55" s="255">
        <v>61</v>
      </c>
      <c r="I55" s="255">
        <v>59</v>
      </c>
      <c r="J55" s="255">
        <v>26</v>
      </c>
      <c r="K55" s="255">
        <v>29</v>
      </c>
      <c r="L55" s="255">
        <v>31</v>
      </c>
      <c r="M55" s="255">
        <v>19</v>
      </c>
      <c r="N55" s="255">
        <v>9</v>
      </c>
      <c r="O55" s="232">
        <f t="shared" ref="O55:O62" si="11">SUM(C55:N55)</f>
        <v>298</v>
      </c>
    </row>
    <row r="56" spans="1:16">
      <c r="A56" s="229"/>
      <c r="B56" s="230" t="s">
        <v>188</v>
      </c>
      <c r="C56" s="255">
        <v>5</v>
      </c>
      <c r="D56" s="255">
        <v>5</v>
      </c>
      <c r="E56" s="255">
        <v>3</v>
      </c>
      <c r="F56" s="255">
        <v>11</v>
      </c>
      <c r="G56" s="255">
        <v>26</v>
      </c>
      <c r="H56" s="255">
        <v>14</v>
      </c>
      <c r="I56" s="255">
        <v>18</v>
      </c>
      <c r="J56" s="255">
        <v>37</v>
      </c>
      <c r="K56" s="255">
        <v>15</v>
      </c>
      <c r="L56" s="255">
        <v>1</v>
      </c>
      <c r="M56" s="255">
        <v>0</v>
      </c>
      <c r="N56" s="255">
        <v>1</v>
      </c>
      <c r="O56" s="232">
        <f t="shared" si="11"/>
        <v>136</v>
      </c>
    </row>
    <row r="57" spans="1:16">
      <c r="A57" s="229"/>
      <c r="B57" s="230" t="s">
        <v>328</v>
      </c>
      <c r="C57" s="255">
        <v>0</v>
      </c>
      <c r="D57" s="255">
        <v>0</v>
      </c>
      <c r="E57" s="255">
        <v>0</v>
      </c>
      <c r="F57" s="255">
        <v>0</v>
      </c>
      <c r="G57" s="255">
        <v>3</v>
      </c>
      <c r="H57" s="255">
        <v>3</v>
      </c>
      <c r="I57" s="255">
        <v>0</v>
      </c>
      <c r="J57" s="255">
        <v>1</v>
      </c>
      <c r="K57" s="255">
        <v>4</v>
      </c>
      <c r="L57" s="255">
        <v>1</v>
      </c>
      <c r="M57" s="255">
        <v>0</v>
      </c>
      <c r="N57" s="255">
        <v>0</v>
      </c>
      <c r="O57" s="232">
        <f t="shared" si="11"/>
        <v>12</v>
      </c>
    </row>
    <row r="58" spans="1:16">
      <c r="A58" s="229"/>
      <c r="B58" s="230" t="s">
        <v>329</v>
      </c>
      <c r="C58" s="255">
        <v>0</v>
      </c>
      <c r="D58" s="255">
        <v>0</v>
      </c>
      <c r="E58" s="255">
        <v>0</v>
      </c>
      <c r="F58" s="255">
        <v>0</v>
      </c>
      <c r="G58" s="255">
        <v>0</v>
      </c>
      <c r="H58" s="255">
        <v>1</v>
      </c>
      <c r="I58" s="255">
        <v>1</v>
      </c>
      <c r="J58" s="255">
        <v>1</v>
      </c>
      <c r="K58" s="255">
        <v>4</v>
      </c>
      <c r="L58" s="255">
        <v>2</v>
      </c>
      <c r="M58" s="255">
        <v>1</v>
      </c>
      <c r="N58" s="255">
        <v>2</v>
      </c>
      <c r="O58" s="232">
        <f t="shared" si="11"/>
        <v>12</v>
      </c>
    </row>
    <row r="59" spans="1:16">
      <c r="A59" s="229"/>
      <c r="B59" s="230" t="s">
        <v>332</v>
      </c>
      <c r="C59" s="255">
        <v>1</v>
      </c>
      <c r="D59" s="255">
        <v>0</v>
      </c>
      <c r="E59" s="255">
        <v>0</v>
      </c>
      <c r="F59" s="255">
        <v>1</v>
      </c>
      <c r="G59" s="255">
        <v>0</v>
      </c>
      <c r="H59" s="255">
        <v>2</v>
      </c>
      <c r="I59" s="255">
        <v>25</v>
      </c>
      <c r="J59" s="255">
        <v>18</v>
      </c>
      <c r="K59" s="255">
        <v>16</v>
      </c>
      <c r="L59" s="255">
        <v>9</v>
      </c>
      <c r="M59" s="255">
        <v>0</v>
      </c>
      <c r="N59" s="255">
        <v>0</v>
      </c>
      <c r="O59" s="232">
        <f t="shared" si="11"/>
        <v>72</v>
      </c>
    </row>
    <row r="60" spans="1:16">
      <c r="A60" s="234"/>
      <c r="B60" s="235" t="s">
        <v>386</v>
      </c>
      <c r="C60" s="250">
        <f>MEDIAN(C55:C59)</f>
        <v>1</v>
      </c>
      <c r="D60" s="250">
        <f t="shared" ref="D60:N60" si="12">MEDIAN(D55:D59)</f>
        <v>0</v>
      </c>
      <c r="E60" s="250">
        <f t="shared" si="12"/>
        <v>0</v>
      </c>
      <c r="F60" s="250">
        <f t="shared" si="12"/>
        <v>1</v>
      </c>
      <c r="G60" s="250">
        <f t="shared" si="12"/>
        <v>3</v>
      </c>
      <c r="H60" s="250">
        <f t="shared" si="12"/>
        <v>3</v>
      </c>
      <c r="I60" s="250">
        <f t="shared" si="12"/>
        <v>18</v>
      </c>
      <c r="J60" s="250">
        <f t="shared" si="12"/>
        <v>18</v>
      </c>
      <c r="K60" s="250">
        <f t="shared" si="12"/>
        <v>15</v>
      </c>
      <c r="L60" s="250">
        <f t="shared" si="12"/>
        <v>2</v>
      </c>
      <c r="M60" s="250">
        <f t="shared" si="12"/>
        <v>0</v>
      </c>
      <c r="N60" s="250">
        <f t="shared" si="12"/>
        <v>1</v>
      </c>
      <c r="O60" s="236">
        <f t="shared" si="11"/>
        <v>62</v>
      </c>
    </row>
    <row r="61" spans="1:16">
      <c r="A61" s="229"/>
      <c r="B61" s="237" t="s">
        <v>74</v>
      </c>
      <c r="C61" s="165">
        <f>C60*P61/O60</f>
        <v>0.8</v>
      </c>
      <c r="D61" s="165">
        <f>D60*P61/O60</f>
        <v>0</v>
      </c>
      <c r="E61" s="165">
        <f>E60*P61/O60</f>
        <v>0</v>
      </c>
      <c r="F61" s="165">
        <f>F60*P61/O60</f>
        <v>0.8</v>
      </c>
      <c r="G61" s="165">
        <f>G60*P61/O60</f>
        <v>2.4000000000000004</v>
      </c>
      <c r="H61" s="165">
        <f>H60*P61/O60</f>
        <v>2.4000000000000004</v>
      </c>
      <c r="I61" s="165">
        <f>I60*P61/O60</f>
        <v>14.4</v>
      </c>
      <c r="J61" s="165">
        <f>J60*P61/O60</f>
        <v>14.4</v>
      </c>
      <c r="K61" s="165">
        <f>K60*P61/O60</f>
        <v>12</v>
      </c>
      <c r="L61" s="165">
        <f>L60*P61/O60</f>
        <v>1.6</v>
      </c>
      <c r="M61" s="165">
        <f>M60*P61/O60</f>
        <v>0</v>
      </c>
      <c r="N61" s="165">
        <f>N60*P61/O60</f>
        <v>0.8</v>
      </c>
      <c r="O61" s="122">
        <f t="shared" si="11"/>
        <v>49.6</v>
      </c>
      <c r="P61" s="238">
        <f>O60*80/100</f>
        <v>49.6</v>
      </c>
    </row>
    <row r="62" spans="1:16">
      <c r="A62" s="229"/>
      <c r="B62" s="239" t="s">
        <v>382</v>
      </c>
      <c r="C62" s="240">
        <f>รายเดือน67!B11</f>
        <v>1</v>
      </c>
      <c r="D62" s="240">
        <f>รายเดือน67!C11</f>
        <v>1</v>
      </c>
      <c r="E62" s="240">
        <f>รายเดือน67!D11</f>
        <v>1</v>
      </c>
      <c r="F62" s="240">
        <f>รายเดือน67!E11</f>
        <v>0</v>
      </c>
      <c r="G62" s="240">
        <f>รายเดือน67!F11</f>
        <v>0</v>
      </c>
      <c r="H62" s="240">
        <f>รายเดือน67!G11</f>
        <v>2</v>
      </c>
      <c r="I62" s="240">
        <f>รายเดือน67!H11</f>
        <v>1</v>
      </c>
      <c r="J62" s="240">
        <f>รายเดือน67!I11</f>
        <v>7</v>
      </c>
      <c r="K62" s="240">
        <f>รายเดือน67!J11</f>
        <v>4</v>
      </c>
      <c r="L62" s="240">
        <f>รายเดือน67!K11</f>
        <v>0</v>
      </c>
      <c r="M62" s="240">
        <f>รายเดือน67!L11</f>
        <v>0</v>
      </c>
      <c r="N62" s="240">
        <f>รายเดือน67!M11</f>
        <v>0</v>
      </c>
      <c r="O62" s="241">
        <f t="shared" si="11"/>
        <v>17</v>
      </c>
    </row>
    <row r="63" spans="1:16">
      <c r="A63" s="251"/>
      <c r="B63" s="243" t="s">
        <v>387</v>
      </c>
      <c r="C63" s="244">
        <f>C62</f>
        <v>1</v>
      </c>
      <c r="D63" s="244">
        <f>C62+D62</f>
        <v>2</v>
      </c>
      <c r="E63" s="244">
        <f>C62+D62+E62</f>
        <v>3</v>
      </c>
      <c r="F63" s="244">
        <f>C62+D62+E62+F62</f>
        <v>3</v>
      </c>
      <c r="G63" s="244">
        <f>C62+D62+E62+F62+G62</f>
        <v>3</v>
      </c>
      <c r="H63" s="244">
        <f>C62+D62+E62+F62+G62+H62</f>
        <v>5</v>
      </c>
      <c r="I63" s="244">
        <f>C62+D62+E62+F62+G62+H62+I62</f>
        <v>6</v>
      </c>
      <c r="J63" s="244">
        <f>C62+D62+E62+F62+G62+H62+I62+J62</f>
        <v>13</v>
      </c>
      <c r="K63" s="244">
        <f>C62+D62+E62+F62+G62+H62+I62+J62+K62</f>
        <v>17</v>
      </c>
      <c r="L63" s="244">
        <f>C62+D62+E62+F62+G62+H62+I62+J62+K62+L62</f>
        <v>17</v>
      </c>
      <c r="M63" s="244">
        <f>C62+D62+E62+F62+G62+H62+I62+J62+K62+L62+M62</f>
        <v>17</v>
      </c>
      <c r="N63" s="244">
        <f>C62+D62+E62+F62+G62+H62+I62+J62+K62+L62+M62+N62</f>
        <v>17</v>
      </c>
      <c r="O63" s="245"/>
    </row>
    <row r="64" spans="1:16">
      <c r="A64" s="246"/>
      <c r="B64" s="67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46" t="s">
        <v>81</v>
      </c>
      <c r="B65" s="230" t="s">
        <v>152</v>
      </c>
      <c r="C65" s="256">
        <v>3</v>
      </c>
      <c r="D65" s="256">
        <v>13</v>
      </c>
      <c r="E65" s="256">
        <v>7</v>
      </c>
      <c r="F65" s="256">
        <v>5</v>
      </c>
      <c r="G65" s="256">
        <v>5</v>
      </c>
      <c r="H65" s="256">
        <v>18</v>
      </c>
      <c r="I65" s="256">
        <v>17</v>
      </c>
      <c r="J65" s="256">
        <v>32</v>
      </c>
      <c r="K65" s="256">
        <v>8</v>
      </c>
      <c r="L65" s="256">
        <v>8</v>
      </c>
      <c r="M65" s="256">
        <v>3</v>
      </c>
      <c r="N65" s="256">
        <v>0</v>
      </c>
      <c r="O65" s="232">
        <f t="shared" ref="O65:O72" si="13">SUM(C65:N65)</f>
        <v>119</v>
      </c>
    </row>
    <row r="66" spans="1:18">
      <c r="A66" s="229"/>
      <c r="B66" s="230" t="s">
        <v>188</v>
      </c>
      <c r="C66" s="256">
        <v>0</v>
      </c>
      <c r="D66" s="256">
        <v>0</v>
      </c>
      <c r="E66" s="256">
        <v>0</v>
      </c>
      <c r="F66" s="256">
        <v>10</v>
      </c>
      <c r="G66" s="256">
        <v>28</v>
      </c>
      <c r="H66" s="256">
        <v>28</v>
      </c>
      <c r="I66" s="256">
        <v>11</v>
      </c>
      <c r="J66" s="256">
        <v>2</v>
      </c>
      <c r="K66" s="256">
        <v>6</v>
      </c>
      <c r="L66" s="256">
        <v>2</v>
      </c>
      <c r="M66" s="256">
        <v>1</v>
      </c>
      <c r="N66" s="256">
        <v>0</v>
      </c>
      <c r="O66" s="232">
        <f t="shared" si="13"/>
        <v>88</v>
      </c>
    </row>
    <row r="67" spans="1:18">
      <c r="A67" s="229"/>
      <c r="B67" s="230" t="s">
        <v>328</v>
      </c>
      <c r="C67" s="256">
        <v>0</v>
      </c>
      <c r="D67" s="256">
        <v>0</v>
      </c>
      <c r="E67" s="256">
        <v>0</v>
      </c>
      <c r="F67" s="256">
        <v>1</v>
      </c>
      <c r="G67" s="256">
        <v>0</v>
      </c>
      <c r="H67" s="256">
        <v>0</v>
      </c>
      <c r="I67" s="256">
        <v>0</v>
      </c>
      <c r="J67" s="256">
        <v>4</v>
      </c>
      <c r="K67" s="256">
        <v>1</v>
      </c>
      <c r="L67" s="256">
        <v>3</v>
      </c>
      <c r="M67" s="256">
        <v>1</v>
      </c>
      <c r="N67" s="256">
        <v>1</v>
      </c>
      <c r="O67" s="232">
        <f t="shared" si="13"/>
        <v>11</v>
      </c>
    </row>
    <row r="68" spans="1:18">
      <c r="A68" s="229"/>
      <c r="B68" s="230" t="s">
        <v>329</v>
      </c>
      <c r="C68" s="256">
        <v>4</v>
      </c>
      <c r="D68" s="256">
        <v>0</v>
      </c>
      <c r="E68" s="256">
        <v>0</v>
      </c>
      <c r="F68" s="256">
        <v>1</v>
      </c>
      <c r="G68" s="256">
        <v>1</v>
      </c>
      <c r="H68" s="256">
        <v>4</v>
      </c>
      <c r="I68" s="256">
        <v>3</v>
      </c>
      <c r="J68" s="256">
        <v>20</v>
      </c>
      <c r="K68" s="256">
        <v>21</v>
      </c>
      <c r="L68" s="256">
        <v>13</v>
      </c>
      <c r="M68" s="256">
        <v>2</v>
      </c>
      <c r="N68" s="256">
        <v>1</v>
      </c>
      <c r="O68" s="232">
        <f t="shared" si="13"/>
        <v>70</v>
      </c>
    </row>
    <row r="69" spans="1:18">
      <c r="A69" s="229"/>
      <c r="B69" s="230" t="s">
        <v>332</v>
      </c>
      <c r="C69" s="256">
        <v>0</v>
      </c>
      <c r="D69" s="256">
        <v>1</v>
      </c>
      <c r="E69" s="256">
        <v>6</v>
      </c>
      <c r="F69" s="256">
        <v>4</v>
      </c>
      <c r="G69" s="256">
        <v>0</v>
      </c>
      <c r="H69" s="256">
        <v>8</v>
      </c>
      <c r="I69" s="256">
        <v>23</v>
      </c>
      <c r="J69" s="256">
        <v>31</v>
      </c>
      <c r="K69" s="256">
        <v>31</v>
      </c>
      <c r="L69" s="256">
        <v>7</v>
      </c>
      <c r="M69" s="256">
        <v>7</v>
      </c>
      <c r="N69" s="256">
        <v>2</v>
      </c>
      <c r="O69" s="232">
        <f t="shared" si="13"/>
        <v>120</v>
      </c>
    </row>
    <row r="70" spans="1:18">
      <c r="A70" s="234"/>
      <c r="B70" s="235" t="s">
        <v>386</v>
      </c>
      <c r="C70" s="250">
        <f>MEDIAN(C65:C69)</f>
        <v>0</v>
      </c>
      <c r="D70" s="250">
        <f t="shared" ref="D70:N70" si="14">MEDIAN(D65:D69)</f>
        <v>0</v>
      </c>
      <c r="E70" s="250">
        <f t="shared" si="14"/>
        <v>0</v>
      </c>
      <c r="F70" s="250">
        <f t="shared" si="14"/>
        <v>4</v>
      </c>
      <c r="G70" s="250">
        <f t="shared" si="14"/>
        <v>1</v>
      </c>
      <c r="H70" s="250">
        <f t="shared" si="14"/>
        <v>8</v>
      </c>
      <c r="I70" s="250">
        <f t="shared" si="14"/>
        <v>11</v>
      </c>
      <c r="J70" s="250">
        <f t="shared" si="14"/>
        <v>20</v>
      </c>
      <c r="K70" s="250">
        <f t="shared" si="14"/>
        <v>8</v>
      </c>
      <c r="L70" s="250">
        <f t="shared" si="14"/>
        <v>7</v>
      </c>
      <c r="M70" s="250">
        <f t="shared" si="14"/>
        <v>2</v>
      </c>
      <c r="N70" s="250">
        <f t="shared" si="14"/>
        <v>1</v>
      </c>
      <c r="O70" s="236">
        <f t="shared" si="13"/>
        <v>62</v>
      </c>
    </row>
    <row r="71" spans="1:18">
      <c r="A71" s="229"/>
      <c r="B71" s="237" t="s">
        <v>74</v>
      </c>
      <c r="C71" s="165">
        <f>C70*P71/O70</f>
        <v>0</v>
      </c>
      <c r="D71" s="165">
        <f>D70*P71/O70</f>
        <v>0</v>
      </c>
      <c r="E71" s="165">
        <f>E70*P71/O70</f>
        <v>0</v>
      </c>
      <c r="F71" s="165">
        <f>F70*P71/O70</f>
        <v>3.2</v>
      </c>
      <c r="G71" s="165">
        <f>G70*P71/O70</f>
        <v>0.8</v>
      </c>
      <c r="H71" s="165">
        <f>H70*P71/O70</f>
        <v>6.4</v>
      </c>
      <c r="I71" s="165">
        <f>I70*P71/O70</f>
        <v>8.8000000000000007</v>
      </c>
      <c r="J71" s="165">
        <f>J70*P71/O70</f>
        <v>16</v>
      </c>
      <c r="K71" s="165">
        <f>K70*P71/O70</f>
        <v>6.4</v>
      </c>
      <c r="L71" s="165">
        <f>L70*P71/O70</f>
        <v>5.6</v>
      </c>
      <c r="M71" s="165">
        <f>M70*P71/O70</f>
        <v>1.6</v>
      </c>
      <c r="N71" s="165">
        <f>N70*P71/O70</f>
        <v>0.8</v>
      </c>
      <c r="O71" s="122">
        <f t="shared" si="13"/>
        <v>49.6</v>
      </c>
      <c r="P71" s="238">
        <f>O70*80/100</f>
        <v>49.6</v>
      </c>
    </row>
    <row r="72" spans="1:18">
      <c r="A72" s="229"/>
      <c r="B72" s="239" t="s">
        <v>382</v>
      </c>
      <c r="C72" s="240">
        <f>รายเดือน67!B12</f>
        <v>0</v>
      </c>
      <c r="D72" s="240">
        <f>รายเดือน67!C12</f>
        <v>1</v>
      </c>
      <c r="E72" s="240">
        <f>รายเดือน67!D12</f>
        <v>0</v>
      </c>
      <c r="F72" s="240">
        <f>รายเดือน67!E12</f>
        <v>1</v>
      </c>
      <c r="G72" s="240">
        <f>รายเดือน67!F12</f>
        <v>2</v>
      </c>
      <c r="H72" s="240">
        <f>รายเดือน67!G12</f>
        <v>5</v>
      </c>
      <c r="I72" s="240">
        <f>รายเดือน67!H12</f>
        <v>6</v>
      </c>
      <c r="J72" s="240">
        <f>รายเดือน67!I12</f>
        <v>3</v>
      </c>
      <c r="K72" s="240">
        <f>รายเดือน67!J12</f>
        <v>1</v>
      </c>
      <c r="L72" s="240">
        <f>รายเดือน67!K12</f>
        <v>0</v>
      </c>
      <c r="M72" s="240">
        <f>รายเดือน67!L12</f>
        <v>0</v>
      </c>
      <c r="N72" s="240">
        <f>รายเดือน67!M12</f>
        <v>0</v>
      </c>
      <c r="O72" s="241">
        <f t="shared" si="13"/>
        <v>19</v>
      </c>
    </row>
    <row r="73" spans="1:18">
      <c r="A73" s="251"/>
      <c r="B73" s="243" t="s">
        <v>387</v>
      </c>
      <c r="C73" s="244">
        <f>C72</f>
        <v>0</v>
      </c>
      <c r="D73" s="244">
        <f>C72+D72</f>
        <v>1</v>
      </c>
      <c r="E73" s="244">
        <f>C72+D72+E72</f>
        <v>1</v>
      </c>
      <c r="F73" s="244">
        <f>C72+D72+E72+F72</f>
        <v>2</v>
      </c>
      <c r="G73" s="244">
        <f>C72+D72+E72+F72+G72</f>
        <v>4</v>
      </c>
      <c r="H73" s="244">
        <f>C72+D72+E72+F72+G72+H72</f>
        <v>9</v>
      </c>
      <c r="I73" s="244">
        <f>C72+D72+E72+F72+G72+H72+I72</f>
        <v>15</v>
      </c>
      <c r="J73" s="244">
        <f>C72+D72+E72+F72+G72+H72+I72+J72</f>
        <v>18</v>
      </c>
      <c r="K73" s="244">
        <f>C72+D72+E72+F72+G72+H72+I72+J72+K72</f>
        <v>19</v>
      </c>
      <c r="L73" s="244">
        <f>C72+D72+E72+F72+G72+H72+I72+J72+K72+L72</f>
        <v>19</v>
      </c>
      <c r="M73" s="244">
        <f>C72+D72+E72+F72+G72+H72+I72+J72+K72+L72+M72</f>
        <v>19</v>
      </c>
      <c r="N73" s="244">
        <f>C72+D72+E72+F72+G72+H72+I72+J72+K72+L72+M72+N72</f>
        <v>19</v>
      </c>
      <c r="O73" s="245"/>
    </row>
    <row r="74" spans="1:18">
      <c r="A74" s="246"/>
      <c r="B74" s="67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46" t="s">
        <v>82</v>
      </c>
      <c r="B75" s="230" t="s">
        <v>152</v>
      </c>
      <c r="C75" s="257">
        <v>8</v>
      </c>
      <c r="D75" s="257">
        <v>5</v>
      </c>
      <c r="E75" s="257">
        <v>13</v>
      </c>
      <c r="F75" s="257">
        <v>6</v>
      </c>
      <c r="G75" s="257">
        <v>29</v>
      </c>
      <c r="H75" s="257">
        <v>86</v>
      </c>
      <c r="I75" s="257">
        <v>85</v>
      </c>
      <c r="J75" s="257">
        <v>38</v>
      </c>
      <c r="K75" s="257">
        <v>20</v>
      </c>
      <c r="L75" s="257">
        <v>21</v>
      </c>
      <c r="M75" s="257">
        <v>21</v>
      </c>
      <c r="N75" s="257">
        <v>2</v>
      </c>
      <c r="O75" s="232">
        <f t="shared" ref="O75:O82" si="15">SUM(C75:N75)</f>
        <v>334</v>
      </c>
    </row>
    <row r="76" spans="1:18">
      <c r="A76" s="229"/>
      <c r="B76" s="230" t="s">
        <v>188</v>
      </c>
      <c r="C76" s="257">
        <v>6</v>
      </c>
      <c r="D76" s="257">
        <v>9</v>
      </c>
      <c r="E76" s="257">
        <v>10</v>
      </c>
      <c r="F76" s="257">
        <v>10</v>
      </c>
      <c r="G76" s="257">
        <v>25</v>
      </c>
      <c r="H76" s="257">
        <v>14</v>
      </c>
      <c r="I76" s="257">
        <v>27</v>
      </c>
      <c r="J76" s="257">
        <v>16</v>
      </c>
      <c r="K76" s="257">
        <v>7</v>
      </c>
      <c r="L76" s="257">
        <v>1</v>
      </c>
      <c r="M76" s="257">
        <v>1</v>
      </c>
      <c r="N76" s="257">
        <v>1</v>
      </c>
      <c r="O76" s="232">
        <f t="shared" si="15"/>
        <v>127</v>
      </c>
    </row>
    <row r="77" spans="1:18">
      <c r="A77" s="229"/>
      <c r="B77" s="230" t="s">
        <v>328</v>
      </c>
      <c r="C77" s="257">
        <v>0</v>
      </c>
      <c r="D77" s="257">
        <v>0</v>
      </c>
      <c r="E77" s="257">
        <v>0</v>
      </c>
      <c r="F77" s="257">
        <v>0</v>
      </c>
      <c r="G77" s="257">
        <v>0</v>
      </c>
      <c r="H77" s="257">
        <v>0</v>
      </c>
      <c r="I77" s="257">
        <v>0</v>
      </c>
      <c r="J77" s="257">
        <v>1</v>
      </c>
      <c r="K77" s="257">
        <v>2</v>
      </c>
      <c r="L77" s="257">
        <v>3</v>
      </c>
      <c r="M77" s="257">
        <v>0</v>
      </c>
      <c r="N77" s="257">
        <v>0</v>
      </c>
      <c r="O77" s="232">
        <f t="shared" si="15"/>
        <v>6</v>
      </c>
      <c r="R77" s="121"/>
    </row>
    <row r="78" spans="1:18">
      <c r="A78" s="229"/>
      <c r="B78" s="230" t="s">
        <v>329</v>
      </c>
      <c r="C78" s="257">
        <v>0</v>
      </c>
      <c r="D78" s="257">
        <v>0</v>
      </c>
      <c r="E78" s="257">
        <v>0</v>
      </c>
      <c r="F78" s="257">
        <v>0</v>
      </c>
      <c r="G78" s="257">
        <v>1</v>
      </c>
      <c r="H78" s="257">
        <v>2</v>
      </c>
      <c r="I78" s="257">
        <v>0</v>
      </c>
      <c r="J78" s="257">
        <v>0</v>
      </c>
      <c r="K78" s="257">
        <v>0</v>
      </c>
      <c r="L78" s="257">
        <v>0</v>
      </c>
      <c r="M78" s="257">
        <v>0</v>
      </c>
      <c r="N78" s="257">
        <v>0</v>
      </c>
      <c r="O78" s="232">
        <f t="shared" si="15"/>
        <v>3</v>
      </c>
    </row>
    <row r="79" spans="1:18">
      <c r="A79" s="229"/>
      <c r="B79" s="230" t="s">
        <v>332</v>
      </c>
      <c r="C79" s="257">
        <v>0</v>
      </c>
      <c r="D79" s="257">
        <v>1</v>
      </c>
      <c r="E79" s="257">
        <v>3</v>
      </c>
      <c r="F79" s="257">
        <v>5</v>
      </c>
      <c r="G79" s="257">
        <v>6</v>
      </c>
      <c r="H79" s="257">
        <v>55</v>
      </c>
      <c r="I79" s="257">
        <v>78</v>
      </c>
      <c r="J79" s="257">
        <v>46</v>
      </c>
      <c r="K79" s="257">
        <v>9</v>
      </c>
      <c r="L79" s="257">
        <v>9</v>
      </c>
      <c r="M79" s="257">
        <v>1</v>
      </c>
      <c r="N79" s="257">
        <v>0</v>
      </c>
      <c r="O79" s="232">
        <f t="shared" si="15"/>
        <v>213</v>
      </c>
    </row>
    <row r="80" spans="1:18">
      <c r="A80" s="234"/>
      <c r="B80" s="235" t="s">
        <v>386</v>
      </c>
      <c r="C80" s="250">
        <f>MEDIAN(C75:C79)</f>
        <v>0</v>
      </c>
      <c r="D80" s="250">
        <f t="shared" ref="D80:N80" si="16">MEDIAN(D75:D79)</f>
        <v>1</v>
      </c>
      <c r="E80" s="250">
        <f t="shared" si="16"/>
        <v>3</v>
      </c>
      <c r="F80" s="250">
        <f t="shared" si="16"/>
        <v>5</v>
      </c>
      <c r="G80" s="250">
        <f t="shared" si="16"/>
        <v>6</v>
      </c>
      <c r="H80" s="250">
        <f t="shared" si="16"/>
        <v>14</v>
      </c>
      <c r="I80" s="250">
        <f t="shared" si="16"/>
        <v>27</v>
      </c>
      <c r="J80" s="250">
        <f t="shared" si="16"/>
        <v>16</v>
      </c>
      <c r="K80" s="250">
        <f t="shared" si="16"/>
        <v>7</v>
      </c>
      <c r="L80" s="250">
        <f t="shared" si="16"/>
        <v>3</v>
      </c>
      <c r="M80" s="250">
        <f t="shared" si="16"/>
        <v>1</v>
      </c>
      <c r="N80" s="250">
        <f t="shared" si="16"/>
        <v>0</v>
      </c>
      <c r="O80" s="236">
        <f t="shared" si="15"/>
        <v>83</v>
      </c>
    </row>
    <row r="81" spans="1:16">
      <c r="A81" s="229"/>
      <c r="B81" s="237" t="s">
        <v>74</v>
      </c>
      <c r="C81" s="165">
        <f>C80*P81/O80</f>
        <v>0</v>
      </c>
      <c r="D81" s="165">
        <f>D80*P81/O80</f>
        <v>0.8</v>
      </c>
      <c r="E81" s="165">
        <f>E80*P81/O80</f>
        <v>2.4000000000000004</v>
      </c>
      <c r="F81" s="165">
        <f>F80*P81/O80</f>
        <v>4</v>
      </c>
      <c r="G81" s="165">
        <f>G80*P81/O80</f>
        <v>4.8000000000000007</v>
      </c>
      <c r="H81" s="165">
        <f>H80*P81/O80</f>
        <v>11.200000000000001</v>
      </c>
      <c r="I81" s="165">
        <f>I80*P81/O80</f>
        <v>21.6</v>
      </c>
      <c r="J81" s="165">
        <f>J80*P81/O80</f>
        <v>12.8</v>
      </c>
      <c r="K81" s="165">
        <f>K80*P81/O80</f>
        <v>5.6000000000000005</v>
      </c>
      <c r="L81" s="165">
        <f>L80*P81/O80</f>
        <v>2.4000000000000004</v>
      </c>
      <c r="M81" s="165">
        <f>M80*P81/O80</f>
        <v>0.8</v>
      </c>
      <c r="N81" s="165">
        <f>N80*P81/O80</f>
        <v>0</v>
      </c>
      <c r="O81" s="122">
        <f t="shared" si="15"/>
        <v>66.400000000000006</v>
      </c>
      <c r="P81" s="238">
        <f>O80*80/100</f>
        <v>66.400000000000006</v>
      </c>
    </row>
    <row r="82" spans="1:16">
      <c r="A82" s="229"/>
      <c r="B82" s="239" t="s">
        <v>382</v>
      </c>
      <c r="C82" s="240">
        <f>รายเดือน67!B13</f>
        <v>1</v>
      </c>
      <c r="D82" s="240">
        <f>รายเดือน67!C13</f>
        <v>2</v>
      </c>
      <c r="E82" s="240">
        <f>รายเดือน67!D13</f>
        <v>4</v>
      </c>
      <c r="F82" s="240">
        <f>รายเดือน67!E13</f>
        <v>15</v>
      </c>
      <c r="G82" s="240">
        <f>รายเดือน67!F13</f>
        <v>3</v>
      </c>
      <c r="H82" s="240">
        <f>รายเดือน67!G13</f>
        <v>0</v>
      </c>
      <c r="I82" s="240">
        <f>รายเดือน67!H13</f>
        <v>1</v>
      </c>
      <c r="J82" s="240">
        <f>รายเดือน67!I13</f>
        <v>1</v>
      </c>
      <c r="K82" s="240">
        <f>รายเดือน67!J13</f>
        <v>1</v>
      </c>
      <c r="L82" s="240">
        <f>รายเดือน67!K13</f>
        <v>0</v>
      </c>
      <c r="M82" s="240">
        <f>รายเดือน67!L13</f>
        <v>0</v>
      </c>
      <c r="N82" s="240">
        <f>รายเดือน67!M13</f>
        <v>0</v>
      </c>
      <c r="O82" s="241">
        <f t="shared" si="15"/>
        <v>28</v>
      </c>
    </row>
    <row r="83" spans="1:16">
      <c r="A83" s="251"/>
      <c r="B83" s="243" t="s">
        <v>387</v>
      </c>
      <c r="C83" s="244">
        <f>C82</f>
        <v>1</v>
      </c>
      <c r="D83" s="244">
        <f>C82+D82</f>
        <v>3</v>
      </c>
      <c r="E83" s="244">
        <f>C82+D82+E82</f>
        <v>7</v>
      </c>
      <c r="F83" s="244">
        <f>C82+D82+E82+F82</f>
        <v>22</v>
      </c>
      <c r="G83" s="244">
        <f>C82+D82+E82+F82+G82</f>
        <v>25</v>
      </c>
      <c r="H83" s="244">
        <f>C82+D82+E82+F82+G82+H82</f>
        <v>25</v>
      </c>
      <c r="I83" s="244">
        <f>C82+D82+E82+F82+G82+H82+I82</f>
        <v>26</v>
      </c>
      <c r="J83" s="244">
        <f>C82+D82+E82+F82+G82+H82+I82+J82</f>
        <v>27</v>
      </c>
      <c r="K83" s="244">
        <f>C82+D82+E82+F82+G82+H82+I82+J82+K82</f>
        <v>28</v>
      </c>
      <c r="L83" s="244">
        <f>C82+D82+E82+F82+G82+H82+I82+J82+K82+L82</f>
        <v>28</v>
      </c>
      <c r="M83" s="244">
        <f>C82+D82+E82+F82+G82+H82+I82+J82+K82+L82+M82</f>
        <v>28</v>
      </c>
      <c r="N83" s="244">
        <f>C82+D82+E82+F82+G82+H82+I82+J82+K82+L82+M82+N82</f>
        <v>28</v>
      </c>
      <c r="O83" s="245"/>
    </row>
    <row r="84" spans="1:16">
      <c r="A84" s="246" t="s">
        <v>83</v>
      </c>
      <c r="B84" s="67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29"/>
      <c r="B85" s="230" t="s">
        <v>152</v>
      </c>
      <c r="C85" s="258">
        <v>13</v>
      </c>
      <c r="D85" s="258">
        <v>9</v>
      </c>
      <c r="E85" s="258">
        <v>7</v>
      </c>
      <c r="F85" s="258">
        <v>12</v>
      </c>
      <c r="G85" s="258">
        <v>28</v>
      </c>
      <c r="H85" s="258">
        <v>41</v>
      </c>
      <c r="I85" s="258">
        <v>48</v>
      </c>
      <c r="J85" s="258">
        <v>36</v>
      </c>
      <c r="K85" s="258">
        <v>21</v>
      </c>
      <c r="L85" s="258">
        <v>23</v>
      </c>
      <c r="M85" s="258">
        <v>9</v>
      </c>
      <c r="N85" s="258">
        <v>1</v>
      </c>
      <c r="O85" s="232">
        <f t="shared" ref="O85:O92" si="17">SUM(C85:N85)</f>
        <v>248</v>
      </c>
    </row>
    <row r="86" spans="1:16">
      <c r="A86" s="229"/>
      <c r="B86" s="230" t="s">
        <v>188</v>
      </c>
      <c r="C86" s="258">
        <v>5</v>
      </c>
      <c r="D86" s="258">
        <v>5</v>
      </c>
      <c r="E86" s="258">
        <v>2</v>
      </c>
      <c r="F86" s="258">
        <v>14</v>
      </c>
      <c r="G86" s="258">
        <v>5</v>
      </c>
      <c r="H86" s="258">
        <v>18</v>
      </c>
      <c r="I86" s="258">
        <v>30</v>
      </c>
      <c r="J86" s="258">
        <v>33</v>
      </c>
      <c r="K86" s="258">
        <v>13</v>
      </c>
      <c r="L86" s="258">
        <v>0</v>
      </c>
      <c r="M86" s="258">
        <v>0</v>
      </c>
      <c r="N86" s="258">
        <v>0</v>
      </c>
      <c r="O86" s="232">
        <f t="shared" si="17"/>
        <v>125</v>
      </c>
    </row>
    <row r="87" spans="1:16">
      <c r="A87" s="229"/>
      <c r="B87" s="230" t="s">
        <v>328</v>
      </c>
      <c r="C87" s="258">
        <v>0</v>
      </c>
      <c r="D87" s="258">
        <v>0</v>
      </c>
      <c r="E87" s="258">
        <v>0</v>
      </c>
      <c r="F87" s="258">
        <v>2</v>
      </c>
      <c r="G87" s="258">
        <v>1</v>
      </c>
      <c r="H87" s="258">
        <v>0</v>
      </c>
      <c r="I87" s="258">
        <v>0</v>
      </c>
      <c r="J87" s="258">
        <v>1</v>
      </c>
      <c r="K87" s="258">
        <v>2</v>
      </c>
      <c r="L87" s="258">
        <v>0</v>
      </c>
      <c r="M87" s="258">
        <v>0</v>
      </c>
      <c r="N87" s="258">
        <v>0</v>
      </c>
      <c r="O87" s="232">
        <f t="shared" si="17"/>
        <v>6</v>
      </c>
    </row>
    <row r="88" spans="1:16">
      <c r="A88" s="229"/>
      <c r="B88" s="230" t="s">
        <v>329</v>
      </c>
      <c r="C88" s="258">
        <v>1</v>
      </c>
      <c r="D88" s="258">
        <v>0</v>
      </c>
      <c r="E88" s="258">
        <v>0</v>
      </c>
      <c r="F88" s="258">
        <v>0</v>
      </c>
      <c r="G88" s="258">
        <v>2</v>
      </c>
      <c r="H88" s="258">
        <v>7</v>
      </c>
      <c r="I88" s="258">
        <v>6</v>
      </c>
      <c r="J88" s="258">
        <v>3</v>
      </c>
      <c r="K88" s="258">
        <v>5</v>
      </c>
      <c r="L88" s="258">
        <v>7</v>
      </c>
      <c r="M88" s="258">
        <v>6</v>
      </c>
      <c r="N88" s="258">
        <v>1</v>
      </c>
      <c r="O88" s="232">
        <f t="shared" si="17"/>
        <v>38</v>
      </c>
    </row>
    <row r="89" spans="1:16">
      <c r="A89" s="229"/>
      <c r="B89" s="230" t="s">
        <v>332</v>
      </c>
      <c r="C89" s="258">
        <v>2</v>
      </c>
      <c r="D89" s="258">
        <v>5</v>
      </c>
      <c r="E89" s="258">
        <v>6</v>
      </c>
      <c r="F89" s="258">
        <v>4</v>
      </c>
      <c r="G89" s="258">
        <v>3</v>
      </c>
      <c r="H89" s="258">
        <v>1</v>
      </c>
      <c r="I89" s="258">
        <v>18</v>
      </c>
      <c r="J89" s="258">
        <v>18</v>
      </c>
      <c r="K89" s="258">
        <v>6</v>
      </c>
      <c r="L89" s="258">
        <v>6</v>
      </c>
      <c r="M89" s="258">
        <v>3</v>
      </c>
      <c r="N89" s="258">
        <v>2</v>
      </c>
      <c r="O89" s="232">
        <f t="shared" si="17"/>
        <v>74</v>
      </c>
    </row>
    <row r="90" spans="1:16">
      <c r="A90" s="234"/>
      <c r="B90" s="235" t="s">
        <v>386</v>
      </c>
      <c r="C90" s="250">
        <f>MEDIAN(C85:C89)</f>
        <v>2</v>
      </c>
      <c r="D90" s="250">
        <f t="shared" ref="D90:N90" si="18">MEDIAN(D85:D89)</f>
        <v>5</v>
      </c>
      <c r="E90" s="250">
        <f t="shared" si="18"/>
        <v>2</v>
      </c>
      <c r="F90" s="250">
        <f t="shared" si="18"/>
        <v>4</v>
      </c>
      <c r="G90" s="250">
        <f t="shared" si="18"/>
        <v>3</v>
      </c>
      <c r="H90" s="250">
        <f t="shared" si="18"/>
        <v>7</v>
      </c>
      <c r="I90" s="250">
        <f t="shared" si="18"/>
        <v>18</v>
      </c>
      <c r="J90" s="250">
        <f t="shared" si="18"/>
        <v>18</v>
      </c>
      <c r="K90" s="250">
        <f t="shared" si="18"/>
        <v>6</v>
      </c>
      <c r="L90" s="250">
        <f t="shared" si="18"/>
        <v>6</v>
      </c>
      <c r="M90" s="250">
        <f t="shared" si="18"/>
        <v>3</v>
      </c>
      <c r="N90" s="250">
        <f t="shared" si="18"/>
        <v>1</v>
      </c>
      <c r="O90" s="236">
        <f t="shared" si="17"/>
        <v>75</v>
      </c>
    </row>
    <row r="91" spans="1:16">
      <c r="A91" s="229"/>
      <c r="B91" s="237" t="s">
        <v>74</v>
      </c>
      <c r="C91" s="165">
        <f>C90*P91/O90</f>
        <v>1.6</v>
      </c>
      <c r="D91" s="165">
        <f>D90*P91/O90</f>
        <v>4</v>
      </c>
      <c r="E91" s="165">
        <f>E90*P91/O90</f>
        <v>1.6</v>
      </c>
      <c r="F91" s="165">
        <f>F90*P91/O90</f>
        <v>3.2</v>
      </c>
      <c r="G91" s="165">
        <f>G90*P91/O90</f>
        <v>2.4</v>
      </c>
      <c r="H91" s="165">
        <f>H90*P91/O90</f>
        <v>5.6</v>
      </c>
      <c r="I91" s="165">
        <f>I90*P91/O90</f>
        <v>14.4</v>
      </c>
      <c r="J91" s="165">
        <f>J90*P91/O90</f>
        <v>14.4</v>
      </c>
      <c r="K91" s="165">
        <f>K90*P91/O90</f>
        <v>4.8</v>
      </c>
      <c r="L91" s="165">
        <f>L90*P91/O90</f>
        <v>4.8</v>
      </c>
      <c r="M91" s="165">
        <f>M90*P91/O90</f>
        <v>2.4</v>
      </c>
      <c r="N91" s="165">
        <f>N90*P91/O90</f>
        <v>0.8</v>
      </c>
      <c r="O91" s="122">
        <f t="shared" si="17"/>
        <v>59.999999999999986</v>
      </c>
      <c r="P91" s="238">
        <f>O90*80/100</f>
        <v>60</v>
      </c>
    </row>
    <row r="92" spans="1:16">
      <c r="A92" s="229"/>
      <c r="B92" s="239" t="s">
        <v>382</v>
      </c>
      <c r="C92" s="240">
        <f>รายเดือน67!B16</f>
        <v>0</v>
      </c>
      <c r="D92" s="240">
        <f>รายเดือน67!C16</f>
        <v>2</v>
      </c>
      <c r="E92" s="240">
        <f>รายเดือน67!D16</f>
        <v>3</v>
      </c>
      <c r="F92" s="240">
        <f>รายเดือน67!E16</f>
        <v>0</v>
      </c>
      <c r="G92" s="240">
        <f>รายเดือน67!F16</f>
        <v>1</v>
      </c>
      <c r="H92" s="240">
        <f>รายเดือน67!G16</f>
        <v>6</v>
      </c>
      <c r="I92" s="240">
        <f>รายเดือน67!H16</f>
        <v>3</v>
      </c>
      <c r="J92" s="240">
        <f>รายเดือน67!I16</f>
        <v>1</v>
      </c>
      <c r="K92" s="240">
        <f>รายเดือน67!J16</f>
        <v>0</v>
      </c>
      <c r="L92" s="240">
        <f>รายเดือน67!K16</f>
        <v>0</v>
      </c>
      <c r="M92" s="240">
        <f>รายเดือน67!L16</f>
        <v>0</v>
      </c>
      <c r="N92" s="240">
        <f>รายเดือน67!M16</f>
        <v>0</v>
      </c>
      <c r="O92" s="241">
        <f t="shared" si="17"/>
        <v>16</v>
      </c>
    </row>
    <row r="93" spans="1:16">
      <c r="A93" s="251"/>
      <c r="B93" s="243" t="s">
        <v>387</v>
      </c>
      <c r="C93" s="244">
        <f>C92</f>
        <v>0</v>
      </c>
      <c r="D93" s="244">
        <f>C92+D92</f>
        <v>2</v>
      </c>
      <c r="E93" s="244">
        <f>C92+D92+E92</f>
        <v>5</v>
      </c>
      <c r="F93" s="244">
        <f>C92+D92+E92+F92</f>
        <v>5</v>
      </c>
      <c r="G93" s="244">
        <f>C92+D92+E92+F92+G92</f>
        <v>6</v>
      </c>
      <c r="H93" s="244">
        <f>C92+D92+E92+F92+G92+H92</f>
        <v>12</v>
      </c>
      <c r="I93" s="244">
        <f>C92+D92+E92+F92+G92+H92+I92</f>
        <v>15</v>
      </c>
      <c r="J93" s="244">
        <f>C92+D92+E92+F92+G92+H92+I92+J92</f>
        <v>16</v>
      </c>
      <c r="K93" s="244">
        <f>C92+D92+E92+F92+G92+H92+I92+J92+K92</f>
        <v>16</v>
      </c>
      <c r="L93" s="244">
        <f>C92+D92+E92+F92+G92+H92+I92+J92+K92+L92</f>
        <v>16</v>
      </c>
      <c r="M93" s="244">
        <f>C92+D92+E92+F92+G92+H92+I92+J92+K92+L92+M92</f>
        <v>16</v>
      </c>
      <c r="N93" s="244">
        <f>C92+D92+E92+F92+G92+H92+I92+J92+K92+L92+M92+N92</f>
        <v>16</v>
      </c>
      <c r="O93" s="245"/>
    </row>
    <row r="94" spans="1:16">
      <c r="A94" s="246" t="s">
        <v>84</v>
      </c>
      <c r="B94" s="67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29"/>
      <c r="B95" s="230" t="s">
        <v>152</v>
      </c>
      <c r="C95" s="259">
        <v>4</v>
      </c>
      <c r="D95" s="259">
        <v>10</v>
      </c>
      <c r="E95" s="259">
        <v>9</v>
      </c>
      <c r="F95" s="259">
        <v>8</v>
      </c>
      <c r="G95" s="259">
        <v>36</v>
      </c>
      <c r="H95" s="259">
        <v>77</v>
      </c>
      <c r="I95" s="259">
        <v>50</v>
      </c>
      <c r="J95" s="259">
        <v>32</v>
      </c>
      <c r="K95" s="259">
        <v>65</v>
      </c>
      <c r="L95" s="259">
        <v>35</v>
      </c>
      <c r="M95" s="259">
        <v>17</v>
      </c>
      <c r="N95" s="259">
        <v>12</v>
      </c>
      <c r="O95" s="232">
        <f t="shared" ref="O95:O102" si="19">SUM(C95:N95)</f>
        <v>355</v>
      </c>
    </row>
    <row r="96" spans="1:16">
      <c r="A96" s="229"/>
      <c r="B96" s="230" t="s">
        <v>188</v>
      </c>
      <c r="C96" s="259">
        <v>6</v>
      </c>
      <c r="D96" s="259">
        <v>3</v>
      </c>
      <c r="E96" s="259">
        <v>3</v>
      </c>
      <c r="F96" s="259">
        <v>7</v>
      </c>
      <c r="G96" s="259">
        <v>18</v>
      </c>
      <c r="H96" s="259">
        <v>28</v>
      </c>
      <c r="I96" s="259">
        <v>15</v>
      </c>
      <c r="J96" s="259">
        <v>14</v>
      </c>
      <c r="K96" s="259">
        <v>16</v>
      </c>
      <c r="L96" s="259">
        <v>9</v>
      </c>
      <c r="M96" s="259">
        <v>3</v>
      </c>
      <c r="N96" s="259">
        <v>0</v>
      </c>
      <c r="O96" s="232">
        <f t="shared" si="19"/>
        <v>122</v>
      </c>
    </row>
    <row r="97" spans="1:16">
      <c r="A97" s="229"/>
      <c r="B97" s="230" t="s">
        <v>328</v>
      </c>
      <c r="C97" s="259">
        <v>0</v>
      </c>
      <c r="D97" s="259">
        <v>0</v>
      </c>
      <c r="E97" s="259">
        <v>2</v>
      </c>
      <c r="F97" s="259">
        <v>0</v>
      </c>
      <c r="G97" s="259">
        <v>1</v>
      </c>
      <c r="H97" s="259">
        <v>6</v>
      </c>
      <c r="I97" s="259">
        <v>8</v>
      </c>
      <c r="J97" s="259">
        <v>12</v>
      </c>
      <c r="K97" s="259">
        <v>0</v>
      </c>
      <c r="L97" s="259">
        <v>8</v>
      </c>
      <c r="M97" s="259">
        <v>1</v>
      </c>
      <c r="N97" s="259">
        <v>1</v>
      </c>
      <c r="O97" s="232">
        <f t="shared" si="19"/>
        <v>39</v>
      </c>
    </row>
    <row r="98" spans="1:16">
      <c r="A98" s="229"/>
      <c r="B98" s="230" t="s">
        <v>329</v>
      </c>
      <c r="C98" s="259">
        <v>4</v>
      </c>
      <c r="D98" s="259">
        <v>4</v>
      </c>
      <c r="E98" s="259">
        <v>0</v>
      </c>
      <c r="F98" s="259">
        <v>0</v>
      </c>
      <c r="G98" s="259">
        <v>0</v>
      </c>
      <c r="H98" s="259">
        <v>3</v>
      </c>
      <c r="I98" s="259">
        <v>10</v>
      </c>
      <c r="J98" s="259">
        <v>17</v>
      </c>
      <c r="K98" s="259">
        <v>11</v>
      </c>
      <c r="L98" s="259">
        <v>1</v>
      </c>
      <c r="M98" s="259">
        <v>2</v>
      </c>
      <c r="N98" s="259">
        <v>1</v>
      </c>
      <c r="O98" s="232">
        <f t="shared" si="19"/>
        <v>53</v>
      </c>
    </row>
    <row r="99" spans="1:16">
      <c r="A99" s="229"/>
      <c r="B99" s="230" t="s">
        <v>332</v>
      </c>
      <c r="C99" s="259">
        <v>1</v>
      </c>
      <c r="D99" s="259">
        <v>0</v>
      </c>
      <c r="E99" s="259">
        <v>1</v>
      </c>
      <c r="F99" s="259">
        <v>2</v>
      </c>
      <c r="G99" s="259">
        <v>2</v>
      </c>
      <c r="H99" s="259">
        <v>12</v>
      </c>
      <c r="I99" s="259">
        <v>66</v>
      </c>
      <c r="J99" s="259">
        <v>57</v>
      </c>
      <c r="K99" s="259">
        <v>32</v>
      </c>
      <c r="L99" s="259">
        <v>15</v>
      </c>
      <c r="M99" s="259">
        <v>10</v>
      </c>
      <c r="N99" s="259">
        <v>1</v>
      </c>
      <c r="O99" s="232">
        <f t="shared" si="19"/>
        <v>199</v>
      </c>
    </row>
    <row r="100" spans="1:16">
      <c r="A100" s="234"/>
      <c r="B100" s="235" t="s">
        <v>386</v>
      </c>
      <c r="C100" s="250">
        <f>MEDIAN(C95:C99)</f>
        <v>4</v>
      </c>
      <c r="D100" s="250">
        <f t="shared" ref="D100:N100" si="20">MEDIAN(D95:D99)</f>
        <v>3</v>
      </c>
      <c r="E100" s="250">
        <f t="shared" si="20"/>
        <v>2</v>
      </c>
      <c r="F100" s="250">
        <f t="shared" si="20"/>
        <v>2</v>
      </c>
      <c r="G100" s="250">
        <f t="shared" si="20"/>
        <v>2</v>
      </c>
      <c r="H100" s="250">
        <f t="shared" si="20"/>
        <v>12</v>
      </c>
      <c r="I100" s="250">
        <f t="shared" si="20"/>
        <v>15</v>
      </c>
      <c r="J100" s="250">
        <f t="shared" si="20"/>
        <v>17</v>
      </c>
      <c r="K100" s="250">
        <f t="shared" si="20"/>
        <v>16</v>
      </c>
      <c r="L100" s="250">
        <f t="shared" si="20"/>
        <v>9</v>
      </c>
      <c r="M100" s="250">
        <f t="shared" si="20"/>
        <v>3</v>
      </c>
      <c r="N100" s="250">
        <f t="shared" si="20"/>
        <v>1</v>
      </c>
      <c r="O100" s="236">
        <f t="shared" si="19"/>
        <v>86</v>
      </c>
    </row>
    <row r="101" spans="1:16">
      <c r="A101" s="229"/>
      <c r="B101" s="237" t="s">
        <v>74</v>
      </c>
      <c r="C101" s="165">
        <f>C100*P101/O100</f>
        <v>3.1999999999999997</v>
      </c>
      <c r="D101" s="165">
        <f>D100*P101/O100</f>
        <v>2.4</v>
      </c>
      <c r="E101" s="165">
        <f>E100*P101/O100</f>
        <v>1.5999999999999999</v>
      </c>
      <c r="F101" s="165">
        <f>F100*P101/O100</f>
        <v>1.5999999999999999</v>
      </c>
      <c r="G101" s="165">
        <f>G100*P101/O100</f>
        <v>1.5999999999999999</v>
      </c>
      <c r="H101" s="165">
        <f>H100*P101/O100</f>
        <v>9.6</v>
      </c>
      <c r="I101" s="165">
        <f>I100*P101/O100</f>
        <v>12</v>
      </c>
      <c r="J101" s="165">
        <f>J100*P101/O100</f>
        <v>13.6</v>
      </c>
      <c r="K101" s="165">
        <f>K100*P101/O100</f>
        <v>12.799999999999999</v>
      </c>
      <c r="L101" s="165">
        <f>L100*P101/O100</f>
        <v>7.1999999999999993</v>
      </c>
      <c r="M101" s="165">
        <f>M100*P101/O100</f>
        <v>2.4</v>
      </c>
      <c r="N101" s="165">
        <f>N100*P101/O100</f>
        <v>0.79999999999999993</v>
      </c>
      <c r="O101" s="122">
        <f t="shared" si="19"/>
        <v>68.8</v>
      </c>
      <c r="P101" s="238">
        <f>O100*80/100</f>
        <v>68.8</v>
      </c>
    </row>
    <row r="102" spans="1:16">
      <c r="A102" s="229"/>
      <c r="B102" s="239" t="s">
        <v>382</v>
      </c>
      <c r="C102" s="240">
        <f>รายเดือน67!B17</f>
        <v>10</v>
      </c>
      <c r="D102" s="240">
        <f>รายเดือน67!C17</f>
        <v>11</v>
      </c>
      <c r="E102" s="240">
        <f>รายเดือน67!D17</f>
        <v>21</v>
      </c>
      <c r="F102" s="240">
        <f>รายเดือน67!E17</f>
        <v>14</v>
      </c>
      <c r="G102" s="240">
        <f>รายเดือน67!F17</f>
        <v>4</v>
      </c>
      <c r="H102" s="240">
        <f>รายเดือน67!G17</f>
        <v>17</v>
      </c>
      <c r="I102" s="240">
        <f>รายเดือน67!H17</f>
        <v>20</v>
      </c>
      <c r="J102" s="240">
        <f>รายเดือน67!I17</f>
        <v>35</v>
      </c>
      <c r="K102" s="240">
        <f>รายเดือน67!J17</f>
        <v>4</v>
      </c>
      <c r="L102" s="240">
        <f>รายเดือน67!K17</f>
        <v>0</v>
      </c>
      <c r="M102" s="240">
        <f>รายเดือน67!L17</f>
        <v>0</v>
      </c>
      <c r="N102" s="240">
        <f>รายเดือน67!M17</f>
        <v>0</v>
      </c>
      <c r="O102" s="241">
        <f t="shared" si="19"/>
        <v>136</v>
      </c>
    </row>
    <row r="103" spans="1:16">
      <c r="A103" s="251"/>
      <c r="B103" s="243" t="s">
        <v>387</v>
      </c>
      <c r="C103" s="244">
        <f>C102</f>
        <v>10</v>
      </c>
      <c r="D103" s="244">
        <f>C102+D102</f>
        <v>21</v>
      </c>
      <c r="E103" s="244">
        <f>C102+D102+E102</f>
        <v>42</v>
      </c>
      <c r="F103" s="244">
        <f>C102+D102+E102+F102</f>
        <v>56</v>
      </c>
      <c r="G103" s="244">
        <f>C102+D102+E102+F102+G102</f>
        <v>60</v>
      </c>
      <c r="H103" s="244">
        <f>C102+D102+E102+F102+G102+H102</f>
        <v>77</v>
      </c>
      <c r="I103" s="244">
        <f>C102+D102+E102+F102+G102+H102+I102</f>
        <v>97</v>
      </c>
      <c r="J103" s="244">
        <f>C102+D102+E102+F102+G102+H102+I102+J102</f>
        <v>132</v>
      </c>
      <c r="K103" s="244">
        <f>C102+D102+E102+F102+G102+H102+I102+J102+K102</f>
        <v>136</v>
      </c>
      <c r="L103" s="244">
        <f>C102+D102+E102+F102+G102+H102+I102+J102+K102+L102</f>
        <v>136</v>
      </c>
      <c r="M103" s="244">
        <f>C102+D102+E102+F102+G102+H102+I102+J102+K102+L102+M102</f>
        <v>136</v>
      </c>
      <c r="N103" s="244">
        <f>C102+D102+E102+F102+G102+H102+I102+J102+K102+L102+M102+N102</f>
        <v>136</v>
      </c>
      <c r="O103" s="245"/>
    </row>
    <row r="104" spans="1:16">
      <c r="A104" s="246" t="s">
        <v>85</v>
      </c>
      <c r="B104" s="67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29"/>
      <c r="B105" s="230" t="s">
        <v>152</v>
      </c>
      <c r="C105" s="260">
        <v>0</v>
      </c>
      <c r="D105" s="260">
        <v>2</v>
      </c>
      <c r="E105" s="260">
        <v>1</v>
      </c>
      <c r="F105" s="260">
        <v>0</v>
      </c>
      <c r="G105" s="260">
        <v>11</v>
      </c>
      <c r="H105" s="260">
        <v>46</v>
      </c>
      <c r="I105" s="260">
        <v>70</v>
      </c>
      <c r="J105" s="260">
        <v>32</v>
      </c>
      <c r="K105" s="260">
        <v>13</v>
      </c>
      <c r="L105" s="260">
        <v>12</v>
      </c>
      <c r="M105" s="260">
        <v>2</v>
      </c>
      <c r="N105" s="260">
        <v>1</v>
      </c>
      <c r="O105" s="232">
        <f t="shared" ref="O105:O112" si="21">SUM(C105:N105)</f>
        <v>190</v>
      </c>
    </row>
    <row r="106" spans="1:16">
      <c r="A106" s="229"/>
      <c r="B106" s="230" t="s">
        <v>188</v>
      </c>
      <c r="C106" s="260">
        <v>1</v>
      </c>
      <c r="D106" s="260">
        <v>7</v>
      </c>
      <c r="E106" s="260">
        <v>2</v>
      </c>
      <c r="F106" s="260">
        <v>1</v>
      </c>
      <c r="G106" s="260">
        <v>1</v>
      </c>
      <c r="H106" s="260">
        <v>8</v>
      </c>
      <c r="I106" s="260">
        <v>17</v>
      </c>
      <c r="J106" s="260">
        <v>28</v>
      </c>
      <c r="K106" s="260">
        <v>13</v>
      </c>
      <c r="L106" s="260">
        <v>1</v>
      </c>
      <c r="M106" s="260">
        <v>2</v>
      </c>
      <c r="N106" s="260">
        <v>1</v>
      </c>
      <c r="O106" s="232">
        <f t="shared" si="21"/>
        <v>82</v>
      </c>
    </row>
    <row r="107" spans="1:16">
      <c r="A107" s="229"/>
      <c r="B107" s="230" t="s">
        <v>328</v>
      </c>
      <c r="C107" s="260">
        <v>0</v>
      </c>
      <c r="D107" s="260">
        <v>0</v>
      </c>
      <c r="E107" s="260">
        <v>0</v>
      </c>
      <c r="F107" s="260">
        <v>0</v>
      </c>
      <c r="G107" s="260">
        <v>0</v>
      </c>
      <c r="H107" s="260">
        <v>0</v>
      </c>
      <c r="I107" s="260">
        <v>0</v>
      </c>
      <c r="J107" s="260">
        <v>0</v>
      </c>
      <c r="K107" s="260">
        <v>1</v>
      </c>
      <c r="L107" s="260">
        <v>1</v>
      </c>
      <c r="M107" s="260">
        <v>1</v>
      </c>
      <c r="N107" s="260">
        <v>0</v>
      </c>
      <c r="O107" s="232">
        <f t="shared" si="21"/>
        <v>3</v>
      </c>
    </row>
    <row r="108" spans="1:16">
      <c r="A108" s="229"/>
      <c r="B108" s="230" t="s">
        <v>329</v>
      </c>
      <c r="C108" s="260">
        <v>0</v>
      </c>
      <c r="D108" s="260">
        <v>2</v>
      </c>
      <c r="E108" s="260">
        <v>0</v>
      </c>
      <c r="F108" s="260">
        <v>1</v>
      </c>
      <c r="G108" s="260">
        <v>0</v>
      </c>
      <c r="H108" s="260">
        <v>3</v>
      </c>
      <c r="I108" s="260">
        <v>2</v>
      </c>
      <c r="J108" s="260">
        <v>4</v>
      </c>
      <c r="K108" s="260">
        <v>6</v>
      </c>
      <c r="L108" s="260">
        <v>0</v>
      </c>
      <c r="M108" s="260">
        <v>1</v>
      </c>
      <c r="N108" s="260">
        <v>0</v>
      </c>
      <c r="O108" s="232">
        <f t="shared" si="21"/>
        <v>19</v>
      </c>
    </row>
    <row r="109" spans="1:16">
      <c r="A109" s="229"/>
      <c r="B109" s="230" t="s">
        <v>332</v>
      </c>
      <c r="C109" s="260">
        <v>0</v>
      </c>
      <c r="D109" s="260">
        <v>8</v>
      </c>
      <c r="E109" s="260">
        <v>1</v>
      </c>
      <c r="F109" s="260">
        <v>0</v>
      </c>
      <c r="G109" s="260">
        <v>1</v>
      </c>
      <c r="H109" s="260">
        <v>1</v>
      </c>
      <c r="I109" s="260">
        <v>10</v>
      </c>
      <c r="J109" s="260">
        <v>7</v>
      </c>
      <c r="K109" s="260">
        <v>2</v>
      </c>
      <c r="L109" s="260">
        <v>2</v>
      </c>
      <c r="M109" s="260">
        <v>0</v>
      </c>
      <c r="N109" s="260">
        <v>0</v>
      </c>
      <c r="O109" s="232">
        <f t="shared" si="21"/>
        <v>32</v>
      </c>
    </row>
    <row r="110" spans="1:16">
      <c r="A110" s="234"/>
      <c r="B110" s="235" t="s">
        <v>386</v>
      </c>
      <c r="C110" s="250">
        <f>MEDIAN(C105:C109)</f>
        <v>0</v>
      </c>
      <c r="D110" s="250">
        <f t="shared" ref="D110:N110" si="22">MEDIAN(D105:D109)</f>
        <v>2</v>
      </c>
      <c r="E110" s="250">
        <f t="shared" si="22"/>
        <v>1</v>
      </c>
      <c r="F110" s="250">
        <f t="shared" si="22"/>
        <v>0</v>
      </c>
      <c r="G110" s="250">
        <f t="shared" si="22"/>
        <v>1</v>
      </c>
      <c r="H110" s="250">
        <f t="shared" si="22"/>
        <v>3</v>
      </c>
      <c r="I110" s="250">
        <f t="shared" si="22"/>
        <v>10</v>
      </c>
      <c r="J110" s="250">
        <f t="shared" si="22"/>
        <v>7</v>
      </c>
      <c r="K110" s="250">
        <f t="shared" si="22"/>
        <v>6</v>
      </c>
      <c r="L110" s="250">
        <f t="shared" si="22"/>
        <v>1</v>
      </c>
      <c r="M110" s="250">
        <f t="shared" si="22"/>
        <v>1</v>
      </c>
      <c r="N110" s="250">
        <f t="shared" si="22"/>
        <v>0</v>
      </c>
      <c r="O110" s="236">
        <f t="shared" si="21"/>
        <v>32</v>
      </c>
    </row>
    <row r="111" spans="1:16">
      <c r="A111" s="229"/>
      <c r="B111" s="237" t="s">
        <v>74</v>
      </c>
      <c r="C111" s="165">
        <f>C110*P111/O110</f>
        <v>0</v>
      </c>
      <c r="D111" s="165">
        <f>D110*P111/O110</f>
        <v>1.6</v>
      </c>
      <c r="E111" s="165">
        <f>E110*P111/O110</f>
        <v>0.8</v>
      </c>
      <c r="F111" s="165">
        <f>F110*P111/O110</f>
        <v>0</v>
      </c>
      <c r="G111" s="165">
        <f>G110*P111/O110</f>
        <v>0.8</v>
      </c>
      <c r="H111" s="165">
        <f>H110*P111/O110</f>
        <v>2.4000000000000004</v>
      </c>
      <c r="I111" s="165">
        <f>I110*P111/O110</f>
        <v>8</v>
      </c>
      <c r="J111" s="165">
        <f>J110*P111/O110</f>
        <v>5.6000000000000005</v>
      </c>
      <c r="K111" s="165">
        <f>K110*P111/O110</f>
        <v>4.8000000000000007</v>
      </c>
      <c r="L111" s="165">
        <f>L110*P111/O110</f>
        <v>0.8</v>
      </c>
      <c r="M111" s="165">
        <f>M110*P111/O110</f>
        <v>0.8</v>
      </c>
      <c r="N111" s="165">
        <f>N110*P111/O110</f>
        <v>0</v>
      </c>
      <c r="O111" s="122">
        <f t="shared" si="21"/>
        <v>25.600000000000005</v>
      </c>
      <c r="P111" s="238">
        <f>O110*80/100</f>
        <v>25.6</v>
      </c>
    </row>
    <row r="112" spans="1:16">
      <c r="A112" s="229"/>
      <c r="B112" s="239" t="s">
        <v>382</v>
      </c>
      <c r="C112" s="240">
        <f>รายเดือน67!B20</f>
        <v>1</v>
      </c>
      <c r="D112" s="240">
        <f>รายเดือน67!C20</f>
        <v>1</v>
      </c>
      <c r="E112" s="240">
        <f>รายเดือน67!D20</f>
        <v>0</v>
      </c>
      <c r="F112" s="240">
        <f>รายเดือน67!E20</f>
        <v>0</v>
      </c>
      <c r="G112" s="240">
        <f>รายเดือน67!F20</f>
        <v>3</v>
      </c>
      <c r="H112" s="240">
        <f>รายเดือน67!G20</f>
        <v>4</v>
      </c>
      <c r="I112" s="240">
        <f>รายเดือน67!H20</f>
        <v>4</v>
      </c>
      <c r="J112" s="240">
        <f>รายเดือน67!I20</f>
        <v>1</v>
      </c>
      <c r="K112" s="240">
        <f>รายเดือน67!J20</f>
        <v>0</v>
      </c>
      <c r="L112" s="240">
        <f>รายเดือน67!K20</f>
        <v>0</v>
      </c>
      <c r="M112" s="240">
        <f>รายเดือน67!L20</f>
        <v>0</v>
      </c>
      <c r="N112" s="240">
        <f>รายเดือน67!M20</f>
        <v>0</v>
      </c>
      <c r="O112" s="241">
        <f t="shared" si="21"/>
        <v>14</v>
      </c>
    </row>
    <row r="113" spans="1:16">
      <c r="A113" s="229"/>
      <c r="B113" s="243" t="s">
        <v>387</v>
      </c>
      <c r="C113" s="244">
        <v>0</v>
      </c>
      <c r="D113" s="244">
        <f>C112+D112</f>
        <v>2</v>
      </c>
      <c r="E113" s="244">
        <f>C112+D112+E112</f>
        <v>2</v>
      </c>
      <c r="F113" s="244">
        <f>C112+D112+E112+F112</f>
        <v>2</v>
      </c>
      <c r="G113" s="244">
        <f>C112+D112+E112+F112+G112</f>
        <v>5</v>
      </c>
      <c r="H113" s="244">
        <f>C112+D112+E112+F112+G112+H112</f>
        <v>9</v>
      </c>
      <c r="I113" s="244">
        <f>C112+D112+E112+F112+G112+H112+I112</f>
        <v>13</v>
      </c>
      <c r="J113" s="244">
        <f>C112+D112+E112+F112+G112+H112+I112+J112</f>
        <v>14</v>
      </c>
      <c r="K113" s="244">
        <f>C112+D112+E112+F112+G112+H112+I112+J112+K112</f>
        <v>14</v>
      </c>
      <c r="L113" s="244">
        <f>C112+D112+E112+F112+G112+H112+I112+J112+K112+L112</f>
        <v>14</v>
      </c>
      <c r="M113" s="244">
        <f>C112+D112+E112+F112+G112+H112+I112+J112+K112+L112+M112</f>
        <v>14</v>
      </c>
      <c r="N113" s="244">
        <f>C112+D112+E112+F112+G112+H112+I112+J112+K112+L112+M112+N112</f>
        <v>14</v>
      </c>
      <c r="O113" s="245"/>
    </row>
    <row r="114" spans="1:16">
      <c r="A114" s="246" t="s">
        <v>86</v>
      </c>
      <c r="B114" s="67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29"/>
      <c r="B115" s="230" t="s">
        <v>152</v>
      </c>
      <c r="C115" s="261">
        <v>1</v>
      </c>
      <c r="D115" s="261">
        <v>3</v>
      </c>
      <c r="E115" s="261">
        <v>1</v>
      </c>
      <c r="F115" s="261">
        <v>2</v>
      </c>
      <c r="G115" s="261">
        <v>4</v>
      </c>
      <c r="H115" s="261">
        <v>19</v>
      </c>
      <c r="I115" s="261">
        <v>19</v>
      </c>
      <c r="J115" s="261">
        <v>24</v>
      </c>
      <c r="K115" s="261">
        <v>16</v>
      </c>
      <c r="L115" s="261">
        <v>2</v>
      </c>
      <c r="M115" s="261">
        <v>7</v>
      </c>
      <c r="N115" s="261">
        <v>2</v>
      </c>
      <c r="O115" s="232">
        <v>32</v>
      </c>
    </row>
    <row r="116" spans="1:16">
      <c r="A116" s="229"/>
      <c r="B116" s="230" t="s">
        <v>188</v>
      </c>
      <c r="C116" s="261">
        <v>0</v>
      </c>
      <c r="D116" s="261">
        <v>0</v>
      </c>
      <c r="E116" s="261">
        <v>4</v>
      </c>
      <c r="F116" s="261">
        <v>9</v>
      </c>
      <c r="G116" s="261">
        <v>13</v>
      </c>
      <c r="H116" s="261">
        <v>9</v>
      </c>
      <c r="I116" s="261">
        <v>30</v>
      </c>
      <c r="J116" s="261">
        <v>24</v>
      </c>
      <c r="K116" s="261">
        <v>18</v>
      </c>
      <c r="L116" s="261">
        <v>4</v>
      </c>
      <c r="M116" s="261">
        <v>2</v>
      </c>
      <c r="N116" s="261">
        <v>1</v>
      </c>
      <c r="O116" s="232">
        <v>100</v>
      </c>
    </row>
    <row r="117" spans="1:16">
      <c r="A117" s="229"/>
      <c r="B117" s="230" t="s">
        <v>328</v>
      </c>
      <c r="C117" s="261">
        <v>1</v>
      </c>
      <c r="D117" s="261">
        <v>0</v>
      </c>
      <c r="E117" s="261">
        <v>2</v>
      </c>
      <c r="F117" s="261">
        <v>0</v>
      </c>
      <c r="G117" s="261">
        <v>1</v>
      </c>
      <c r="H117" s="261">
        <v>13</v>
      </c>
      <c r="I117" s="261">
        <v>10</v>
      </c>
      <c r="J117" s="261">
        <v>6</v>
      </c>
      <c r="K117" s="261">
        <v>13</v>
      </c>
      <c r="L117" s="261">
        <v>8</v>
      </c>
      <c r="M117" s="261">
        <v>1</v>
      </c>
      <c r="N117" s="261">
        <v>1</v>
      </c>
      <c r="O117" s="232">
        <v>114</v>
      </c>
    </row>
    <row r="118" spans="1:16">
      <c r="A118" s="229"/>
      <c r="B118" s="230" t="s">
        <v>329</v>
      </c>
      <c r="C118" s="261">
        <v>3</v>
      </c>
      <c r="D118" s="261">
        <v>0</v>
      </c>
      <c r="E118" s="261">
        <v>0</v>
      </c>
      <c r="F118" s="261">
        <v>2</v>
      </c>
      <c r="G118" s="261">
        <v>4</v>
      </c>
      <c r="H118" s="261">
        <v>3</v>
      </c>
      <c r="I118" s="261">
        <v>2</v>
      </c>
      <c r="J118" s="261">
        <v>1</v>
      </c>
      <c r="K118" s="261">
        <v>1</v>
      </c>
      <c r="L118" s="261">
        <v>2</v>
      </c>
      <c r="M118" s="261">
        <v>3</v>
      </c>
      <c r="N118" s="261">
        <v>1</v>
      </c>
      <c r="O118" s="232">
        <v>56</v>
      </c>
    </row>
    <row r="119" spans="1:16">
      <c r="A119" s="229"/>
      <c r="B119" s="230" t="s">
        <v>332</v>
      </c>
      <c r="C119" s="261">
        <v>1</v>
      </c>
      <c r="D119" s="261">
        <v>2</v>
      </c>
      <c r="E119" s="261">
        <v>2</v>
      </c>
      <c r="F119" s="261">
        <v>1</v>
      </c>
      <c r="G119" s="261">
        <v>5</v>
      </c>
      <c r="H119" s="261">
        <v>22</v>
      </c>
      <c r="I119" s="261">
        <v>41</v>
      </c>
      <c r="J119" s="261">
        <v>27</v>
      </c>
      <c r="K119" s="261">
        <v>26</v>
      </c>
      <c r="L119" s="261">
        <v>11</v>
      </c>
      <c r="M119" s="261">
        <v>1</v>
      </c>
      <c r="N119" s="261">
        <v>0</v>
      </c>
      <c r="O119" s="232">
        <v>56</v>
      </c>
    </row>
    <row r="120" spans="1:16">
      <c r="A120" s="234"/>
      <c r="B120" s="235" t="s">
        <v>386</v>
      </c>
      <c r="C120" s="250">
        <f>MEDIAN(C115:C119)</f>
        <v>1</v>
      </c>
      <c r="D120" s="250">
        <f t="shared" ref="D120:N120" si="23">MEDIAN(D115:D119)</f>
        <v>0</v>
      </c>
      <c r="E120" s="250">
        <f t="shared" si="23"/>
        <v>2</v>
      </c>
      <c r="F120" s="250">
        <f t="shared" si="23"/>
        <v>2</v>
      </c>
      <c r="G120" s="250">
        <f t="shared" si="23"/>
        <v>4</v>
      </c>
      <c r="H120" s="250">
        <f t="shared" si="23"/>
        <v>13</v>
      </c>
      <c r="I120" s="250">
        <f t="shared" si="23"/>
        <v>19</v>
      </c>
      <c r="J120" s="250">
        <f t="shared" si="23"/>
        <v>24</v>
      </c>
      <c r="K120" s="250">
        <f t="shared" si="23"/>
        <v>16</v>
      </c>
      <c r="L120" s="250">
        <f t="shared" si="23"/>
        <v>4</v>
      </c>
      <c r="M120" s="250">
        <f t="shared" si="23"/>
        <v>2</v>
      </c>
      <c r="N120" s="250">
        <f t="shared" si="23"/>
        <v>1</v>
      </c>
      <c r="O120" s="236">
        <f>SUM(C120:N120)</f>
        <v>88</v>
      </c>
    </row>
    <row r="121" spans="1:16">
      <c r="A121" s="229"/>
      <c r="B121" s="237" t="s">
        <v>74</v>
      </c>
      <c r="C121" s="165">
        <f>C120*P121/O120</f>
        <v>0.8</v>
      </c>
      <c r="D121" s="165">
        <f>D120*P121/O120</f>
        <v>0</v>
      </c>
      <c r="E121" s="165">
        <f>E120*P121/O120</f>
        <v>1.6</v>
      </c>
      <c r="F121" s="165">
        <f>F120*P121/O120</f>
        <v>1.6</v>
      </c>
      <c r="G121" s="165">
        <f>G120*P121/O120</f>
        <v>3.2</v>
      </c>
      <c r="H121" s="165">
        <f>H120*P121/O120</f>
        <v>10.4</v>
      </c>
      <c r="I121" s="165">
        <f>I120*P121/O120</f>
        <v>15.200000000000001</v>
      </c>
      <c r="J121" s="165">
        <f>J120*P121/O120</f>
        <v>19.200000000000003</v>
      </c>
      <c r="K121" s="165">
        <f>K120*P121/O120</f>
        <v>12.8</v>
      </c>
      <c r="L121" s="165">
        <f>L120*P121/O120</f>
        <v>3.2</v>
      </c>
      <c r="M121" s="165">
        <f>M120*P121/O120</f>
        <v>1.6</v>
      </c>
      <c r="N121" s="165">
        <f>N120*P121/O120</f>
        <v>0.8</v>
      </c>
      <c r="O121" s="122">
        <f>SUM(C121:N121)</f>
        <v>70.400000000000006</v>
      </c>
      <c r="P121" s="238">
        <f>O120*80/100</f>
        <v>70.400000000000006</v>
      </c>
    </row>
    <row r="122" spans="1:16">
      <c r="A122" s="229"/>
      <c r="B122" s="239" t="s">
        <v>382</v>
      </c>
      <c r="C122" s="240">
        <f>รายเดือน67!B9</f>
        <v>0</v>
      </c>
      <c r="D122" s="240">
        <f>รายเดือน67!C9</f>
        <v>1</v>
      </c>
      <c r="E122" s="240">
        <f>รายเดือน67!D9</f>
        <v>1</v>
      </c>
      <c r="F122" s="240">
        <f>รายเดือน67!E9</f>
        <v>0</v>
      </c>
      <c r="G122" s="240">
        <f>รายเดือน67!F9</f>
        <v>0</v>
      </c>
      <c r="H122" s="240">
        <f>รายเดือน67!G9</f>
        <v>0</v>
      </c>
      <c r="I122" s="240">
        <f>รายเดือน67!H9</f>
        <v>5</v>
      </c>
      <c r="J122" s="240">
        <f>รายเดือน67!I9</f>
        <v>2</v>
      </c>
      <c r="K122" s="240">
        <f>รายเดือน67!J9</f>
        <v>0</v>
      </c>
      <c r="L122" s="240">
        <f>รายเดือน67!K9</f>
        <v>0</v>
      </c>
      <c r="M122" s="240">
        <f>รายเดือน67!L9</f>
        <v>0</v>
      </c>
      <c r="N122" s="240">
        <f>รายเดือน67!M9</f>
        <v>0</v>
      </c>
      <c r="O122" s="241">
        <f>SUM(C122:N122)</f>
        <v>9</v>
      </c>
    </row>
    <row r="123" spans="1:16">
      <c r="A123" s="251"/>
      <c r="B123" s="243" t="s">
        <v>387</v>
      </c>
      <c r="C123" s="244">
        <f>C122</f>
        <v>0</v>
      </c>
      <c r="D123" s="244">
        <f>C122+D122</f>
        <v>1</v>
      </c>
      <c r="E123" s="244">
        <f>C122+D122+E122</f>
        <v>2</v>
      </c>
      <c r="F123" s="244">
        <f>C122+D122+E122+F122</f>
        <v>2</v>
      </c>
      <c r="G123" s="244">
        <f>C122+D122+E122+F122+G122</f>
        <v>2</v>
      </c>
      <c r="H123" s="244">
        <f>C122+D122+E122+F122+G122+H122</f>
        <v>2</v>
      </c>
      <c r="I123" s="244">
        <f>C122+D122+E122+F122+G122+H122+I122</f>
        <v>7</v>
      </c>
      <c r="J123" s="244">
        <f>C122+D122+E122+F122+G122+H122+I122+J122</f>
        <v>9</v>
      </c>
      <c r="K123" s="244">
        <f>C122+D122+E122+F122+G122+H122+I122+J122+K122</f>
        <v>9</v>
      </c>
      <c r="L123" s="244">
        <f>C122+D122+E122+F122+G122+H122+I122+J122+K122+L122</f>
        <v>9</v>
      </c>
      <c r="M123" s="244">
        <f>C122+D122+E122+F122+G122+H122+I122+J122+K122+L122+M122</f>
        <v>9</v>
      </c>
      <c r="N123" s="244">
        <f>C122+D122+E122+F122+G122+H122+I122+J122+K122+L122+M122+N122</f>
        <v>9</v>
      </c>
      <c r="O123" s="245"/>
    </row>
    <row r="124" spans="1:16">
      <c r="A124" s="246" t="s">
        <v>87</v>
      </c>
      <c r="B124" s="67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29"/>
      <c r="B125" s="230" t="s">
        <v>152</v>
      </c>
      <c r="C125" s="262">
        <v>3</v>
      </c>
      <c r="D125" s="262">
        <v>2</v>
      </c>
      <c r="E125" s="262">
        <v>2</v>
      </c>
      <c r="F125" s="262">
        <v>7</v>
      </c>
      <c r="G125" s="262">
        <v>31</v>
      </c>
      <c r="H125" s="262">
        <v>87</v>
      </c>
      <c r="I125" s="262">
        <v>84</v>
      </c>
      <c r="J125" s="262">
        <v>41</v>
      </c>
      <c r="K125" s="262">
        <v>11</v>
      </c>
      <c r="L125" s="262">
        <v>18</v>
      </c>
      <c r="M125" s="262">
        <v>2</v>
      </c>
      <c r="N125" s="262">
        <v>0</v>
      </c>
      <c r="O125" s="278">
        <f t="shared" ref="O125:O132" si="24">SUM(C125:N125)</f>
        <v>288</v>
      </c>
    </row>
    <row r="126" spans="1:16">
      <c r="A126" s="229"/>
      <c r="B126" s="230" t="s">
        <v>188</v>
      </c>
      <c r="C126" s="262">
        <v>1</v>
      </c>
      <c r="D126" s="262">
        <v>1</v>
      </c>
      <c r="E126" s="262">
        <v>4</v>
      </c>
      <c r="F126" s="262">
        <v>3</v>
      </c>
      <c r="G126" s="262">
        <v>6</v>
      </c>
      <c r="H126" s="262">
        <v>7</v>
      </c>
      <c r="I126" s="262">
        <v>16</v>
      </c>
      <c r="J126" s="262">
        <v>9</v>
      </c>
      <c r="K126" s="262">
        <v>3</v>
      </c>
      <c r="L126" s="262">
        <v>3</v>
      </c>
      <c r="M126" s="262">
        <v>0</v>
      </c>
      <c r="N126" s="262">
        <v>0</v>
      </c>
      <c r="O126" s="278">
        <f t="shared" si="24"/>
        <v>53</v>
      </c>
    </row>
    <row r="127" spans="1:16">
      <c r="A127" s="229"/>
      <c r="B127" s="230" t="s">
        <v>328</v>
      </c>
      <c r="C127" s="262">
        <v>0</v>
      </c>
      <c r="D127" s="262">
        <v>0</v>
      </c>
      <c r="E127" s="262">
        <v>0</v>
      </c>
      <c r="F127" s="262">
        <v>0</v>
      </c>
      <c r="G127" s="262">
        <v>0</v>
      </c>
      <c r="H127" s="262">
        <v>0</v>
      </c>
      <c r="I127" s="262">
        <v>0</v>
      </c>
      <c r="J127" s="262">
        <v>0</v>
      </c>
      <c r="K127" s="262">
        <v>0</v>
      </c>
      <c r="L127" s="262">
        <v>0</v>
      </c>
      <c r="M127" s="262">
        <v>0</v>
      </c>
      <c r="N127" s="262">
        <v>0</v>
      </c>
      <c r="O127" s="278">
        <f t="shared" si="24"/>
        <v>0</v>
      </c>
    </row>
    <row r="128" spans="1:16">
      <c r="A128" s="229"/>
      <c r="B128" s="230" t="s">
        <v>329</v>
      </c>
      <c r="C128" s="262">
        <v>0</v>
      </c>
      <c r="D128" s="262">
        <v>0</v>
      </c>
      <c r="E128" s="262">
        <v>0</v>
      </c>
      <c r="F128" s="262">
        <v>0</v>
      </c>
      <c r="G128" s="262">
        <v>0</v>
      </c>
      <c r="H128" s="262">
        <v>0</v>
      </c>
      <c r="I128" s="262">
        <v>4</v>
      </c>
      <c r="J128" s="262">
        <v>2</v>
      </c>
      <c r="K128" s="262">
        <v>1</v>
      </c>
      <c r="L128" s="262">
        <v>0</v>
      </c>
      <c r="M128" s="262">
        <v>0</v>
      </c>
      <c r="N128" s="262">
        <v>0</v>
      </c>
      <c r="O128" s="278">
        <f t="shared" si="24"/>
        <v>7</v>
      </c>
    </row>
    <row r="129" spans="1:16">
      <c r="A129" s="229"/>
      <c r="B129" s="230" t="s">
        <v>332</v>
      </c>
      <c r="C129" s="262">
        <v>0</v>
      </c>
      <c r="D129" s="262">
        <v>0</v>
      </c>
      <c r="E129" s="262">
        <v>0</v>
      </c>
      <c r="F129" s="262">
        <v>0</v>
      </c>
      <c r="G129" s="262">
        <v>2</v>
      </c>
      <c r="H129" s="262">
        <v>4</v>
      </c>
      <c r="I129" s="262">
        <v>9</v>
      </c>
      <c r="J129" s="262">
        <v>26</v>
      </c>
      <c r="K129" s="262">
        <v>31</v>
      </c>
      <c r="L129" s="262">
        <v>16</v>
      </c>
      <c r="M129" s="262">
        <v>10</v>
      </c>
      <c r="N129" s="262">
        <v>0</v>
      </c>
      <c r="O129" s="278">
        <f t="shared" si="24"/>
        <v>98</v>
      </c>
    </row>
    <row r="130" spans="1:16">
      <c r="A130" s="234"/>
      <c r="B130" s="235" t="s">
        <v>386</v>
      </c>
      <c r="C130" s="250">
        <f>MEDIAN(C125:C129)</f>
        <v>0</v>
      </c>
      <c r="D130" s="250">
        <f t="shared" ref="D130:N130" si="25">MEDIAN(D125:D129)</f>
        <v>0</v>
      </c>
      <c r="E130" s="250">
        <f t="shared" si="25"/>
        <v>0</v>
      </c>
      <c r="F130" s="250">
        <f t="shared" si="25"/>
        <v>0</v>
      </c>
      <c r="G130" s="250">
        <f t="shared" si="25"/>
        <v>2</v>
      </c>
      <c r="H130" s="250">
        <f t="shared" si="25"/>
        <v>4</v>
      </c>
      <c r="I130" s="250">
        <f t="shared" si="25"/>
        <v>9</v>
      </c>
      <c r="J130" s="250">
        <f t="shared" si="25"/>
        <v>9</v>
      </c>
      <c r="K130" s="250">
        <f t="shared" si="25"/>
        <v>3</v>
      </c>
      <c r="L130" s="250">
        <f t="shared" si="25"/>
        <v>3</v>
      </c>
      <c r="M130" s="250">
        <f t="shared" si="25"/>
        <v>0</v>
      </c>
      <c r="N130" s="250">
        <f t="shared" si="25"/>
        <v>0</v>
      </c>
      <c r="O130" s="236">
        <f t="shared" si="24"/>
        <v>30</v>
      </c>
    </row>
    <row r="131" spans="1:16">
      <c r="A131" s="229"/>
      <c r="B131" s="237" t="s">
        <v>74</v>
      </c>
      <c r="C131" s="165">
        <f>C130*P131/O130</f>
        <v>0</v>
      </c>
      <c r="D131" s="165">
        <f>D130*P131/O130</f>
        <v>0</v>
      </c>
      <c r="E131" s="165">
        <f>E130*P131/O130</f>
        <v>0</v>
      </c>
      <c r="F131" s="165">
        <f>F130*P131/O130</f>
        <v>0</v>
      </c>
      <c r="G131" s="165">
        <f>G130*P131/O130</f>
        <v>1.6</v>
      </c>
      <c r="H131" s="165">
        <f>H130*P131/O130</f>
        <v>3.2</v>
      </c>
      <c r="I131" s="165">
        <f>I130*P131/O130</f>
        <v>7.2</v>
      </c>
      <c r="J131" s="165">
        <f>J130*P131/O130</f>
        <v>7.2</v>
      </c>
      <c r="K131" s="165">
        <f>K130*P131/O130</f>
        <v>2.4</v>
      </c>
      <c r="L131" s="165">
        <f>L130*P131/O130</f>
        <v>2.4</v>
      </c>
      <c r="M131" s="165">
        <f>M130*P131/O130</f>
        <v>0</v>
      </c>
      <c r="N131" s="165">
        <f>N130*P131/O130</f>
        <v>0</v>
      </c>
      <c r="O131" s="122">
        <f t="shared" si="24"/>
        <v>23.999999999999996</v>
      </c>
      <c r="P131" s="238">
        <f>O130*80/100</f>
        <v>24</v>
      </c>
    </row>
    <row r="132" spans="1:16">
      <c r="A132" s="229"/>
      <c r="B132" s="239" t="s">
        <v>382</v>
      </c>
      <c r="C132" s="240">
        <f>รายเดือน67!B15</f>
        <v>6</v>
      </c>
      <c r="D132" s="240">
        <f>รายเดือน67!C15</f>
        <v>5</v>
      </c>
      <c r="E132" s="240">
        <f>รายเดือน67!D15</f>
        <v>10</v>
      </c>
      <c r="F132" s="240">
        <f>รายเดือน67!E15</f>
        <v>16</v>
      </c>
      <c r="G132" s="240">
        <f>รายเดือน67!F15</f>
        <v>5</v>
      </c>
      <c r="H132" s="240">
        <f>รายเดือน67!G15</f>
        <v>24</v>
      </c>
      <c r="I132" s="240">
        <f>รายเดือน67!H15</f>
        <v>11</v>
      </c>
      <c r="J132" s="240">
        <f>รายเดือน67!I15</f>
        <v>11</v>
      </c>
      <c r="K132" s="240">
        <f>รายเดือน67!J15</f>
        <v>4</v>
      </c>
      <c r="L132" s="240">
        <f>รายเดือน67!K15</f>
        <v>0</v>
      </c>
      <c r="M132" s="240">
        <f>รายเดือน67!L15</f>
        <v>0</v>
      </c>
      <c r="N132" s="240">
        <f>รายเดือน67!M15</f>
        <v>0</v>
      </c>
      <c r="O132" s="277">
        <f t="shared" si="24"/>
        <v>92</v>
      </c>
    </row>
    <row r="133" spans="1:16">
      <c r="A133" s="251"/>
      <c r="B133" s="243" t="s">
        <v>387</v>
      </c>
      <c r="C133" s="244">
        <f>C132</f>
        <v>6</v>
      </c>
      <c r="D133" s="244">
        <f>C132+D132</f>
        <v>11</v>
      </c>
      <c r="E133" s="244">
        <f>C132+D132+E132</f>
        <v>21</v>
      </c>
      <c r="F133" s="244">
        <f>C132+D132+E132+F132</f>
        <v>37</v>
      </c>
      <c r="G133" s="244">
        <f>C132+D132+E132+F132+G132</f>
        <v>42</v>
      </c>
      <c r="H133" s="244">
        <f>C132+D132+E132+F132+G132+H132</f>
        <v>66</v>
      </c>
      <c r="I133" s="244">
        <f>C132+D132+E132+F132+G132+H132+I132</f>
        <v>77</v>
      </c>
      <c r="J133" s="244">
        <f>C132+D132+E132+F132+G132+H132+I132+J132</f>
        <v>88</v>
      </c>
      <c r="K133" s="244">
        <f>C132+D132+E132+F132+G132+H132+I132+J132+K132</f>
        <v>92</v>
      </c>
      <c r="L133" s="244">
        <f>C132+D132+E132+F132+G132+H132+I132+J132+K132+L132</f>
        <v>92</v>
      </c>
      <c r="M133" s="244">
        <f>C132+D132+E132+F132+G132+H132+I132+J132+K132+L132+M132</f>
        <v>92</v>
      </c>
      <c r="N133" s="244">
        <f>C132+D132+E132+F132+G132+H132+I132+J132+K132+L132+M132+N132</f>
        <v>92</v>
      </c>
      <c r="O133" s="245"/>
    </row>
    <row r="134" spans="1:16">
      <c r="A134" s="246" t="s">
        <v>88</v>
      </c>
      <c r="B134" s="67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29"/>
      <c r="B135" s="230" t="s">
        <v>152</v>
      </c>
      <c r="C135" s="263">
        <v>0</v>
      </c>
      <c r="D135" s="263">
        <v>0</v>
      </c>
      <c r="E135" s="263">
        <v>0</v>
      </c>
      <c r="F135" s="263">
        <v>2</v>
      </c>
      <c r="G135" s="263">
        <v>6</v>
      </c>
      <c r="H135" s="263">
        <v>8</v>
      </c>
      <c r="I135" s="263">
        <v>6</v>
      </c>
      <c r="J135" s="263">
        <v>1</v>
      </c>
      <c r="K135" s="263">
        <v>4</v>
      </c>
      <c r="L135" s="263">
        <v>2</v>
      </c>
      <c r="M135" s="263">
        <v>0</v>
      </c>
      <c r="N135" s="263">
        <v>0</v>
      </c>
      <c r="O135" s="232">
        <f t="shared" ref="O135:O142" si="26">SUM(C135:N135)</f>
        <v>29</v>
      </c>
    </row>
    <row r="136" spans="1:16">
      <c r="A136" s="229"/>
      <c r="B136" s="230" t="s">
        <v>188</v>
      </c>
      <c r="C136" s="263">
        <v>0</v>
      </c>
      <c r="D136" s="263">
        <v>0</v>
      </c>
      <c r="E136" s="263">
        <v>1</v>
      </c>
      <c r="F136" s="263">
        <v>0</v>
      </c>
      <c r="G136" s="263">
        <v>0</v>
      </c>
      <c r="H136" s="263">
        <v>2</v>
      </c>
      <c r="I136" s="263">
        <v>6</v>
      </c>
      <c r="J136" s="263">
        <v>2</v>
      </c>
      <c r="K136" s="263">
        <v>2</v>
      </c>
      <c r="L136" s="263">
        <v>1</v>
      </c>
      <c r="M136" s="263">
        <v>1</v>
      </c>
      <c r="N136" s="263">
        <v>0</v>
      </c>
      <c r="O136" s="232">
        <f t="shared" si="26"/>
        <v>15</v>
      </c>
    </row>
    <row r="137" spans="1:16">
      <c r="A137" s="229"/>
      <c r="B137" s="230" t="s">
        <v>328</v>
      </c>
      <c r="C137" s="263">
        <v>0</v>
      </c>
      <c r="D137" s="263">
        <v>0</v>
      </c>
      <c r="E137" s="263">
        <v>0</v>
      </c>
      <c r="F137" s="263">
        <v>0</v>
      </c>
      <c r="G137" s="263">
        <v>0</v>
      </c>
      <c r="H137" s="263">
        <v>0</v>
      </c>
      <c r="I137" s="263">
        <v>0</v>
      </c>
      <c r="J137" s="263">
        <v>0</v>
      </c>
      <c r="K137" s="263">
        <v>0</v>
      </c>
      <c r="L137" s="263">
        <v>0</v>
      </c>
      <c r="M137" s="263">
        <v>0</v>
      </c>
      <c r="N137" s="263">
        <v>0</v>
      </c>
      <c r="O137" s="232">
        <f t="shared" si="26"/>
        <v>0</v>
      </c>
    </row>
    <row r="138" spans="1:16">
      <c r="A138" s="229"/>
      <c r="B138" s="230" t="s">
        <v>329</v>
      </c>
      <c r="C138" s="263">
        <v>0</v>
      </c>
      <c r="D138" s="263">
        <v>0</v>
      </c>
      <c r="E138" s="263">
        <v>0</v>
      </c>
      <c r="F138" s="263">
        <v>0</v>
      </c>
      <c r="G138" s="263">
        <v>0</v>
      </c>
      <c r="H138" s="263">
        <v>0</v>
      </c>
      <c r="I138" s="263">
        <v>0</v>
      </c>
      <c r="J138" s="263">
        <v>0</v>
      </c>
      <c r="K138" s="263">
        <v>0</v>
      </c>
      <c r="L138" s="263">
        <v>0</v>
      </c>
      <c r="M138" s="263">
        <v>0</v>
      </c>
      <c r="N138" s="263">
        <v>0</v>
      </c>
      <c r="O138" s="232">
        <f t="shared" si="26"/>
        <v>0</v>
      </c>
    </row>
    <row r="139" spans="1:16">
      <c r="A139" s="229"/>
      <c r="B139" s="230" t="s">
        <v>332</v>
      </c>
      <c r="C139" s="263">
        <v>0</v>
      </c>
      <c r="D139" s="263">
        <v>0</v>
      </c>
      <c r="E139" s="263">
        <v>0</v>
      </c>
      <c r="F139" s="263">
        <v>0</v>
      </c>
      <c r="G139" s="263">
        <v>0</v>
      </c>
      <c r="H139" s="263">
        <v>2</v>
      </c>
      <c r="I139" s="263">
        <v>3</v>
      </c>
      <c r="J139" s="263">
        <v>2</v>
      </c>
      <c r="K139" s="263">
        <v>0</v>
      </c>
      <c r="L139" s="263">
        <v>0</v>
      </c>
      <c r="M139" s="263">
        <v>0</v>
      </c>
      <c r="N139" s="263">
        <v>0</v>
      </c>
      <c r="O139" s="232">
        <f t="shared" si="26"/>
        <v>7</v>
      </c>
    </row>
    <row r="140" spans="1:16">
      <c r="A140" s="234"/>
      <c r="B140" s="235" t="s">
        <v>386</v>
      </c>
      <c r="C140" s="250">
        <f>MEDIAN(C135:C139)</f>
        <v>0</v>
      </c>
      <c r="D140" s="250">
        <f t="shared" ref="D140:N140" si="27">MEDIAN(D135:D139)</f>
        <v>0</v>
      </c>
      <c r="E140" s="250">
        <f t="shared" si="27"/>
        <v>0</v>
      </c>
      <c r="F140" s="250">
        <f t="shared" si="27"/>
        <v>0</v>
      </c>
      <c r="G140" s="250">
        <f t="shared" si="27"/>
        <v>0</v>
      </c>
      <c r="H140" s="250">
        <f t="shared" si="27"/>
        <v>2</v>
      </c>
      <c r="I140" s="250">
        <f t="shared" si="27"/>
        <v>3</v>
      </c>
      <c r="J140" s="250">
        <f t="shared" si="27"/>
        <v>1</v>
      </c>
      <c r="K140" s="250">
        <f t="shared" si="27"/>
        <v>0</v>
      </c>
      <c r="L140" s="250">
        <f t="shared" si="27"/>
        <v>0</v>
      </c>
      <c r="M140" s="250">
        <f t="shared" si="27"/>
        <v>0</v>
      </c>
      <c r="N140" s="250">
        <f t="shared" si="27"/>
        <v>0</v>
      </c>
      <c r="O140" s="236">
        <f t="shared" si="26"/>
        <v>6</v>
      </c>
    </row>
    <row r="141" spans="1:16">
      <c r="A141" s="229"/>
      <c r="B141" s="237" t="s">
        <v>74</v>
      </c>
      <c r="C141" s="165">
        <f>C140*P141/O140</f>
        <v>0</v>
      </c>
      <c r="D141" s="165">
        <f>D140*P141/O140</f>
        <v>0</v>
      </c>
      <c r="E141" s="165">
        <f>E140*P141/O140</f>
        <v>0</v>
      </c>
      <c r="F141" s="165">
        <f>F140*P141/O140</f>
        <v>0</v>
      </c>
      <c r="G141" s="165">
        <f>G140*P141/O140</f>
        <v>0</v>
      </c>
      <c r="H141" s="165">
        <f>H140*P141/O140</f>
        <v>1.5999999999999999</v>
      </c>
      <c r="I141" s="165">
        <f>I140*P141/O140</f>
        <v>2.4</v>
      </c>
      <c r="J141" s="165">
        <v>2</v>
      </c>
      <c r="K141" s="165">
        <f>K140*P141/O140</f>
        <v>0</v>
      </c>
      <c r="L141" s="165">
        <f>L140*P141/O140</f>
        <v>0</v>
      </c>
      <c r="M141" s="165">
        <f>M140*P141/O140</f>
        <v>0</v>
      </c>
      <c r="N141" s="165">
        <f>N140*P141/O140</f>
        <v>0</v>
      </c>
      <c r="O141" s="122">
        <f t="shared" si="26"/>
        <v>6</v>
      </c>
      <c r="P141" s="238">
        <f>O140*80/100</f>
        <v>4.8</v>
      </c>
    </row>
    <row r="142" spans="1:16">
      <c r="A142" s="229"/>
      <c r="B142" s="239" t="s">
        <v>382</v>
      </c>
      <c r="C142" s="240">
        <f>รายเดือน67!B18</f>
        <v>1</v>
      </c>
      <c r="D142" s="240">
        <f>รายเดือน67!C18</f>
        <v>0</v>
      </c>
      <c r="E142" s="240">
        <f>รายเดือน67!D18</f>
        <v>6</v>
      </c>
      <c r="F142" s="240">
        <f>รายเดือน67!E18</f>
        <v>2</v>
      </c>
      <c r="G142" s="240">
        <f>รายเดือน67!F18</f>
        <v>0</v>
      </c>
      <c r="H142" s="240">
        <f>รายเดือน67!G18</f>
        <v>2</v>
      </c>
      <c r="I142" s="240">
        <f>รายเดือน67!H18</f>
        <v>0</v>
      </c>
      <c r="J142" s="240">
        <f>รายเดือน67!I18</f>
        <v>1</v>
      </c>
      <c r="K142" s="240">
        <f>รายเดือน67!J18</f>
        <v>0</v>
      </c>
      <c r="L142" s="240">
        <f>รายเดือน67!K18</f>
        <v>0</v>
      </c>
      <c r="M142" s="240">
        <f>รายเดือน67!L18</f>
        <v>0</v>
      </c>
      <c r="N142" s="240">
        <f>รายเดือน67!M18</f>
        <v>0</v>
      </c>
      <c r="O142" s="241">
        <f t="shared" si="26"/>
        <v>12</v>
      </c>
    </row>
    <row r="143" spans="1:16">
      <c r="A143" s="251"/>
      <c r="B143" s="243" t="s">
        <v>387</v>
      </c>
      <c r="C143" s="244">
        <f>C142</f>
        <v>1</v>
      </c>
      <c r="D143" s="244">
        <f>C142+D142</f>
        <v>1</v>
      </c>
      <c r="E143" s="244">
        <f>C142+D142+E142</f>
        <v>7</v>
      </c>
      <c r="F143" s="244">
        <f>C142+D142+E142+F142</f>
        <v>9</v>
      </c>
      <c r="G143" s="244">
        <f>C142+D142+E142+F142+G142</f>
        <v>9</v>
      </c>
      <c r="H143" s="244">
        <f>C142+D142+E142+F142+G142+H142</f>
        <v>11</v>
      </c>
      <c r="I143" s="244">
        <f>C142+D142+E142+F142+G142+H142+I142</f>
        <v>11</v>
      </c>
      <c r="J143" s="244">
        <f>C142+D142+E142+F142+G142+H142+I142+J142</f>
        <v>12</v>
      </c>
      <c r="K143" s="244">
        <f>C142+D142+E142+F142+G142+H142+I142+J142+K142</f>
        <v>12</v>
      </c>
      <c r="L143" s="244">
        <f>C142+D142+E142+F142+G142+H142+I142+J142+K142+L142</f>
        <v>12</v>
      </c>
      <c r="M143" s="244">
        <f>C142+D142+E142+F142+G142+H142+I142+J142+K142+L142+M142</f>
        <v>12</v>
      </c>
      <c r="N143" s="244">
        <f>C142+D142+E142+F142+G142+H142+I142+J142+K142+L142+M142+N142</f>
        <v>12</v>
      </c>
      <c r="O143" s="245"/>
    </row>
    <row r="144" spans="1:16">
      <c r="A144" s="246" t="s">
        <v>89</v>
      </c>
      <c r="B144" s="67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29"/>
      <c r="B145" s="230" t="s">
        <v>152</v>
      </c>
      <c r="C145" s="264">
        <v>0</v>
      </c>
      <c r="D145" s="264">
        <v>2</v>
      </c>
      <c r="E145" s="264">
        <v>3</v>
      </c>
      <c r="F145" s="264">
        <v>5</v>
      </c>
      <c r="G145" s="264">
        <v>9</v>
      </c>
      <c r="H145" s="264">
        <v>9</v>
      </c>
      <c r="I145" s="264">
        <v>12</v>
      </c>
      <c r="J145" s="264">
        <v>13</v>
      </c>
      <c r="K145" s="264">
        <v>12</v>
      </c>
      <c r="L145" s="264">
        <v>4</v>
      </c>
      <c r="M145" s="264">
        <v>5</v>
      </c>
      <c r="N145" s="264">
        <v>0</v>
      </c>
      <c r="O145" s="232">
        <f t="shared" ref="O145:O152" si="28">SUM(C145:N145)</f>
        <v>74</v>
      </c>
    </row>
    <row r="146" spans="1:16">
      <c r="A146" s="229"/>
      <c r="B146" s="230" t="s">
        <v>188</v>
      </c>
      <c r="C146" s="264">
        <v>0</v>
      </c>
      <c r="D146" s="264">
        <v>0</v>
      </c>
      <c r="E146" s="264">
        <v>3</v>
      </c>
      <c r="F146" s="264">
        <v>6</v>
      </c>
      <c r="G146" s="264">
        <v>16</v>
      </c>
      <c r="H146" s="264">
        <v>16</v>
      </c>
      <c r="I146" s="264">
        <v>25</v>
      </c>
      <c r="J146" s="264">
        <v>19</v>
      </c>
      <c r="K146" s="264">
        <v>3</v>
      </c>
      <c r="L146" s="264">
        <v>2</v>
      </c>
      <c r="M146" s="264">
        <v>1</v>
      </c>
      <c r="N146" s="264">
        <v>0</v>
      </c>
      <c r="O146" s="232">
        <f t="shared" si="28"/>
        <v>91</v>
      </c>
    </row>
    <row r="147" spans="1:16">
      <c r="A147" s="229"/>
      <c r="B147" s="230" t="s">
        <v>328</v>
      </c>
      <c r="C147" s="264">
        <v>0</v>
      </c>
      <c r="D147" s="264">
        <v>0</v>
      </c>
      <c r="E147" s="264">
        <v>0</v>
      </c>
      <c r="F147" s="264">
        <v>0</v>
      </c>
      <c r="G147" s="264">
        <v>0</v>
      </c>
      <c r="H147" s="264">
        <v>0</v>
      </c>
      <c r="I147" s="264">
        <v>1</v>
      </c>
      <c r="J147" s="264">
        <v>0</v>
      </c>
      <c r="K147" s="264">
        <v>4</v>
      </c>
      <c r="L147" s="264">
        <v>3</v>
      </c>
      <c r="M147" s="264">
        <v>0</v>
      </c>
      <c r="N147" s="264">
        <v>0</v>
      </c>
      <c r="O147" s="232">
        <f t="shared" si="28"/>
        <v>8</v>
      </c>
    </row>
    <row r="148" spans="1:16">
      <c r="A148" s="229"/>
      <c r="B148" s="230" t="s">
        <v>329</v>
      </c>
      <c r="C148" s="264">
        <v>0</v>
      </c>
      <c r="D148" s="264">
        <v>0</v>
      </c>
      <c r="E148" s="264">
        <v>0</v>
      </c>
      <c r="F148" s="264">
        <v>0</v>
      </c>
      <c r="G148" s="264">
        <v>0</v>
      </c>
      <c r="H148" s="264">
        <v>4</v>
      </c>
      <c r="I148" s="264">
        <v>1</v>
      </c>
      <c r="J148" s="264">
        <v>4</v>
      </c>
      <c r="K148" s="264">
        <v>2</v>
      </c>
      <c r="L148" s="264">
        <v>0</v>
      </c>
      <c r="M148" s="264">
        <v>1</v>
      </c>
      <c r="N148" s="264">
        <v>0</v>
      </c>
      <c r="O148" s="232">
        <f t="shared" si="28"/>
        <v>12</v>
      </c>
    </row>
    <row r="149" spans="1:16">
      <c r="A149" s="229"/>
      <c r="B149" s="230" t="s">
        <v>332</v>
      </c>
      <c r="C149" s="264">
        <v>0</v>
      </c>
      <c r="D149" s="264">
        <v>0</v>
      </c>
      <c r="E149" s="264">
        <v>0</v>
      </c>
      <c r="F149" s="264">
        <v>3</v>
      </c>
      <c r="G149" s="264">
        <v>3</v>
      </c>
      <c r="H149" s="264">
        <v>10</v>
      </c>
      <c r="I149" s="264">
        <v>27</v>
      </c>
      <c r="J149" s="264">
        <v>10</v>
      </c>
      <c r="K149" s="264">
        <v>8</v>
      </c>
      <c r="L149" s="264">
        <v>5</v>
      </c>
      <c r="M149" s="264">
        <v>2</v>
      </c>
      <c r="N149" s="264">
        <v>4</v>
      </c>
      <c r="O149" s="232">
        <f t="shared" si="28"/>
        <v>72</v>
      </c>
    </row>
    <row r="150" spans="1:16">
      <c r="A150" s="234"/>
      <c r="B150" s="235" t="s">
        <v>386</v>
      </c>
      <c r="C150" s="250">
        <f>MEDIAN(C145:C149)</f>
        <v>0</v>
      </c>
      <c r="D150" s="250">
        <f t="shared" ref="D150:N150" si="29">MEDIAN(D145:D149)</f>
        <v>0</v>
      </c>
      <c r="E150" s="250">
        <f t="shared" si="29"/>
        <v>0</v>
      </c>
      <c r="F150" s="250">
        <f t="shared" si="29"/>
        <v>3</v>
      </c>
      <c r="G150" s="250">
        <f t="shared" si="29"/>
        <v>3</v>
      </c>
      <c r="H150" s="250">
        <f t="shared" si="29"/>
        <v>9</v>
      </c>
      <c r="I150" s="250">
        <f t="shared" si="29"/>
        <v>12</v>
      </c>
      <c r="J150" s="250">
        <f t="shared" si="29"/>
        <v>10</v>
      </c>
      <c r="K150" s="250">
        <f t="shared" si="29"/>
        <v>4</v>
      </c>
      <c r="L150" s="250">
        <f t="shared" si="29"/>
        <v>3</v>
      </c>
      <c r="M150" s="250">
        <f t="shared" si="29"/>
        <v>1</v>
      </c>
      <c r="N150" s="250">
        <f t="shared" si="29"/>
        <v>0</v>
      </c>
      <c r="O150" s="236">
        <f t="shared" si="28"/>
        <v>45</v>
      </c>
    </row>
    <row r="151" spans="1:16">
      <c r="A151" s="229"/>
      <c r="B151" s="237" t="s">
        <v>74</v>
      </c>
      <c r="C151" s="165">
        <f>C150*P151/O150</f>
        <v>0</v>
      </c>
      <c r="D151" s="165">
        <f>D150*P151/O150</f>
        <v>0</v>
      </c>
      <c r="E151" s="165">
        <f>E150*P151/O150</f>
        <v>0</v>
      </c>
      <c r="F151" s="165">
        <f>F150*P151/O150</f>
        <v>2.4</v>
      </c>
      <c r="G151" s="165">
        <f>G150*P151/O150</f>
        <v>2.4</v>
      </c>
      <c r="H151" s="165">
        <f>H150*P151/O150</f>
        <v>7.2</v>
      </c>
      <c r="I151" s="165">
        <f>I150*P151/O150</f>
        <v>9.6</v>
      </c>
      <c r="J151" s="165">
        <f>J150*P151/O150</f>
        <v>8</v>
      </c>
      <c r="K151" s="165">
        <f>K150*P151/O150</f>
        <v>3.2</v>
      </c>
      <c r="L151" s="165">
        <f>L150*P151/O150</f>
        <v>2.4</v>
      </c>
      <c r="M151" s="165">
        <f>M150*P151/O150</f>
        <v>0.8</v>
      </c>
      <c r="N151" s="165">
        <f>N150*P151/O150</f>
        <v>0</v>
      </c>
      <c r="O151" s="122">
        <f t="shared" si="28"/>
        <v>36</v>
      </c>
      <c r="P151" s="238">
        <f>O150*80/100</f>
        <v>36</v>
      </c>
    </row>
    <row r="152" spans="1:16">
      <c r="A152" s="229"/>
      <c r="B152" s="239" t="s">
        <v>382</v>
      </c>
      <c r="C152" s="240">
        <f>รายเดือน67!B14</f>
        <v>1</v>
      </c>
      <c r="D152" s="240">
        <f>รายเดือน67!C14</f>
        <v>0</v>
      </c>
      <c r="E152" s="240">
        <f>รายเดือน67!D14</f>
        <v>4</v>
      </c>
      <c r="F152" s="240">
        <f>รายเดือน67!E14</f>
        <v>3</v>
      </c>
      <c r="G152" s="240">
        <f>รายเดือน67!F14</f>
        <v>1</v>
      </c>
      <c r="H152" s="240">
        <f>รายเดือน67!G14</f>
        <v>6</v>
      </c>
      <c r="I152" s="240">
        <f>รายเดือน67!H14</f>
        <v>20</v>
      </c>
      <c r="J152" s="240">
        <f>รายเดือน67!I14</f>
        <v>21</v>
      </c>
      <c r="K152" s="240">
        <f>รายเดือน67!J14</f>
        <v>7</v>
      </c>
      <c r="L152" s="240">
        <f>รายเดือน67!K14</f>
        <v>0</v>
      </c>
      <c r="M152" s="240">
        <f>รายเดือน67!L14</f>
        <v>0</v>
      </c>
      <c r="N152" s="240">
        <f>รายเดือน67!M14</f>
        <v>0</v>
      </c>
      <c r="O152" s="241">
        <f t="shared" si="28"/>
        <v>63</v>
      </c>
    </row>
    <row r="153" spans="1:16">
      <c r="A153" s="251"/>
      <c r="B153" s="243" t="s">
        <v>387</v>
      </c>
      <c r="C153" s="244">
        <f>C152</f>
        <v>1</v>
      </c>
      <c r="D153" s="244">
        <f>C152+D152</f>
        <v>1</v>
      </c>
      <c r="E153" s="244">
        <f>C152+D152+E152</f>
        <v>5</v>
      </c>
      <c r="F153" s="244">
        <f>C152+D152+E152+F152</f>
        <v>8</v>
      </c>
      <c r="G153" s="244">
        <f>C152+D152+E152+F152+G152</f>
        <v>9</v>
      </c>
      <c r="H153" s="244">
        <f>C152+D152+E152+F152+G152+H152</f>
        <v>15</v>
      </c>
      <c r="I153" s="244">
        <f>C152+D152+E152+F152+G152+H152+I152</f>
        <v>35</v>
      </c>
      <c r="J153" s="244">
        <f>C152+D152+E152+F152+G152+H152+I152+J152</f>
        <v>56</v>
      </c>
      <c r="K153" s="244">
        <f>C152+D152+E152+F152+G152+H152+I152+J152+K152</f>
        <v>63</v>
      </c>
      <c r="L153" s="244">
        <f>C152+D152+E152+F152+G152+H152+I152+J152+K152+L152</f>
        <v>63</v>
      </c>
      <c r="M153" s="244">
        <f>C152+D152+E152+F152+G152+H152+I152+J152+K152+L152+M152</f>
        <v>63</v>
      </c>
      <c r="N153" s="244">
        <f>C152+D152+E152+F152+G152+H152+I152+J152+K152+L152+M152+N152</f>
        <v>63</v>
      </c>
      <c r="O153" s="245"/>
    </row>
    <row r="154" spans="1:16">
      <c r="A154" s="246" t="s">
        <v>90</v>
      </c>
      <c r="B154" s="67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29"/>
      <c r="B155" s="230" t="s">
        <v>152</v>
      </c>
      <c r="C155" s="265">
        <v>0</v>
      </c>
      <c r="D155" s="265">
        <v>0</v>
      </c>
      <c r="E155" s="265">
        <v>1</v>
      </c>
      <c r="F155" s="265">
        <v>0</v>
      </c>
      <c r="G155" s="265">
        <v>3</v>
      </c>
      <c r="H155" s="265">
        <v>3</v>
      </c>
      <c r="I155" s="265">
        <v>3</v>
      </c>
      <c r="J155" s="265">
        <v>5</v>
      </c>
      <c r="K155" s="265">
        <v>3</v>
      </c>
      <c r="L155" s="265">
        <v>4</v>
      </c>
      <c r="M155" s="265">
        <v>1</v>
      </c>
      <c r="N155" s="265">
        <v>0</v>
      </c>
      <c r="O155" s="232">
        <f t="shared" ref="O155:O162" si="30">SUM(C155:N155)</f>
        <v>23</v>
      </c>
    </row>
    <row r="156" spans="1:16">
      <c r="A156" s="229"/>
      <c r="B156" s="230" t="s">
        <v>188</v>
      </c>
      <c r="C156" s="265">
        <v>1</v>
      </c>
      <c r="D156" s="265">
        <v>1</v>
      </c>
      <c r="E156" s="265">
        <v>0</v>
      </c>
      <c r="F156" s="265">
        <v>4</v>
      </c>
      <c r="G156" s="265">
        <v>5</v>
      </c>
      <c r="H156" s="265">
        <v>0</v>
      </c>
      <c r="I156" s="265">
        <v>0</v>
      </c>
      <c r="J156" s="265">
        <v>1</v>
      </c>
      <c r="K156" s="265">
        <v>1</v>
      </c>
      <c r="L156" s="265">
        <v>0</v>
      </c>
      <c r="M156" s="265">
        <v>0</v>
      </c>
      <c r="N156" s="265">
        <v>0</v>
      </c>
      <c r="O156" s="232">
        <f t="shared" si="30"/>
        <v>13</v>
      </c>
    </row>
    <row r="157" spans="1:16">
      <c r="A157" s="229"/>
      <c r="B157" s="230" t="s">
        <v>328</v>
      </c>
      <c r="C157" s="265">
        <v>0</v>
      </c>
      <c r="D157" s="265">
        <v>0</v>
      </c>
      <c r="E157" s="265">
        <v>0</v>
      </c>
      <c r="F157" s="265">
        <v>0</v>
      </c>
      <c r="G157" s="265">
        <v>0</v>
      </c>
      <c r="H157" s="265">
        <v>0</v>
      </c>
      <c r="I157" s="265">
        <v>0</v>
      </c>
      <c r="J157" s="265">
        <v>0</v>
      </c>
      <c r="K157" s="265">
        <v>1</v>
      </c>
      <c r="L157" s="265">
        <v>0</v>
      </c>
      <c r="M157" s="265">
        <v>0</v>
      </c>
      <c r="N157" s="265">
        <v>0</v>
      </c>
      <c r="O157" s="232">
        <f t="shared" si="30"/>
        <v>1</v>
      </c>
    </row>
    <row r="158" spans="1:16">
      <c r="A158" s="229"/>
      <c r="B158" s="230" t="s">
        <v>329</v>
      </c>
      <c r="C158" s="265">
        <v>0</v>
      </c>
      <c r="D158" s="265">
        <v>0</v>
      </c>
      <c r="E158" s="265">
        <v>0</v>
      </c>
      <c r="F158" s="265">
        <v>0</v>
      </c>
      <c r="G158" s="265">
        <v>0</v>
      </c>
      <c r="H158" s="265">
        <v>0</v>
      </c>
      <c r="I158" s="265">
        <v>0</v>
      </c>
      <c r="J158" s="265">
        <v>0</v>
      </c>
      <c r="K158" s="265">
        <v>0</v>
      </c>
      <c r="L158" s="265">
        <v>0</v>
      </c>
      <c r="M158" s="265">
        <v>0</v>
      </c>
      <c r="N158" s="265">
        <v>0</v>
      </c>
      <c r="O158" s="232">
        <f t="shared" si="30"/>
        <v>0</v>
      </c>
    </row>
    <row r="159" spans="1:16">
      <c r="A159" s="229"/>
      <c r="B159" s="230" t="s">
        <v>332</v>
      </c>
      <c r="C159" s="265">
        <v>0</v>
      </c>
      <c r="D159" s="265">
        <v>0</v>
      </c>
      <c r="E159" s="265">
        <v>0</v>
      </c>
      <c r="F159" s="265">
        <v>0</v>
      </c>
      <c r="G159" s="265">
        <v>1</v>
      </c>
      <c r="H159" s="265">
        <v>10</v>
      </c>
      <c r="I159" s="265">
        <v>28</v>
      </c>
      <c r="J159" s="265">
        <v>14</v>
      </c>
      <c r="K159" s="265">
        <v>5</v>
      </c>
      <c r="L159" s="265">
        <v>2</v>
      </c>
      <c r="M159" s="265">
        <v>0</v>
      </c>
      <c r="N159" s="265">
        <v>0</v>
      </c>
      <c r="O159" s="232">
        <f t="shared" si="30"/>
        <v>60</v>
      </c>
    </row>
    <row r="160" spans="1:16">
      <c r="A160" s="234"/>
      <c r="B160" s="235" t="s">
        <v>386</v>
      </c>
      <c r="C160" s="250">
        <f>MEDIAN(C155:C159)</f>
        <v>0</v>
      </c>
      <c r="D160" s="250">
        <f t="shared" ref="D160:N160" si="31">MEDIAN(D155:D159)</f>
        <v>0</v>
      </c>
      <c r="E160" s="250">
        <f t="shared" si="31"/>
        <v>0</v>
      </c>
      <c r="F160" s="250">
        <f t="shared" si="31"/>
        <v>0</v>
      </c>
      <c r="G160" s="250">
        <f t="shared" si="31"/>
        <v>1</v>
      </c>
      <c r="H160" s="250">
        <f t="shared" si="31"/>
        <v>0</v>
      </c>
      <c r="I160" s="250">
        <f t="shared" si="31"/>
        <v>0</v>
      </c>
      <c r="J160" s="250">
        <f t="shared" si="31"/>
        <v>1</v>
      </c>
      <c r="K160" s="250">
        <f t="shared" si="31"/>
        <v>1</v>
      </c>
      <c r="L160" s="250">
        <f t="shared" si="31"/>
        <v>0</v>
      </c>
      <c r="M160" s="250">
        <f t="shared" si="31"/>
        <v>0</v>
      </c>
      <c r="N160" s="250">
        <f t="shared" si="31"/>
        <v>0</v>
      </c>
      <c r="O160" s="236">
        <f t="shared" si="30"/>
        <v>3</v>
      </c>
    </row>
    <row r="161" spans="1:16">
      <c r="A161" s="229"/>
      <c r="B161" s="237" t="s">
        <v>74</v>
      </c>
      <c r="C161" s="165">
        <f>C160*P161/O160</f>
        <v>0</v>
      </c>
      <c r="D161" s="165">
        <f>D160*P161/O160</f>
        <v>0</v>
      </c>
      <c r="E161" s="165">
        <f>E160*P161/O160</f>
        <v>0</v>
      </c>
      <c r="F161" s="165">
        <f>F160*P161/O160</f>
        <v>0</v>
      </c>
      <c r="G161" s="165">
        <f>G160*P161/O160</f>
        <v>0.79999999999999993</v>
      </c>
      <c r="H161" s="165">
        <f>H160*P161/O160</f>
        <v>0</v>
      </c>
      <c r="I161" s="165">
        <f>I160*P161/O160</f>
        <v>0</v>
      </c>
      <c r="J161" s="165">
        <f>J160*P161/O160</f>
        <v>0.79999999999999993</v>
      </c>
      <c r="K161" s="165">
        <f>K160*P161/O160</f>
        <v>0.79999999999999993</v>
      </c>
      <c r="L161" s="165">
        <f>L160*P161/O160</f>
        <v>0</v>
      </c>
      <c r="M161" s="165">
        <f>M160*P161/O160</f>
        <v>0</v>
      </c>
      <c r="N161" s="165">
        <f>N160*P161/O160</f>
        <v>0</v>
      </c>
      <c r="O161" s="122">
        <f t="shared" si="30"/>
        <v>2.4</v>
      </c>
      <c r="P161" s="238">
        <f>O160*80/100</f>
        <v>2.4</v>
      </c>
    </row>
    <row r="162" spans="1:16">
      <c r="A162" s="229"/>
      <c r="B162" s="239" t="s">
        <v>382</v>
      </c>
      <c r="C162" s="240">
        <f>รายเดือน67!B21</f>
        <v>1</v>
      </c>
      <c r="D162" s="240">
        <f>รายเดือน67!C21</f>
        <v>4</v>
      </c>
      <c r="E162" s="240">
        <f>รายเดือน67!D21</f>
        <v>4</v>
      </c>
      <c r="F162" s="240">
        <f>รายเดือน67!E21</f>
        <v>4</v>
      </c>
      <c r="G162" s="240">
        <f>รายเดือน67!F21</f>
        <v>0</v>
      </c>
      <c r="H162" s="240">
        <f>รายเดือน67!G21</f>
        <v>0</v>
      </c>
      <c r="I162" s="240">
        <f>รายเดือน67!H21</f>
        <v>2</v>
      </c>
      <c r="J162" s="240">
        <f>รายเดือน67!I21</f>
        <v>2</v>
      </c>
      <c r="K162" s="240">
        <f>รายเดือน67!J21</f>
        <v>0</v>
      </c>
      <c r="L162" s="240">
        <f>รายเดือน67!K21</f>
        <v>0</v>
      </c>
      <c r="M162" s="240">
        <f>รายเดือน67!L21</f>
        <v>0</v>
      </c>
      <c r="N162" s="240">
        <f>รายเดือน67!M21</f>
        <v>0</v>
      </c>
      <c r="O162" s="241">
        <f t="shared" si="30"/>
        <v>17</v>
      </c>
    </row>
    <row r="163" spans="1:16">
      <c r="A163" s="251"/>
      <c r="B163" s="243" t="s">
        <v>387</v>
      </c>
      <c r="C163" s="244">
        <f>C162</f>
        <v>1</v>
      </c>
      <c r="D163" s="244">
        <f>C162+D162</f>
        <v>5</v>
      </c>
      <c r="E163" s="244">
        <f>C162+D162+E162</f>
        <v>9</v>
      </c>
      <c r="F163" s="244">
        <f>C162+D162+E162+F162</f>
        <v>13</v>
      </c>
      <c r="G163" s="244">
        <f>C162+D162+E162+F162+G162</f>
        <v>13</v>
      </c>
      <c r="H163" s="244">
        <f>C162+D162+E162+F162+G162+H162</f>
        <v>13</v>
      </c>
      <c r="I163" s="244">
        <f>C162+D162+E162+F162+G162+H162+I162</f>
        <v>15</v>
      </c>
      <c r="J163" s="244">
        <f>C162+D162+E162+F162+G162+H162+I162+J162</f>
        <v>17</v>
      </c>
      <c r="K163" s="244">
        <f>C162+D162+E162+F162+G162+H162+I162+J162+K162</f>
        <v>17</v>
      </c>
      <c r="L163" s="244">
        <f>C162+D162+E162+F162+G162+H162+I162+J162+K162+L162</f>
        <v>17</v>
      </c>
      <c r="M163" s="244">
        <f>C162+D162+E162+F162+G162+H162+I162+J162+K162+L162+M162</f>
        <v>17</v>
      </c>
      <c r="N163" s="244">
        <f>C162+D162+E162+F162+G162+H162+I162+J162+K162+L162+M162+N162</f>
        <v>17</v>
      </c>
      <c r="O163" s="245"/>
    </row>
    <row r="164" spans="1:16">
      <c r="A164" s="246" t="s">
        <v>91</v>
      </c>
      <c r="B164" s="67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29"/>
      <c r="B165" s="230" t="s">
        <v>152</v>
      </c>
      <c r="C165" s="266">
        <v>0</v>
      </c>
      <c r="D165" s="266">
        <v>0</v>
      </c>
      <c r="E165" s="266">
        <v>1</v>
      </c>
      <c r="F165" s="266">
        <v>1</v>
      </c>
      <c r="G165" s="266">
        <v>1</v>
      </c>
      <c r="H165" s="266">
        <v>8</v>
      </c>
      <c r="I165" s="266">
        <v>15</v>
      </c>
      <c r="J165" s="266">
        <v>7</v>
      </c>
      <c r="K165" s="266">
        <v>4</v>
      </c>
      <c r="L165" s="266">
        <v>3</v>
      </c>
      <c r="M165" s="266">
        <v>2</v>
      </c>
      <c r="N165" s="266">
        <v>1</v>
      </c>
      <c r="O165" s="232">
        <f t="shared" ref="O165:O172" si="32">SUM(C165:N165)</f>
        <v>43</v>
      </c>
    </row>
    <row r="166" spans="1:16">
      <c r="A166" s="229"/>
      <c r="B166" s="230" t="s">
        <v>188</v>
      </c>
      <c r="C166" s="266">
        <v>2</v>
      </c>
      <c r="D166" s="266">
        <v>0</v>
      </c>
      <c r="E166" s="266">
        <v>2</v>
      </c>
      <c r="F166" s="266">
        <v>0</v>
      </c>
      <c r="G166" s="266">
        <v>6</v>
      </c>
      <c r="H166" s="266">
        <v>7</v>
      </c>
      <c r="I166" s="266">
        <v>0</v>
      </c>
      <c r="J166" s="266">
        <v>2</v>
      </c>
      <c r="K166" s="266">
        <v>2</v>
      </c>
      <c r="L166" s="266">
        <v>0</v>
      </c>
      <c r="M166" s="266">
        <v>0</v>
      </c>
      <c r="N166" s="266">
        <v>0</v>
      </c>
      <c r="O166" s="232">
        <f t="shared" si="32"/>
        <v>21</v>
      </c>
    </row>
    <row r="167" spans="1:16">
      <c r="A167" s="229"/>
      <c r="B167" s="230" t="s">
        <v>328</v>
      </c>
      <c r="C167" s="266">
        <v>0</v>
      </c>
      <c r="D167" s="266">
        <v>0</v>
      </c>
      <c r="E167" s="266">
        <v>0</v>
      </c>
      <c r="F167" s="266">
        <v>0</v>
      </c>
      <c r="G167" s="266">
        <v>1</v>
      </c>
      <c r="H167" s="266">
        <v>0</v>
      </c>
      <c r="I167" s="266">
        <v>0</v>
      </c>
      <c r="J167" s="266">
        <v>1</v>
      </c>
      <c r="K167" s="266">
        <v>1</v>
      </c>
      <c r="L167" s="266">
        <v>1</v>
      </c>
      <c r="M167" s="266">
        <v>0</v>
      </c>
      <c r="N167" s="266">
        <v>0</v>
      </c>
      <c r="O167" s="232">
        <f t="shared" si="32"/>
        <v>4</v>
      </c>
    </row>
    <row r="168" spans="1:16">
      <c r="A168" s="229"/>
      <c r="B168" s="230" t="s">
        <v>329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3</v>
      </c>
      <c r="I168" s="266">
        <v>4</v>
      </c>
      <c r="J168" s="266">
        <v>3</v>
      </c>
      <c r="K168" s="266">
        <v>0</v>
      </c>
      <c r="L168" s="266">
        <v>0</v>
      </c>
      <c r="M168" s="266">
        <v>0</v>
      </c>
      <c r="N168" s="266">
        <v>0</v>
      </c>
      <c r="O168" s="232">
        <f t="shared" si="32"/>
        <v>10</v>
      </c>
    </row>
    <row r="169" spans="1:16">
      <c r="A169" s="229"/>
      <c r="B169" s="230" t="s">
        <v>332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4</v>
      </c>
      <c r="I169" s="266">
        <v>8</v>
      </c>
      <c r="J169" s="266">
        <v>10</v>
      </c>
      <c r="K169" s="266">
        <v>10</v>
      </c>
      <c r="L169" s="266">
        <v>4</v>
      </c>
      <c r="M169" s="266">
        <v>0</v>
      </c>
      <c r="N169" s="266">
        <v>0</v>
      </c>
      <c r="O169" s="232">
        <f t="shared" si="32"/>
        <v>36</v>
      </c>
    </row>
    <row r="170" spans="1:16">
      <c r="A170" s="234"/>
      <c r="B170" s="235" t="s">
        <v>386</v>
      </c>
      <c r="C170" s="250">
        <f>MEDIAN(C165:C169)</f>
        <v>0</v>
      </c>
      <c r="D170" s="250">
        <f t="shared" ref="D170:N170" si="33">MEDIAN(D165:D169)</f>
        <v>0</v>
      </c>
      <c r="E170" s="250">
        <f t="shared" si="33"/>
        <v>0</v>
      </c>
      <c r="F170" s="250">
        <f t="shared" si="33"/>
        <v>0</v>
      </c>
      <c r="G170" s="250">
        <f t="shared" si="33"/>
        <v>1</v>
      </c>
      <c r="H170" s="250">
        <f t="shared" si="33"/>
        <v>4</v>
      </c>
      <c r="I170" s="250">
        <f t="shared" si="33"/>
        <v>4</v>
      </c>
      <c r="J170" s="250">
        <f t="shared" si="33"/>
        <v>3</v>
      </c>
      <c r="K170" s="250">
        <f t="shared" si="33"/>
        <v>2</v>
      </c>
      <c r="L170" s="250">
        <f t="shared" si="33"/>
        <v>1</v>
      </c>
      <c r="M170" s="250">
        <f t="shared" si="33"/>
        <v>0</v>
      </c>
      <c r="N170" s="250">
        <f t="shared" si="33"/>
        <v>0</v>
      </c>
      <c r="O170" s="236">
        <f t="shared" si="32"/>
        <v>15</v>
      </c>
    </row>
    <row r="171" spans="1:16">
      <c r="A171" s="229"/>
      <c r="B171" s="237" t="s">
        <v>74</v>
      </c>
      <c r="C171" s="165">
        <f>C170*P171/O170</f>
        <v>0</v>
      </c>
      <c r="D171" s="165">
        <f>D170*P171/O170</f>
        <v>0</v>
      </c>
      <c r="E171" s="165">
        <f>E170*P171/O170</f>
        <v>0</v>
      </c>
      <c r="F171" s="165">
        <f>F170*P171/O170</f>
        <v>0</v>
      </c>
      <c r="G171" s="165">
        <f>G170*P171/O170</f>
        <v>0.8</v>
      </c>
      <c r="H171" s="165">
        <f>H170*P171/O170</f>
        <v>3.2</v>
      </c>
      <c r="I171" s="165">
        <f>I170*P171/O170</f>
        <v>3.2</v>
      </c>
      <c r="J171" s="165">
        <f>J170*P171/O170</f>
        <v>2.4</v>
      </c>
      <c r="K171" s="165">
        <f>K170*P171/O170</f>
        <v>1.6</v>
      </c>
      <c r="L171" s="165">
        <f>L170*P171/O170</f>
        <v>0.8</v>
      </c>
      <c r="M171" s="165">
        <f>M170*P171/O170</f>
        <v>0</v>
      </c>
      <c r="N171" s="165">
        <f>N170*P171/O170</f>
        <v>0</v>
      </c>
      <c r="O171" s="122">
        <f t="shared" si="32"/>
        <v>12</v>
      </c>
      <c r="P171" s="238">
        <f>O170*80/100</f>
        <v>12</v>
      </c>
    </row>
    <row r="172" spans="1:16">
      <c r="A172" s="229"/>
      <c r="B172" s="239" t="s">
        <v>382</v>
      </c>
      <c r="C172" s="240">
        <f>รายเดือน67!B19</f>
        <v>4</v>
      </c>
      <c r="D172" s="240">
        <f>รายเดือน67!C19</f>
        <v>1</v>
      </c>
      <c r="E172" s="240">
        <f>รายเดือน67!D19</f>
        <v>1</v>
      </c>
      <c r="F172" s="240">
        <f>รายเดือน67!E19</f>
        <v>0</v>
      </c>
      <c r="G172" s="240">
        <f>รายเดือน67!F19</f>
        <v>0</v>
      </c>
      <c r="H172" s="240">
        <f>รายเดือน67!G19</f>
        <v>0</v>
      </c>
      <c r="I172" s="240">
        <f>รายเดือน67!H19</f>
        <v>8</v>
      </c>
      <c r="J172" s="240">
        <f>รายเดือน67!I19</f>
        <v>2</v>
      </c>
      <c r="K172" s="240">
        <f>รายเดือน67!J19</f>
        <v>0</v>
      </c>
      <c r="L172" s="240">
        <f>รายเดือน67!K19</f>
        <v>0</v>
      </c>
      <c r="M172" s="240">
        <f>รายเดือน67!L19</f>
        <v>0</v>
      </c>
      <c r="N172" s="240">
        <f>รายเดือน67!M19</f>
        <v>0</v>
      </c>
      <c r="O172" s="241">
        <f t="shared" si="32"/>
        <v>16</v>
      </c>
    </row>
    <row r="173" spans="1:16">
      <c r="A173" s="251"/>
      <c r="B173" s="243" t="s">
        <v>387</v>
      </c>
      <c r="C173" s="244">
        <f>C172</f>
        <v>4</v>
      </c>
      <c r="D173" s="244">
        <f>C172+D172</f>
        <v>5</v>
      </c>
      <c r="E173" s="244">
        <f>C172+D172+E172</f>
        <v>6</v>
      </c>
      <c r="F173" s="244">
        <f>C172+D172+E172+F172</f>
        <v>6</v>
      </c>
      <c r="G173" s="244">
        <f>C172+D172+E172+F172+G172</f>
        <v>6</v>
      </c>
      <c r="H173" s="244">
        <f>C172+D172+E172+F172+G172+H172</f>
        <v>6</v>
      </c>
      <c r="I173" s="244">
        <f>C172+D172+E172+F172+G172+H172+I172</f>
        <v>14</v>
      </c>
      <c r="J173" s="244">
        <f>C172+D172+E172+F172+G172+H172+I172+J172</f>
        <v>16</v>
      </c>
      <c r="K173" s="244">
        <f>C172+D172+E172+F172+G172+H172+I172+J172+K172</f>
        <v>16</v>
      </c>
      <c r="L173" s="244">
        <f>C172+D172+E172+F172+G172+H172+I172+J172+K172+L172</f>
        <v>16</v>
      </c>
      <c r="M173" s="244">
        <f>C172+D172+E172+F172+G172+H172+I172+J172+K172+L172+M172</f>
        <v>16</v>
      </c>
      <c r="N173" s="244">
        <f>C172+D172+E172+F172+G172+H172+I172+J172+K172+L172+M172+N172</f>
        <v>16</v>
      </c>
      <c r="O173" s="245"/>
    </row>
    <row r="174" spans="1:16">
      <c r="A174" s="246" t="s">
        <v>92</v>
      </c>
      <c r="B174" s="67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29"/>
      <c r="B175" s="230" t="s">
        <v>152</v>
      </c>
      <c r="C175" s="267">
        <v>0</v>
      </c>
      <c r="D175" s="267">
        <v>0</v>
      </c>
      <c r="E175" s="267">
        <v>1</v>
      </c>
      <c r="F175" s="267">
        <v>0</v>
      </c>
      <c r="G175" s="267">
        <v>5</v>
      </c>
      <c r="H175" s="267">
        <v>10</v>
      </c>
      <c r="I175" s="267">
        <v>9</v>
      </c>
      <c r="J175" s="267">
        <v>4</v>
      </c>
      <c r="K175" s="267">
        <v>4</v>
      </c>
      <c r="L175" s="267">
        <v>4</v>
      </c>
      <c r="M175" s="267">
        <v>2</v>
      </c>
      <c r="N175" s="267">
        <v>4</v>
      </c>
      <c r="O175" s="232">
        <f t="shared" ref="O175:O182" si="34">SUM(C175:N175)</f>
        <v>43</v>
      </c>
    </row>
    <row r="176" spans="1:16">
      <c r="A176" s="229"/>
      <c r="B176" s="230" t="s">
        <v>188</v>
      </c>
      <c r="C176" s="267">
        <v>12</v>
      </c>
      <c r="D176" s="267">
        <v>0</v>
      </c>
      <c r="E176" s="267">
        <v>3</v>
      </c>
      <c r="F176" s="267">
        <v>6</v>
      </c>
      <c r="G176" s="267">
        <v>2</v>
      </c>
      <c r="H176" s="267">
        <v>1</v>
      </c>
      <c r="I176" s="267">
        <v>7</v>
      </c>
      <c r="J176" s="267">
        <v>3</v>
      </c>
      <c r="K176" s="267">
        <v>1</v>
      </c>
      <c r="L176" s="267">
        <v>0</v>
      </c>
      <c r="M176" s="267">
        <v>1</v>
      </c>
      <c r="N176" s="267">
        <v>0</v>
      </c>
      <c r="O176" s="232">
        <f t="shared" si="34"/>
        <v>36</v>
      </c>
    </row>
    <row r="177" spans="1:16">
      <c r="A177" s="229"/>
      <c r="B177" s="230" t="s">
        <v>328</v>
      </c>
      <c r="C177" s="267">
        <v>0</v>
      </c>
      <c r="D177" s="267">
        <v>1</v>
      </c>
      <c r="E177" s="267">
        <v>0</v>
      </c>
      <c r="F177" s="267">
        <v>0</v>
      </c>
      <c r="G177" s="267">
        <v>0</v>
      </c>
      <c r="H177" s="267">
        <v>0</v>
      </c>
      <c r="I177" s="267">
        <v>0</v>
      </c>
      <c r="J177" s="267">
        <v>1</v>
      </c>
      <c r="K177" s="267">
        <v>0</v>
      </c>
      <c r="L177" s="267">
        <v>0</v>
      </c>
      <c r="M177" s="267">
        <v>0</v>
      </c>
      <c r="N177" s="267">
        <v>0</v>
      </c>
      <c r="O177" s="232">
        <f t="shared" si="34"/>
        <v>2</v>
      </c>
    </row>
    <row r="178" spans="1:16">
      <c r="A178" s="229"/>
      <c r="B178" s="230" t="s">
        <v>329</v>
      </c>
      <c r="C178" s="267">
        <v>0</v>
      </c>
      <c r="D178" s="267">
        <v>0</v>
      </c>
      <c r="E178" s="267">
        <v>0</v>
      </c>
      <c r="F178" s="267">
        <v>0</v>
      </c>
      <c r="G178" s="267">
        <v>1</v>
      </c>
      <c r="H178" s="267">
        <v>1</v>
      </c>
      <c r="I178" s="267">
        <v>1</v>
      </c>
      <c r="J178" s="267">
        <v>0</v>
      </c>
      <c r="K178" s="267">
        <v>0</v>
      </c>
      <c r="L178" s="267">
        <v>1</v>
      </c>
      <c r="M178" s="267">
        <v>1</v>
      </c>
      <c r="N178" s="267">
        <v>1</v>
      </c>
      <c r="O178" s="232">
        <f t="shared" si="34"/>
        <v>6</v>
      </c>
    </row>
    <row r="179" spans="1:16">
      <c r="A179" s="229"/>
      <c r="B179" s="230" t="s">
        <v>332</v>
      </c>
      <c r="C179" s="267">
        <v>0</v>
      </c>
      <c r="D179" s="267">
        <v>0</v>
      </c>
      <c r="E179" s="267">
        <v>2</v>
      </c>
      <c r="F179" s="267">
        <v>0</v>
      </c>
      <c r="G179" s="267">
        <v>1</v>
      </c>
      <c r="H179" s="267">
        <v>2</v>
      </c>
      <c r="I179" s="267">
        <v>10</v>
      </c>
      <c r="J179" s="267">
        <v>8</v>
      </c>
      <c r="K179" s="267">
        <v>20</v>
      </c>
      <c r="L179" s="267">
        <v>13</v>
      </c>
      <c r="M179" s="267">
        <v>2</v>
      </c>
      <c r="N179" s="267">
        <v>1</v>
      </c>
      <c r="O179" s="232">
        <f t="shared" si="34"/>
        <v>59</v>
      </c>
    </row>
    <row r="180" spans="1:16">
      <c r="A180" s="234"/>
      <c r="B180" s="235" t="s">
        <v>386</v>
      </c>
      <c r="C180" s="250">
        <f>MEDIAN(C175:C179)</f>
        <v>0</v>
      </c>
      <c r="D180" s="250">
        <f t="shared" ref="D180:N180" si="35">MEDIAN(D175:D179)</f>
        <v>0</v>
      </c>
      <c r="E180" s="250">
        <f t="shared" si="35"/>
        <v>1</v>
      </c>
      <c r="F180" s="250">
        <f t="shared" si="35"/>
        <v>0</v>
      </c>
      <c r="G180" s="250">
        <f t="shared" si="35"/>
        <v>1</v>
      </c>
      <c r="H180" s="250">
        <f t="shared" si="35"/>
        <v>1</v>
      </c>
      <c r="I180" s="250">
        <f t="shared" si="35"/>
        <v>7</v>
      </c>
      <c r="J180" s="250">
        <f t="shared" si="35"/>
        <v>3</v>
      </c>
      <c r="K180" s="250">
        <f t="shared" si="35"/>
        <v>1</v>
      </c>
      <c r="L180" s="250">
        <f t="shared" si="35"/>
        <v>1</v>
      </c>
      <c r="M180" s="250">
        <f t="shared" si="35"/>
        <v>1</v>
      </c>
      <c r="N180" s="250">
        <f t="shared" si="35"/>
        <v>1</v>
      </c>
      <c r="O180" s="236">
        <f t="shared" si="34"/>
        <v>17</v>
      </c>
    </row>
    <row r="181" spans="1:16">
      <c r="A181" s="229"/>
      <c r="B181" s="237" t="s">
        <v>74</v>
      </c>
      <c r="C181" s="165">
        <f>C180*P181/O180</f>
        <v>0</v>
      </c>
      <c r="D181" s="165">
        <f>D180*P181/O180</f>
        <v>0</v>
      </c>
      <c r="E181" s="165">
        <f>E180*P181/O180</f>
        <v>0.79999999999999993</v>
      </c>
      <c r="F181" s="165">
        <f>F180*P181/O180</f>
        <v>0</v>
      </c>
      <c r="G181" s="165">
        <f>G180*P181/O180</f>
        <v>0.79999999999999993</v>
      </c>
      <c r="H181" s="165">
        <f>H180*P181/O180</f>
        <v>0.79999999999999993</v>
      </c>
      <c r="I181" s="165">
        <f>I180*P181/O180</f>
        <v>5.6000000000000005</v>
      </c>
      <c r="J181" s="165">
        <f>J180*P181/O180</f>
        <v>2.4</v>
      </c>
      <c r="K181" s="165">
        <f>K180*P181/O180</f>
        <v>0.79999999999999993</v>
      </c>
      <c r="L181" s="165">
        <f>L180*P181/O180</f>
        <v>0.79999999999999993</v>
      </c>
      <c r="M181" s="165">
        <f>M180*P181/O180</f>
        <v>0.79999999999999993</v>
      </c>
      <c r="N181" s="165">
        <f>N180*P181/O180</f>
        <v>0.79999999999999993</v>
      </c>
      <c r="O181" s="122">
        <f t="shared" si="34"/>
        <v>13.600000000000003</v>
      </c>
      <c r="P181" s="238">
        <f>O180*80/100</f>
        <v>13.6</v>
      </c>
    </row>
    <row r="182" spans="1:16">
      <c r="A182" s="229"/>
      <c r="B182" s="239" t="s">
        <v>382</v>
      </c>
      <c r="C182" s="240">
        <f>รายเดือน67!B22</f>
        <v>1</v>
      </c>
      <c r="D182" s="240">
        <f>รายเดือน67!C22</f>
        <v>0</v>
      </c>
      <c r="E182" s="240">
        <f>รายเดือน67!D22</f>
        <v>1</v>
      </c>
      <c r="F182" s="240">
        <f>รายเดือน67!E22</f>
        <v>0</v>
      </c>
      <c r="G182" s="240">
        <f>รายเดือน67!F22</f>
        <v>0</v>
      </c>
      <c r="H182" s="240">
        <f>รายเดือน67!G22</f>
        <v>0</v>
      </c>
      <c r="I182" s="240">
        <f>รายเดือน67!H22</f>
        <v>2</v>
      </c>
      <c r="J182" s="240">
        <f>รายเดือน67!I22</f>
        <v>4</v>
      </c>
      <c r="K182" s="240">
        <f>รายเดือน67!J22</f>
        <v>3</v>
      </c>
      <c r="L182" s="240">
        <f>รายเดือน67!K22</f>
        <v>0</v>
      </c>
      <c r="M182" s="240">
        <f>รายเดือน67!L22</f>
        <v>0</v>
      </c>
      <c r="N182" s="240">
        <f>รายเดือน67!M22</f>
        <v>0</v>
      </c>
      <c r="O182" s="241">
        <f t="shared" si="34"/>
        <v>11</v>
      </c>
    </row>
    <row r="183" spans="1:16">
      <c r="A183" s="251"/>
      <c r="B183" s="243" t="s">
        <v>387</v>
      </c>
      <c r="C183" s="244">
        <f>C182</f>
        <v>1</v>
      </c>
      <c r="D183" s="244">
        <f>C182+D182</f>
        <v>1</v>
      </c>
      <c r="E183" s="244">
        <f>C182+D182+E182</f>
        <v>2</v>
      </c>
      <c r="F183" s="244">
        <f>C182+D182+E182+F182</f>
        <v>2</v>
      </c>
      <c r="G183" s="244">
        <f>C182+D182+E182+F182+G182</f>
        <v>2</v>
      </c>
      <c r="H183" s="244">
        <f>C182+D182+E182+F182+G182+H182</f>
        <v>2</v>
      </c>
      <c r="I183" s="244">
        <f>C182+D182+E182+F182+G182+H182+I182</f>
        <v>4</v>
      </c>
      <c r="J183" s="244">
        <f>C182+D182+E182+F182+G182+H182+I182+J182</f>
        <v>8</v>
      </c>
      <c r="K183" s="244">
        <f>C182+D182+E182+F182+G182+H182+I182+J182+K182</f>
        <v>11</v>
      </c>
      <c r="L183" s="244">
        <f>C182+D182+E182+F182+G182+H182+I182+J182+K182+L182</f>
        <v>11</v>
      </c>
      <c r="M183" s="244">
        <f>C182+D182+E182+F182+G182+H182+I182+J182+K182+L182+M182</f>
        <v>11</v>
      </c>
      <c r="N183" s="244">
        <f>C182+D182+E182+F182+G182+H182+I182+J182+K182+L182+M182+N182</f>
        <v>11</v>
      </c>
      <c r="O183" s="245"/>
    </row>
    <row r="184" spans="1:16">
      <c r="A184" s="246" t="s">
        <v>93</v>
      </c>
      <c r="B184" s="67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29"/>
      <c r="B185" s="230" t="s">
        <v>152</v>
      </c>
      <c r="C185" s="268">
        <v>5</v>
      </c>
      <c r="D185" s="268">
        <v>3</v>
      </c>
      <c r="E185" s="268">
        <v>3</v>
      </c>
      <c r="F185" s="268">
        <v>2</v>
      </c>
      <c r="G185" s="268">
        <v>7</v>
      </c>
      <c r="H185" s="268">
        <v>17</v>
      </c>
      <c r="I185" s="268">
        <v>17</v>
      </c>
      <c r="J185" s="268">
        <v>16</v>
      </c>
      <c r="K185" s="268">
        <v>21</v>
      </c>
      <c r="L185" s="268">
        <v>11</v>
      </c>
      <c r="M185" s="268">
        <v>2</v>
      </c>
      <c r="N185" s="268">
        <v>0</v>
      </c>
      <c r="O185" s="232">
        <f t="shared" ref="O185:O192" si="36">SUM(C185:N185)</f>
        <v>104</v>
      </c>
    </row>
    <row r="186" spans="1:16">
      <c r="A186" s="229"/>
      <c r="B186" s="230" t="s">
        <v>188</v>
      </c>
      <c r="C186" s="268">
        <v>0</v>
      </c>
      <c r="D186" s="268">
        <v>2</v>
      </c>
      <c r="E186" s="268">
        <v>0</v>
      </c>
      <c r="F186" s="268">
        <v>0</v>
      </c>
      <c r="G186" s="268">
        <v>2</v>
      </c>
      <c r="H186" s="268">
        <v>1</v>
      </c>
      <c r="I186" s="268">
        <v>6</v>
      </c>
      <c r="J186" s="268">
        <v>6</v>
      </c>
      <c r="K186" s="268">
        <v>2</v>
      </c>
      <c r="L186" s="268">
        <v>0</v>
      </c>
      <c r="M186" s="268">
        <v>0</v>
      </c>
      <c r="N186" s="268">
        <v>0</v>
      </c>
      <c r="O186" s="232">
        <f t="shared" si="36"/>
        <v>19</v>
      </c>
    </row>
    <row r="187" spans="1:16">
      <c r="A187" s="229"/>
      <c r="B187" s="230" t="s">
        <v>328</v>
      </c>
      <c r="C187" s="268">
        <v>0</v>
      </c>
      <c r="D187" s="268">
        <v>0</v>
      </c>
      <c r="E187" s="268">
        <v>0</v>
      </c>
      <c r="F187" s="268">
        <v>0</v>
      </c>
      <c r="G187" s="268">
        <v>0</v>
      </c>
      <c r="H187" s="268">
        <v>0</v>
      </c>
      <c r="I187" s="268">
        <v>0</v>
      </c>
      <c r="J187" s="268">
        <v>0</v>
      </c>
      <c r="K187" s="268">
        <v>0</v>
      </c>
      <c r="L187" s="268">
        <v>0</v>
      </c>
      <c r="M187" s="268">
        <v>0</v>
      </c>
      <c r="N187" s="268">
        <v>0</v>
      </c>
      <c r="O187" s="232">
        <f t="shared" si="36"/>
        <v>0</v>
      </c>
    </row>
    <row r="188" spans="1:16">
      <c r="A188" s="229"/>
      <c r="B188" s="230" t="s">
        <v>329</v>
      </c>
      <c r="C188" s="268">
        <v>0</v>
      </c>
      <c r="D188" s="268">
        <v>0</v>
      </c>
      <c r="E188" s="268">
        <v>0</v>
      </c>
      <c r="F188" s="268">
        <v>0</v>
      </c>
      <c r="G188" s="268">
        <v>0</v>
      </c>
      <c r="H188" s="268">
        <v>1</v>
      </c>
      <c r="I188" s="268">
        <v>5</v>
      </c>
      <c r="J188" s="268">
        <v>5</v>
      </c>
      <c r="K188" s="268">
        <v>2</v>
      </c>
      <c r="L188" s="268">
        <v>1</v>
      </c>
      <c r="M188" s="268">
        <v>1</v>
      </c>
      <c r="N188" s="268">
        <v>0</v>
      </c>
      <c r="O188" s="232">
        <f t="shared" si="36"/>
        <v>15</v>
      </c>
    </row>
    <row r="189" spans="1:16">
      <c r="A189" s="229"/>
      <c r="B189" s="230" t="s">
        <v>332</v>
      </c>
      <c r="C189" s="268">
        <v>0</v>
      </c>
      <c r="D189" s="268">
        <v>0</v>
      </c>
      <c r="E189" s="268">
        <v>0</v>
      </c>
      <c r="F189" s="268">
        <v>1</v>
      </c>
      <c r="G189" s="268">
        <v>1</v>
      </c>
      <c r="H189" s="268">
        <v>0</v>
      </c>
      <c r="I189" s="268">
        <v>1</v>
      </c>
      <c r="J189" s="268">
        <v>4</v>
      </c>
      <c r="K189" s="268">
        <v>2</v>
      </c>
      <c r="L189" s="268">
        <v>0</v>
      </c>
      <c r="M189" s="268">
        <v>1</v>
      </c>
      <c r="N189" s="268">
        <v>0</v>
      </c>
      <c r="O189" s="232">
        <f t="shared" si="36"/>
        <v>10</v>
      </c>
    </row>
    <row r="190" spans="1:16">
      <c r="A190" s="234"/>
      <c r="B190" s="235" t="s">
        <v>386</v>
      </c>
      <c r="C190" s="250">
        <f>MEDIAN(C185:C189)</f>
        <v>0</v>
      </c>
      <c r="D190" s="250">
        <f t="shared" ref="D190:N190" si="37">MEDIAN(D185:D189)</f>
        <v>0</v>
      </c>
      <c r="E190" s="250">
        <f t="shared" si="37"/>
        <v>0</v>
      </c>
      <c r="F190" s="250">
        <f t="shared" si="37"/>
        <v>0</v>
      </c>
      <c r="G190" s="250">
        <f t="shared" si="37"/>
        <v>1</v>
      </c>
      <c r="H190" s="250">
        <f t="shared" si="37"/>
        <v>1</v>
      </c>
      <c r="I190" s="250">
        <f t="shared" si="37"/>
        <v>5</v>
      </c>
      <c r="J190" s="250">
        <f t="shared" si="37"/>
        <v>5</v>
      </c>
      <c r="K190" s="250">
        <f t="shared" si="37"/>
        <v>2</v>
      </c>
      <c r="L190" s="250">
        <f t="shared" si="37"/>
        <v>0</v>
      </c>
      <c r="M190" s="250">
        <f t="shared" si="37"/>
        <v>1</v>
      </c>
      <c r="N190" s="250">
        <f t="shared" si="37"/>
        <v>0</v>
      </c>
      <c r="O190" s="236">
        <f t="shared" si="36"/>
        <v>15</v>
      </c>
    </row>
    <row r="191" spans="1:16">
      <c r="A191" s="229"/>
      <c r="B191" s="237" t="s">
        <v>74</v>
      </c>
      <c r="C191" s="165">
        <f>C190*P191/O190</f>
        <v>0</v>
      </c>
      <c r="D191" s="165">
        <f>D190*P191/O190</f>
        <v>0</v>
      </c>
      <c r="E191" s="165">
        <f>E190*P191/O190</f>
        <v>0</v>
      </c>
      <c r="F191" s="165">
        <f>F190*P191/O190</f>
        <v>0</v>
      </c>
      <c r="G191" s="165">
        <f>G190*P191/O190</f>
        <v>0.8</v>
      </c>
      <c r="H191" s="165">
        <f>H190*P191/O190</f>
        <v>0.8</v>
      </c>
      <c r="I191" s="165">
        <f>I190*P191/O190</f>
        <v>4</v>
      </c>
      <c r="J191" s="165">
        <f>J190*P191/O190</f>
        <v>4</v>
      </c>
      <c r="K191" s="165">
        <f>K190*P191/O190</f>
        <v>1.6</v>
      </c>
      <c r="L191" s="165">
        <f>L190*P191/O190</f>
        <v>0</v>
      </c>
      <c r="M191" s="165">
        <f>M190*P191/O190</f>
        <v>0.8</v>
      </c>
      <c r="N191" s="165">
        <f>N190*P191/O190</f>
        <v>0</v>
      </c>
      <c r="O191" s="122">
        <f t="shared" si="36"/>
        <v>12</v>
      </c>
      <c r="P191" s="238">
        <f>O190*80/100</f>
        <v>12</v>
      </c>
    </row>
    <row r="192" spans="1:16">
      <c r="A192" s="229"/>
      <c r="B192" s="239" t="s">
        <v>382</v>
      </c>
      <c r="C192" s="269">
        <f>รายเดือน67!B23</f>
        <v>1</v>
      </c>
      <c r="D192" s="269">
        <f>รายเดือน67!C23</f>
        <v>1</v>
      </c>
      <c r="E192" s="269">
        <f>รายเดือน67!D23</f>
        <v>0</v>
      </c>
      <c r="F192" s="269">
        <f>รายเดือน67!E23</f>
        <v>1</v>
      </c>
      <c r="G192" s="269">
        <f>รายเดือน67!F23</f>
        <v>0</v>
      </c>
      <c r="H192" s="269">
        <f>รายเดือน67!G23</f>
        <v>2</v>
      </c>
      <c r="I192" s="269">
        <f>รายเดือน67!H23</f>
        <v>5</v>
      </c>
      <c r="J192" s="269">
        <f>รายเดือน67!I23</f>
        <v>3</v>
      </c>
      <c r="K192" s="269">
        <f>รายเดือน67!J23</f>
        <v>0</v>
      </c>
      <c r="L192" s="269">
        <f>รายเดือน67!K23</f>
        <v>0</v>
      </c>
      <c r="M192" s="269">
        <f>รายเดือน67!L23</f>
        <v>0</v>
      </c>
      <c r="N192" s="269">
        <f>รายเดือน67!M23</f>
        <v>0</v>
      </c>
      <c r="O192" s="241">
        <f t="shared" si="36"/>
        <v>13</v>
      </c>
    </row>
    <row r="193" spans="1:16">
      <c r="A193" s="251"/>
      <c r="B193" s="243" t="s">
        <v>387</v>
      </c>
      <c r="C193" s="244">
        <f>C192</f>
        <v>1</v>
      </c>
      <c r="D193" s="244">
        <f>C192+D192</f>
        <v>2</v>
      </c>
      <c r="E193" s="244">
        <f>C192+D192+E192</f>
        <v>2</v>
      </c>
      <c r="F193" s="244">
        <f>C192+D192+E192+F192</f>
        <v>3</v>
      </c>
      <c r="G193" s="244">
        <f>C192+D192+E192+F192+G192</f>
        <v>3</v>
      </c>
      <c r="H193" s="244">
        <f>C192+D192+E192+F192+G192+H192</f>
        <v>5</v>
      </c>
      <c r="I193" s="244">
        <f>C192+D192+E192+F192+G192+H192+I192</f>
        <v>10</v>
      </c>
      <c r="J193" s="244">
        <f>C192+D192+E192+F192+G192+H192+I192+J192</f>
        <v>13</v>
      </c>
      <c r="K193" s="244">
        <f>C192+D192+E192+F192+G192+H192+I192+J192+K192</f>
        <v>13</v>
      </c>
      <c r="L193" s="244">
        <f>C192+D192+E192+F192+G192+H192+I192+J192+K192+L192</f>
        <v>13</v>
      </c>
      <c r="M193" s="244">
        <f>C192+D192+E192+F192+G192+H192+I192+J192+K192+L192+M192</f>
        <v>13</v>
      </c>
      <c r="N193" s="244">
        <f>C192+D192+E192+F192+G192+H192+I192+J192+K192+L192+M192+N192</f>
        <v>13</v>
      </c>
      <c r="O193" s="245"/>
    </row>
    <row r="194" spans="1:16">
      <c r="A194" s="246" t="s">
        <v>2</v>
      </c>
      <c r="B194" s="67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29"/>
      <c r="B195" s="230" t="s">
        <v>152</v>
      </c>
      <c r="C195" s="270">
        <v>0</v>
      </c>
      <c r="D195" s="270">
        <v>1</v>
      </c>
      <c r="E195" s="270">
        <v>0</v>
      </c>
      <c r="F195" s="270">
        <v>0</v>
      </c>
      <c r="G195" s="270">
        <v>4</v>
      </c>
      <c r="H195" s="270">
        <v>11</v>
      </c>
      <c r="I195" s="270">
        <v>8</v>
      </c>
      <c r="J195" s="270">
        <v>15</v>
      </c>
      <c r="K195" s="270">
        <v>13</v>
      </c>
      <c r="L195" s="270">
        <v>5</v>
      </c>
      <c r="M195" s="270">
        <v>2</v>
      </c>
      <c r="N195" s="270">
        <v>3</v>
      </c>
      <c r="O195" s="232">
        <f t="shared" ref="O195:O202" si="38">SUM(C195:N195)</f>
        <v>62</v>
      </c>
    </row>
    <row r="196" spans="1:16">
      <c r="A196" s="229"/>
      <c r="B196" s="230" t="s">
        <v>188</v>
      </c>
      <c r="C196" s="270">
        <v>0</v>
      </c>
      <c r="D196" s="270">
        <v>0</v>
      </c>
      <c r="E196" s="270">
        <v>1</v>
      </c>
      <c r="F196" s="270">
        <v>4</v>
      </c>
      <c r="G196" s="270">
        <v>2</v>
      </c>
      <c r="H196" s="270">
        <v>10</v>
      </c>
      <c r="I196" s="270">
        <v>21</v>
      </c>
      <c r="J196" s="270">
        <v>11</v>
      </c>
      <c r="K196" s="270">
        <v>6</v>
      </c>
      <c r="L196" s="270">
        <v>0</v>
      </c>
      <c r="M196" s="270">
        <v>1</v>
      </c>
      <c r="N196" s="270">
        <v>1</v>
      </c>
      <c r="O196" s="232">
        <f t="shared" si="38"/>
        <v>57</v>
      </c>
    </row>
    <row r="197" spans="1:16">
      <c r="A197" s="229"/>
      <c r="B197" s="230" t="s">
        <v>328</v>
      </c>
      <c r="C197" s="270">
        <v>0</v>
      </c>
      <c r="D197" s="270">
        <v>0</v>
      </c>
      <c r="E197" s="270">
        <v>0</v>
      </c>
      <c r="F197" s="270">
        <v>0</v>
      </c>
      <c r="G197" s="270">
        <v>0</v>
      </c>
      <c r="H197" s="270">
        <v>0</v>
      </c>
      <c r="I197" s="270">
        <v>0</v>
      </c>
      <c r="J197" s="270">
        <v>0</v>
      </c>
      <c r="K197" s="270">
        <v>1</v>
      </c>
      <c r="L197" s="270">
        <v>1</v>
      </c>
      <c r="M197" s="270">
        <v>0</v>
      </c>
      <c r="N197" s="270">
        <v>0</v>
      </c>
      <c r="O197" s="232">
        <f t="shared" si="38"/>
        <v>2</v>
      </c>
    </row>
    <row r="198" spans="1:16">
      <c r="A198" s="229"/>
      <c r="B198" s="230" t="s">
        <v>329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  <c r="H198" s="270">
        <v>17</v>
      </c>
      <c r="I198" s="270">
        <v>6</v>
      </c>
      <c r="J198" s="270">
        <v>7</v>
      </c>
      <c r="K198" s="270">
        <v>5</v>
      </c>
      <c r="L198" s="270">
        <v>0</v>
      </c>
      <c r="M198" s="270">
        <v>2</v>
      </c>
      <c r="N198" s="270">
        <v>0</v>
      </c>
      <c r="O198" s="232">
        <f t="shared" si="38"/>
        <v>37</v>
      </c>
    </row>
    <row r="199" spans="1:16">
      <c r="A199" s="229"/>
      <c r="B199" s="230" t="s">
        <v>332</v>
      </c>
      <c r="C199" s="270">
        <v>0</v>
      </c>
      <c r="D199" s="270">
        <v>1</v>
      </c>
      <c r="E199" s="270">
        <v>2</v>
      </c>
      <c r="F199" s="270">
        <v>2</v>
      </c>
      <c r="G199" s="270">
        <v>0</v>
      </c>
      <c r="H199" s="270">
        <v>0</v>
      </c>
      <c r="I199" s="270">
        <v>2</v>
      </c>
      <c r="J199" s="270">
        <v>3</v>
      </c>
      <c r="K199" s="270">
        <v>1</v>
      </c>
      <c r="L199" s="270">
        <v>0</v>
      </c>
      <c r="M199" s="270">
        <v>0</v>
      </c>
      <c r="N199" s="270">
        <v>0</v>
      </c>
      <c r="O199" s="232">
        <f t="shared" si="38"/>
        <v>11</v>
      </c>
    </row>
    <row r="200" spans="1:16">
      <c r="A200" s="234"/>
      <c r="B200" s="235" t="s">
        <v>386</v>
      </c>
      <c r="C200" s="250">
        <f>MEDIAN(C195:C199)</f>
        <v>0</v>
      </c>
      <c r="D200" s="250">
        <f t="shared" ref="D200:N200" si="39">MEDIAN(D195:D199)</f>
        <v>0</v>
      </c>
      <c r="E200" s="250">
        <f t="shared" si="39"/>
        <v>0</v>
      </c>
      <c r="F200" s="250">
        <f t="shared" si="39"/>
        <v>0</v>
      </c>
      <c r="G200" s="250">
        <f t="shared" si="39"/>
        <v>0</v>
      </c>
      <c r="H200" s="250">
        <f t="shared" si="39"/>
        <v>10</v>
      </c>
      <c r="I200" s="250">
        <f t="shared" si="39"/>
        <v>6</v>
      </c>
      <c r="J200" s="250">
        <f t="shared" si="39"/>
        <v>7</v>
      </c>
      <c r="K200" s="250">
        <f t="shared" si="39"/>
        <v>5</v>
      </c>
      <c r="L200" s="250">
        <f t="shared" si="39"/>
        <v>0</v>
      </c>
      <c r="M200" s="250">
        <f t="shared" si="39"/>
        <v>1</v>
      </c>
      <c r="N200" s="250">
        <f t="shared" si="39"/>
        <v>0</v>
      </c>
      <c r="O200" s="236">
        <f t="shared" si="38"/>
        <v>29</v>
      </c>
    </row>
    <row r="201" spans="1:16">
      <c r="A201" s="229"/>
      <c r="B201" s="237" t="s">
        <v>74</v>
      </c>
      <c r="C201" s="165">
        <f>C200*P201/O200</f>
        <v>0</v>
      </c>
      <c r="D201" s="165">
        <f>D200*P201/O200</f>
        <v>0</v>
      </c>
      <c r="E201" s="165">
        <f>E200*P201/O200</f>
        <v>0</v>
      </c>
      <c r="F201" s="165">
        <f>F200*P201/O200</f>
        <v>0</v>
      </c>
      <c r="G201" s="165">
        <f>G200*P201/O200</f>
        <v>0</v>
      </c>
      <c r="H201" s="165">
        <f>H200*P201/O200</f>
        <v>8</v>
      </c>
      <c r="I201" s="165">
        <f>I200*P201/O200</f>
        <v>4.8</v>
      </c>
      <c r="J201" s="165">
        <f>J200*P201/O200</f>
        <v>5.6000000000000005</v>
      </c>
      <c r="K201" s="165">
        <f>K200*P201/O200</f>
        <v>4</v>
      </c>
      <c r="L201" s="165">
        <f>L200*P201/O200</f>
        <v>0</v>
      </c>
      <c r="M201" s="165">
        <f>M200*P201/O200</f>
        <v>0.79999999999999993</v>
      </c>
      <c r="N201" s="165">
        <f>N200*P201/O200</f>
        <v>0</v>
      </c>
      <c r="O201" s="122">
        <f t="shared" si="38"/>
        <v>23.200000000000003</v>
      </c>
      <c r="P201" s="238">
        <f>O200*80/100</f>
        <v>23.2</v>
      </c>
    </row>
    <row r="202" spans="1:16">
      <c r="A202" s="229"/>
      <c r="B202" s="239" t="s">
        <v>382</v>
      </c>
      <c r="C202" s="240">
        <f>รายเดือน67!B24</f>
        <v>0</v>
      </c>
      <c r="D202" s="240">
        <f>รายเดือน67!C24</f>
        <v>0</v>
      </c>
      <c r="E202" s="240">
        <f>รายเดือน67!D24</f>
        <v>0</v>
      </c>
      <c r="F202" s="240">
        <f>รายเดือน67!E24</f>
        <v>0</v>
      </c>
      <c r="G202" s="240">
        <f>รายเดือน67!F24</f>
        <v>1</v>
      </c>
      <c r="H202" s="240">
        <f>รายเดือน67!G24</f>
        <v>0</v>
      </c>
      <c r="I202" s="240">
        <f>รายเดือน67!H24</f>
        <v>1</v>
      </c>
      <c r="J202" s="240">
        <f>รายเดือน67!I24</f>
        <v>3</v>
      </c>
      <c r="K202" s="240">
        <f>รายเดือน67!J24</f>
        <v>0</v>
      </c>
      <c r="L202" s="240">
        <f>รายเดือน67!K24</f>
        <v>0</v>
      </c>
      <c r="M202" s="240">
        <f>รายเดือน67!L24</f>
        <v>0</v>
      </c>
      <c r="N202" s="240">
        <f>รายเดือน67!M24</f>
        <v>0</v>
      </c>
      <c r="O202" s="241">
        <f t="shared" si="38"/>
        <v>5</v>
      </c>
    </row>
    <row r="203" spans="1:16">
      <c r="A203" s="251"/>
      <c r="B203" s="243" t="s">
        <v>387</v>
      </c>
      <c r="C203" s="244">
        <f>C202</f>
        <v>0</v>
      </c>
      <c r="D203" s="244">
        <f>C202+D202</f>
        <v>0</v>
      </c>
      <c r="E203" s="244">
        <f>C202+D202+E202</f>
        <v>0</v>
      </c>
      <c r="F203" s="244">
        <f>C202+D202+E202+F202</f>
        <v>0</v>
      </c>
      <c r="G203" s="244">
        <f>C202+D202+E202+F202+G202</f>
        <v>1</v>
      </c>
      <c r="H203" s="244">
        <f>C202+D202+E202+F202+G202+H202</f>
        <v>1</v>
      </c>
      <c r="I203" s="244">
        <f>C202+D202+E202+F202+G202+H202+I202</f>
        <v>2</v>
      </c>
      <c r="J203" s="244">
        <f>C202+D202+E202+F202+G202+H202+I202+J202</f>
        <v>5</v>
      </c>
      <c r="K203" s="244">
        <f>C202+D202+E202+F202+G202+H202+I202+J202+K202</f>
        <v>5</v>
      </c>
      <c r="L203" s="244">
        <f>C202+D202+E202+F202+G202+H202+I202+J202+K202+L202</f>
        <v>5</v>
      </c>
      <c r="M203" s="244">
        <f>C202+D202+E202+F202+G202+H202+I202+J202+K202+L202+M202</f>
        <v>5</v>
      </c>
      <c r="N203" s="244">
        <f>C202+D202+E202+F202+G202+H202+I202+J202+K202+L202+M202+N202</f>
        <v>5</v>
      </c>
      <c r="O203" s="245"/>
    </row>
    <row r="204" spans="1:16">
      <c r="A204" s="246" t="s">
        <v>3</v>
      </c>
      <c r="B204" s="67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29"/>
      <c r="B205" s="230" t="s">
        <v>152</v>
      </c>
      <c r="C205" s="271">
        <v>0</v>
      </c>
      <c r="D205" s="271">
        <v>0</v>
      </c>
      <c r="E205" s="271">
        <v>0</v>
      </c>
      <c r="F205" s="271">
        <v>0</v>
      </c>
      <c r="G205" s="271">
        <v>3</v>
      </c>
      <c r="H205" s="271">
        <v>5</v>
      </c>
      <c r="I205" s="271">
        <v>1</v>
      </c>
      <c r="J205" s="271">
        <v>3</v>
      </c>
      <c r="K205" s="271">
        <v>1</v>
      </c>
      <c r="L205" s="271">
        <v>1</v>
      </c>
      <c r="M205" s="271">
        <v>0</v>
      </c>
      <c r="N205" s="271">
        <v>1</v>
      </c>
      <c r="O205" s="232">
        <f t="shared" ref="O205:O212" si="40">SUM(C205:N205)</f>
        <v>15</v>
      </c>
    </row>
    <row r="206" spans="1:16">
      <c r="A206" s="229"/>
      <c r="B206" s="230" t="s">
        <v>188</v>
      </c>
      <c r="C206" s="271">
        <v>0</v>
      </c>
      <c r="D206" s="271">
        <v>0</v>
      </c>
      <c r="E206" s="271">
        <v>0</v>
      </c>
      <c r="F206" s="271">
        <v>0</v>
      </c>
      <c r="G206" s="271">
        <v>2</v>
      </c>
      <c r="H206" s="271">
        <v>6</v>
      </c>
      <c r="I206" s="271">
        <v>19</v>
      </c>
      <c r="J206" s="271">
        <v>5</v>
      </c>
      <c r="K206" s="271">
        <v>0</v>
      </c>
      <c r="L206" s="271">
        <v>1</v>
      </c>
      <c r="M206" s="271">
        <v>1</v>
      </c>
      <c r="N206" s="271">
        <v>0</v>
      </c>
      <c r="O206" s="232">
        <f t="shared" si="40"/>
        <v>34</v>
      </c>
    </row>
    <row r="207" spans="1:16">
      <c r="A207" s="229"/>
      <c r="B207" s="230" t="s">
        <v>328</v>
      </c>
      <c r="C207" s="271">
        <v>0</v>
      </c>
      <c r="D207" s="271">
        <v>0</v>
      </c>
      <c r="E207" s="271">
        <v>0</v>
      </c>
      <c r="F207" s="271">
        <v>0</v>
      </c>
      <c r="G207" s="271">
        <v>0</v>
      </c>
      <c r="H207" s="271">
        <v>0</v>
      </c>
      <c r="I207" s="271">
        <v>0</v>
      </c>
      <c r="J207" s="271">
        <v>1</v>
      </c>
      <c r="K207" s="271">
        <v>1</v>
      </c>
      <c r="L207" s="271">
        <v>0</v>
      </c>
      <c r="M207" s="271">
        <v>0</v>
      </c>
      <c r="N207" s="271">
        <v>0</v>
      </c>
      <c r="O207" s="232">
        <f t="shared" si="40"/>
        <v>2</v>
      </c>
    </row>
    <row r="208" spans="1:16">
      <c r="A208" s="229"/>
      <c r="B208" s="230" t="s">
        <v>329</v>
      </c>
      <c r="C208" s="271">
        <v>0</v>
      </c>
      <c r="D208" s="271">
        <v>0</v>
      </c>
      <c r="E208" s="271">
        <v>0</v>
      </c>
      <c r="F208" s="271">
        <v>0</v>
      </c>
      <c r="G208" s="271">
        <v>17</v>
      </c>
      <c r="H208" s="271">
        <v>77</v>
      </c>
      <c r="I208" s="271">
        <v>16</v>
      </c>
      <c r="J208" s="271">
        <v>11</v>
      </c>
      <c r="K208" s="271">
        <v>3</v>
      </c>
      <c r="L208" s="271">
        <v>2</v>
      </c>
      <c r="M208" s="271">
        <v>0</v>
      </c>
      <c r="N208" s="271">
        <v>2</v>
      </c>
      <c r="O208" s="232">
        <f t="shared" si="40"/>
        <v>128</v>
      </c>
    </row>
    <row r="209" spans="1:17">
      <c r="A209" s="229"/>
      <c r="B209" s="230" t="s">
        <v>332</v>
      </c>
      <c r="C209" s="271">
        <v>0</v>
      </c>
      <c r="D209" s="271">
        <v>0</v>
      </c>
      <c r="E209" s="271">
        <v>0</v>
      </c>
      <c r="F209" s="271">
        <v>0</v>
      </c>
      <c r="G209" s="271">
        <v>0</v>
      </c>
      <c r="H209" s="271">
        <v>0</v>
      </c>
      <c r="I209" s="271">
        <v>1</v>
      </c>
      <c r="J209" s="271">
        <v>7</v>
      </c>
      <c r="K209" s="271">
        <v>0</v>
      </c>
      <c r="L209" s="271">
        <v>1</v>
      </c>
      <c r="M209" s="271">
        <v>0</v>
      </c>
      <c r="N209" s="271">
        <v>0</v>
      </c>
      <c r="O209" s="232">
        <f t="shared" si="40"/>
        <v>9</v>
      </c>
    </row>
    <row r="210" spans="1:17">
      <c r="A210" s="234"/>
      <c r="B210" s="235" t="s">
        <v>386</v>
      </c>
      <c r="C210" s="250">
        <f t="shared" ref="C210:N210" si="41">MEDIAN(C205:C209)</f>
        <v>0</v>
      </c>
      <c r="D210" s="250">
        <f t="shared" si="41"/>
        <v>0</v>
      </c>
      <c r="E210" s="250">
        <f t="shared" si="41"/>
        <v>0</v>
      </c>
      <c r="F210" s="250">
        <f t="shared" si="41"/>
        <v>0</v>
      </c>
      <c r="G210" s="250">
        <f t="shared" si="41"/>
        <v>2</v>
      </c>
      <c r="H210" s="250">
        <f t="shared" si="41"/>
        <v>5</v>
      </c>
      <c r="I210" s="250">
        <f t="shared" si="41"/>
        <v>1</v>
      </c>
      <c r="J210" s="250">
        <f t="shared" si="41"/>
        <v>5</v>
      </c>
      <c r="K210" s="250">
        <f t="shared" si="41"/>
        <v>1</v>
      </c>
      <c r="L210" s="250">
        <f t="shared" si="41"/>
        <v>1</v>
      </c>
      <c r="M210" s="250">
        <f t="shared" si="41"/>
        <v>0</v>
      </c>
      <c r="N210" s="250">
        <f t="shared" si="41"/>
        <v>0</v>
      </c>
      <c r="O210" s="236">
        <f t="shared" si="40"/>
        <v>15</v>
      </c>
    </row>
    <row r="211" spans="1:17">
      <c r="A211" s="229"/>
      <c r="B211" s="237" t="s">
        <v>74</v>
      </c>
      <c r="C211" s="165">
        <f>C210*P211/O210</f>
        <v>0</v>
      </c>
      <c r="D211" s="165">
        <f>D210*P211/O210</f>
        <v>0</v>
      </c>
      <c r="E211" s="165">
        <f>E210*P211/O210</f>
        <v>0</v>
      </c>
      <c r="F211" s="165">
        <f>F210*P211/O210</f>
        <v>0</v>
      </c>
      <c r="G211" s="165">
        <f>G210*P211/O210</f>
        <v>1.6</v>
      </c>
      <c r="H211" s="165">
        <f>H210*P211/O210</f>
        <v>4</v>
      </c>
      <c r="I211" s="165">
        <f>I210*P211/O210</f>
        <v>0.8</v>
      </c>
      <c r="J211" s="165">
        <f>J210*P211/O210</f>
        <v>4</v>
      </c>
      <c r="K211" s="165">
        <f>K210*P211/O210</f>
        <v>0.8</v>
      </c>
      <c r="L211" s="165">
        <f>L210*P211/O210</f>
        <v>0.8</v>
      </c>
      <c r="M211" s="165">
        <f>M210*P211/O210</f>
        <v>0</v>
      </c>
      <c r="N211" s="165">
        <f>N210*P211/O210</f>
        <v>0</v>
      </c>
      <c r="O211" s="122">
        <f t="shared" si="40"/>
        <v>12</v>
      </c>
      <c r="P211" s="238">
        <f>O210*80/100</f>
        <v>12</v>
      </c>
    </row>
    <row r="212" spans="1:17">
      <c r="A212" s="229"/>
      <c r="B212" s="239" t="s">
        <v>382</v>
      </c>
      <c r="C212" s="240">
        <f>รายเดือน67!B25</f>
        <v>1</v>
      </c>
      <c r="D212" s="240">
        <f>รายเดือน67!C25</f>
        <v>3</v>
      </c>
      <c r="E212" s="240">
        <f>รายเดือน67!D25</f>
        <v>0</v>
      </c>
      <c r="F212" s="240">
        <f>รายเดือน67!E25</f>
        <v>0</v>
      </c>
      <c r="G212" s="240">
        <f>รายเดือน67!F25</f>
        <v>0</v>
      </c>
      <c r="H212" s="240">
        <f>รายเดือน67!G25</f>
        <v>3</v>
      </c>
      <c r="I212" s="240">
        <f>รายเดือน67!H25</f>
        <v>1</v>
      </c>
      <c r="J212" s="240">
        <f>รายเดือน67!I25</f>
        <v>0</v>
      </c>
      <c r="K212" s="240">
        <f>รายเดือน67!J25</f>
        <v>0</v>
      </c>
      <c r="L212" s="240">
        <f>รายเดือน67!K25</f>
        <v>0</v>
      </c>
      <c r="M212" s="240">
        <f>รายเดือน67!L25</f>
        <v>0</v>
      </c>
      <c r="N212" s="240">
        <f>รายเดือน67!M25</f>
        <v>0</v>
      </c>
      <c r="O212" s="241">
        <f t="shared" si="40"/>
        <v>8</v>
      </c>
    </row>
    <row r="213" spans="1:17">
      <c r="A213" s="251"/>
      <c r="B213" s="243" t="s">
        <v>387</v>
      </c>
      <c r="C213" s="244">
        <f>C212</f>
        <v>1</v>
      </c>
      <c r="D213" s="244">
        <f>C212+D212</f>
        <v>4</v>
      </c>
      <c r="E213" s="244">
        <f>C212+D212+E212</f>
        <v>4</v>
      </c>
      <c r="F213" s="244">
        <f>C212+D212+E212+F212</f>
        <v>4</v>
      </c>
      <c r="G213" s="244">
        <f>C212+D212+E212+F212+G212</f>
        <v>4</v>
      </c>
      <c r="H213" s="244">
        <f>C212+D212+E212+F212+G212+H212</f>
        <v>7</v>
      </c>
      <c r="I213" s="244">
        <f>C212+D212+E212+F212+G212+H212+I212</f>
        <v>8</v>
      </c>
      <c r="J213" s="244">
        <f>C212+D212+E212+F212+G212+H212+I212+J212</f>
        <v>8</v>
      </c>
      <c r="K213" s="244">
        <f>C212+D212+E212+F212+G212+H212+I212+J212+K212</f>
        <v>8</v>
      </c>
      <c r="L213" s="244">
        <f>C212+D212+E212+F212+G212+H212+I212+J212+K212+L212</f>
        <v>8</v>
      </c>
      <c r="M213" s="244">
        <f>C212+D212+E212+F212+G212+H212+I212+J212+K212+L212+M212</f>
        <v>8</v>
      </c>
      <c r="N213" s="244">
        <f>C212+D212+E212+F212+G212+H212+I212+J212+K212+L212+M212+N212</f>
        <v>8</v>
      </c>
      <c r="O213" s="245"/>
    </row>
    <row r="214" spans="1:17">
      <c r="A214" s="246" t="s">
        <v>4</v>
      </c>
      <c r="B214" s="67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29"/>
      <c r="B215" s="230" t="s">
        <v>152</v>
      </c>
      <c r="C215" s="272">
        <v>0</v>
      </c>
      <c r="D215" s="272">
        <v>0</v>
      </c>
      <c r="E215" s="272">
        <v>1</v>
      </c>
      <c r="F215" s="272">
        <v>2</v>
      </c>
      <c r="G215" s="272">
        <v>4</v>
      </c>
      <c r="H215" s="272">
        <v>18</v>
      </c>
      <c r="I215" s="272">
        <v>7</v>
      </c>
      <c r="J215" s="272">
        <v>7</v>
      </c>
      <c r="K215" s="272">
        <v>6</v>
      </c>
      <c r="L215" s="272">
        <v>5</v>
      </c>
      <c r="M215" s="272">
        <v>2</v>
      </c>
      <c r="N215" s="272">
        <v>0</v>
      </c>
      <c r="O215" s="232">
        <f t="shared" ref="O215:O222" si="42">SUM(C215:N215)</f>
        <v>52</v>
      </c>
    </row>
    <row r="216" spans="1:17">
      <c r="A216" s="229"/>
      <c r="B216" s="230" t="s">
        <v>188</v>
      </c>
      <c r="C216" s="272">
        <v>0</v>
      </c>
      <c r="D216" s="272">
        <v>1</v>
      </c>
      <c r="E216" s="272">
        <v>1</v>
      </c>
      <c r="F216" s="272">
        <v>1</v>
      </c>
      <c r="G216" s="272">
        <v>1</v>
      </c>
      <c r="H216" s="272">
        <v>9</v>
      </c>
      <c r="I216" s="272">
        <v>15</v>
      </c>
      <c r="J216" s="272">
        <v>5</v>
      </c>
      <c r="K216" s="272">
        <v>7</v>
      </c>
      <c r="L216" s="272">
        <v>0</v>
      </c>
      <c r="M216" s="272">
        <v>0</v>
      </c>
      <c r="N216" s="272">
        <v>0</v>
      </c>
      <c r="O216" s="232">
        <f t="shared" si="42"/>
        <v>40</v>
      </c>
    </row>
    <row r="217" spans="1:17">
      <c r="A217" s="229"/>
      <c r="B217" s="230" t="s">
        <v>328</v>
      </c>
      <c r="C217" s="272">
        <v>0</v>
      </c>
      <c r="D217" s="272">
        <v>0</v>
      </c>
      <c r="E217" s="272">
        <v>0</v>
      </c>
      <c r="F217" s="272">
        <v>0</v>
      </c>
      <c r="G217" s="272">
        <v>0</v>
      </c>
      <c r="H217" s="272">
        <v>0</v>
      </c>
      <c r="I217" s="272">
        <v>1</v>
      </c>
      <c r="J217" s="272">
        <v>0</v>
      </c>
      <c r="K217" s="272">
        <v>2</v>
      </c>
      <c r="L217" s="272">
        <v>1</v>
      </c>
      <c r="M217" s="272">
        <v>0</v>
      </c>
      <c r="N217" s="272">
        <v>0</v>
      </c>
      <c r="O217" s="232">
        <f t="shared" si="42"/>
        <v>4</v>
      </c>
    </row>
    <row r="218" spans="1:17">
      <c r="A218" s="229"/>
      <c r="B218" s="230" t="s">
        <v>329</v>
      </c>
      <c r="C218" s="272">
        <v>0</v>
      </c>
      <c r="D218" s="272">
        <v>0</v>
      </c>
      <c r="E218" s="272">
        <v>0</v>
      </c>
      <c r="F218" s="272">
        <v>0</v>
      </c>
      <c r="G218" s="272">
        <v>0</v>
      </c>
      <c r="H218" s="272">
        <v>6</v>
      </c>
      <c r="I218" s="272">
        <v>7</v>
      </c>
      <c r="J218" s="272">
        <v>0</v>
      </c>
      <c r="K218" s="272">
        <v>4</v>
      </c>
      <c r="L218" s="272">
        <v>1</v>
      </c>
      <c r="M218" s="272">
        <v>3</v>
      </c>
      <c r="N218" s="272">
        <v>3</v>
      </c>
      <c r="O218" s="232">
        <f t="shared" si="42"/>
        <v>24</v>
      </c>
    </row>
    <row r="219" spans="1:17">
      <c r="A219" s="229"/>
      <c r="B219" s="230" t="s">
        <v>332</v>
      </c>
      <c r="C219" s="272">
        <v>0</v>
      </c>
      <c r="D219" s="272">
        <v>1</v>
      </c>
      <c r="E219" s="272">
        <v>2</v>
      </c>
      <c r="F219" s="272">
        <v>0</v>
      </c>
      <c r="G219" s="272">
        <v>1</v>
      </c>
      <c r="H219" s="272">
        <v>3</v>
      </c>
      <c r="I219" s="272">
        <v>6</v>
      </c>
      <c r="J219" s="272">
        <v>4</v>
      </c>
      <c r="K219" s="272">
        <v>8</v>
      </c>
      <c r="L219" s="272">
        <v>4</v>
      </c>
      <c r="M219" s="272">
        <v>1</v>
      </c>
      <c r="N219" s="272">
        <v>0</v>
      </c>
      <c r="O219" s="232">
        <f t="shared" si="42"/>
        <v>30</v>
      </c>
    </row>
    <row r="220" spans="1:17">
      <c r="A220" s="234"/>
      <c r="B220" s="235" t="s">
        <v>386</v>
      </c>
      <c r="C220" s="250">
        <f>MEDIAN(C215:C219)</f>
        <v>0</v>
      </c>
      <c r="D220" s="250">
        <f t="shared" ref="D220:N220" si="43">MEDIAN(D215:D219)</f>
        <v>0</v>
      </c>
      <c r="E220" s="250">
        <f t="shared" si="43"/>
        <v>1</v>
      </c>
      <c r="F220" s="250">
        <f t="shared" si="43"/>
        <v>0</v>
      </c>
      <c r="G220" s="250">
        <f t="shared" si="43"/>
        <v>1</v>
      </c>
      <c r="H220" s="250">
        <f t="shared" si="43"/>
        <v>6</v>
      </c>
      <c r="I220" s="250">
        <f t="shared" si="43"/>
        <v>7</v>
      </c>
      <c r="J220" s="250">
        <f t="shared" si="43"/>
        <v>4</v>
      </c>
      <c r="K220" s="250">
        <f t="shared" si="43"/>
        <v>6</v>
      </c>
      <c r="L220" s="250">
        <f t="shared" si="43"/>
        <v>1</v>
      </c>
      <c r="M220" s="250">
        <f t="shared" si="43"/>
        <v>1</v>
      </c>
      <c r="N220" s="250">
        <f t="shared" si="43"/>
        <v>0</v>
      </c>
      <c r="O220" s="236">
        <f t="shared" si="42"/>
        <v>27</v>
      </c>
    </row>
    <row r="221" spans="1:17">
      <c r="A221" s="229"/>
      <c r="B221" s="237" t="s">
        <v>74</v>
      </c>
      <c r="C221" s="165">
        <f>C220*P221/O220</f>
        <v>0</v>
      </c>
      <c r="D221" s="165">
        <f>D220*P221/O220</f>
        <v>0</v>
      </c>
      <c r="E221" s="165">
        <f>E220*P221/O220</f>
        <v>0.8</v>
      </c>
      <c r="F221" s="165">
        <f>F220*P221/O220</f>
        <v>0</v>
      </c>
      <c r="G221" s="165">
        <f>G220*P221/O220</f>
        <v>0.8</v>
      </c>
      <c r="H221" s="165">
        <f>H220*P221/O220</f>
        <v>4.8000000000000007</v>
      </c>
      <c r="I221" s="165">
        <f>I220*P221/O220</f>
        <v>5.6000000000000005</v>
      </c>
      <c r="J221" s="165">
        <f>J220*P221/O220</f>
        <v>3.2</v>
      </c>
      <c r="K221" s="165">
        <f>K220*P221/O220</f>
        <v>4.8000000000000007</v>
      </c>
      <c r="L221" s="165">
        <f>L220*P221/O220</f>
        <v>0.8</v>
      </c>
      <c r="M221" s="165">
        <f>M220*P221/O220</f>
        <v>0.8</v>
      </c>
      <c r="N221" s="165">
        <f>N220*P221/O220</f>
        <v>0</v>
      </c>
      <c r="O221" s="122">
        <f t="shared" si="42"/>
        <v>21.6</v>
      </c>
      <c r="P221" s="238">
        <f>O220*80/100</f>
        <v>21.6</v>
      </c>
      <c r="Q221" s="273"/>
    </row>
    <row r="222" spans="1:17">
      <c r="A222" s="229"/>
      <c r="B222" s="239" t="s">
        <v>382</v>
      </c>
      <c r="C222" s="240">
        <f>รายเดือน67!B26</f>
        <v>0</v>
      </c>
      <c r="D222" s="240">
        <f>รายเดือน67!C26</f>
        <v>1</v>
      </c>
      <c r="E222" s="240">
        <f>รายเดือน67!D26</f>
        <v>2</v>
      </c>
      <c r="F222" s="240">
        <f>รายเดือน67!E26</f>
        <v>0</v>
      </c>
      <c r="G222" s="240">
        <f>รายเดือน67!F26</f>
        <v>2</v>
      </c>
      <c r="H222" s="240">
        <f>รายเดือน67!G26</f>
        <v>3</v>
      </c>
      <c r="I222" s="240">
        <f>รายเดือน67!H26</f>
        <v>3</v>
      </c>
      <c r="J222" s="240">
        <f>รายเดือน67!I26</f>
        <v>6</v>
      </c>
      <c r="K222" s="240">
        <f>รายเดือน67!J26</f>
        <v>2</v>
      </c>
      <c r="L222" s="240">
        <f>รายเดือน67!K26</f>
        <v>0</v>
      </c>
      <c r="M222" s="240">
        <f>รายเดือน67!L26</f>
        <v>0</v>
      </c>
      <c r="N222" s="240">
        <f>รายเดือน67!M26</f>
        <v>0</v>
      </c>
      <c r="O222" s="241">
        <f t="shared" si="42"/>
        <v>19</v>
      </c>
      <c r="Q222" s="273"/>
    </row>
    <row r="223" spans="1:17">
      <c r="A223" s="251"/>
      <c r="B223" s="243" t="s">
        <v>387</v>
      </c>
      <c r="C223" s="244">
        <f>C222</f>
        <v>0</v>
      </c>
      <c r="D223" s="244">
        <f>C222+D222</f>
        <v>1</v>
      </c>
      <c r="E223" s="244">
        <f>C222+D222+E222</f>
        <v>3</v>
      </c>
      <c r="F223" s="244">
        <f>C222+D222+E222+F222</f>
        <v>3</v>
      </c>
      <c r="G223" s="244">
        <f>C222+D222+E222+F222+G222</f>
        <v>5</v>
      </c>
      <c r="H223" s="244">
        <f>C222+D222+E222+F222+G222+H222</f>
        <v>8</v>
      </c>
      <c r="I223" s="244">
        <f>C222+D222+E222+F222+G222+H222+I222</f>
        <v>11</v>
      </c>
      <c r="J223" s="244">
        <f>C222+D222+E222+F222+G222+H222+I222+J222</f>
        <v>17</v>
      </c>
      <c r="K223" s="244">
        <f>C222+D222+E222+F222+G222+H222+I222+J222+K222</f>
        <v>19</v>
      </c>
      <c r="L223" s="244">
        <f>C222+D222+E222+F222+G222+H222+I222+J222+K222+L222</f>
        <v>19</v>
      </c>
      <c r="M223" s="244">
        <f>C222+D222+E222+F222+G222+H222+I222+J222+K222+L222+M222</f>
        <v>19</v>
      </c>
      <c r="N223" s="244">
        <f>C222+D222+E222+F222+G222+H222+I222+J222+K222+L222+M222+N222</f>
        <v>19</v>
      </c>
      <c r="O223" s="245"/>
    </row>
    <row r="224" spans="1:17">
      <c r="P224" s="275"/>
    </row>
    <row r="225" spans="16:16">
      <c r="P225" s="27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0"/>
  <sheetViews>
    <sheetView zoomScale="85" zoomScaleNormal="85" workbookViewId="0">
      <selection activeCell="C5" sqref="C5"/>
    </sheetView>
  </sheetViews>
  <sheetFormatPr defaultColWidth="9.09765625" defaultRowHeight="18"/>
  <cols>
    <col min="1" max="1" width="13.3984375" style="289" customWidth="1"/>
    <col min="2" max="2" width="9.09765625" style="289"/>
    <col min="3" max="3" width="14.3984375" style="289" customWidth="1"/>
    <col min="4" max="4" width="14.8984375" style="289" bestFit="1" customWidth="1"/>
    <col min="5" max="60" width="9.09765625" style="289"/>
    <col min="61" max="61" width="9.3984375" style="289" bestFit="1" customWidth="1"/>
    <col min="62" max="16384" width="9.09765625" style="289"/>
  </cols>
  <sheetData>
    <row r="1" spans="1:4" ht="26.25">
      <c r="A1" s="288" t="s">
        <v>360</v>
      </c>
    </row>
    <row r="2" spans="1:4" ht="27.75">
      <c r="A2" s="82"/>
      <c r="B2" s="86"/>
      <c r="C2" s="290" t="s">
        <v>9</v>
      </c>
      <c r="D2" s="290" t="s">
        <v>13</v>
      </c>
    </row>
    <row r="3" spans="1:4" ht="27.75">
      <c r="A3" s="94"/>
      <c r="B3" s="99"/>
      <c r="C3" s="82" t="s">
        <v>32</v>
      </c>
      <c r="D3" s="86">
        <v>138.41</v>
      </c>
    </row>
    <row r="4" spans="1:4" ht="27.75">
      <c r="A4" s="94"/>
      <c r="B4" s="99"/>
      <c r="C4" s="94" t="s">
        <v>29</v>
      </c>
      <c r="D4" s="99">
        <v>118.99</v>
      </c>
    </row>
    <row r="5" spans="1:4" ht="27.75">
      <c r="A5" s="94"/>
      <c r="B5" s="99"/>
      <c r="C5" s="94" t="s">
        <v>34</v>
      </c>
      <c r="D5" s="99">
        <v>108.47</v>
      </c>
    </row>
    <row r="6" spans="1:4" ht="27.75">
      <c r="A6" s="94"/>
      <c r="B6" s="99"/>
      <c r="C6" s="94" t="s">
        <v>63</v>
      </c>
      <c r="D6" s="99">
        <v>81.94</v>
      </c>
    </row>
    <row r="7" spans="1:4" ht="27.75">
      <c r="A7" s="94"/>
      <c r="B7" s="99"/>
      <c r="C7" s="94" t="s">
        <v>35</v>
      </c>
      <c r="D7" s="99">
        <v>73.42</v>
      </c>
    </row>
    <row r="8" spans="1:4" ht="27.75">
      <c r="A8" s="94"/>
      <c r="B8" s="99"/>
      <c r="C8" s="94" t="s">
        <v>58</v>
      </c>
      <c r="D8" s="99">
        <v>57.19</v>
      </c>
    </row>
    <row r="9" spans="1:4" ht="27.75">
      <c r="A9" s="94"/>
      <c r="B9" s="99"/>
      <c r="C9" s="94" t="s">
        <v>33</v>
      </c>
      <c r="D9" s="99">
        <v>51.87</v>
      </c>
    </row>
    <row r="10" spans="1:4" ht="27.75">
      <c r="A10" s="94"/>
      <c r="B10" s="99"/>
      <c r="C10" s="94" t="s">
        <v>21</v>
      </c>
      <c r="D10" s="99">
        <v>51.16</v>
      </c>
    </row>
    <row r="11" spans="1:4" ht="27.75">
      <c r="A11" s="94"/>
      <c r="B11" s="99"/>
      <c r="C11" s="94" t="s">
        <v>24</v>
      </c>
      <c r="D11" s="99">
        <v>40.42</v>
      </c>
    </row>
    <row r="12" spans="1:4" ht="27.75">
      <c r="A12" s="94"/>
      <c r="B12" s="99"/>
      <c r="C12" s="94" t="s">
        <v>62</v>
      </c>
      <c r="D12" s="99">
        <v>32.82</v>
      </c>
    </row>
    <row r="13" spans="1:4" ht="27.75">
      <c r="A13" s="94"/>
      <c r="B13" s="99"/>
      <c r="C13" s="94" t="s">
        <v>59</v>
      </c>
      <c r="D13" s="99">
        <v>30.58</v>
      </c>
    </row>
    <row r="14" spans="1:4" ht="27.75">
      <c r="A14" s="94"/>
      <c r="B14" s="99"/>
      <c r="C14" s="94" t="s">
        <v>60</v>
      </c>
      <c r="D14" s="99">
        <v>28.73</v>
      </c>
    </row>
    <row r="15" spans="1:4" ht="27.75">
      <c r="A15" s="94"/>
      <c r="B15" s="99"/>
      <c r="C15" s="94" t="s">
        <v>26</v>
      </c>
      <c r="D15" s="99">
        <v>26.72</v>
      </c>
    </row>
    <row r="16" spans="1:4" ht="27.75">
      <c r="A16" s="94"/>
      <c r="B16" s="99"/>
      <c r="C16" s="94" t="s">
        <v>27</v>
      </c>
      <c r="D16" s="99">
        <v>25.94</v>
      </c>
    </row>
    <row r="17" spans="1:6" ht="27.75">
      <c r="A17" s="94"/>
      <c r="B17" s="99"/>
      <c r="C17" s="94" t="s">
        <v>25</v>
      </c>
      <c r="D17" s="99">
        <v>25.32</v>
      </c>
    </row>
    <row r="18" spans="1:6" ht="27.75">
      <c r="A18" s="94"/>
      <c r="B18" s="99"/>
      <c r="C18" s="94" t="s">
        <v>23</v>
      </c>
      <c r="D18" s="99">
        <v>22.58</v>
      </c>
    </row>
    <row r="19" spans="1:6" ht="27.75">
      <c r="A19" s="94"/>
      <c r="B19" s="99"/>
      <c r="C19" s="94" t="s">
        <v>30</v>
      </c>
      <c r="D19" s="99">
        <v>18.989999999999998</v>
      </c>
    </row>
    <row r="20" spans="1:6" ht="27.75">
      <c r="A20" s="94"/>
      <c r="B20" s="99"/>
      <c r="C20" s="94" t="s">
        <v>61</v>
      </c>
      <c r="D20" s="99">
        <v>18.27</v>
      </c>
    </row>
    <row r="21" spans="1:6" ht="27.75">
      <c r="A21" s="110"/>
      <c r="B21" s="112"/>
      <c r="C21" s="94" t="s">
        <v>31</v>
      </c>
      <c r="D21" s="99">
        <v>16.77</v>
      </c>
    </row>
    <row r="22" spans="1:6" ht="27.75">
      <c r="C22" s="110" t="s">
        <v>28</v>
      </c>
      <c r="D22" s="112">
        <v>13.53</v>
      </c>
    </row>
    <row r="23" spans="1:6" ht="30">
      <c r="A23" s="292"/>
      <c r="C23" s="326"/>
      <c r="D23" s="327"/>
    </row>
    <row r="24" spans="1:6" ht="30">
      <c r="A24" s="292" t="s">
        <v>69</v>
      </c>
      <c r="C24" s="326"/>
      <c r="D24" s="327"/>
    </row>
    <row r="25" spans="1:6" ht="21" customHeight="1">
      <c r="A25" s="289" t="s">
        <v>361</v>
      </c>
    </row>
    <row r="26" spans="1:6" ht="27.75">
      <c r="C26" s="293"/>
      <c r="D26" s="293" t="s">
        <v>370</v>
      </c>
      <c r="E26" s="293" t="s">
        <v>40</v>
      </c>
      <c r="F26" s="293" t="s">
        <v>13</v>
      </c>
    </row>
    <row r="27" spans="1:6" ht="27.75">
      <c r="C27" s="294" t="s">
        <v>70</v>
      </c>
      <c r="D27" s="295">
        <v>641883</v>
      </c>
      <c r="E27" s="128">
        <v>342</v>
      </c>
      <c r="F27" s="291">
        <f>E27*100000/D27</f>
        <v>53.280738078434858</v>
      </c>
    </row>
    <row r="28" spans="1:6" ht="27.75">
      <c r="C28" s="294" t="s">
        <v>71</v>
      </c>
      <c r="D28" s="295">
        <v>654130</v>
      </c>
      <c r="E28" s="129">
        <v>288</v>
      </c>
      <c r="F28" s="291">
        <f>E28*100000/D28</f>
        <v>44.027945515417422</v>
      </c>
    </row>
    <row r="29" spans="1:6" ht="27.75">
      <c r="C29" s="296" t="s">
        <v>41</v>
      </c>
      <c r="D29" s="297">
        <f>D27+D28</f>
        <v>1296013</v>
      </c>
      <c r="E29" s="298">
        <f>SUM(E27:E28)</f>
        <v>630</v>
      </c>
      <c r="F29" s="299">
        <f>E29*100000/D29</f>
        <v>48.61062350454818</v>
      </c>
    </row>
    <row r="30" spans="1:6">
      <c r="E30" s="300">
        <f>E28/E27</f>
        <v>0.84210526315789469</v>
      </c>
    </row>
    <row r="34" spans="1:6" ht="27">
      <c r="A34" s="301" t="s">
        <v>44</v>
      </c>
    </row>
    <row r="37" spans="1:6" ht="27.75">
      <c r="C37" s="302"/>
      <c r="D37" s="302" t="s">
        <v>10</v>
      </c>
      <c r="E37" s="302" t="s">
        <v>40</v>
      </c>
      <c r="F37" s="302"/>
    </row>
    <row r="38" spans="1:6" ht="27.75">
      <c r="C38" s="302" t="s">
        <v>44</v>
      </c>
      <c r="D38" s="303"/>
      <c r="E38" s="303" t="s">
        <v>18</v>
      </c>
      <c r="F38" s="302" t="s">
        <v>13</v>
      </c>
    </row>
    <row r="39" spans="1:6" ht="27.75">
      <c r="C39" s="128" t="s">
        <v>45</v>
      </c>
      <c r="D39" s="129">
        <v>53537</v>
      </c>
      <c r="E39" s="128">
        <v>58</v>
      </c>
      <c r="F39" s="291">
        <f>E39*100000/D39</f>
        <v>108.33629078954742</v>
      </c>
    </row>
    <row r="40" spans="1:6" ht="27.75">
      <c r="C40" s="128" t="s">
        <v>46</v>
      </c>
      <c r="D40" s="129">
        <v>66055</v>
      </c>
      <c r="E40" s="128">
        <v>101</v>
      </c>
      <c r="F40" s="291">
        <f t="shared" ref="F40:F45" si="0">E40*100000/D40</f>
        <v>152.90288396033608</v>
      </c>
    </row>
    <row r="41" spans="1:6" ht="27.75">
      <c r="C41" s="128" t="s">
        <v>36</v>
      </c>
      <c r="D41" s="129">
        <v>70853</v>
      </c>
      <c r="E41" s="128">
        <v>166</v>
      </c>
      <c r="F41" s="291">
        <f t="shared" si="0"/>
        <v>234.28789183238536</v>
      </c>
    </row>
    <row r="42" spans="1:6" ht="27.75">
      <c r="C42" s="128" t="s">
        <v>37</v>
      </c>
      <c r="D42" s="129">
        <v>157174</v>
      </c>
      <c r="E42" s="128">
        <v>127</v>
      </c>
      <c r="F42" s="291">
        <f t="shared" si="0"/>
        <v>80.802168297555582</v>
      </c>
    </row>
    <row r="43" spans="1:6" ht="27.75">
      <c r="C43" s="128" t="s">
        <v>38</v>
      </c>
      <c r="D43" s="129">
        <v>382915</v>
      </c>
      <c r="E43" s="128">
        <v>116</v>
      </c>
      <c r="F43" s="291">
        <f t="shared" si="0"/>
        <v>30.293929462152175</v>
      </c>
    </row>
    <row r="44" spans="1:6" ht="27.75">
      <c r="C44" s="128" t="s">
        <v>39</v>
      </c>
      <c r="D44" s="129">
        <v>565479</v>
      </c>
      <c r="E44" s="128">
        <v>62</v>
      </c>
      <c r="F44" s="291">
        <f t="shared" si="0"/>
        <v>10.964156051772038</v>
      </c>
    </row>
    <row r="45" spans="1:6" ht="27.75">
      <c r="C45" s="304" t="s">
        <v>41</v>
      </c>
      <c r="D45" s="305">
        <f>SUM(D39:D44)</f>
        <v>1296013</v>
      </c>
      <c r="E45" s="305">
        <f>SUM(E39:E44)</f>
        <v>630</v>
      </c>
      <c r="F45" s="291">
        <f t="shared" si="0"/>
        <v>48.61062350454818</v>
      </c>
    </row>
    <row r="48" spans="1:6">
      <c r="A48" s="289" t="s">
        <v>362</v>
      </c>
    </row>
    <row r="51" spans="3:5" ht="27.75">
      <c r="C51" s="174"/>
      <c r="D51" s="176" t="s">
        <v>128</v>
      </c>
      <c r="E51" s="176" t="s">
        <v>129</v>
      </c>
    </row>
    <row r="52" spans="3:5" ht="27.75">
      <c r="C52" s="177" t="s">
        <v>26</v>
      </c>
      <c r="D52" s="128">
        <v>6</v>
      </c>
      <c r="E52" s="128">
        <v>4</v>
      </c>
    </row>
    <row r="53" spans="3:5" ht="27.75">
      <c r="C53" s="178" t="s">
        <v>29</v>
      </c>
      <c r="D53" s="128">
        <v>1</v>
      </c>
      <c r="E53" s="128">
        <v>4</v>
      </c>
    </row>
    <row r="54" spans="3:5" ht="27.75">
      <c r="C54" s="178" t="s">
        <v>23</v>
      </c>
      <c r="D54" s="128">
        <v>2</v>
      </c>
      <c r="E54" s="128">
        <v>3</v>
      </c>
    </row>
    <row r="55" spans="3:5" ht="27.75">
      <c r="C55" s="178" t="s">
        <v>59</v>
      </c>
      <c r="D55" s="128">
        <v>1</v>
      </c>
      <c r="E55" s="128">
        <v>3</v>
      </c>
    </row>
    <row r="56" spans="3:5" ht="27.75">
      <c r="C56" s="178" t="s">
        <v>27</v>
      </c>
      <c r="D56" s="128">
        <v>3</v>
      </c>
      <c r="E56" s="128">
        <v>2</v>
      </c>
    </row>
    <row r="57" spans="3:5" ht="27.75">
      <c r="C57" s="178" t="s">
        <v>63</v>
      </c>
      <c r="D57" s="128">
        <v>0</v>
      </c>
      <c r="E57" s="128">
        <v>2</v>
      </c>
    </row>
    <row r="58" spans="3:5" ht="27.75">
      <c r="C58" s="178" t="s">
        <v>34</v>
      </c>
      <c r="D58" s="128">
        <v>4</v>
      </c>
      <c r="E58" s="128">
        <v>1</v>
      </c>
    </row>
    <row r="59" spans="3:5" ht="27.75">
      <c r="C59" s="178" t="s">
        <v>25</v>
      </c>
      <c r="D59" s="128">
        <v>0</v>
      </c>
      <c r="E59" s="128">
        <v>1</v>
      </c>
    </row>
    <row r="60" spans="3:5" ht="27.75">
      <c r="C60" s="178" t="s">
        <v>21</v>
      </c>
      <c r="D60" s="128">
        <v>0</v>
      </c>
      <c r="E60" s="128">
        <v>1</v>
      </c>
    </row>
    <row r="61" spans="3:5" ht="27.75">
      <c r="C61" s="178" t="s">
        <v>31</v>
      </c>
      <c r="D61" s="128">
        <v>0</v>
      </c>
      <c r="E61" s="128">
        <v>1</v>
      </c>
    </row>
    <row r="62" spans="3:5" ht="27.75">
      <c r="C62" s="178" t="s">
        <v>24</v>
      </c>
      <c r="D62" s="128">
        <v>0</v>
      </c>
      <c r="E62" s="128">
        <v>1</v>
      </c>
    </row>
    <row r="63" spans="3:5" ht="27.75">
      <c r="C63" s="178" t="s">
        <v>28</v>
      </c>
      <c r="D63" s="128">
        <v>0</v>
      </c>
      <c r="E63" s="128">
        <v>0</v>
      </c>
    </row>
    <row r="64" spans="3:5" ht="27.75">
      <c r="C64" s="178" t="s">
        <v>32</v>
      </c>
      <c r="D64" s="128">
        <v>0</v>
      </c>
      <c r="E64" s="128">
        <v>0</v>
      </c>
    </row>
    <row r="65" spans="1:54" ht="27.75">
      <c r="C65" s="178" t="s">
        <v>33</v>
      </c>
      <c r="D65" s="128">
        <v>0</v>
      </c>
      <c r="E65" s="128">
        <v>0</v>
      </c>
    </row>
    <row r="66" spans="1:54" ht="27.75">
      <c r="C66" s="178" t="s">
        <v>58</v>
      </c>
      <c r="D66" s="128">
        <v>0</v>
      </c>
      <c r="E66" s="128">
        <v>0</v>
      </c>
    </row>
    <row r="67" spans="1:54" ht="27.75">
      <c r="C67" s="178" t="s">
        <v>30</v>
      </c>
      <c r="D67" s="128">
        <v>0</v>
      </c>
      <c r="E67" s="128">
        <v>0</v>
      </c>
    </row>
    <row r="68" spans="1:54" ht="27.75">
      <c r="C68" s="178" t="s">
        <v>35</v>
      </c>
      <c r="D68" s="128">
        <v>0</v>
      </c>
      <c r="E68" s="128">
        <v>0</v>
      </c>
    </row>
    <row r="69" spans="1:54" ht="27.75">
      <c r="C69" s="178" t="s">
        <v>60</v>
      </c>
      <c r="D69" s="128">
        <v>0</v>
      </c>
      <c r="E69" s="128">
        <v>0</v>
      </c>
    </row>
    <row r="70" spans="1:54" ht="27.75">
      <c r="C70" s="178" t="s">
        <v>61</v>
      </c>
      <c r="D70" s="128">
        <v>0</v>
      </c>
      <c r="E70" s="128">
        <v>0</v>
      </c>
    </row>
    <row r="71" spans="1:54" ht="27.75">
      <c r="C71" s="178" t="s">
        <v>62</v>
      </c>
      <c r="D71" s="128">
        <v>0</v>
      </c>
      <c r="E71" s="128">
        <v>0</v>
      </c>
    </row>
    <row r="72" spans="1:54" ht="23.25">
      <c r="A72" s="306" t="s">
        <v>363</v>
      </c>
    </row>
    <row r="76" spans="1:54">
      <c r="C76" s="289">
        <v>1</v>
      </c>
      <c r="D76" s="289">
        <v>2</v>
      </c>
      <c r="E76" s="289">
        <v>3</v>
      </c>
      <c r="F76" s="289">
        <v>4</v>
      </c>
      <c r="G76" s="289">
        <v>5</v>
      </c>
      <c r="H76" s="289">
        <v>6</v>
      </c>
      <c r="I76" s="289">
        <v>7</v>
      </c>
      <c r="J76" s="289">
        <v>8</v>
      </c>
      <c r="K76" s="289">
        <v>9</v>
      </c>
      <c r="L76" s="289">
        <v>10</v>
      </c>
      <c r="M76" s="289">
        <v>11</v>
      </c>
      <c r="N76" s="289">
        <v>12</v>
      </c>
      <c r="O76" s="289">
        <v>13</v>
      </c>
      <c r="P76" s="289">
        <v>14</v>
      </c>
      <c r="Q76" s="289">
        <v>15</v>
      </c>
      <c r="R76" s="289">
        <v>16</v>
      </c>
      <c r="S76" s="289">
        <v>17</v>
      </c>
      <c r="T76" s="289">
        <v>18</v>
      </c>
      <c r="U76" s="289">
        <v>19</v>
      </c>
      <c r="V76" s="289">
        <v>20</v>
      </c>
      <c r="W76" s="289">
        <v>21</v>
      </c>
      <c r="X76" s="289">
        <v>22</v>
      </c>
      <c r="Y76" s="289">
        <v>23</v>
      </c>
      <c r="Z76" s="289">
        <v>24</v>
      </c>
      <c r="AA76" s="289">
        <v>25</v>
      </c>
      <c r="AB76" s="289">
        <v>26</v>
      </c>
      <c r="AC76" s="289">
        <v>27</v>
      </c>
      <c r="AD76" s="289">
        <v>28</v>
      </c>
      <c r="AE76" s="289">
        <v>29</v>
      </c>
      <c r="AF76" s="289">
        <v>30</v>
      </c>
      <c r="AG76" s="289">
        <v>31</v>
      </c>
      <c r="AH76" s="289">
        <v>32</v>
      </c>
      <c r="AI76" s="289">
        <v>33</v>
      </c>
      <c r="AJ76" s="289">
        <v>34</v>
      </c>
      <c r="AK76" s="289">
        <v>35</v>
      </c>
      <c r="AL76" s="289">
        <v>36</v>
      </c>
      <c r="AM76" s="289">
        <v>37</v>
      </c>
      <c r="AN76" s="289">
        <v>38</v>
      </c>
      <c r="AO76" s="289">
        <v>39</v>
      </c>
      <c r="AP76" s="289">
        <v>40</v>
      </c>
      <c r="AQ76" s="289">
        <v>41</v>
      </c>
      <c r="AR76" s="289">
        <v>42</v>
      </c>
      <c r="AS76" s="289">
        <v>43</v>
      </c>
      <c r="AT76" s="289">
        <v>44</v>
      </c>
      <c r="AU76" s="289">
        <v>45</v>
      </c>
      <c r="AV76" s="289">
        <v>46</v>
      </c>
      <c r="AW76" s="289">
        <v>47</v>
      </c>
      <c r="AX76" s="289">
        <v>48</v>
      </c>
      <c r="AY76" s="289">
        <v>49</v>
      </c>
      <c r="AZ76" s="289">
        <v>50</v>
      </c>
      <c r="BA76" s="289">
        <v>51</v>
      </c>
      <c r="BB76" s="289">
        <v>52</v>
      </c>
    </row>
    <row r="77" spans="1:54" ht="27.75">
      <c r="B77" s="289" t="s">
        <v>382</v>
      </c>
      <c r="C77" s="279">
        <v>10</v>
      </c>
      <c r="D77" s="279">
        <v>12</v>
      </c>
      <c r="E77" s="279">
        <v>13</v>
      </c>
      <c r="F77" s="279">
        <v>12</v>
      </c>
      <c r="G77" s="279">
        <v>11</v>
      </c>
      <c r="H77" s="279">
        <v>12</v>
      </c>
      <c r="I77" s="279">
        <v>16</v>
      </c>
      <c r="J77" s="279">
        <v>11</v>
      </c>
      <c r="K77" s="279">
        <v>12</v>
      </c>
      <c r="L77" s="279">
        <v>13</v>
      </c>
      <c r="M77" s="279">
        <v>17</v>
      </c>
      <c r="N77" s="279">
        <v>13</v>
      </c>
      <c r="O77" s="279">
        <v>11</v>
      </c>
      <c r="P77" s="279">
        <v>17</v>
      </c>
      <c r="Q77" s="279">
        <v>15</v>
      </c>
      <c r="R77" s="279">
        <v>22</v>
      </c>
      <c r="S77" s="280">
        <v>10</v>
      </c>
      <c r="T77" s="280">
        <v>6</v>
      </c>
      <c r="U77" s="280">
        <v>10</v>
      </c>
      <c r="V77" s="280">
        <v>3</v>
      </c>
      <c r="W77" s="280">
        <v>3</v>
      </c>
      <c r="X77" s="280">
        <v>4</v>
      </c>
      <c r="Y77" s="307">
        <v>15</v>
      </c>
      <c r="Z77" s="307">
        <v>25</v>
      </c>
      <c r="AA77" s="307">
        <v>35</v>
      </c>
      <c r="AB77" s="307">
        <v>28</v>
      </c>
      <c r="AC77" s="307">
        <v>28</v>
      </c>
      <c r="AD77" s="307">
        <v>19</v>
      </c>
      <c r="AE77" s="307">
        <v>28</v>
      </c>
      <c r="AF77" s="307">
        <v>24</v>
      </c>
      <c r="AG77" s="307">
        <v>48</v>
      </c>
      <c r="AH77" s="307">
        <v>34</v>
      </c>
      <c r="AI77" s="307">
        <v>25</v>
      </c>
      <c r="AJ77" s="307">
        <v>19</v>
      </c>
      <c r="AK77" s="307">
        <v>4</v>
      </c>
      <c r="AL77" s="307"/>
      <c r="AM77" s="307"/>
      <c r="AN77" s="307"/>
      <c r="AO77" s="307"/>
      <c r="AP77" s="307"/>
      <c r="AQ77" s="307"/>
      <c r="AR77" s="307"/>
      <c r="AS77" s="308"/>
      <c r="AT77" s="308"/>
      <c r="AU77" s="308"/>
      <c r="AV77" s="308"/>
      <c r="AW77" s="308"/>
      <c r="AX77" s="308"/>
      <c r="AY77" s="308"/>
      <c r="AZ77" s="309"/>
      <c r="BA77" s="308"/>
    </row>
    <row r="78" spans="1:54" ht="19.5">
      <c r="B78" s="289" t="s">
        <v>332</v>
      </c>
      <c r="C78" s="307">
        <v>2</v>
      </c>
      <c r="D78" s="307">
        <v>1</v>
      </c>
      <c r="E78" s="307">
        <v>2</v>
      </c>
      <c r="F78" s="307">
        <v>2</v>
      </c>
      <c r="G78" s="307">
        <v>2</v>
      </c>
      <c r="H78" s="307">
        <v>2</v>
      </c>
      <c r="I78" s="307">
        <v>8</v>
      </c>
      <c r="J78" s="307">
        <v>5</v>
      </c>
      <c r="K78" s="307">
        <v>2</v>
      </c>
      <c r="L78" s="307">
        <v>5</v>
      </c>
      <c r="M78" s="307">
        <v>4</v>
      </c>
      <c r="N78" s="307">
        <v>11</v>
      </c>
      <c r="O78" s="307">
        <v>5</v>
      </c>
      <c r="P78" s="307">
        <v>10</v>
      </c>
      <c r="Q78" s="307">
        <v>10</v>
      </c>
      <c r="R78" s="307">
        <v>7</v>
      </c>
      <c r="S78" s="307">
        <v>7</v>
      </c>
      <c r="T78" s="307">
        <v>6</v>
      </c>
      <c r="U78" s="307">
        <v>6</v>
      </c>
      <c r="V78" s="307">
        <v>12</v>
      </c>
      <c r="W78" s="307">
        <v>12</v>
      </c>
      <c r="X78" s="307">
        <v>10</v>
      </c>
      <c r="Y78" s="307">
        <v>22</v>
      </c>
      <c r="Z78" s="307">
        <v>29</v>
      </c>
      <c r="AA78" s="307">
        <v>63</v>
      </c>
      <c r="AB78" s="307">
        <v>68</v>
      </c>
      <c r="AC78" s="307">
        <v>88</v>
      </c>
      <c r="AD78" s="307">
        <v>124</v>
      </c>
      <c r="AE78" s="307">
        <v>93</v>
      </c>
      <c r="AF78" s="307">
        <v>123</v>
      </c>
      <c r="AG78" s="307">
        <v>104</v>
      </c>
      <c r="AH78" s="307">
        <v>94</v>
      </c>
      <c r="AI78" s="307">
        <v>109</v>
      </c>
      <c r="AJ78" s="307">
        <v>75</v>
      </c>
      <c r="AK78" s="307">
        <v>99</v>
      </c>
      <c r="AL78" s="307">
        <v>73</v>
      </c>
      <c r="AM78" s="307">
        <v>78</v>
      </c>
      <c r="AN78" s="307">
        <v>86</v>
      </c>
      <c r="AO78" s="307">
        <v>48</v>
      </c>
      <c r="AP78" s="307">
        <v>69</v>
      </c>
      <c r="AQ78" s="307">
        <v>41</v>
      </c>
      <c r="AR78" s="307">
        <v>27</v>
      </c>
      <c r="AS78" s="308">
        <v>17</v>
      </c>
      <c r="AT78" s="308">
        <v>12</v>
      </c>
      <c r="AU78" s="308">
        <v>9</v>
      </c>
      <c r="AV78" s="308">
        <v>11</v>
      </c>
      <c r="AW78" s="308">
        <v>13</v>
      </c>
      <c r="AX78" s="308">
        <v>11</v>
      </c>
      <c r="AY78" s="308">
        <v>6</v>
      </c>
      <c r="AZ78" s="309">
        <v>1</v>
      </c>
      <c r="BA78" s="308">
        <v>2</v>
      </c>
      <c r="BB78" s="289">
        <v>5</v>
      </c>
    </row>
    <row r="79" spans="1:54" ht="19.5">
      <c r="B79" s="289" t="s">
        <v>364</v>
      </c>
      <c r="C79" s="310">
        <v>6</v>
      </c>
      <c r="D79" s="310">
        <v>2</v>
      </c>
      <c r="E79" s="310">
        <v>6</v>
      </c>
      <c r="F79" s="310">
        <v>6</v>
      </c>
      <c r="G79" s="310">
        <v>2</v>
      </c>
      <c r="H79" s="310">
        <v>5</v>
      </c>
      <c r="I79" s="310">
        <v>8</v>
      </c>
      <c r="J79" s="310">
        <v>5</v>
      </c>
      <c r="K79" s="310">
        <v>2</v>
      </c>
      <c r="L79" s="310">
        <v>5</v>
      </c>
      <c r="M79" s="310">
        <v>4</v>
      </c>
      <c r="N79" s="310">
        <v>11</v>
      </c>
      <c r="O79" s="310">
        <v>5</v>
      </c>
      <c r="P79" s="310">
        <v>10</v>
      </c>
      <c r="Q79" s="310">
        <v>10</v>
      </c>
      <c r="R79" s="310">
        <v>7</v>
      </c>
      <c r="S79" s="310">
        <v>7</v>
      </c>
      <c r="T79" s="310">
        <v>6</v>
      </c>
      <c r="U79" s="310">
        <v>6</v>
      </c>
      <c r="V79" s="310">
        <v>12</v>
      </c>
      <c r="W79" s="310">
        <v>12</v>
      </c>
      <c r="X79" s="310">
        <v>19</v>
      </c>
      <c r="Y79" s="310">
        <v>45</v>
      </c>
      <c r="Z79" s="310">
        <v>38</v>
      </c>
      <c r="AA79" s="310">
        <v>47</v>
      </c>
      <c r="AB79" s="310">
        <v>68</v>
      </c>
      <c r="AC79" s="310">
        <v>75</v>
      </c>
      <c r="AD79" s="310">
        <v>85</v>
      </c>
      <c r="AE79" s="310">
        <v>92</v>
      </c>
      <c r="AF79" s="310">
        <v>68</v>
      </c>
      <c r="AG79" s="310">
        <v>60</v>
      </c>
      <c r="AH79" s="310">
        <v>66</v>
      </c>
      <c r="AI79" s="310">
        <v>83</v>
      </c>
      <c r="AJ79" s="310">
        <v>52</v>
      </c>
      <c r="AK79" s="310">
        <v>71</v>
      </c>
      <c r="AL79" s="310">
        <v>56</v>
      </c>
      <c r="AM79" s="310">
        <v>39</v>
      </c>
      <c r="AN79" s="310">
        <v>34</v>
      </c>
      <c r="AO79" s="310">
        <v>25</v>
      </c>
      <c r="AP79" s="310">
        <v>14</v>
      </c>
      <c r="AQ79" s="310">
        <v>13</v>
      </c>
      <c r="AR79" s="310">
        <v>13</v>
      </c>
      <c r="AS79" s="310">
        <v>14</v>
      </c>
      <c r="AT79" s="310">
        <v>11</v>
      </c>
      <c r="AU79" s="310">
        <v>9</v>
      </c>
      <c r="AV79" s="310">
        <v>6</v>
      </c>
      <c r="AW79" s="310">
        <v>8</v>
      </c>
      <c r="AX79" s="310">
        <v>5</v>
      </c>
      <c r="AY79" s="310">
        <v>6</v>
      </c>
      <c r="AZ79" s="310">
        <v>1</v>
      </c>
      <c r="BA79" s="311">
        <v>2</v>
      </c>
      <c r="BB79" s="310">
        <v>3</v>
      </c>
    </row>
    <row r="94" spans="1:2" ht="27.75">
      <c r="A94" s="312" t="s">
        <v>365</v>
      </c>
    </row>
    <row r="96" spans="1:2">
      <c r="B96" s="313"/>
    </row>
    <row r="97" spans="1:5">
      <c r="B97" s="289" t="s">
        <v>367</v>
      </c>
      <c r="C97" s="289" t="s">
        <v>40</v>
      </c>
      <c r="D97" s="289" t="s">
        <v>368</v>
      </c>
    </row>
    <row r="98" spans="1:5">
      <c r="B98" s="313" t="s">
        <v>334</v>
      </c>
      <c r="C98" s="289">
        <v>216</v>
      </c>
      <c r="D98" s="314">
        <f>C98*100/C100</f>
        <v>34.285714285714285</v>
      </c>
    </row>
    <row r="99" spans="1:5">
      <c r="B99" s="313" t="s">
        <v>366</v>
      </c>
      <c r="C99" s="289">
        <v>414</v>
      </c>
      <c r="D99" s="314">
        <f>C99*100/C100</f>
        <v>65.714285714285708</v>
      </c>
    </row>
    <row r="100" spans="1:5">
      <c r="B100" s="315" t="s">
        <v>349</v>
      </c>
      <c r="C100" s="316">
        <f>SUM(C98:C99)</f>
        <v>630</v>
      </c>
    </row>
    <row r="106" spans="1:5" ht="27.75">
      <c r="A106" s="312" t="s">
        <v>353</v>
      </c>
    </row>
    <row r="109" spans="1:5">
      <c r="C109" s="289" t="s">
        <v>353</v>
      </c>
      <c r="D109" s="289" t="s">
        <v>40</v>
      </c>
      <c r="E109" s="289" t="s">
        <v>68</v>
      </c>
    </row>
    <row r="110" spans="1:5">
      <c r="C110" s="289" t="s">
        <v>371</v>
      </c>
      <c r="D110" s="289">
        <v>335</v>
      </c>
      <c r="E110" s="300">
        <f>D110*100/D120</f>
        <v>53.174603174603178</v>
      </c>
    </row>
    <row r="111" spans="1:5">
      <c r="C111" s="289" t="s">
        <v>354</v>
      </c>
      <c r="D111" s="289">
        <v>139</v>
      </c>
      <c r="E111" s="300">
        <f>D111*100/D120</f>
        <v>22.063492063492063</v>
      </c>
    </row>
    <row r="112" spans="1:5">
      <c r="C112" s="289" t="s">
        <v>355</v>
      </c>
      <c r="D112" s="289">
        <v>63</v>
      </c>
      <c r="E112" s="300">
        <f>D112*100/D120</f>
        <v>10</v>
      </c>
    </row>
    <row r="113" spans="3:5">
      <c r="C113" s="289" t="s">
        <v>336</v>
      </c>
      <c r="D113" s="289">
        <v>32</v>
      </c>
      <c r="E113" s="300">
        <f>D113*100/D120</f>
        <v>5.0793650793650791</v>
      </c>
    </row>
    <row r="114" spans="3:5">
      <c r="C114" s="289" t="s">
        <v>357</v>
      </c>
      <c r="D114" s="289">
        <v>31</v>
      </c>
      <c r="E114" s="300">
        <f>D114*100/D120</f>
        <v>4.9206349206349209</v>
      </c>
    </row>
    <row r="115" spans="3:5">
      <c r="C115" s="289" t="s">
        <v>358</v>
      </c>
      <c r="D115" s="289">
        <v>13</v>
      </c>
      <c r="E115" s="300">
        <f>D115*100/D120</f>
        <v>2.0634920634920637</v>
      </c>
    </row>
    <row r="116" spans="3:5">
      <c r="C116" s="289" t="s">
        <v>356</v>
      </c>
      <c r="D116" s="289">
        <v>8</v>
      </c>
      <c r="E116" s="300">
        <f>D116*100/D120</f>
        <v>1.2698412698412698</v>
      </c>
    </row>
    <row r="117" spans="3:5">
      <c r="C117" s="289" t="s">
        <v>451</v>
      </c>
      <c r="D117" s="289">
        <v>4</v>
      </c>
      <c r="E117" s="300">
        <f>D117*100/D120</f>
        <v>0.63492063492063489</v>
      </c>
    </row>
    <row r="118" spans="3:5">
      <c r="C118" s="317" t="s">
        <v>359</v>
      </c>
      <c r="D118" s="318">
        <v>3</v>
      </c>
      <c r="E118" s="300">
        <f>D118*100/D120</f>
        <v>0.47619047619047616</v>
      </c>
    </row>
    <row r="119" spans="3:5">
      <c r="C119" s="289" t="s">
        <v>520</v>
      </c>
      <c r="D119" s="289">
        <v>2</v>
      </c>
      <c r="E119" s="300">
        <f>D119*100/D120</f>
        <v>0.31746031746031744</v>
      </c>
    </row>
    <row r="120" spans="3:5">
      <c r="C120" s="289" t="s">
        <v>41</v>
      </c>
      <c r="D120" s="289">
        <f>SUM(D110:D119)</f>
        <v>630</v>
      </c>
    </row>
  </sheetData>
  <autoFilter ref="C51:E51">
    <sortState ref="C52:E71">
      <sortCondition descending="1" ref="E51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2"/>
  <sheetViews>
    <sheetView topLeftCell="A61" workbookViewId="0">
      <selection activeCell="A68" sqref="A68:XFD68"/>
    </sheetView>
  </sheetViews>
  <sheetFormatPr defaultRowHeight="20.25"/>
  <cols>
    <col min="3" max="3" width="15.69921875" customWidth="1"/>
  </cols>
  <sheetData>
    <row r="1" spans="1:21">
      <c r="C1" s="352" t="s">
        <v>891</v>
      </c>
    </row>
    <row r="2" spans="1:21">
      <c r="C2" s="352" t="s">
        <v>892</v>
      </c>
    </row>
    <row r="3" spans="1:21">
      <c r="A3" s="351"/>
      <c r="B3" s="351"/>
      <c r="C3" s="353" t="s">
        <v>559</v>
      </c>
      <c r="D3" s="353" t="s">
        <v>893</v>
      </c>
      <c r="E3" s="353" t="s">
        <v>894</v>
      </c>
      <c r="F3" s="353" t="s">
        <v>895</v>
      </c>
      <c r="G3" s="353" t="s">
        <v>896</v>
      </c>
      <c r="H3" s="353" t="s">
        <v>897</v>
      </c>
      <c r="I3" s="353" t="s">
        <v>898</v>
      </c>
      <c r="J3" s="353" t="s">
        <v>899</v>
      </c>
      <c r="K3" s="353" t="s">
        <v>900</v>
      </c>
      <c r="L3" s="353" t="s">
        <v>901</v>
      </c>
      <c r="M3" s="353" t="s">
        <v>902</v>
      </c>
      <c r="N3" s="353" t="s">
        <v>903</v>
      </c>
      <c r="O3" s="353" t="s">
        <v>904</v>
      </c>
      <c r="P3" s="353" t="s">
        <v>560</v>
      </c>
      <c r="Q3" s="353" t="s">
        <v>560</v>
      </c>
      <c r="R3" s="353" t="s">
        <v>561</v>
      </c>
      <c r="S3" s="353" t="s">
        <v>562</v>
      </c>
      <c r="T3" s="353" t="s">
        <v>563</v>
      </c>
      <c r="U3" s="353" t="s">
        <v>40</v>
      </c>
    </row>
    <row r="4" spans="1:21">
      <c r="A4" s="351"/>
      <c r="B4" s="351"/>
      <c r="C4" s="353" t="s">
        <v>855</v>
      </c>
      <c r="D4" s="353" t="s">
        <v>856</v>
      </c>
      <c r="E4" s="353" t="s">
        <v>856</v>
      </c>
      <c r="F4" s="353" t="s">
        <v>856</v>
      </c>
      <c r="G4" s="353" t="s">
        <v>856</v>
      </c>
      <c r="H4" s="353" t="s">
        <v>856</v>
      </c>
      <c r="I4" s="353" t="s">
        <v>856</v>
      </c>
      <c r="J4" s="353" t="s">
        <v>856</v>
      </c>
      <c r="K4" s="353" t="s">
        <v>856</v>
      </c>
      <c r="L4" s="353" t="s">
        <v>856</v>
      </c>
      <c r="M4" s="353" t="s">
        <v>856</v>
      </c>
      <c r="N4" s="353" t="s">
        <v>856</v>
      </c>
      <c r="O4" s="353" t="s">
        <v>856</v>
      </c>
      <c r="P4" s="353" t="s">
        <v>856</v>
      </c>
      <c r="Q4" s="353" t="s">
        <v>857</v>
      </c>
      <c r="R4" s="353" t="s">
        <v>858</v>
      </c>
      <c r="S4" s="353" t="s">
        <v>859</v>
      </c>
      <c r="T4" s="353" t="s">
        <v>860</v>
      </c>
      <c r="U4" s="353" t="s">
        <v>10</v>
      </c>
    </row>
    <row r="5" spans="1:21">
      <c r="A5" s="355" t="s">
        <v>906</v>
      </c>
      <c r="B5" s="355" t="s">
        <v>905</v>
      </c>
      <c r="C5" s="353" t="s">
        <v>564</v>
      </c>
      <c r="D5" s="353">
        <v>12528</v>
      </c>
      <c r="E5" s="353">
        <v>7060</v>
      </c>
      <c r="F5" s="353">
        <v>5405</v>
      </c>
      <c r="G5" s="353">
        <v>4319</v>
      </c>
      <c r="H5" s="353">
        <v>4152</v>
      </c>
      <c r="I5" s="353">
        <v>9545</v>
      </c>
      <c r="J5" s="353">
        <v>15570</v>
      </c>
      <c r="K5" s="353">
        <v>15642</v>
      </c>
      <c r="L5" s="353">
        <v>1978</v>
      </c>
      <c r="M5" s="353">
        <v>0</v>
      </c>
      <c r="N5" s="353">
        <v>0</v>
      </c>
      <c r="O5" s="353">
        <v>0</v>
      </c>
      <c r="P5" s="353">
        <v>76199</v>
      </c>
      <c r="Q5" s="353">
        <v>56</v>
      </c>
      <c r="R5" s="353">
        <v>115.33</v>
      </c>
      <c r="S5" s="353">
        <v>0.08</v>
      </c>
      <c r="T5" s="353">
        <v>7.0000000000000007E-2</v>
      </c>
      <c r="U5" s="353">
        <v>66071545</v>
      </c>
    </row>
    <row r="6" spans="1:21">
      <c r="A6" s="351"/>
      <c r="B6" s="357">
        <v>1</v>
      </c>
      <c r="C6" s="354" t="s">
        <v>573</v>
      </c>
      <c r="D6" s="354">
        <v>83</v>
      </c>
      <c r="E6" s="354">
        <v>57</v>
      </c>
      <c r="F6" s="354">
        <v>62</v>
      </c>
      <c r="G6" s="354">
        <v>174</v>
      </c>
      <c r="H6" s="354">
        <v>519</v>
      </c>
      <c r="I6" s="354">
        <v>2030</v>
      </c>
      <c r="J6" s="354">
        <v>2601</v>
      </c>
      <c r="K6" s="354">
        <v>1131</v>
      </c>
      <c r="L6" s="354">
        <v>78</v>
      </c>
      <c r="M6" s="354">
        <v>0</v>
      </c>
      <c r="N6" s="354">
        <v>0</v>
      </c>
      <c r="O6" s="354">
        <v>0</v>
      </c>
      <c r="P6" s="354">
        <v>6735</v>
      </c>
      <c r="Q6" s="354">
        <v>0</v>
      </c>
      <c r="R6" s="354">
        <v>518.35</v>
      </c>
      <c r="S6" s="354">
        <v>0</v>
      </c>
      <c r="T6" s="354">
        <v>0</v>
      </c>
      <c r="U6" s="354">
        <v>1299306</v>
      </c>
    </row>
    <row r="7" spans="1:21">
      <c r="A7" s="351"/>
      <c r="B7" s="357">
        <v>2</v>
      </c>
      <c r="C7" s="354" t="s">
        <v>574</v>
      </c>
      <c r="D7" s="354">
        <v>58</v>
      </c>
      <c r="E7" s="354">
        <v>34</v>
      </c>
      <c r="F7" s="354">
        <v>30</v>
      </c>
      <c r="G7" s="354">
        <v>58</v>
      </c>
      <c r="H7" s="354">
        <v>110</v>
      </c>
      <c r="I7" s="354">
        <v>211</v>
      </c>
      <c r="J7" s="354">
        <v>465</v>
      </c>
      <c r="K7" s="354">
        <v>303</v>
      </c>
      <c r="L7" s="354">
        <v>31</v>
      </c>
      <c r="M7" s="354">
        <v>0</v>
      </c>
      <c r="N7" s="354">
        <v>0</v>
      </c>
      <c r="O7" s="354">
        <v>0</v>
      </c>
      <c r="P7" s="354">
        <v>1300</v>
      </c>
      <c r="Q7" s="354">
        <v>0</v>
      </c>
      <c r="R7" s="354">
        <v>452.62</v>
      </c>
      <c r="S7" s="354">
        <v>0</v>
      </c>
      <c r="T7" s="354">
        <v>0</v>
      </c>
      <c r="U7" s="354">
        <v>287215</v>
      </c>
    </row>
    <row r="8" spans="1:21">
      <c r="A8" s="351"/>
      <c r="B8" s="357">
        <v>3</v>
      </c>
      <c r="C8" s="354" t="s">
        <v>644</v>
      </c>
      <c r="D8" s="354">
        <v>415</v>
      </c>
      <c r="E8" s="354">
        <v>248</v>
      </c>
      <c r="F8" s="354">
        <v>212</v>
      </c>
      <c r="G8" s="354">
        <v>107</v>
      </c>
      <c r="H8" s="354">
        <v>84</v>
      </c>
      <c r="I8" s="354">
        <v>163</v>
      </c>
      <c r="J8" s="354">
        <v>252</v>
      </c>
      <c r="K8" s="354">
        <v>345</v>
      </c>
      <c r="L8" s="354">
        <v>47</v>
      </c>
      <c r="M8" s="354">
        <v>0</v>
      </c>
      <c r="N8" s="354">
        <v>0</v>
      </c>
      <c r="O8" s="354">
        <v>0</v>
      </c>
      <c r="P8" s="354">
        <v>1873</v>
      </c>
      <c r="Q8" s="354">
        <v>0</v>
      </c>
      <c r="R8" s="354">
        <v>445.16</v>
      </c>
      <c r="S8" s="354">
        <v>0</v>
      </c>
      <c r="T8" s="354">
        <v>0</v>
      </c>
      <c r="U8" s="354">
        <v>420746</v>
      </c>
    </row>
    <row r="9" spans="1:21">
      <c r="A9" s="351"/>
      <c r="B9" s="357">
        <v>4</v>
      </c>
      <c r="C9" s="354" t="s">
        <v>571</v>
      </c>
      <c r="D9" s="354">
        <v>18</v>
      </c>
      <c r="E9" s="354">
        <v>36</v>
      </c>
      <c r="F9" s="354">
        <v>25</v>
      </c>
      <c r="G9" s="354">
        <v>25</v>
      </c>
      <c r="H9" s="354">
        <v>201</v>
      </c>
      <c r="I9" s="354">
        <v>420</v>
      </c>
      <c r="J9" s="354">
        <v>551</v>
      </c>
      <c r="K9" s="354">
        <v>368</v>
      </c>
      <c r="L9" s="354">
        <v>51</v>
      </c>
      <c r="M9" s="354">
        <v>0</v>
      </c>
      <c r="N9" s="354">
        <v>0</v>
      </c>
      <c r="O9" s="354">
        <v>0</v>
      </c>
      <c r="P9" s="354">
        <v>1695</v>
      </c>
      <c r="Q9" s="354">
        <v>1</v>
      </c>
      <c r="R9" s="354">
        <v>357.87</v>
      </c>
      <c r="S9" s="354">
        <v>0.21</v>
      </c>
      <c r="T9" s="354">
        <v>0.06</v>
      </c>
      <c r="U9" s="354">
        <v>473630</v>
      </c>
    </row>
    <row r="10" spans="1:21">
      <c r="A10" s="351"/>
      <c r="B10" s="357">
        <v>5</v>
      </c>
      <c r="C10" s="354" t="s">
        <v>568</v>
      </c>
      <c r="D10" s="354">
        <v>50</v>
      </c>
      <c r="E10" s="354">
        <v>20</v>
      </c>
      <c r="F10" s="354">
        <v>20</v>
      </c>
      <c r="G10" s="354">
        <v>17</v>
      </c>
      <c r="H10" s="354">
        <v>65</v>
      </c>
      <c r="I10" s="354">
        <v>258</v>
      </c>
      <c r="J10" s="354">
        <v>472</v>
      </c>
      <c r="K10" s="354">
        <v>410</v>
      </c>
      <c r="L10" s="354">
        <v>51</v>
      </c>
      <c r="M10" s="354">
        <v>0</v>
      </c>
      <c r="N10" s="354">
        <v>0</v>
      </c>
      <c r="O10" s="354">
        <v>0</v>
      </c>
      <c r="P10" s="354">
        <v>1363</v>
      </c>
      <c r="Q10" s="354">
        <v>1</v>
      </c>
      <c r="R10" s="354">
        <v>341.61</v>
      </c>
      <c r="S10" s="354">
        <v>0.25</v>
      </c>
      <c r="T10" s="354">
        <v>7.0000000000000007E-2</v>
      </c>
      <c r="U10" s="354">
        <v>398998</v>
      </c>
    </row>
    <row r="11" spans="1:21">
      <c r="A11" s="351"/>
      <c r="B11" s="357">
        <v>6</v>
      </c>
      <c r="C11" s="354" t="s">
        <v>645</v>
      </c>
      <c r="D11" s="354">
        <v>683</v>
      </c>
      <c r="E11" s="354">
        <v>363</v>
      </c>
      <c r="F11" s="354">
        <v>292</v>
      </c>
      <c r="G11" s="354">
        <v>147</v>
      </c>
      <c r="H11" s="354">
        <v>147</v>
      </c>
      <c r="I11" s="354">
        <v>267</v>
      </c>
      <c r="J11" s="354">
        <v>392</v>
      </c>
      <c r="K11" s="354">
        <v>584</v>
      </c>
      <c r="L11" s="354">
        <v>83</v>
      </c>
      <c r="M11" s="354">
        <v>0</v>
      </c>
      <c r="N11" s="354">
        <v>0</v>
      </c>
      <c r="O11" s="354">
        <v>0</v>
      </c>
      <c r="P11" s="354">
        <v>2958</v>
      </c>
      <c r="Q11" s="354">
        <v>0</v>
      </c>
      <c r="R11" s="354">
        <v>275.23</v>
      </c>
      <c r="S11" s="354">
        <v>0</v>
      </c>
      <c r="T11" s="354">
        <v>0</v>
      </c>
      <c r="U11" s="354">
        <v>1074726</v>
      </c>
    </row>
    <row r="12" spans="1:21">
      <c r="A12" s="351"/>
      <c r="B12" s="357">
        <v>7</v>
      </c>
      <c r="C12" s="354" t="s">
        <v>652</v>
      </c>
      <c r="D12" s="354">
        <v>268</v>
      </c>
      <c r="E12" s="354">
        <v>150</v>
      </c>
      <c r="F12" s="354">
        <v>80</v>
      </c>
      <c r="G12" s="354">
        <v>54</v>
      </c>
      <c r="H12" s="354">
        <v>50</v>
      </c>
      <c r="I12" s="354">
        <v>102</v>
      </c>
      <c r="J12" s="354">
        <v>227</v>
      </c>
      <c r="K12" s="354">
        <v>396</v>
      </c>
      <c r="L12" s="354">
        <v>50</v>
      </c>
      <c r="M12" s="354">
        <v>0</v>
      </c>
      <c r="N12" s="354">
        <v>0</v>
      </c>
      <c r="O12" s="354">
        <v>0</v>
      </c>
      <c r="P12" s="354">
        <v>1377</v>
      </c>
      <c r="Q12" s="354">
        <v>1</v>
      </c>
      <c r="R12" s="354">
        <v>264.24</v>
      </c>
      <c r="S12" s="354">
        <v>0.19</v>
      </c>
      <c r="T12" s="354">
        <v>7.0000000000000007E-2</v>
      </c>
      <c r="U12" s="354">
        <v>521109</v>
      </c>
    </row>
    <row r="13" spans="1:21">
      <c r="A13" s="351"/>
      <c r="B13" s="357">
        <v>8</v>
      </c>
      <c r="C13" s="354" t="s">
        <v>649</v>
      </c>
      <c r="D13" s="354">
        <v>903</v>
      </c>
      <c r="E13" s="354">
        <v>443</v>
      </c>
      <c r="F13" s="354">
        <v>250</v>
      </c>
      <c r="G13" s="354">
        <v>110</v>
      </c>
      <c r="H13" s="354">
        <v>144</v>
      </c>
      <c r="I13" s="354">
        <v>268</v>
      </c>
      <c r="J13" s="354">
        <v>401</v>
      </c>
      <c r="K13" s="354">
        <v>484</v>
      </c>
      <c r="L13" s="354">
        <v>83</v>
      </c>
      <c r="M13" s="354">
        <v>0</v>
      </c>
      <c r="N13" s="354">
        <v>0</v>
      </c>
      <c r="O13" s="354">
        <v>0</v>
      </c>
      <c r="P13" s="354">
        <v>3086</v>
      </c>
      <c r="Q13" s="354">
        <v>2</v>
      </c>
      <c r="R13" s="354">
        <v>215.58</v>
      </c>
      <c r="S13" s="354">
        <v>0.14000000000000001</v>
      </c>
      <c r="T13" s="354">
        <v>0.06</v>
      </c>
      <c r="U13" s="354">
        <v>1431512</v>
      </c>
    </row>
    <row r="14" spans="1:21">
      <c r="A14" s="351">
        <v>1</v>
      </c>
      <c r="B14" s="357">
        <v>9</v>
      </c>
      <c r="C14" s="358" t="s">
        <v>623</v>
      </c>
      <c r="D14" s="354">
        <v>26</v>
      </c>
      <c r="E14" s="354">
        <v>19</v>
      </c>
      <c r="F14" s="354">
        <v>27</v>
      </c>
      <c r="G14" s="354">
        <v>95</v>
      </c>
      <c r="H14" s="354">
        <v>113</v>
      </c>
      <c r="I14" s="354">
        <v>217</v>
      </c>
      <c r="J14" s="354">
        <v>265</v>
      </c>
      <c r="K14" s="354">
        <v>122</v>
      </c>
      <c r="L14" s="354">
        <v>18</v>
      </c>
      <c r="M14" s="354">
        <v>0</v>
      </c>
      <c r="N14" s="354">
        <v>0</v>
      </c>
      <c r="O14" s="354">
        <v>0</v>
      </c>
      <c r="P14" s="354">
        <v>902</v>
      </c>
      <c r="Q14" s="354">
        <v>0</v>
      </c>
      <c r="R14" s="354">
        <v>214.21</v>
      </c>
      <c r="S14" s="354">
        <v>0</v>
      </c>
      <c r="T14" s="354">
        <v>0</v>
      </c>
      <c r="U14" s="354">
        <v>421086</v>
      </c>
    </row>
    <row r="15" spans="1:21">
      <c r="A15" s="351"/>
      <c r="B15" s="357">
        <v>10</v>
      </c>
      <c r="C15" s="354" t="s">
        <v>653</v>
      </c>
      <c r="D15" s="354">
        <v>220</v>
      </c>
      <c r="E15" s="354">
        <v>170</v>
      </c>
      <c r="F15" s="354">
        <v>96</v>
      </c>
      <c r="G15" s="354">
        <v>64</v>
      </c>
      <c r="H15" s="354">
        <v>58</v>
      </c>
      <c r="I15" s="354">
        <v>108</v>
      </c>
      <c r="J15" s="354">
        <v>251</v>
      </c>
      <c r="K15" s="354">
        <v>486</v>
      </c>
      <c r="L15" s="354">
        <v>68</v>
      </c>
      <c r="M15" s="354">
        <v>0</v>
      </c>
      <c r="N15" s="354">
        <v>0</v>
      </c>
      <c r="O15" s="354">
        <v>0</v>
      </c>
      <c r="P15" s="354">
        <v>1521</v>
      </c>
      <c r="Q15" s="354">
        <v>2</v>
      </c>
      <c r="R15" s="354">
        <v>206.93</v>
      </c>
      <c r="S15" s="354">
        <v>0.27</v>
      </c>
      <c r="T15" s="354">
        <v>0.13</v>
      </c>
      <c r="U15" s="354">
        <v>735017</v>
      </c>
    </row>
    <row r="16" spans="1:21">
      <c r="A16" s="351"/>
      <c r="B16" s="357">
        <v>11</v>
      </c>
      <c r="C16" s="354" t="s">
        <v>654</v>
      </c>
      <c r="D16" s="354">
        <v>172</v>
      </c>
      <c r="E16" s="354">
        <v>103</v>
      </c>
      <c r="F16" s="354">
        <v>60</v>
      </c>
      <c r="G16" s="354">
        <v>60</v>
      </c>
      <c r="H16" s="354">
        <v>51</v>
      </c>
      <c r="I16" s="354">
        <v>82</v>
      </c>
      <c r="J16" s="354">
        <v>202</v>
      </c>
      <c r="K16" s="354">
        <v>290</v>
      </c>
      <c r="L16" s="354">
        <v>41</v>
      </c>
      <c r="M16" s="354">
        <v>0</v>
      </c>
      <c r="N16" s="354">
        <v>0</v>
      </c>
      <c r="O16" s="354">
        <v>0</v>
      </c>
      <c r="P16" s="354">
        <v>1061</v>
      </c>
      <c r="Q16" s="354">
        <v>2</v>
      </c>
      <c r="R16" s="354">
        <v>193.64</v>
      </c>
      <c r="S16" s="354">
        <v>0.37</v>
      </c>
      <c r="T16" s="354">
        <v>0.19</v>
      </c>
      <c r="U16" s="354">
        <v>547930</v>
      </c>
    </row>
    <row r="17" spans="1:21">
      <c r="A17" s="351"/>
      <c r="B17" s="357">
        <v>12</v>
      </c>
      <c r="C17" s="354" t="s">
        <v>580</v>
      </c>
      <c r="D17" s="354">
        <v>13</v>
      </c>
      <c r="E17" s="354">
        <v>18</v>
      </c>
      <c r="F17" s="354">
        <v>41</v>
      </c>
      <c r="G17" s="354">
        <v>45</v>
      </c>
      <c r="H17" s="354">
        <v>118</v>
      </c>
      <c r="I17" s="354">
        <v>397</v>
      </c>
      <c r="J17" s="354">
        <v>621</v>
      </c>
      <c r="K17" s="354">
        <v>530</v>
      </c>
      <c r="L17" s="354">
        <v>37</v>
      </c>
      <c r="M17" s="354">
        <v>0</v>
      </c>
      <c r="N17" s="354">
        <v>0</v>
      </c>
      <c r="O17" s="354">
        <v>0</v>
      </c>
      <c r="P17" s="354">
        <v>1820</v>
      </c>
      <c r="Q17" s="354">
        <v>2</v>
      </c>
      <c r="R17" s="354">
        <v>187.55</v>
      </c>
      <c r="S17" s="354">
        <v>0.21</v>
      </c>
      <c r="T17" s="354">
        <v>0.11</v>
      </c>
      <c r="U17" s="354">
        <v>970403</v>
      </c>
    </row>
    <row r="18" spans="1:21">
      <c r="A18" s="351"/>
      <c r="B18" s="357">
        <v>13</v>
      </c>
      <c r="C18" s="354" t="s">
        <v>605</v>
      </c>
      <c r="D18" s="354">
        <v>178</v>
      </c>
      <c r="E18" s="354">
        <v>94</v>
      </c>
      <c r="F18" s="354">
        <v>72</v>
      </c>
      <c r="G18" s="354">
        <v>47</v>
      </c>
      <c r="H18" s="354">
        <v>58</v>
      </c>
      <c r="I18" s="354">
        <v>91</v>
      </c>
      <c r="J18" s="354">
        <v>159</v>
      </c>
      <c r="K18" s="354">
        <v>172</v>
      </c>
      <c r="L18" s="354">
        <v>25</v>
      </c>
      <c r="M18" s="354">
        <v>0</v>
      </c>
      <c r="N18" s="354">
        <v>0</v>
      </c>
      <c r="O18" s="354">
        <v>0</v>
      </c>
      <c r="P18" s="354">
        <v>896</v>
      </c>
      <c r="Q18" s="354">
        <v>0</v>
      </c>
      <c r="R18" s="354">
        <v>185.39</v>
      </c>
      <c r="S18" s="354">
        <v>0</v>
      </c>
      <c r="T18" s="354">
        <v>0</v>
      </c>
      <c r="U18" s="354">
        <v>483305</v>
      </c>
    </row>
    <row r="19" spans="1:21">
      <c r="A19" s="351"/>
      <c r="B19" s="357">
        <v>14</v>
      </c>
      <c r="C19" s="354" t="s">
        <v>572</v>
      </c>
      <c r="D19" s="354">
        <v>23</v>
      </c>
      <c r="E19" s="354">
        <v>8</v>
      </c>
      <c r="F19" s="354">
        <v>4</v>
      </c>
      <c r="G19" s="354">
        <v>3</v>
      </c>
      <c r="H19" s="354">
        <v>42</v>
      </c>
      <c r="I19" s="354">
        <v>192</v>
      </c>
      <c r="J19" s="354">
        <v>281</v>
      </c>
      <c r="K19" s="354">
        <v>216</v>
      </c>
      <c r="L19" s="354">
        <v>43</v>
      </c>
      <c r="M19" s="354">
        <v>0</v>
      </c>
      <c r="N19" s="354">
        <v>0</v>
      </c>
      <c r="O19" s="354">
        <v>0</v>
      </c>
      <c r="P19" s="354">
        <v>812</v>
      </c>
      <c r="Q19" s="354">
        <v>0</v>
      </c>
      <c r="R19" s="354">
        <v>176.58</v>
      </c>
      <c r="S19" s="354">
        <v>0</v>
      </c>
      <c r="T19" s="354">
        <v>0</v>
      </c>
      <c r="U19" s="354">
        <v>459858</v>
      </c>
    </row>
    <row r="20" spans="1:21">
      <c r="A20" s="351">
        <v>2</v>
      </c>
      <c r="B20" s="357">
        <v>15</v>
      </c>
      <c r="C20" s="358" t="s">
        <v>626</v>
      </c>
      <c r="D20" s="354">
        <v>26</v>
      </c>
      <c r="E20" s="354">
        <v>20</v>
      </c>
      <c r="F20" s="354">
        <v>28</v>
      </c>
      <c r="G20" s="354">
        <v>98</v>
      </c>
      <c r="H20" s="354">
        <v>153</v>
      </c>
      <c r="I20" s="354">
        <v>256</v>
      </c>
      <c r="J20" s="354">
        <v>287</v>
      </c>
      <c r="K20" s="354">
        <v>225</v>
      </c>
      <c r="L20" s="354">
        <v>30</v>
      </c>
      <c r="M20" s="354">
        <v>0</v>
      </c>
      <c r="N20" s="354">
        <v>0</v>
      </c>
      <c r="O20" s="354">
        <v>0</v>
      </c>
      <c r="P20" s="354">
        <v>1123</v>
      </c>
      <c r="Q20" s="354">
        <v>0</v>
      </c>
      <c r="R20" s="354">
        <v>176.51</v>
      </c>
      <c r="S20" s="354">
        <v>0</v>
      </c>
      <c r="T20" s="354">
        <v>0</v>
      </c>
      <c r="U20" s="354">
        <v>636242</v>
      </c>
    </row>
    <row r="21" spans="1:21">
      <c r="A21" s="351">
        <v>3</v>
      </c>
      <c r="B21" s="357">
        <v>16</v>
      </c>
      <c r="C21" s="358" t="s">
        <v>637</v>
      </c>
      <c r="D21" s="354">
        <v>90</v>
      </c>
      <c r="E21" s="354">
        <v>103</v>
      </c>
      <c r="F21" s="354">
        <v>219</v>
      </c>
      <c r="G21" s="354">
        <v>258</v>
      </c>
      <c r="H21" s="354">
        <v>237</v>
      </c>
      <c r="I21" s="354">
        <v>483</v>
      </c>
      <c r="J21" s="354">
        <v>915</v>
      </c>
      <c r="K21" s="354">
        <v>873</v>
      </c>
      <c r="L21" s="354">
        <v>65</v>
      </c>
      <c r="M21" s="354">
        <v>0</v>
      </c>
      <c r="N21" s="354">
        <v>0</v>
      </c>
      <c r="O21" s="354">
        <v>0</v>
      </c>
      <c r="P21" s="354">
        <v>3243</v>
      </c>
      <c r="Q21" s="354">
        <v>3</v>
      </c>
      <c r="R21" s="354">
        <v>173.45</v>
      </c>
      <c r="S21" s="354">
        <v>0.16</v>
      </c>
      <c r="T21" s="354">
        <v>0.09</v>
      </c>
      <c r="U21" s="354">
        <v>1869708</v>
      </c>
    </row>
    <row r="22" spans="1:21">
      <c r="A22" s="351"/>
      <c r="B22" s="357">
        <v>17</v>
      </c>
      <c r="C22" s="354" t="s">
        <v>609</v>
      </c>
      <c r="D22" s="354">
        <v>890</v>
      </c>
      <c r="E22" s="354">
        <v>396</v>
      </c>
      <c r="F22" s="354">
        <v>297</v>
      </c>
      <c r="G22" s="354">
        <v>224</v>
      </c>
      <c r="H22" s="354">
        <v>124</v>
      </c>
      <c r="I22" s="354">
        <v>189</v>
      </c>
      <c r="J22" s="354">
        <v>209</v>
      </c>
      <c r="K22" s="354">
        <v>265</v>
      </c>
      <c r="L22" s="354">
        <v>60</v>
      </c>
      <c r="M22" s="354">
        <v>0</v>
      </c>
      <c r="N22" s="354">
        <v>0</v>
      </c>
      <c r="O22" s="354">
        <v>0</v>
      </c>
      <c r="P22" s="354">
        <v>2654</v>
      </c>
      <c r="Q22" s="354">
        <v>2</v>
      </c>
      <c r="R22" s="354">
        <v>165.21</v>
      </c>
      <c r="S22" s="354">
        <v>0.12</v>
      </c>
      <c r="T22" s="354">
        <v>0.08</v>
      </c>
      <c r="U22" s="354">
        <v>1606412</v>
      </c>
    </row>
    <row r="23" spans="1:21">
      <c r="A23" s="351"/>
      <c r="B23" s="357">
        <v>18</v>
      </c>
      <c r="C23" s="354" t="s">
        <v>579</v>
      </c>
      <c r="D23" s="354">
        <v>70</v>
      </c>
      <c r="E23" s="354">
        <v>47</v>
      </c>
      <c r="F23" s="354">
        <v>56</v>
      </c>
      <c r="G23" s="354">
        <v>104</v>
      </c>
      <c r="H23" s="354">
        <v>89</v>
      </c>
      <c r="I23" s="354">
        <v>193</v>
      </c>
      <c r="J23" s="354">
        <v>374</v>
      </c>
      <c r="K23" s="354">
        <v>312</v>
      </c>
      <c r="L23" s="354">
        <v>62</v>
      </c>
      <c r="M23" s="354">
        <v>0</v>
      </c>
      <c r="N23" s="354">
        <v>0</v>
      </c>
      <c r="O23" s="354">
        <v>0</v>
      </c>
      <c r="P23" s="354">
        <v>1307</v>
      </c>
      <c r="Q23" s="354">
        <v>0</v>
      </c>
      <c r="R23" s="354">
        <v>155.02000000000001</v>
      </c>
      <c r="S23" s="354">
        <v>0</v>
      </c>
      <c r="T23" s="354">
        <v>0</v>
      </c>
      <c r="U23" s="354">
        <v>843111</v>
      </c>
    </row>
    <row r="24" spans="1:21">
      <c r="A24" s="351"/>
      <c r="B24" s="357">
        <v>19</v>
      </c>
      <c r="C24" s="354" t="s">
        <v>610</v>
      </c>
      <c r="D24" s="354">
        <v>206</v>
      </c>
      <c r="E24" s="354">
        <v>103</v>
      </c>
      <c r="F24" s="354">
        <v>108</v>
      </c>
      <c r="G24" s="354">
        <v>131</v>
      </c>
      <c r="H24" s="354">
        <v>81</v>
      </c>
      <c r="I24" s="354">
        <v>157</v>
      </c>
      <c r="J24" s="354">
        <v>150</v>
      </c>
      <c r="K24" s="354">
        <v>184</v>
      </c>
      <c r="L24" s="354">
        <v>24</v>
      </c>
      <c r="M24" s="354">
        <v>0</v>
      </c>
      <c r="N24" s="354">
        <v>0</v>
      </c>
      <c r="O24" s="354">
        <v>0</v>
      </c>
      <c r="P24" s="354">
        <v>1144</v>
      </c>
      <c r="Q24" s="354">
        <v>0</v>
      </c>
      <c r="R24" s="354">
        <v>149.49</v>
      </c>
      <c r="S24" s="354">
        <v>0</v>
      </c>
      <c r="T24" s="354">
        <v>0</v>
      </c>
      <c r="U24" s="354">
        <v>765287</v>
      </c>
    </row>
    <row r="25" spans="1:21">
      <c r="A25" s="351"/>
      <c r="B25" s="357">
        <v>20</v>
      </c>
      <c r="C25" s="354" t="s">
        <v>643</v>
      </c>
      <c r="D25" s="354">
        <v>61</v>
      </c>
      <c r="E25" s="354">
        <v>46</v>
      </c>
      <c r="F25" s="354">
        <v>25</v>
      </c>
      <c r="G25" s="354">
        <v>29</v>
      </c>
      <c r="H25" s="354">
        <v>38</v>
      </c>
      <c r="I25" s="354">
        <v>44</v>
      </c>
      <c r="J25" s="354">
        <v>79</v>
      </c>
      <c r="K25" s="354">
        <v>68</v>
      </c>
      <c r="L25" s="354">
        <v>9</v>
      </c>
      <c r="M25" s="354">
        <v>0</v>
      </c>
      <c r="N25" s="354">
        <v>0</v>
      </c>
      <c r="O25" s="354">
        <v>0</v>
      </c>
      <c r="P25" s="354">
        <v>399</v>
      </c>
      <c r="Q25" s="354">
        <v>0</v>
      </c>
      <c r="R25" s="354">
        <v>149.30000000000001</v>
      </c>
      <c r="S25" s="354">
        <v>0</v>
      </c>
      <c r="T25" s="354">
        <v>0</v>
      </c>
      <c r="U25" s="354">
        <v>267250</v>
      </c>
    </row>
    <row r="26" spans="1:21">
      <c r="A26" s="351"/>
      <c r="B26" s="357">
        <v>21</v>
      </c>
      <c r="C26" s="354" t="s">
        <v>651</v>
      </c>
      <c r="D26" s="354">
        <v>91</v>
      </c>
      <c r="E26" s="354">
        <v>51</v>
      </c>
      <c r="F26" s="354">
        <v>19</v>
      </c>
      <c r="G26" s="354">
        <v>42</v>
      </c>
      <c r="H26" s="354">
        <v>38</v>
      </c>
      <c r="I26" s="354">
        <v>97</v>
      </c>
      <c r="J26" s="354">
        <v>220</v>
      </c>
      <c r="K26" s="354">
        <v>301</v>
      </c>
      <c r="L26" s="354">
        <v>37</v>
      </c>
      <c r="M26" s="354">
        <v>0</v>
      </c>
      <c r="N26" s="354">
        <v>0</v>
      </c>
      <c r="O26" s="354">
        <v>0</v>
      </c>
      <c r="P26" s="354">
        <v>896</v>
      </c>
      <c r="Q26" s="354">
        <v>0</v>
      </c>
      <c r="R26" s="354">
        <v>140.52000000000001</v>
      </c>
      <c r="S26" s="354">
        <v>0</v>
      </c>
      <c r="T26" s="354">
        <v>0</v>
      </c>
      <c r="U26" s="354">
        <v>637612</v>
      </c>
    </row>
    <row r="27" spans="1:21">
      <c r="A27" s="351"/>
      <c r="B27" s="357">
        <v>22</v>
      </c>
      <c r="C27" s="354" t="s">
        <v>570</v>
      </c>
      <c r="D27" s="354">
        <v>20</v>
      </c>
      <c r="E27" s="354">
        <v>8</v>
      </c>
      <c r="F27" s="354">
        <v>20</v>
      </c>
      <c r="G27" s="354">
        <v>38</v>
      </c>
      <c r="H27" s="354">
        <v>55</v>
      </c>
      <c r="I27" s="354">
        <v>98</v>
      </c>
      <c r="J27" s="354">
        <v>199</v>
      </c>
      <c r="K27" s="354">
        <v>149</v>
      </c>
      <c r="L27" s="354">
        <v>13</v>
      </c>
      <c r="M27" s="354">
        <v>0</v>
      </c>
      <c r="N27" s="354">
        <v>0</v>
      </c>
      <c r="O27" s="354">
        <v>0</v>
      </c>
      <c r="P27" s="354">
        <v>600</v>
      </c>
      <c r="Q27" s="354">
        <v>1</v>
      </c>
      <c r="R27" s="354">
        <v>140.02000000000001</v>
      </c>
      <c r="S27" s="354">
        <v>0.23</v>
      </c>
      <c r="T27" s="354">
        <v>0.17</v>
      </c>
      <c r="U27" s="354">
        <v>428499</v>
      </c>
    </row>
    <row r="28" spans="1:21">
      <c r="A28" s="351"/>
      <c r="B28" s="357">
        <v>23</v>
      </c>
      <c r="C28" s="354" t="s">
        <v>655</v>
      </c>
      <c r="D28" s="354">
        <v>143</v>
      </c>
      <c r="E28" s="354">
        <v>98</v>
      </c>
      <c r="F28" s="354">
        <v>75</v>
      </c>
      <c r="G28" s="354">
        <v>55</v>
      </c>
      <c r="H28" s="354">
        <v>43</v>
      </c>
      <c r="I28" s="354">
        <v>80</v>
      </c>
      <c r="J28" s="354">
        <v>211</v>
      </c>
      <c r="K28" s="354">
        <v>322</v>
      </c>
      <c r="L28" s="354">
        <v>30</v>
      </c>
      <c r="M28" s="354">
        <v>0</v>
      </c>
      <c r="N28" s="354">
        <v>0</v>
      </c>
      <c r="O28" s="354">
        <v>0</v>
      </c>
      <c r="P28" s="354">
        <v>1057</v>
      </c>
      <c r="Q28" s="354">
        <v>0</v>
      </c>
      <c r="R28" s="354">
        <v>129.43</v>
      </c>
      <c r="S28" s="354">
        <v>0</v>
      </c>
      <c r="T28" s="354">
        <v>0</v>
      </c>
      <c r="U28" s="354">
        <v>816642</v>
      </c>
    </row>
    <row r="29" spans="1:21">
      <c r="A29" s="351"/>
      <c r="B29" s="357">
        <v>24</v>
      </c>
      <c r="C29" s="354" t="s">
        <v>601</v>
      </c>
      <c r="D29" s="354">
        <v>369</v>
      </c>
      <c r="E29" s="354">
        <v>207</v>
      </c>
      <c r="F29" s="354">
        <v>142</v>
      </c>
      <c r="G29" s="354">
        <v>64</v>
      </c>
      <c r="H29" s="354">
        <v>19</v>
      </c>
      <c r="I29" s="354">
        <v>17</v>
      </c>
      <c r="J29" s="354">
        <v>28</v>
      </c>
      <c r="K29" s="354">
        <v>109</v>
      </c>
      <c r="L29" s="354">
        <v>23</v>
      </c>
      <c r="M29" s="354">
        <v>0</v>
      </c>
      <c r="N29" s="354">
        <v>0</v>
      </c>
      <c r="O29" s="354">
        <v>0</v>
      </c>
      <c r="P29" s="354">
        <v>978</v>
      </c>
      <c r="Q29" s="354">
        <v>2</v>
      </c>
      <c r="R29" s="354">
        <v>118.04</v>
      </c>
      <c r="S29" s="354">
        <v>0.24</v>
      </c>
      <c r="T29" s="354">
        <v>0.2</v>
      </c>
      <c r="U29" s="354">
        <v>828542</v>
      </c>
    </row>
    <row r="30" spans="1:21">
      <c r="A30" s="351"/>
      <c r="B30" s="357">
        <v>25</v>
      </c>
      <c r="C30" s="354" t="s">
        <v>578</v>
      </c>
      <c r="D30" s="354">
        <v>88</v>
      </c>
      <c r="E30" s="354">
        <v>56</v>
      </c>
      <c r="F30" s="354">
        <v>65</v>
      </c>
      <c r="G30" s="354">
        <v>54</v>
      </c>
      <c r="H30" s="354">
        <v>21</v>
      </c>
      <c r="I30" s="354">
        <v>45</v>
      </c>
      <c r="J30" s="354">
        <v>149</v>
      </c>
      <c r="K30" s="354">
        <v>185</v>
      </c>
      <c r="L30" s="354">
        <v>17</v>
      </c>
      <c r="M30" s="354">
        <v>0</v>
      </c>
      <c r="N30" s="354">
        <v>0</v>
      </c>
      <c r="O30" s="354">
        <v>0</v>
      </c>
      <c r="P30" s="354">
        <v>680</v>
      </c>
      <c r="Q30" s="354">
        <v>0</v>
      </c>
      <c r="R30" s="354">
        <v>117.29</v>
      </c>
      <c r="S30" s="354">
        <v>0</v>
      </c>
      <c r="T30" s="354">
        <v>0</v>
      </c>
      <c r="U30" s="354">
        <v>579759</v>
      </c>
    </row>
    <row r="31" spans="1:21">
      <c r="A31" s="351"/>
      <c r="B31" s="357">
        <v>26</v>
      </c>
      <c r="C31" s="354" t="s">
        <v>603</v>
      </c>
      <c r="D31" s="354">
        <v>259</v>
      </c>
      <c r="E31" s="354">
        <v>138</v>
      </c>
      <c r="F31" s="354">
        <v>80</v>
      </c>
      <c r="G31" s="354">
        <v>45</v>
      </c>
      <c r="H31" s="354">
        <v>12</v>
      </c>
      <c r="I31" s="354">
        <v>28</v>
      </c>
      <c r="J31" s="354">
        <v>40</v>
      </c>
      <c r="K31" s="354">
        <v>56</v>
      </c>
      <c r="L31" s="354">
        <v>19</v>
      </c>
      <c r="M31" s="354">
        <v>0</v>
      </c>
      <c r="N31" s="354">
        <v>0</v>
      </c>
      <c r="O31" s="354">
        <v>0</v>
      </c>
      <c r="P31" s="354">
        <v>677</v>
      </c>
      <c r="Q31" s="354">
        <v>0</v>
      </c>
      <c r="R31" s="354">
        <v>114.6</v>
      </c>
      <c r="S31" s="354">
        <v>0</v>
      </c>
      <c r="T31" s="354">
        <v>0</v>
      </c>
      <c r="U31" s="354">
        <v>590730</v>
      </c>
    </row>
    <row r="32" spans="1:21">
      <c r="A32" s="351"/>
      <c r="B32" s="357">
        <v>27</v>
      </c>
      <c r="C32" s="354" t="s">
        <v>582</v>
      </c>
      <c r="D32" s="354">
        <v>113</v>
      </c>
      <c r="E32" s="354">
        <v>66</v>
      </c>
      <c r="F32" s="354">
        <v>54</v>
      </c>
      <c r="G32" s="354">
        <v>28</v>
      </c>
      <c r="H32" s="354">
        <v>5</v>
      </c>
      <c r="I32" s="354">
        <v>5</v>
      </c>
      <c r="J32" s="354">
        <v>35</v>
      </c>
      <c r="K32" s="354">
        <v>47</v>
      </c>
      <c r="L32" s="354">
        <v>10</v>
      </c>
      <c r="M32" s="354">
        <v>0</v>
      </c>
      <c r="N32" s="354">
        <v>0</v>
      </c>
      <c r="O32" s="354">
        <v>0</v>
      </c>
      <c r="P32" s="354">
        <v>363</v>
      </c>
      <c r="Q32" s="354">
        <v>0</v>
      </c>
      <c r="R32" s="354">
        <v>114.42</v>
      </c>
      <c r="S32" s="354">
        <v>0</v>
      </c>
      <c r="T32" s="354">
        <v>0</v>
      </c>
      <c r="U32" s="354">
        <v>317263</v>
      </c>
    </row>
    <row r="33" spans="1:21">
      <c r="A33" s="351"/>
      <c r="B33" s="357">
        <v>28</v>
      </c>
      <c r="C33" s="354" t="s">
        <v>672</v>
      </c>
      <c r="D33" s="354">
        <v>464</v>
      </c>
      <c r="E33" s="354">
        <v>269</v>
      </c>
      <c r="F33" s="354">
        <v>159</v>
      </c>
      <c r="G33" s="354">
        <v>119</v>
      </c>
      <c r="H33" s="354">
        <v>82</v>
      </c>
      <c r="I33" s="354">
        <v>95</v>
      </c>
      <c r="J33" s="354">
        <v>178</v>
      </c>
      <c r="K33" s="354">
        <v>290</v>
      </c>
      <c r="L33" s="354">
        <v>57</v>
      </c>
      <c r="M33" s="354">
        <v>0</v>
      </c>
      <c r="N33" s="354">
        <v>0</v>
      </c>
      <c r="O33" s="354">
        <v>0</v>
      </c>
      <c r="P33" s="354">
        <v>1713</v>
      </c>
      <c r="Q33" s="354">
        <v>3</v>
      </c>
      <c r="R33" s="354">
        <v>111.01</v>
      </c>
      <c r="S33" s="354">
        <v>0.19</v>
      </c>
      <c r="T33" s="354">
        <v>0.18</v>
      </c>
      <c r="U33" s="354">
        <v>1543051</v>
      </c>
    </row>
    <row r="34" spans="1:21">
      <c r="A34" s="351"/>
      <c r="B34" s="357">
        <v>29</v>
      </c>
      <c r="C34" s="354" t="s">
        <v>576</v>
      </c>
      <c r="D34" s="354">
        <v>41</v>
      </c>
      <c r="E34" s="354">
        <v>38</v>
      </c>
      <c r="F34" s="354">
        <v>67</v>
      </c>
      <c r="G34" s="354">
        <v>46</v>
      </c>
      <c r="H34" s="354">
        <v>31</v>
      </c>
      <c r="I34" s="354">
        <v>50</v>
      </c>
      <c r="J34" s="354">
        <v>104</v>
      </c>
      <c r="K34" s="354">
        <v>99</v>
      </c>
      <c r="L34" s="354">
        <v>9</v>
      </c>
      <c r="M34" s="354">
        <v>0</v>
      </c>
      <c r="N34" s="354">
        <v>0</v>
      </c>
      <c r="O34" s="354">
        <v>0</v>
      </c>
      <c r="P34" s="354">
        <v>485</v>
      </c>
      <c r="Q34" s="354">
        <v>0</v>
      </c>
      <c r="R34" s="354">
        <v>109.91</v>
      </c>
      <c r="S34" s="354">
        <v>0</v>
      </c>
      <c r="T34" s="354">
        <v>0</v>
      </c>
      <c r="U34" s="354">
        <v>441289</v>
      </c>
    </row>
    <row r="35" spans="1:21">
      <c r="A35" s="351"/>
      <c r="B35" s="357">
        <v>30</v>
      </c>
      <c r="C35" s="354" t="s">
        <v>593</v>
      </c>
      <c r="D35" s="354">
        <v>88</v>
      </c>
      <c r="E35" s="354">
        <v>77</v>
      </c>
      <c r="F35" s="354">
        <v>48</v>
      </c>
      <c r="G35" s="354">
        <v>3</v>
      </c>
      <c r="H35" s="354">
        <v>9</v>
      </c>
      <c r="I35" s="354">
        <v>6</v>
      </c>
      <c r="J35" s="354">
        <v>18</v>
      </c>
      <c r="K35" s="354">
        <v>39</v>
      </c>
      <c r="L35" s="354">
        <v>9</v>
      </c>
      <c r="M35" s="354">
        <v>0</v>
      </c>
      <c r="N35" s="354">
        <v>0</v>
      </c>
      <c r="O35" s="354">
        <v>0</v>
      </c>
      <c r="P35" s="354">
        <v>297</v>
      </c>
      <c r="Q35" s="354">
        <v>0</v>
      </c>
      <c r="R35" s="354">
        <v>109.33</v>
      </c>
      <c r="S35" s="354">
        <v>0</v>
      </c>
      <c r="T35" s="354">
        <v>0</v>
      </c>
      <c r="U35" s="354">
        <v>271656</v>
      </c>
    </row>
    <row r="36" spans="1:21">
      <c r="A36" s="351"/>
      <c r="B36" s="357">
        <v>31</v>
      </c>
      <c r="C36" s="354" t="s">
        <v>577</v>
      </c>
      <c r="D36" s="354">
        <v>69</v>
      </c>
      <c r="E36" s="354">
        <v>26</v>
      </c>
      <c r="F36" s="354">
        <v>16</v>
      </c>
      <c r="G36" s="354">
        <v>33</v>
      </c>
      <c r="H36" s="354">
        <v>112</v>
      </c>
      <c r="I36" s="354">
        <v>179</v>
      </c>
      <c r="J36" s="354">
        <v>217</v>
      </c>
      <c r="K36" s="354">
        <v>72</v>
      </c>
      <c r="L36" s="354">
        <v>6</v>
      </c>
      <c r="M36" s="354">
        <v>0</v>
      </c>
      <c r="N36" s="354">
        <v>0</v>
      </c>
      <c r="O36" s="354">
        <v>0</v>
      </c>
      <c r="P36" s="354">
        <v>730</v>
      </c>
      <c r="Q36" s="354">
        <v>0</v>
      </c>
      <c r="R36" s="354">
        <v>106.12</v>
      </c>
      <c r="S36" s="354">
        <v>0</v>
      </c>
      <c r="T36" s="354">
        <v>0</v>
      </c>
      <c r="U36" s="354">
        <v>687927</v>
      </c>
    </row>
    <row r="37" spans="1:21">
      <c r="A37" s="351"/>
      <c r="B37" s="357">
        <v>32</v>
      </c>
      <c r="C37" s="354" t="s">
        <v>567</v>
      </c>
      <c r="D37" s="354">
        <v>54</v>
      </c>
      <c r="E37" s="354">
        <v>29</v>
      </c>
      <c r="F37" s="354">
        <v>28</v>
      </c>
      <c r="G37" s="354">
        <v>41</v>
      </c>
      <c r="H37" s="354">
        <v>69</v>
      </c>
      <c r="I37" s="354">
        <v>187</v>
      </c>
      <c r="J37" s="354">
        <v>696</v>
      </c>
      <c r="K37" s="354">
        <v>726</v>
      </c>
      <c r="L37" s="354">
        <v>44</v>
      </c>
      <c r="M37" s="354">
        <v>0</v>
      </c>
      <c r="N37" s="354">
        <v>0</v>
      </c>
      <c r="O37" s="354">
        <v>0</v>
      </c>
      <c r="P37" s="354">
        <v>1874</v>
      </c>
      <c r="Q37" s="354">
        <v>3</v>
      </c>
      <c r="R37" s="354">
        <v>104.41</v>
      </c>
      <c r="S37" s="354">
        <v>0.17</v>
      </c>
      <c r="T37" s="354">
        <v>0.16</v>
      </c>
      <c r="U37" s="354">
        <v>1794774</v>
      </c>
    </row>
    <row r="38" spans="1:21">
      <c r="A38" s="351">
        <v>4</v>
      </c>
      <c r="B38" s="357">
        <v>33</v>
      </c>
      <c r="C38" s="358" t="s">
        <v>631</v>
      </c>
      <c r="D38" s="354">
        <v>328</v>
      </c>
      <c r="E38" s="354">
        <v>206</v>
      </c>
      <c r="F38" s="354">
        <v>192</v>
      </c>
      <c r="G38" s="354">
        <v>184</v>
      </c>
      <c r="H38" s="354">
        <v>108</v>
      </c>
      <c r="I38" s="354">
        <v>298</v>
      </c>
      <c r="J38" s="354">
        <v>496</v>
      </c>
      <c r="K38" s="354">
        <v>792</v>
      </c>
      <c r="L38" s="354">
        <v>102</v>
      </c>
      <c r="M38" s="354">
        <v>0</v>
      </c>
      <c r="N38" s="354">
        <v>0</v>
      </c>
      <c r="O38" s="354">
        <v>0</v>
      </c>
      <c r="P38" s="354">
        <v>2706</v>
      </c>
      <c r="Q38" s="354">
        <v>2</v>
      </c>
      <c r="R38" s="354">
        <v>102.97</v>
      </c>
      <c r="S38" s="354">
        <v>0.08</v>
      </c>
      <c r="T38" s="354">
        <v>7.0000000000000007E-2</v>
      </c>
      <c r="U38" s="354">
        <v>2627927</v>
      </c>
    </row>
    <row r="39" spans="1:21">
      <c r="A39" s="351"/>
      <c r="B39" s="357">
        <v>34</v>
      </c>
      <c r="C39" s="354" t="s">
        <v>594</v>
      </c>
      <c r="D39" s="354">
        <v>152</v>
      </c>
      <c r="E39" s="354">
        <v>132</v>
      </c>
      <c r="F39" s="354">
        <v>64</v>
      </c>
      <c r="G39" s="354">
        <v>26</v>
      </c>
      <c r="H39" s="354">
        <v>15</v>
      </c>
      <c r="I39" s="354">
        <v>44</v>
      </c>
      <c r="J39" s="354">
        <v>100</v>
      </c>
      <c r="K39" s="354">
        <v>165</v>
      </c>
      <c r="L39" s="354">
        <v>27</v>
      </c>
      <c r="M39" s="354">
        <v>0</v>
      </c>
      <c r="N39" s="354">
        <v>0</v>
      </c>
      <c r="O39" s="354">
        <v>0</v>
      </c>
      <c r="P39" s="354">
        <v>725</v>
      </c>
      <c r="Q39" s="354">
        <v>0</v>
      </c>
      <c r="R39" s="354">
        <v>98.98</v>
      </c>
      <c r="S39" s="354">
        <v>0</v>
      </c>
      <c r="T39" s="354">
        <v>0</v>
      </c>
      <c r="U39" s="354">
        <v>732495</v>
      </c>
    </row>
    <row r="40" spans="1:21">
      <c r="A40" s="351"/>
      <c r="B40" s="357">
        <v>35</v>
      </c>
      <c r="C40" s="354" t="s">
        <v>599</v>
      </c>
      <c r="D40" s="354">
        <v>318</v>
      </c>
      <c r="E40" s="354">
        <v>149</v>
      </c>
      <c r="F40" s="354">
        <v>74</v>
      </c>
      <c r="G40" s="354">
        <v>42</v>
      </c>
      <c r="H40" s="354">
        <v>21</v>
      </c>
      <c r="I40" s="354">
        <v>70</v>
      </c>
      <c r="J40" s="354">
        <v>77</v>
      </c>
      <c r="K40" s="354">
        <v>98</v>
      </c>
      <c r="L40" s="354">
        <v>6</v>
      </c>
      <c r="M40" s="354">
        <v>0</v>
      </c>
      <c r="N40" s="354">
        <v>0</v>
      </c>
      <c r="O40" s="354">
        <v>0</v>
      </c>
      <c r="P40" s="354">
        <v>855</v>
      </c>
      <c r="Q40" s="354">
        <v>0</v>
      </c>
      <c r="R40" s="354">
        <v>98.81</v>
      </c>
      <c r="S40" s="354">
        <v>0</v>
      </c>
      <c r="T40" s="354">
        <v>0</v>
      </c>
      <c r="U40" s="354">
        <v>865276</v>
      </c>
    </row>
    <row r="41" spans="1:21">
      <c r="A41" s="351"/>
      <c r="B41" s="357">
        <v>36</v>
      </c>
      <c r="C41" s="354" t="s">
        <v>584</v>
      </c>
      <c r="D41" s="354">
        <v>90</v>
      </c>
      <c r="E41" s="354">
        <v>50</v>
      </c>
      <c r="F41" s="354">
        <v>74</v>
      </c>
      <c r="G41" s="354">
        <v>24</v>
      </c>
      <c r="H41" s="354">
        <v>5</v>
      </c>
      <c r="I41" s="354">
        <v>23</v>
      </c>
      <c r="J41" s="354">
        <v>18</v>
      </c>
      <c r="K41" s="354">
        <v>32</v>
      </c>
      <c r="L41" s="354">
        <v>1</v>
      </c>
      <c r="M41" s="354">
        <v>0</v>
      </c>
      <c r="N41" s="354">
        <v>0</v>
      </c>
      <c r="O41" s="354">
        <v>0</v>
      </c>
      <c r="P41" s="354">
        <v>317</v>
      </c>
      <c r="Q41" s="354">
        <v>0</v>
      </c>
      <c r="R41" s="354">
        <v>98.12</v>
      </c>
      <c r="S41" s="354">
        <v>0</v>
      </c>
      <c r="T41" s="354">
        <v>0</v>
      </c>
      <c r="U41" s="354">
        <v>323066</v>
      </c>
    </row>
    <row r="42" spans="1:21">
      <c r="A42" s="351"/>
      <c r="B42" s="357">
        <v>37</v>
      </c>
      <c r="C42" s="354" t="s">
        <v>604</v>
      </c>
      <c r="D42" s="354">
        <v>76</v>
      </c>
      <c r="E42" s="354">
        <v>51</v>
      </c>
      <c r="F42" s="354">
        <v>23</v>
      </c>
      <c r="G42" s="354">
        <v>11</v>
      </c>
      <c r="H42" s="354">
        <v>2</v>
      </c>
      <c r="I42" s="354">
        <v>6</v>
      </c>
      <c r="J42" s="354">
        <v>5</v>
      </c>
      <c r="K42" s="354">
        <v>8</v>
      </c>
      <c r="L42" s="354">
        <v>2</v>
      </c>
      <c r="M42" s="354">
        <v>0</v>
      </c>
      <c r="N42" s="354">
        <v>0</v>
      </c>
      <c r="O42" s="354">
        <v>0</v>
      </c>
      <c r="P42" s="354">
        <v>184</v>
      </c>
      <c r="Q42" s="354">
        <v>1</v>
      </c>
      <c r="R42" s="354">
        <v>97.5</v>
      </c>
      <c r="S42" s="354">
        <v>0.53</v>
      </c>
      <c r="T42" s="354">
        <v>0.54</v>
      </c>
      <c r="U42" s="354">
        <v>188723</v>
      </c>
    </row>
    <row r="43" spans="1:21">
      <c r="A43" s="351"/>
      <c r="B43" s="357">
        <v>38</v>
      </c>
      <c r="C43" s="354" t="s">
        <v>602</v>
      </c>
      <c r="D43" s="354">
        <v>313</v>
      </c>
      <c r="E43" s="354">
        <v>226</v>
      </c>
      <c r="F43" s="354">
        <v>137</v>
      </c>
      <c r="G43" s="354">
        <v>53</v>
      </c>
      <c r="H43" s="354">
        <v>14</v>
      </c>
      <c r="I43" s="354">
        <v>22</v>
      </c>
      <c r="J43" s="354">
        <v>42</v>
      </c>
      <c r="K43" s="354">
        <v>81</v>
      </c>
      <c r="L43" s="354">
        <v>12</v>
      </c>
      <c r="M43" s="354">
        <v>0</v>
      </c>
      <c r="N43" s="354">
        <v>0</v>
      </c>
      <c r="O43" s="354">
        <v>0</v>
      </c>
      <c r="P43" s="354">
        <v>900</v>
      </c>
      <c r="Q43" s="354">
        <v>2</v>
      </c>
      <c r="R43" s="354">
        <v>97.49</v>
      </c>
      <c r="S43" s="354">
        <v>0.22</v>
      </c>
      <c r="T43" s="354">
        <v>0.22</v>
      </c>
      <c r="U43" s="354">
        <v>923201</v>
      </c>
    </row>
    <row r="44" spans="1:21">
      <c r="A44" s="351"/>
      <c r="B44" s="357">
        <v>39</v>
      </c>
      <c r="C44" s="354" t="s">
        <v>642</v>
      </c>
      <c r="D44" s="354">
        <v>82</v>
      </c>
      <c r="E44" s="354">
        <v>41</v>
      </c>
      <c r="F44" s="354">
        <v>42</v>
      </c>
      <c r="G44" s="354">
        <v>33</v>
      </c>
      <c r="H44" s="354">
        <v>29</v>
      </c>
      <c r="I44" s="354">
        <v>56</v>
      </c>
      <c r="J44" s="354">
        <v>84</v>
      </c>
      <c r="K44" s="354">
        <v>88</v>
      </c>
      <c r="L44" s="354">
        <v>14</v>
      </c>
      <c r="M44" s="354">
        <v>0</v>
      </c>
      <c r="N44" s="354">
        <v>0</v>
      </c>
      <c r="O44" s="354">
        <v>0</v>
      </c>
      <c r="P44" s="354">
        <v>469</v>
      </c>
      <c r="Q44" s="354">
        <v>0</v>
      </c>
      <c r="R44" s="354">
        <v>97.49</v>
      </c>
      <c r="S44" s="354">
        <v>0</v>
      </c>
      <c r="T44" s="354">
        <v>0</v>
      </c>
      <c r="U44" s="354">
        <v>481089</v>
      </c>
    </row>
    <row r="45" spans="1:21">
      <c r="A45" s="351"/>
      <c r="B45" s="357">
        <v>40</v>
      </c>
      <c r="C45" s="354" t="s">
        <v>612</v>
      </c>
      <c r="D45" s="354">
        <v>23</v>
      </c>
      <c r="E45" s="354">
        <v>27</v>
      </c>
      <c r="F45" s="354">
        <v>22</v>
      </c>
      <c r="G45" s="354">
        <v>34</v>
      </c>
      <c r="H45" s="354">
        <v>48</v>
      </c>
      <c r="I45" s="354">
        <v>20</v>
      </c>
      <c r="J45" s="354">
        <v>23</v>
      </c>
      <c r="K45" s="354">
        <v>19</v>
      </c>
      <c r="L45" s="354">
        <v>4</v>
      </c>
      <c r="M45" s="354">
        <v>0</v>
      </c>
      <c r="N45" s="354">
        <v>0</v>
      </c>
      <c r="O45" s="354">
        <v>0</v>
      </c>
      <c r="P45" s="354">
        <v>220</v>
      </c>
      <c r="Q45" s="354">
        <v>0</v>
      </c>
      <c r="R45" s="354">
        <v>96.73</v>
      </c>
      <c r="S45" s="354">
        <v>0</v>
      </c>
      <c r="T45" s="354">
        <v>0</v>
      </c>
      <c r="U45" s="354">
        <v>227430</v>
      </c>
    </row>
    <row r="46" spans="1:21">
      <c r="A46" s="351">
        <v>5</v>
      </c>
      <c r="B46" s="357">
        <v>41</v>
      </c>
      <c r="C46" s="358" t="s">
        <v>624</v>
      </c>
      <c r="D46" s="354">
        <v>9</v>
      </c>
      <c r="E46" s="354">
        <v>9</v>
      </c>
      <c r="F46" s="354">
        <v>7</v>
      </c>
      <c r="G46" s="354">
        <v>32</v>
      </c>
      <c r="H46" s="354">
        <v>18</v>
      </c>
      <c r="I46" s="354">
        <v>85</v>
      </c>
      <c r="J46" s="354">
        <v>113</v>
      </c>
      <c r="K46" s="354">
        <v>168</v>
      </c>
      <c r="L46" s="354">
        <v>18</v>
      </c>
      <c r="M46" s="354">
        <v>0</v>
      </c>
      <c r="N46" s="354">
        <v>0</v>
      </c>
      <c r="O46" s="354">
        <v>0</v>
      </c>
      <c r="P46" s="354">
        <v>459</v>
      </c>
      <c r="Q46" s="354">
        <v>2</v>
      </c>
      <c r="R46" s="354">
        <v>90.43</v>
      </c>
      <c r="S46" s="354">
        <v>0.39</v>
      </c>
      <c r="T46" s="354">
        <v>0.44</v>
      </c>
      <c r="U46" s="354">
        <v>507599</v>
      </c>
    </row>
    <row r="47" spans="1:21">
      <c r="A47" s="351"/>
      <c r="B47" s="357">
        <v>42</v>
      </c>
      <c r="C47" s="354" t="s">
        <v>585</v>
      </c>
      <c r="D47" s="354">
        <v>87</v>
      </c>
      <c r="E47" s="354">
        <v>54</v>
      </c>
      <c r="F47" s="354">
        <v>69</v>
      </c>
      <c r="G47" s="354">
        <v>83</v>
      </c>
      <c r="H47" s="354">
        <v>38</v>
      </c>
      <c r="I47" s="354">
        <v>66</v>
      </c>
      <c r="J47" s="354">
        <v>133</v>
      </c>
      <c r="K47" s="354">
        <v>97</v>
      </c>
      <c r="L47" s="354">
        <v>12</v>
      </c>
      <c r="M47" s="354">
        <v>0</v>
      </c>
      <c r="N47" s="354">
        <v>0</v>
      </c>
      <c r="O47" s="354">
        <v>0</v>
      </c>
      <c r="P47" s="354">
        <v>639</v>
      </c>
      <c r="Q47" s="354">
        <v>1</v>
      </c>
      <c r="R47" s="354">
        <v>90.4</v>
      </c>
      <c r="S47" s="354">
        <v>0.14000000000000001</v>
      </c>
      <c r="T47" s="354">
        <v>0.16</v>
      </c>
      <c r="U47" s="354">
        <v>706861</v>
      </c>
    </row>
    <row r="48" spans="1:21">
      <c r="A48" s="351">
        <v>6</v>
      </c>
      <c r="B48" s="357">
        <v>43</v>
      </c>
      <c r="C48" s="358" t="s">
        <v>640</v>
      </c>
      <c r="D48" s="354">
        <v>11</v>
      </c>
      <c r="E48" s="354">
        <v>3</v>
      </c>
      <c r="F48" s="354">
        <v>7</v>
      </c>
      <c r="G48" s="354">
        <v>25</v>
      </c>
      <c r="H48" s="354">
        <v>32</v>
      </c>
      <c r="I48" s="354">
        <v>64</v>
      </c>
      <c r="J48" s="354">
        <v>70</v>
      </c>
      <c r="K48" s="354">
        <v>96</v>
      </c>
      <c r="L48" s="354">
        <v>9</v>
      </c>
      <c r="M48" s="354">
        <v>0</v>
      </c>
      <c r="N48" s="354">
        <v>0</v>
      </c>
      <c r="O48" s="354">
        <v>0</v>
      </c>
      <c r="P48" s="354">
        <v>317</v>
      </c>
      <c r="Q48" s="354">
        <v>1</v>
      </c>
      <c r="R48" s="354">
        <v>90.16</v>
      </c>
      <c r="S48" s="354">
        <v>0.28000000000000003</v>
      </c>
      <c r="T48" s="354">
        <v>0.32</v>
      </c>
      <c r="U48" s="354">
        <v>351592</v>
      </c>
    </row>
    <row r="49" spans="1:21">
      <c r="A49" s="351"/>
      <c r="B49" s="357">
        <v>44</v>
      </c>
      <c r="C49" s="354" t="s">
        <v>611</v>
      </c>
      <c r="D49" s="354">
        <v>58</v>
      </c>
      <c r="E49" s="354">
        <v>54</v>
      </c>
      <c r="F49" s="354">
        <v>35</v>
      </c>
      <c r="G49" s="354">
        <v>43</v>
      </c>
      <c r="H49" s="354">
        <v>41</v>
      </c>
      <c r="I49" s="354">
        <v>59</v>
      </c>
      <c r="J49" s="354">
        <v>95</v>
      </c>
      <c r="K49" s="354">
        <v>83</v>
      </c>
      <c r="L49" s="354">
        <v>12</v>
      </c>
      <c r="M49" s="354">
        <v>0</v>
      </c>
      <c r="N49" s="354">
        <v>0</v>
      </c>
      <c r="O49" s="354">
        <v>0</v>
      </c>
      <c r="P49" s="354">
        <v>480</v>
      </c>
      <c r="Q49" s="354">
        <v>0</v>
      </c>
      <c r="R49" s="354">
        <v>89.5</v>
      </c>
      <c r="S49" s="354">
        <v>0</v>
      </c>
      <c r="T49" s="354">
        <v>0</v>
      </c>
      <c r="U49" s="354">
        <v>536290</v>
      </c>
    </row>
    <row r="50" spans="1:21">
      <c r="A50" s="351"/>
      <c r="B50" s="357">
        <v>45</v>
      </c>
      <c r="C50" s="354" t="s">
        <v>586</v>
      </c>
      <c r="D50" s="354">
        <v>64</v>
      </c>
      <c r="E50" s="354">
        <v>58</v>
      </c>
      <c r="F50" s="354">
        <v>55</v>
      </c>
      <c r="G50" s="354">
        <v>51</v>
      </c>
      <c r="H50" s="354">
        <v>18</v>
      </c>
      <c r="I50" s="354">
        <v>42</v>
      </c>
      <c r="J50" s="354">
        <v>80</v>
      </c>
      <c r="K50" s="354">
        <v>78</v>
      </c>
      <c r="L50" s="354">
        <v>11</v>
      </c>
      <c r="M50" s="354">
        <v>0</v>
      </c>
      <c r="N50" s="354">
        <v>0</v>
      </c>
      <c r="O50" s="354">
        <v>0</v>
      </c>
      <c r="P50" s="354">
        <v>457</v>
      </c>
      <c r="Q50" s="354">
        <v>0</v>
      </c>
      <c r="R50" s="354">
        <v>87.23</v>
      </c>
      <c r="S50" s="354">
        <v>0</v>
      </c>
      <c r="T50" s="354">
        <v>0</v>
      </c>
      <c r="U50" s="354">
        <v>523925</v>
      </c>
    </row>
    <row r="51" spans="1:21">
      <c r="A51" s="351"/>
      <c r="B51" s="357">
        <v>46</v>
      </c>
      <c r="C51" s="354" t="s">
        <v>608</v>
      </c>
      <c r="D51" s="354">
        <v>488</v>
      </c>
      <c r="E51" s="354">
        <v>190</v>
      </c>
      <c r="F51" s="354">
        <v>132</v>
      </c>
      <c r="G51" s="354">
        <v>61</v>
      </c>
      <c r="H51" s="354">
        <v>34</v>
      </c>
      <c r="I51" s="354">
        <v>54</v>
      </c>
      <c r="J51" s="354">
        <v>66</v>
      </c>
      <c r="K51" s="354">
        <v>128</v>
      </c>
      <c r="L51" s="354">
        <v>18</v>
      </c>
      <c r="M51" s="354">
        <v>0</v>
      </c>
      <c r="N51" s="354">
        <v>0</v>
      </c>
      <c r="O51" s="354">
        <v>0</v>
      </c>
      <c r="P51" s="354">
        <v>1171</v>
      </c>
      <c r="Q51" s="354">
        <v>0</v>
      </c>
      <c r="R51" s="354">
        <v>85.69</v>
      </c>
      <c r="S51" s="354">
        <v>0</v>
      </c>
      <c r="T51" s="354">
        <v>0</v>
      </c>
      <c r="U51" s="354">
        <v>1366598</v>
      </c>
    </row>
    <row r="52" spans="1:21">
      <c r="A52" s="351"/>
      <c r="B52" s="357">
        <v>47</v>
      </c>
      <c r="C52" s="354" t="s">
        <v>569</v>
      </c>
      <c r="D52" s="354">
        <v>54</v>
      </c>
      <c r="E52" s="354">
        <v>32</v>
      </c>
      <c r="F52" s="354">
        <v>47</v>
      </c>
      <c r="G52" s="354">
        <v>39</v>
      </c>
      <c r="H52" s="354">
        <v>38</v>
      </c>
      <c r="I52" s="354">
        <v>58</v>
      </c>
      <c r="J52" s="354">
        <v>138</v>
      </c>
      <c r="K52" s="354">
        <v>153</v>
      </c>
      <c r="L52" s="354">
        <v>18</v>
      </c>
      <c r="M52" s="354">
        <v>0</v>
      </c>
      <c r="N52" s="354">
        <v>0</v>
      </c>
      <c r="O52" s="354">
        <v>0</v>
      </c>
      <c r="P52" s="354">
        <v>577</v>
      </c>
      <c r="Q52" s="354">
        <v>0</v>
      </c>
      <c r="R52" s="354">
        <v>80.680000000000007</v>
      </c>
      <c r="S52" s="354">
        <v>0</v>
      </c>
      <c r="T52" s="354">
        <v>0</v>
      </c>
      <c r="U52" s="354">
        <v>715133</v>
      </c>
    </row>
    <row r="53" spans="1:21">
      <c r="A53" s="351"/>
      <c r="B53" s="357">
        <v>48</v>
      </c>
      <c r="C53" s="354" t="s">
        <v>583</v>
      </c>
      <c r="D53" s="354">
        <v>217</v>
      </c>
      <c r="E53" s="354">
        <v>147</v>
      </c>
      <c r="F53" s="354">
        <v>115</v>
      </c>
      <c r="G53" s="354">
        <v>89</v>
      </c>
      <c r="H53" s="354">
        <v>39</v>
      </c>
      <c r="I53" s="354">
        <v>42</v>
      </c>
      <c r="J53" s="354">
        <v>59</v>
      </c>
      <c r="K53" s="354">
        <v>86</v>
      </c>
      <c r="L53" s="354">
        <v>16</v>
      </c>
      <c r="M53" s="354">
        <v>0</v>
      </c>
      <c r="N53" s="354">
        <v>0</v>
      </c>
      <c r="O53" s="354">
        <v>0</v>
      </c>
      <c r="P53" s="354">
        <v>810</v>
      </c>
      <c r="Q53" s="354">
        <v>1</v>
      </c>
      <c r="R53" s="354">
        <v>79</v>
      </c>
      <c r="S53" s="354">
        <v>0.1</v>
      </c>
      <c r="T53" s="354">
        <v>0.12</v>
      </c>
      <c r="U53" s="354">
        <v>1025348</v>
      </c>
    </row>
    <row r="54" spans="1:21">
      <c r="A54" s="351"/>
      <c r="B54" s="357">
        <v>49</v>
      </c>
      <c r="C54" s="354" t="s">
        <v>606</v>
      </c>
      <c r="D54" s="354">
        <v>126</v>
      </c>
      <c r="E54" s="354">
        <v>72</v>
      </c>
      <c r="F54" s="354">
        <v>54</v>
      </c>
      <c r="G54" s="354">
        <v>22</v>
      </c>
      <c r="H54" s="354">
        <v>21</v>
      </c>
      <c r="I54" s="354">
        <v>41</v>
      </c>
      <c r="J54" s="354">
        <v>41</v>
      </c>
      <c r="K54" s="354">
        <v>42</v>
      </c>
      <c r="L54" s="354">
        <v>7</v>
      </c>
      <c r="M54" s="354">
        <v>0</v>
      </c>
      <c r="N54" s="354">
        <v>0</v>
      </c>
      <c r="O54" s="354">
        <v>0</v>
      </c>
      <c r="P54" s="354">
        <v>426</v>
      </c>
      <c r="Q54" s="354">
        <v>0</v>
      </c>
      <c r="R54" s="354">
        <v>77.150000000000006</v>
      </c>
      <c r="S54" s="354">
        <v>0</v>
      </c>
      <c r="T54" s="354">
        <v>0</v>
      </c>
      <c r="U54" s="354">
        <v>552137</v>
      </c>
    </row>
    <row r="55" spans="1:21">
      <c r="A55" s="351">
        <v>7</v>
      </c>
      <c r="B55" s="357">
        <v>50</v>
      </c>
      <c r="C55" s="358" t="s">
        <v>627</v>
      </c>
      <c r="D55" s="354">
        <v>7</v>
      </c>
      <c r="E55" s="354">
        <v>1</v>
      </c>
      <c r="F55" s="354">
        <v>7</v>
      </c>
      <c r="G55" s="354">
        <v>7</v>
      </c>
      <c r="H55" s="354">
        <v>22</v>
      </c>
      <c r="I55" s="354">
        <v>77</v>
      </c>
      <c r="J55" s="354">
        <v>147</v>
      </c>
      <c r="K55" s="354">
        <v>120</v>
      </c>
      <c r="L55" s="354">
        <v>9</v>
      </c>
      <c r="M55" s="354">
        <v>0</v>
      </c>
      <c r="N55" s="354">
        <v>0</v>
      </c>
      <c r="O55" s="354">
        <v>0</v>
      </c>
      <c r="P55" s="354">
        <v>397</v>
      </c>
      <c r="Q55" s="354">
        <v>0</v>
      </c>
      <c r="R55" s="354">
        <v>77.099999999999994</v>
      </c>
      <c r="S55" s="354">
        <v>0</v>
      </c>
      <c r="T55" s="354">
        <v>0</v>
      </c>
      <c r="U55" s="354">
        <v>514909</v>
      </c>
    </row>
    <row r="56" spans="1:21">
      <c r="A56" s="351"/>
      <c r="B56" s="357">
        <v>51</v>
      </c>
      <c r="C56" s="354" t="s">
        <v>588</v>
      </c>
      <c r="D56" s="354">
        <v>1539</v>
      </c>
      <c r="E56" s="354">
        <v>628</v>
      </c>
      <c r="F56" s="354">
        <v>336</v>
      </c>
      <c r="G56" s="354">
        <v>216</v>
      </c>
      <c r="H56" s="354">
        <v>136</v>
      </c>
      <c r="I56" s="354">
        <v>230</v>
      </c>
      <c r="J56" s="354">
        <v>398</v>
      </c>
      <c r="K56" s="354">
        <v>599</v>
      </c>
      <c r="L56" s="354">
        <v>106</v>
      </c>
      <c r="M56" s="354">
        <v>0</v>
      </c>
      <c r="N56" s="354">
        <v>0</v>
      </c>
      <c r="O56" s="354">
        <v>0</v>
      </c>
      <c r="P56" s="354">
        <v>4188</v>
      </c>
      <c r="Q56" s="354">
        <v>3</v>
      </c>
      <c r="R56" s="354">
        <v>76.38</v>
      </c>
      <c r="S56" s="354">
        <v>0.05</v>
      </c>
      <c r="T56" s="354">
        <v>7.0000000000000007E-2</v>
      </c>
      <c r="U56" s="354">
        <v>5483259</v>
      </c>
    </row>
    <row r="57" spans="1:21">
      <c r="A57" s="351"/>
      <c r="B57" s="357">
        <v>52</v>
      </c>
      <c r="C57" s="354" t="s">
        <v>647</v>
      </c>
      <c r="D57" s="354">
        <v>118</v>
      </c>
      <c r="E57" s="354">
        <v>57</v>
      </c>
      <c r="F57" s="354">
        <v>51</v>
      </c>
      <c r="G57" s="354">
        <v>26</v>
      </c>
      <c r="H57" s="354">
        <v>19</v>
      </c>
      <c r="I57" s="354">
        <v>23</v>
      </c>
      <c r="J57" s="354">
        <v>26</v>
      </c>
      <c r="K57" s="354">
        <v>58</v>
      </c>
      <c r="L57" s="354">
        <v>6</v>
      </c>
      <c r="M57" s="354">
        <v>0</v>
      </c>
      <c r="N57" s="354">
        <v>0</v>
      </c>
      <c r="O57" s="354">
        <v>0</v>
      </c>
      <c r="P57" s="354">
        <v>384</v>
      </c>
      <c r="Q57" s="354">
        <v>0</v>
      </c>
      <c r="R57" s="354">
        <v>75.42</v>
      </c>
      <c r="S57" s="354">
        <v>0</v>
      </c>
      <c r="T57" s="354">
        <v>0</v>
      </c>
      <c r="U57" s="354">
        <v>509122</v>
      </c>
    </row>
    <row r="58" spans="1:21">
      <c r="A58" s="351"/>
      <c r="B58" s="357">
        <v>53</v>
      </c>
      <c r="C58" s="354" t="s">
        <v>592</v>
      </c>
      <c r="D58" s="354">
        <v>245</v>
      </c>
      <c r="E58" s="354">
        <v>135</v>
      </c>
      <c r="F58" s="354">
        <v>74</v>
      </c>
      <c r="G58" s="354">
        <v>26</v>
      </c>
      <c r="H58" s="354">
        <v>13</v>
      </c>
      <c r="I58" s="354">
        <v>26</v>
      </c>
      <c r="J58" s="354">
        <v>31</v>
      </c>
      <c r="K58" s="354">
        <v>57</v>
      </c>
      <c r="L58" s="354">
        <v>1</v>
      </c>
      <c r="M58" s="354">
        <v>0</v>
      </c>
      <c r="N58" s="354">
        <v>0</v>
      </c>
      <c r="O58" s="354">
        <v>0</v>
      </c>
      <c r="P58" s="354">
        <v>608</v>
      </c>
      <c r="Q58" s="354">
        <v>1</v>
      </c>
      <c r="R58" s="354">
        <v>74.03</v>
      </c>
      <c r="S58" s="354">
        <v>0.12</v>
      </c>
      <c r="T58" s="354">
        <v>0.16</v>
      </c>
      <c r="U58" s="354">
        <v>821261</v>
      </c>
    </row>
    <row r="59" spans="1:21">
      <c r="A59" s="351"/>
      <c r="B59" s="357">
        <v>54</v>
      </c>
      <c r="C59" s="354" t="s">
        <v>591</v>
      </c>
      <c r="D59" s="354">
        <v>348</v>
      </c>
      <c r="E59" s="354">
        <v>158</v>
      </c>
      <c r="F59" s="354">
        <v>102</v>
      </c>
      <c r="G59" s="354">
        <v>44</v>
      </c>
      <c r="H59" s="354">
        <v>19</v>
      </c>
      <c r="I59" s="354">
        <v>26</v>
      </c>
      <c r="J59" s="354">
        <v>50</v>
      </c>
      <c r="K59" s="354">
        <v>116</v>
      </c>
      <c r="L59" s="354">
        <v>22</v>
      </c>
      <c r="M59" s="354">
        <v>0</v>
      </c>
      <c r="N59" s="354">
        <v>0</v>
      </c>
      <c r="O59" s="354">
        <v>0</v>
      </c>
      <c r="P59" s="354">
        <v>885</v>
      </c>
      <c r="Q59" s="354">
        <v>2</v>
      </c>
      <c r="R59" s="354">
        <v>73.12</v>
      </c>
      <c r="S59" s="354">
        <v>0.17</v>
      </c>
      <c r="T59" s="354">
        <v>0.23</v>
      </c>
      <c r="U59" s="354">
        <v>1210365</v>
      </c>
    </row>
    <row r="60" spans="1:21">
      <c r="A60" s="351"/>
      <c r="B60" s="357">
        <v>55</v>
      </c>
      <c r="C60" s="354" t="s">
        <v>600</v>
      </c>
      <c r="D60" s="354">
        <v>236</v>
      </c>
      <c r="E60" s="354">
        <v>121</v>
      </c>
      <c r="F60" s="354">
        <v>84</v>
      </c>
      <c r="G60" s="354">
        <v>30</v>
      </c>
      <c r="H60" s="354">
        <v>13</v>
      </c>
      <c r="I60" s="354">
        <v>54</v>
      </c>
      <c r="J60" s="354">
        <v>54</v>
      </c>
      <c r="K60" s="354">
        <v>41</v>
      </c>
      <c r="L60" s="354">
        <v>4</v>
      </c>
      <c r="M60" s="354">
        <v>0</v>
      </c>
      <c r="N60" s="354">
        <v>0</v>
      </c>
      <c r="O60" s="354">
        <v>0</v>
      </c>
      <c r="P60" s="354">
        <v>637</v>
      </c>
      <c r="Q60" s="354">
        <v>1</v>
      </c>
      <c r="R60" s="354">
        <v>71.19</v>
      </c>
      <c r="S60" s="354">
        <v>0.11</v>
      </c>
      <c r="T60" s="354">
        <v>0.16</v>
      </c>
      <c r="U60" s="354">
        <v>894781</v>
      </c>
    </row>
    <row r="61" spans="1:21">
      <c r="A61" s="351"/>
      <c r="B61" s="357">
        <v>56</v>
      </c>
      <c r="C61" s="354" t="s">
        <v>646</v>
      </c>
      <c r="D61" s="354">
        <v>17</v>
      </c>
      <c r="E61" s="354">
        <v>12</v>
      </c>
      <c r="F61" s="354">
        <v>7</v>
      </c>
      <c r="G61" s="354">
        <v>8</v>
      </c>
      <c r="H61" s="354">
        <v>5</v>
      </c>
      <c r="I61" s="354">
        <v>11</v>
      </c>
      <c r="J61" s="354">
        <v>32</v>
      </c>
      <c r="K61" s="354">
        <v>35</v>
      </c>
      <c r="L61" s="354">
        <v>7</v>
      </c>
      <c r="M61" s="354">
        <v>0</v>
      </c>
      <c r="N61" s="354">
        <v>0</v>
      </c>
      <c r="O61" s="354">
        <v>0</v>
      </c>
      <c r="P61" s="354">
        <v>134</v>
      </c>
      <c r="Q61" s="354">
        <v>0</v>
      </c>
      <c r="R61" s="354">
        <v>69.14</v>
      </c>
      <c r="S61" s="354">
        <v>0</v>
      </c>
      <c r="T61" s="354">
        <v>0</v>
      </c>
      <c r="U61" s="354">
        <v>193799</v>
      </c>
    </row>
    <row r="62" spans="1:21">
      <c r="A62" s="351">
        <v>8</v>
      </c>
      <c r="B62" s="357">
        <v>57</v>
      </c>
      <c r="C62" s="358" t="s">
        <v>632</v>
      </c>
      <c r="D62" s="354">
        <v>85</v>
      </c>
      <c r="E62" s="354">
        <v>76</v>
      </c>
      <c r="F62" s="354">
        <v>90</v>
      </c>
      <c r="G62" s="354">
        <v>71</v>
      </c>
      <c r="H62" s="354">
        <v>36</v>
      </c>
      <c r="I62" s="354">
        <v>111</v>
      </c>
      <c r="J62" s="354">
        <v>225</v>
      </c>
      <c r="K62" s="354">
        <v>292</v>
      </c>
      <c r="L62" s="354">
        <v>52</v>
      </c>
      <c r="M62" s="354">
        <v>0</v>
      </c>
      <c r="N62" s="354">
        <v>0</v>
      </c>
      <c r="O62" s="354">
        <v>0</v>
      </c>
      <c r="P62" s="354">
        <v>1038</v>
      </c>
      <c r="Q62" s="354">
        <v>3</v>
      </c>
      <c r="R62" s="354">
        <v>65.900000000000006</v>
      </c>
      <c r="S62" s="354">
        <v>0.19</v>
      </c>
      <c r="T62" s="354">
        <v>0.28999999999999998</v>
      </c>
      <c r="U62" s="354">
        <v>1575073</v>
      </c>
    </row>
    <row r="63" spans="1:21">
      <c r="A63" s="351"/>
      <c r="B63" s="357">
        <v>58</v>
      </c>
      <c r="C63" s="354" t="s">
        <v>596</v>
      </c>
      <c r="D63" s="354">
        <v>90</v>
      </c>
      <c r="E63" s="354">
        <v>64</v>
      </c>
      <c r="F63" s="354">
        <v>47</v>
      </c>
      <c r="G63" s="354">
        <v>17</v>
      </c>
      <c r="H63" s="354">
        <v>11</v>
      </c>
      <c r="I63" s="354">
        <v>23</v>
      </c>
      <c r="J63" s="354">
        <v>46</v>
      </c>
      <c r="K63" s="354">
        <v>99</v>
      </c>
      <c r="L63" s="354">
        <v>21</v>
      </c>
      <c r="M63" s="354">
        <v>0</v>
      </c>
      <c r="N63" s="354">
        <v>0</v>
      </c>
      <c r="O63" s="354">
        <v>0</v>
      </c>
      <c r="P63" s="354">
        <v>418</v>
      </c>
      <c r="Q63" s="354">
        <v>0</v>
      </c>
      <c r="R63" s="354">
        <v>65.45</v>
      </c>
      <c r="S63" s="354">
        <v>0</v>
      </c>
      <c r="T63" s="354">
        <v>0</v>
      </c>
      <c r="U63" s="354">
        <v>638704</v>
      </c>
    </row>
    <row r="64" spans="1:21">
      <c r="A64" s="351">
        <v>9</v>
      </c>
      <c r="B64" s="357">
        <v>59</v>
      </c>
      <c r="C64" s="358" t="s">
        <v>633</v>
      </c>
      <c r="D64" s="354">
        <v>41</v>
      </c>
      <c r="E64" s="354">
        <v>54</v>
      </c>
      <c r="F64" s="354">
        <v>53</v>
      </c>
      <c r="G64" s="354">
        <v>61</v>
      </c>
      <c r="H64" s="354">
        <v>23</v>
      </c>
      <c r="I64" s="354">
        <v>96</v>
      </c>
      <c r="J64" s="354">
        <v>230</v>
      </c>
      <c r="K64" s="354">
        <v>309</v>
      </c>
      <c r="L64" s="354">
        <v>27</v>
      </c>
      <c r="M64" s="354">
        <v>0</v>
      </c>
      <c r="N64" s="354">
        <v>0</v>
      </c>
      <c r="O64" s="354">
        <v>0</v>
      </c>
      <c r="P64" s="354">
        <v>894</v>
      </c>
      <c r="Q64" s="354">
        <v>0</v>
      </c>
      <c r="R64" s="354">
        <v>65.239999999999995</v>
      </c>
      <c r="S64" s="354">
        <v>0</v>
      </c>
      <c r="T64" s="354">
        <v>0</v>
      </c>
      <c r="U64" s="354">
        <v>1370376</v>
      </c>
    </row>
    <row r="65" spans="1:21">
      <c r="A65" s="351"/>
      <c r="B65" s="357">
        <v>60</v>
      </c>
      <c r="C65" s="354" t="s">
        <v>597</v>
      </c>
      <c r="D65" s="354">
        <v>42</v>
      </c>
      <c r="E65" s="354">
        <v>21</v>
      </c>
      <c r="F65" s="354">
        <v>12</v>
      </c>
      <c r="G65" s="354">
        <v>8</v>
      </c>
      <c r="H65" s="354">
        <v>8</v>
      </c>
      <c r="I65" s="354">
        <v>13</v>
      </c>
      <c r="J65" s="354">
        <v>24</v>
      </c>
      <c r="K65" s="354">
        <v>35</v>
      </c>
      <c r="L65" s="354">
        <v>3</v>
      </c>
      <c r="M65" s="354">
        <v>0</v>
      </c>
      <c r="N65" s="354">
        <v>0</v>
      </c>
      <c r="O65" s="354">
        <v>0</v>
      </c>
      <c r="P65" s="354">
        <v>166</v>
      </c>
      <c r="Q65" s="354">
        <v>0</v>
      </c>
      <c r="R65" s="354">
        <v>63.78</v>
      </c>
      <c r="S65" s="354">
        <v>0</v>
      </c>
      <c r="T65" s="354">
        <v>0</v>
      </c>
      <c r="U65" s="354">
        <v>260261</v>
      </c>
    </row>
    <row r="66" spans="1:21">
      <c r="A66" s="351"/>
      <c r="B66" s="357">
        <v>61</v>
      </c>
      <c r="C66" s="354" t="s">
        <v>590</v>
      </c>
      <c r="D66" s="354">
        <v>340</v>
      </c>
      <c r="E66" s="354">
        <v>132</v>
      </c>
      <c r="F66" s="354">
        <v>78</v>
      </c>
      <c r="G66" s="354">
        <v>26</v>
      </c>
      <c r="H66" s="354">
        <v>23</v>
      </c>
      <c r="I66" s="354">
        <v>23</v>
      </c>
      <c r="J66" s="354">
        <v>59</v>
      </c>
      <c r="K66" s="354">
        <v>101</v>
      </c>
      <c r="L66" s="354">
        <v>19</v>
      </c>
      <c r="M66" s="354">
        <v>0</v>
      </c>
      <c r="N66" s="354">
        <v>0</v>
      </c>
      <c r="O66" s="354">
        <v>0</v>
      </c>
      <c r="P66" s="354">
        <v>801</v>
      </c>
      <c r="Q66" s="354">
        <v>6</v>
      </c>
      <c r="R66" s="354">
        <v>61.52</v>
      </c>
      <c r="S66" s="354">
        <v>0.46</v>
      </c>
      <c r="T66" s="354">
        <v>0.75</v>
      </c>
      <c r="U66" s="354">
        <v>1302004</v>
      </c>
    </row>
    <row r="67" spans="1:21">
      <c r="A67" s="351">
        <v>10</v>
      </c>
      <c r="B67" s="357">
        <v>62</v>
      </c>
      <c r="C67" s="358" t="s">
        <v>638</v>
      </c>
      <c r="D67" s="354">
        <v>11</v>
      </c>
      <c r="E67" s="354">
        <v>20</v>
      </c>
      <c r="F67" s="354">
        <v>27</v>
      </c>
      <c r="G67" s="354">
        <v>18</v>
      </c>
      <c r="H67" s="354">
        <v>17</v>
      </c>
      <c r="I67" s="354">
        <v>73</v>
      </c>
      <c r="J67" s="354">
        <v>65</v>
      </c>
      <c r="K67" s="354">
        <v>73</v>
      </c>
      <c r="L67" s="354">
        <v>9</v>
      </c>
      <c r="M67" s="354">
        <v>0</v>
      </c>
      <c r="N67" s="354">
        <v>0</v>
      </c>
      <c r="O67" s="354">
        <v>0</v>
      </c>
      <c r="P67" s="354">
        <v>313</v>
      </c>
      <c r="Q67" s="354">
        <v>0</v>
      </c>
      <c r="R67" s="354">
        <v>59.03</v>
      </c>
      <c r="S67" s="354">
        <v>0</v>
      </c>
      <c r="T67" s="354">
        <v>0</v>
      </c>
      <c r="U67" s="354">
        <v>530239</v>
      </c>
    </row>
    <row r="68" spans="1:21">
      <c r="A68" s="351">
        <v>11</v>
      </c>
      <c r="B68" s="357">
        <v>63</v>
      </c>
      <c r="C68" s="356" t="s">
        <v>619</v>
      </c>
      <c r="D68" s="354">
        <v>58</v>
      </c>
      <c r="E68" s="354">
        <v>47</v>
      </c>
      <c r="F68" s="354">
        <v>55</v>
      </c>
      <c r="G68" s="354">
        <v>43</v>
      </c>
      <c r="H68" s="354">
        <v>25</v>
      </c>
      <c r="I68" s="354">
        <v>44</v>
      </c>
      <c r="J68" s="354">
        <v>123</v>
      </c>
      <c r="K68" s="354">
        <v>124</v>
      </c>
      <c r="L68" s="354">
        <v>15</v>
      </c>
      <c r="M68" s="354">
        <v>0</v>
      </c>
      <c r="N68" s="354">
        <v>0</v>
      </c>
      <c r="O68" s="354">
        <v>0</v>
      </c>
      <c r="P68" s="354">
        <v>534</v>
      </c>
      <c r="Q68" s="354">
        <v>0</v>
      </c>
      <c r="R68" s="354">
        <v>56.73</v>
      </c>
      <c r="S68" s="354">
        <v>0</v>
      </c>
      <c r="T68" s="354">
        <v>0</v>
      </c>
      <c r="U68" s="354">
        <v>941261</v>
      </c>
    </row>
    <row r="69" spans="1:21">
      <c r="A69" s="351">
        <v>12</v>
      </c>
      <c r="B69" s="357">
        <v>64</v>
      </c>
      <c r="C69" s="358" t="s">
        <v>639</v>
      </c>
      <c r="D69" s="354">
        <v>12</v>
      </c>
      <c r="E69" s="354">
        <v>24</v>
      </c>
      <c r="F69" s="354">
        <v>7</v>
      </c>
      <c r="G69" s="354">
        <v>13</v>
      </c>
      <c r="H69" s="354">
        <v>8</v>
      </c>
      <c r="I69" s="354">
        <v>55</v>
      </c>
      <c r="J69" s="354">
        <v>51</v>
      </c>
      <c r="K69" s="354">
        <v>28</v>
      </c>
      <c r="L69" s="354">
        <v>1</v>
      </c>
      <c r="M69" s="354">
        <v>0</v>
      </c>
      <c r="N69" s="354">
        <v>0</v>
      </c>
      <c r="O69" s="354">
        <v>0</v>
      </c>
      <c r="P69" s="354">
        <v>199</v>
      </c>
      <c r="Q69" s="354">
        <v>0</v>
      </c>
      <c r="R69" s="354">
        <v>53.1</v>
      </c>
      <c r="S69" s="354">
        <v>0</v>
      </c>
      <c r="T69" s="354">
        <v>0</v>
      </c>
      <c r="U69" s="354">
        <v>374760</v>
      </c>
    </row>
    <row r="70" spans="1:21">
      <c r="A70" s="351">
        <v>13</v>
      </c>
      <c r="B70" s="357">
        <v>65</v>
      </c>
      <c r="C70" s="358" t="s">
        <v>634</v>
      </c>
      <c r="D70" s="354">
        <v>49</v>
      </c>
      <c r="E70" s="354">
        <v>69</v>
      </c>
      <c r="F70" s="354">
        <v>62</v>
      </c>
      <c r="G70" s="354">
        <v>37</v>
      </c>
      <c r="H70" s="354">
        <v>31</v>
      </c>
      <c r="I70" s="354">
        <v>48</v>
      </c>
      <c r="J70" s="354">
        <v>121</v>
      </c>
      <c r="K70" s="354">
        <v>149</v>
      </c>
      <c r="L70" s="354">
        <v>19</v>
      </c>
      <c r="M70" s="354">
        <v>0</v>
      </c>
      <c r="N70" s="354">
        <v>0</v>
      </c>
      <c r="O70" s="354">
        <v>0</v>
      </c>
      <c r="P70" s="354">
        <v>585</v>
      </c>
      <c r="Q70" s="354">
        <v>3</v>
      </c>
      <c r="R70" s="354">
        <v>52.44</v>
      </c>
      <c r="S70" s="354">
        <v>0.27</v>
      </c>
      <c r="T70" s="354">
        <v>0.51</v>
      </c>
      <c r="U70" s="354">
        <v>1115652</v>
      </c>
    </row>
    <row r="71" spans="1:21">
      <c r="A71" s="351">
        <v>14</v>
      </c>
      <c r="B71" s="357">
        <v>66</v>
      </c>
      <c r="C71" s="358" t="s">
        <v>629</v>
      </c>
      <c r="D71" s="354">
        <v>12</v>
      </c>
      <c r="E71" s="354">
        <v>19</v>
      </c>
      <c r="F71" s="354">
        <v>17</v>
      </c>
      <c r="G71" s="354">
        <v>22</v>
      </c>
      <c r="H71" s="354">
        <v>22</v>
      </c>
      <c r="I71" s="354">
        <v>77</v>
      </c>
      <c r="J71" s="354">
        <v>119</v>
      </c>
      <c r="K71" s="354">
        <v>56</v>
      </c>
      <c r="L71" s="354">
        <v>17</v>
      </c>
      <c r="M71" s="354">
        <v>0</v>
      </c>
      <c r="N71" s="354">
        <v>0</v>
      </c>
      <c r="O71" s="354">
        <v>0</v>
      </c>
      <c r="P71" s="354">
        <v>361</v>
      </c>
      <c r="Q71" s="354">
        <v>0</v>
      </c>
      <c r="R71" s="354">
        <v>50.46</v>
      </c>
      <c r="S71" s="354">
        <v>0</v>
      </c>
      <c r="T71" s="354">
        <v>0</v>
      </c>
      <c r="U71" s="354">
        <v>715466</v>
      </c>
    </row>
    <row r="72" spans="1:21">
      <c r="A72" s="351">
        <v>15</v>
      </c>
      <c r="B72" s="357">
        <v>67</v>
      </c>
      <c r="C72" s="356" t="s">
        <v>618</v>
      </c>
      <c r="D72" s="354">
        <v>115</v>
      </c>
      <c r="E72" s="354">
        <v>71</v>
      </c>
      <c r="F72" s="354">
        <v>76</v>
      </c>
      <c r="G72" s="354">
        <v>83</v>
      </c>
      <c r="H72" s="354">
        <v>38</v>
      </c>
      <c r="I72" s="354">
        <v>108</v>
      </c>
      <c r="J72" s="354">
        <v>145</v>
      </c>
      <c r="K72" s="354">
        <v>236</v>
      </c>
      <c r="L72" s="354">
        <v>24</v>
      </c>
      <c r="M72" s="354">
        <v>0</v>
      </c>
      <c r="N72" s="354">
        <v>0</v>
      </c>
      <c r="O72" s="354">
        <v>0</v>
      </c>
      <c r="P72" s="354">
        <v>896</v>
      </c>
      <c r="Q72" s="354">
        <v>1</v>
      </c>
      <c r="R72" s="354">
        <v>50.28</v>
      </c>
      <c r="S72" s="354">
        <v>0.06</v>
      </c>
      <c r="T72" s="354">
        <v>0.11</v>
      </c>
      <c r="U72" s="354">
        <v>1782008</v>
      </c>
    </row>
    <row r="73" spans="1:21">
      <c r="A73" s="351">
        <v>16</v>
      </c>
      <c r="B73" s="357">
        <v>68</v>
      </c>
      <c r="C73" s="358" t="s">
        <v>636</v>
      </c>
      <c r="D73" s="354">
        <v>43</v>
      </c>
      <c r="E73" s="354">
        <v>44</v>
      </c>
      <c r="F73" s="354">
        <v>74</v>
      </c>
      <c r="G73" s="354">
        <v>45</v>
      </c>
      <c r="H73" s="354">
        <v>30</v>
      </c>
      <c r="I73" s="354">
        <v>44</v>
      </c>
      <c r="J73" s="354">
        <v>230</v>
      </c>
      <c r="K73" s="354">
        <v>184</v>
      </c>
      <c r="L73" s="354">
        <v>16</v>
      </c>
      <c r="M73" s="354">
        <v>0</v>
      </c>
      <c r="N73" s="354">
        <v>0</v>
      </c>
      <c r="O73" s="354">
        <v>0</v>
      </c>
      <c r="P73" s="354">
        <v>710</v>
      </c>
      <c r="Q73" s="354">
        <v>0</v>
      </c>
      <c r="R73" s="354">
        <v>48.88</v>
      </c>
      <c r="S73" s="354">
        <v>0</v>
      </c>
      <c r="T73" s="354">
        <v>0</v>
      </c>
      <c r="U73" s="354">
        <v>1452532</v>
      </c>
    </row>
    <row r="74" spans="1:21">
      <c r="A74" s="351">
        <v>17</v>
      </c>
      <c r="B74" s="357">
        <v>69</v>
      </c>
      <c r="C74" s="356" t="s">
        <v>620</v>
      </c>
      <c r="D74" s="354">
        <v>51</v>
      </c>
      <c r="E74" s="354">
        <v>54</v>
      </c>
      <c r="F74" s="354">
        <v>64</v>
      </c>
      <c r="G74" s="354">
        <v>67</v>
      </c>
      <c r="H74" s="354">
        <v>27</v>
      </c>
      <c r="I74" s="354">
        <v>90</v>
      </c>
      <c r="J74" s="354">
        <v>122</v>
      </c>
      <c r="K74" s="354">
        <v>136</v>
      </c>
      <c r="L74" s="354">
        <v>10</v>
      </c>
      <c r="M74" s="354">
        <v>0</v>
      </c>
      <c r="N74" s="354">
        <v>0</v>
      </c>
      <c r="O74" s="354">
        <v>0</v>
      </c>
      <c r="P74" s="354">
        <v>621</v>
      </c>
      <c r="Q74" s="354">
        <v>0</v>
      </c>
      <c r="R74" s="354">
        <v>48.21</v>
      </c>
      <c r="S74" s="354">
        <v>0</v>
      </c>
      <c r="T74" s="354">
        <v>0</v>
      </c>
      <c r="U74" s="354">
        <v>1287984</v>
      </c>
    </row>
    <row r="75" spans="1:21">
      <c r="A75" s="351"/>
      <c r="B75" s="357">
        <v>70</v>
      </c>
      <c r="C75" s="354" t="s">
        <v>615</v>
      </c>
      <c r="D75" s="354">
        <v>39</v>
      </c>
      <c r="E75" s="354">
        <v>30</v>
      </c>
      <c r="F75" s="354">
        <v>24</v>
      </c>
      <c r="G75" s="354">
        <v>31</v>
      </c>
      <c r="H75" s="354">
        <v>10</v>
      </c>
      <c r="I75" s="354">
        <v>31</v>
      </c>
      <c r="J75" s="354">
        <v>49</v>
      </c>
      <c r="K75" s="354">
        <v>42</v>
      </c>
      <c r="L75" s="354">
        <v>13</v>
      </c>
      <c r="M75" s="354">
        <v>0</v>
      </c>
      <c r="N75" s="354">
        <v>0</v>
      </c>
      <c r="O75" s="354">
        <v>0</v>
      </c>
      <c r="P75" s="354">
        <v>269</v>
      </c>
      <c r="Q75" s="354">
        <v>0</v>
      </c>
      <c r="R75" s="354">
        <v>47.79</v>
      </c>
      <c r="S75" s="354">
        <v>0</v>
      </c>
      <c r="T75" s="354">
        <v>0</v>
      </c>
      <c r="U75" s="354">
        <v>562860</v>
      </c>
    </row>
    <row r="76" spans="1:21">
      <c r="A76" s="351"/>
      <c r="B76" s="357">
        <v>71</v>
      </c>
      <c r="C76" s="354" t="s">
        <v>650</v>
      </c>
      <c r="D76" s="354">
        <v>46</v>
      </c>
      <c r="E76" s="354">
        <v>18</v>
      </c>
      <c r="F76" s="354">
        <v>11</v>
      </c>
      <c r="G76" s="354">
        <v>4</v>
      </c>
      <c r="H76" s="354">
        <v>16</v>
      </c>
      <c r="I76" s="354">
        <v>17</v>
      </c>
      <c r="J76" s="354">
        <v>18</v>
      </c>
      <c r="K76" s="354">
        <v>17</v>
      </c>
      <c r="L76" s="354">
        <v>5</v>
      </c>
      <c r="M76" s="354">
        <v>0</v>
      </c>
      <c r="N76" s="354">
        <v>0</v>
      </c>
      <c r="O76" s="354">
        <v>0</v>
      </c>
      <c r="P76" s="354">
        <v>152</v>
      </c>
      <c r="Q76" s="354">
        <v>0</v>
      </c>
      <c r="R76" s="354">
        <v>46.71</v>
      </c>
      <c r="S76" s="354">
        <v>0</v>
      </c>
      <c r="T76" s="354">
        <v>0</v>
      </c>
      <c r="U76" s="354">
        <v>325387</v>
      </c>
    </row>
    <row r="77" spans="1:21">
      <c r="A77" s="351"/>
      <c r="B77" s="357">
        <v>72</v>
      </c>
      <c r="C77" s="354" t="s">
        <v>613</v>
      </c>
      <c r="D77" s="354">
        <v>105</v>
      </c>
      <c r="E77" s="354">
        <v>53</v>
      </c>
      <c r="F77" s="354">
        <v>22</v>
      </c>
      <c r="G77" s="354">
        <v>22</v>
      </c>
      <c r="H77" s="354">
        <v>19</v>
      </c>
      <c r="I77" s="354">
        <v>21</v>
      </c>
      <c r="J77" s="354">
        <v>21</v>
      </c>
      <c r="K77" s="354">
        <v>52</v>
      </c>
      <c r="L77" s="354">
        <v>6</v>
      </c>
      <c r="M77" s="354">
        <v>0</v>
      </c>
      <c r="N77" s="354">
        <v>0</v>
      </c>
      <c r="O77" s="354">
        <v>0</v>
      </c>
      <c r="P77" s="354">
        <v>321</v>
      </c>
      <c r="Q77" s="354">
        <v>1</v>
      </c>
      <c r="R77" s="354">
        <v>44.06</v>
      </c>
      <c r="S77" s="354">
        <v>0.14000000000000001</v>
      </c>
      <c r="T77" s="354">
        <v>0.31</v>
      </c>
      <c r="U77" s="354">
        <v>728615</v>
      </c>
    </row>
    <row r="78" spans="1:21">
      <c r="A78" s="351"/>
      <c r="B78" s="357">
        <v>73</v>
      </c>
      <c r="C78" s="354" t="s">
        <v>614</v>
      </c>
      <c r="D78" s="354">
        <v>42</v>
      </c>
      <c r="E78" s="354">
        <v>24</v>
      </c>
      <c r="F78" s="354">
        <v>20</v>
      </c>
      <c r="G78" s="354">
        <v>13</v>
      </c>
      <c r="H78" s="354">
        <v>8</v>
      </c>
      <c r="I78" s="354">
        <v>26</v>
      </c>
      <c r="J78" s="354">
        <v>40</v>
      </c>
      <c r="K78" s="354">
        <v>37</v>
      </c>
      <c r="L78" s="354">
        <v>9</v>
      </c>
      <c r="M78" s="354">
        <v>0</v>
      </c>
      <c r="N78" s="354">
        <v>0</v>
      </c>
      <c r="O78" s="354">
        <v>0</v>
      </c>
      <c r="P78" s="354">
        <v>219</v>
      </c>
      <c r="Q78" s="354">
        <v>0</v>
      </c>
      <c r="R78" s="354">
        <v>43.92</v>
      </c>
      <c r="S78" s="354">
        <v>0</v>
      </c>
      <c r="T78" s="354">
        <v>0</v>
      </c>
      <c r="U78" s="354">
        <v>498671</v>
      </c>
    </row>
    <row r="79" spans="1:21">
      <c r="A79" s="351">
        <v>18</v>
      </c>
      <c r="B79" s="357">
        <v>74</v>
      </c>
      <c r="C79" s="356" t="s">
        <v>621</v>
      </c>
      <c r="D79" s="354">
        <v>33</v>
      </c>
      <c r="E79" s="354">
        <v>41</v>
      </c>
      <c r="F79" s="354">
        <v>36</v>
      </c>
      <c r="G79" s="354">
        <v>42</v>
      </c>
      <c r="H79" s="354">
        <v>24</v>
      </c>
      <c r="I79" s="354">
        <v>40</v>
      </c>
      <c r="J79" s="354">
        <v>79</v>
      </c>
      <c r="K79" s="354">
        <v>98</v>
      </c>
      <c r="L79" s="354">
        <v>13</v>
      </c>
      <c r="M79" s="354">
        <v>0</v>
      </c>
      <c r="N79" s="354">
        <v>0</v>
      </c>
      <c r="O79" s="354">
        <v>0</v>
      </c>
      <c r="P79" s="354">
        <v>406</v>
      </c>
      <c r="Q79" s="354">
        <v>0</v>
      </c>
      <c r="R79" s="354">
        <v>41.85</v>
      </c>
      <c r="S79" s="354">
        <v>0</v>
      </c>
      <c r="T79" s="354">
        <v>0</v>
      </c>
      <c r="U79" s="354">
        <v>970084</v>
      </c>
    </row>
    <row r="80" spans="1:21">
      <c r="A80" s="351"/>
      <c r="B80" s="357">
        <v>75</v>
      </c>
      <c r="C80" s="354" t="s">
        <v>595</v>
      </c>
      <c r="D80" s="354">
        <v>19</v>
      </c>
      <c r="E80" s="354">
        <v>14</v>
      </c>
      <c r="F80" s="354">
        <v>2</v>
      </c>
      <c r="G80" s="354">
        <v>2</v>
      </c>
      <c r="H80" s="354">
        <v>2</v>
      </c>
      <c r="I80" s="354">
        <v>2</v>
      </c>
      <c r="J80" s="354">
        <v>6</v>
      </c>
      <c r="K80" s="354">
        <v>11</v>
      </c>
      <c r="L80" s="354">
        <v>3</v>
      </c>
      <c r="M80" s="354">
        <v>0</v>
      </c>
      <c r="N80" s="354">
        <v>0</v>
      </c>
      <c r="O80" s="354">
        <v>0</v>
      </c>
      <c r="P80" s="354">
        <v>61</v>
      </c>
      <c r="Q80" s="354">
        <v>0</v>
      </c>
      <c r="R80" s="354">
        <v>30.18</v>
      </c>
      <c r="S80" s="354">
        <v>0</v>
      </c>
      <c r="T80" s="354">
        <v>0</v>
      </c>
      <c r="U80" s="354">
        <v>202117</v>
      </c>
    </row>
    <row r="81" spans="1:21">
      <c r="A81" s="351">
        <v>19</v>
      </c>
      <c r="B81" s="357">
        <v>76</v>
      </c>
      <c r="C81" s="358" t="s">
        <v>625</v>
      </c>
      <c r="D81" s="354">
        <v>24</v>
      </c>
      <c r="E81" s="354">
        <v>19</v>
      </c>
      <c r="F81" s="354">
        <v>25</v>
      </c>
      <c r="G81" s="354">
        <v>43</v>
      </c>
      <c r="H81" s="354">
        <v>22</v>
      </c>
      <c r="I81" s="354">
        <v>48</v>
      </c>
      <c r="J81" s="354">
        <v>117</v>
      </c>
      <c r="K81" s="354">
        <v>128</v>
      </c>
      <c r="L81" s="354">
        <v>19</v>
      </c>
      <c r="M81" s="354">
        <v>0</v>
      </c>
      <c r="N81" s="354">
        <v>0</v>
      </c>
      <c r="O81" s="354">
        <v>0</v>
      </c>
      <c r="P81" s="354">
        <v>445</v>
      </c>
      <c r="Q81" s="354">
        <v>0</v>
      </c>
      <c r="R81" s="354">
        <v>28.51</v>
      </c>
      <c r="S81" s="354">
        <v>0</v>
      </c>
      <c r="T81" s="354">
        <v>0</v>
      </c>
      <c r="U81" s="354">
        <v>1560788</v>
      </c>
    </row>
    <row r="82" spans="1:21">
      <c r="A82" s="351">
        <v>20</v>
      </c>
      <c r="B82" s="357">
        <v>77</v>
      </c>
      <c r="C82" s="358" t="s">
        <v>628</v>
      </c>
      <c r="D82" s="354">
        <v>13</v>
      </c>
      <c r="E82" s="354">
        <v>12</v>
      </c>
      <c r="F82" s="354">
        <v>16</v>
      </c>
      <c r="G82" s="354">
        <v>24</v>
      </c>
      <c r="H82" s="354">
        <v>26</v>
      </c>
      <c r="I82" s="354">
        <v>43</v>
      </c>
      <c r="J82" s="354">
        <v>53</v>
      </c>
      <c r="K82" s="354">
        <v>36</v>
      </c>
      <c r="L82" s="354">
        <v>3</v>
      </c>
      <c r="M82" s="354">
        <v>0</v>
      </c>
      <c r="N82" s="354">
        <v>0</v>
      </c>
      <c r="O82" s="354">
        <v>0</v>
      </c>
      <c r="P82" s="354">
        <v>226</v>
      </c>
      <c r="Q82" s="354">
        <v>0</v>
      </c>
      <c r="R82" s="354">
        <v>19.760000000000002</v>
      </c>
      <c r="S82" s="354">
        <v>0</v>
      </c>
      <c r="T82" s="354">
        <v>0</v>
      </c>
      <c r="U82" s="354">
        <v>1143922</v>
      </c>
    </row>
  </sheetData>
  <autoFilter ref="B5:U82">
    <sortState ref="B6:U82">
      <sortCondition descending="1" ref="R5:R82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G97"/>
  <sheetViews>
    <sheetView workbookViewId="0">
      <selection activeCell="E19" sqref="E19"/>
    </sheetView>
  </sheetViews>
  <sheetFormatPr defaultRowHeight="20.25"/>
  <cols>
    <col min="1" max="1" width="17.69921875" customWidth="1"/>
  </cols>
  <sheetData>
    <row r="1" spans="1:7">
      <c r="A1" s="352" t="s">
        <v>891</v>
      </c>
    </row>
    <row r="2" spans="1:7">
      <c r="A2" s="352" t="s">
        <v>892</v>
      </c>
    </row>
    <row r="3" spans="1:7">
      <c r="A3" s="328" t="s">
        <v>559</v>
      </c>
      <c r="B3" s="328" t="s">
        <v>560</v>
      </c>
      <c r="C3" s="328" t="s">
        <v>560</v>
      </c>
      <c r="D3" s="328" t="s">
        <v>561</v>
      </c>
      <c r="E3" s="328" t="s">
        <v>562</v>
      </c>
      <c r="F3" s="328" t="s">
        <v>563</v>
      </c>
      <c r="G3" s="328" t="s">
        <v>40</v>
      </c>
    </row>
    <row r="4" spans="1:7" hidden="1">
      <c r="A4" s="328" t="s">
        <v>564</v>
      </c>
      <c r="B4" s="328">
        <v>76199</v>
      </c>
      <c r="C4" s="328">
        <v>56</v>
      </c>
      <c r="D4" s="328">
        <v>115.33</v>
      </c>
      <c r="E4" s="328">
        <v>0.08</v>
      </c>
      <c r="F4" s="328">
        <v>7.0000000000000007E-2</v>
      </c>
      <c r="G4" s="328">
        <v>66071545</v>
      </c>
    </row>
    <row r="5" spans="1:7" hidden="1">
      <c r="A5" s="328" t="s">
        <v>565</v>
      </c>
      <c r="B5" s="328">
        <v>22201</v>
      </c>
      <c r="C5" s="328">
        <v>10</v>
      </c>
      <c r="D5" s="328">
        <v>185.64</v>
      </c>
      <c r="E5" s="328">
        <v>0.08</v>
      </c>
      <c r="F5" s="328">
        <v>0.05</v>
      </c>
      <c r="G5" s="328">
        <v>11959102</v>
      </c>
    </row>
    <row r="6" spans="1:7">
      <c r="A6" s="328" t="s">
        <v>566</v>
      </c>
      <c r="B6" s="328">
        <v>14956</v>
      </c>
      <c r="C6" s="328">
        <v>6</v>
      </c>
      <c r="D6" s="328">
        <v>255.33</v>
      </c>
      <c r="E6" s="328">
        <v>0.1</v>
      </c>
      <c r="F6" s="328">
        <v>0.04</v>
      </c>
      <c r="G6" s="328">
        <v>5857413</v>
      </c>
    </row>
    <row r="7" spans="1:7">
      <c r="A7" s="328" t="s">
        <v>567</v>
      </c>
      <c r="B7" s="328">
        <v>1874</v>
      </c>
      <c r="C7" s="328">
        <v>3</v>
      </c>
      <c r="D7" s="328">
        <v>104.41</v>
      </c>
      <c r="E7" s="328">
        <v>0.17</v>
      </c>
      <c r="F7" s="328">
        <v>0.16</v>
      </c>
      <c r="G7" s="328">
        <v>1794774</v>
      </c>
    </row>
    <row r="8" spans="1:7">
      <c r="A8" s="328" t="s">
        <v>568</v>
      </c>
      <c r="B8" s="328">
        <v>1363</v>
      </c>
      <c r="C8" s="328">
        <v>1</v>
      </c>
      <c r="D8" s="328">
        <v>341.61</v>
      </c>
      <c r="E8" s="328">
        <v>0.25</v>
      </c>
      <c r="F8" s="328">
        <v>7.0000000000000007E-2</v>
      </c>
      <c r="G8" s="328">
        <v>398998</v>
      </c>
    </row>
    <row r="9" spans="1:7">
      <c r="A9" s="328" t="s">
        <v>569</v>
      </c>
      <c r="B9" s="328">
        <v>577</v>
      </c>
      <c r="C9" s="328">
        <v>0</v>
      </c>
      <c r="D9" s="328">
        <v>80.680000000000007</v>
      </c>
      <c r="E9" s="328">
        <v>0</v>
      </c>
      <c r="F9" s="328">
        <v>0</v>
      </c>
      <c r="G9" s="328">
        <v>715133</v>
      </c>
    </row>
    <row r="10" spans="1:7">
      <c r="A10" s="328" t="s">
        <v>570</v>
      </c>
      <c r="B10" s="328">
        <v>600</v>
      </c>
      <c r="C10" s="328">
        <v>1</v>
      </c>
      <c r="D10" s="328">
        <v>140.02000000000001</v>
      </c>
      <c r="E10" s="328">
        <v>0.23</v>
      </c>
      <c r="F10" s="328">
        <v>0.17</v>
      </c>
      <c r="G10" s="328">
        <v>428499</v>
      </c>
    </row>
    <row r="11" spans="1:7">
      <c r="A11" s="328" t="s">
        <v>571</v>
      </c>
      <c r="B11" s="328">
        <v>1695</v>
      </c>
      <c r="C11" s="328">
        <v>1</v>
      </c>
      <c r="D11" s="328">
        <v>357.87</v>
      </c>
      <c r="E11" s="328">
        <v>0.21</v>
      </c>
      <c r="F11" s="328">
        <v>0.06</v>
      </c>
      <c r="G11" s="328">
        <v>473630</v>
      </c>
    </row>
    <row r="12" spans="1:7">
      <c r="A12" s="328" t="s">
        <v>572</v>
      </c>
      <c r="B12" s="328">
        <v>812</v>
      </c>
      <c r="C12" s="328">
        <v>0</v>
      </c>
      <c r="D12" s="328">
        <v>176.58</v>
      </c>
      <c r="E12" s="328">
        <v>0</v>
      </c>
      <c r="F12" s="328">
        <v>0</v>
      </c>
      <c r="G12" s="328">
        <v>459858</v>
      </c>
    </row>
    <row r="13" spans="1:7">
      <c r="A13" s="328" t="s">
        <v>573</v>
      </c>
      <c r="B13" s="328">
        <v>6735</v>
      </c>
      <c r="C13" s="328">
        <v>0</v>
      </c>
      <c r="D13" s="328">
        <v>518.35</v>
      </c>
      <c r="E13" s="328">
        <v>0</v>
      </c>
      <c r="F13" s="328">
        <v>0</v>
      </c>
      <c r="G13" s="328">
        <v>1299306</v>
      </c>
    </row>
    <row r="14" spans="1:7">
      <c r="A14" s="328" t="s">
        <v>574</v>
      </c>
      <c r="B14" s="328">
        <v>1300</v>
      </c>
      <c r="C14" s="328">
        <v>0</v>
      </c>
      <c r="D14" s="328">
        <v>452.62</v>
      </c>
      <c r="E14" s="328">
        <v>0</v>
      </c>
      <c r="F14" s="328">
        <v>0</v>
      </c>
      <c r="G14" s="328">
        <v>287215</v>
      </c>
    </row>
    <row r="15" spans="1:7" hidden="1">
      <c r="A15" s="328" t="s">
        <v>648</v>
      </c>
      <c r="B15" s="328">
        <v>9150</v>
      </c>
      <c r="C15" s="328">
        <v>7</v>
      </c>
      <c r="D15" s="328">
        <v>182.45</v>
      </c>
      <c r="E15" s="328">
        <v>0.14000000000000001</v>
      </c>
      <c r="F15" s="328">
        <v>0.08</v>
      </c>
      <c r="G15" s="328">
        <v>5015209</v>
      </c>
    </row>
    <row r="16" spans="1:7">
      <c r="A16" s="328" t="s">
        <v>576</v>
      </c>
      <c r="B16" s="328">
        <v>485</v>
      </c>
      <c r="C16" s="328">
        <v>0</v>
      </c>
      <c r="D16" s="328">
        <v>109.91</v>
      </c>
      <c r="E16" s="328">
        <v>0</v>
      </c>
      <c r="F16" s="328">
        <v>0</v>
      </c>
      <c r="G16" s="328">
        <v>441289</v>
      </c>
    </row>
    <row r="17" spans="1:7">
      <c r="A17" s="328" t="s">
        <v>577</v>
      </c>
      <c r="B17" s="328">
        <v>730</v>
      </c>
      <c r="C17" s="328">
        <v>0</v>
      </c>
      <c r="D17" s="328">
        <v>106.12</v>
      </c>
      <c r="E17" s="328">
        <v>0</v>
      </c>
      <c r="F17" s="328">
        <v>0</v>
      </c>
      <c r="G17" s="328">
        <v>687927</v>
      </c>
    </row>
    <row r="18" spans="1:7">
      <c r="A18" s="328" t="s">
        <v>578</v>
      </c>
      <c r="B18" s="328">
        <v>680</v>
      </c>
      <c r="C18" s="328">
        <v>0</v>
      </c>
      <c r="D18" s="328">
        <v>117.29</v>
      </c>
      <c r="E18" s="328">
        <v>0</v>
      </c>
      <c r="F18" s="328">
        <v>0</v>
      </c>
      <c r="G18" s="328">
        <v>579759</v>
      </c>
    </row>
    <row r="19" spans="1:7">
      <c r="A19" s="328" t="s">
        <v>579</v>
      </c>
      <c r="B19" s="328">
        <v>1307</v>
      </c>
      <c r="C19" s="328">
        <v>0</v>
      </c>
      <c r="D19" s="328">
        <v>155.02000000000001</v>
      </c>
      <c r="E19" s="328">
        <v>0</v>
      </c>
      <c r="F19" s="328">
        <v>0</v>
      </c>
      <c r="G19" s="328">
        <v>843111</v>
      </c>
    </row>
    <row r="20" spans="1:7">
      <c r="A20" s="328" t="s">
        <v>580</v>
      </c>
      <c r="B20" s="328">
        <v>1820</v>
      </c>
      <c r="C20" s="328">
        <v>2</v>
      </c>
      <c r="D20" s="328">
        <v>187.55</v>
      </c>
      <c r="E20" s="328">
        <v>0.21</v>
      </c>
      <c r="F20" s="328">
        <v>0.11</v>
      </c>
      <c r="G20" s="328">
        <v>970403</v>
      </c>
    </row>
    <row r="21" spans="1:7" hidden="1">
      <c r="A21" s="328" t="s">
        <v>671</v>
      </c>
      <c r="B21" s="328">
        <v>7930</v>
      </c>
      <c r="C21" s="328">
        <v>3</v>
      </c>
      <c r="D21" s="328">
        <v>176.62</v>
      </c>
      <c r="E21" s="328">
        <v>7.0000000000000007E-2</v>
      </c>
      <c r="F21" s="328">
        <v>0.04</v>
      </c>
      <c r="G21" s="328">
        <v>4489783</v>
      </c>
    </row>
    <row r="22" spans="1:7">
      <c r="A22" s="328" t="s">
        <v>582</v>
      </c>
      <c r="B22" s="328">
        <v>363</v>
      </c>
      <c r="C22" s="328">
        <v>0</v>
      </c>
      <c r="D22" s="328">
        <v>114.42</v>
      </c>
      <c r="E22" s="328">
        <v>0</v>
      </c>
      <c r="F22" s="328">
        <v>0</v>
      </c>
      <c r="G22" s="328">
        <v>317263</v>
      </c>
    </row>
    <row r="23" spans="1:7">
      <c r="A23" s="328" t="s">
        <v>583</v>
      </c>
      <c r="B23" s="328">
        <v>810</v>
      </c>
      <c r="C23" s="328">
        <v>1</v>
      </c>
      <c r="D23" s="328">
        <v>79</v>
      </c>
      <c r="E23" s="328">
        <v>0.1</v>
      </c>
      <c r="F23" s="328">
        <v>0.12</v>
      </c>
      <c r="G23" s="328">
        <v>1025348</v>
      </c>
    </row>
    <row r="24" spans="1:7">
      <c r="A24" s="328" t="s">
        <v>584</v>
      </c>
      <c r="B24" s="328">
        <v>317</v>
      </c>
      <c r="C24" s="328">
        <v>0</v>
      </c>
      <c r="D24" s="328">
        <v>98.12</v>
      </c>
      <c r="E24" s="328">
        <v>0</v>
      </c>
      <c r="F24" s="328">
        <v>0</v>
      </c>
      <c r="G24" s="328">
        <v>323066</v>
      </c>
    </row>
    <row r="25" spans="1:7">
      <c r="A25" s="328" t="s">
        <v>585</v>
      </c>
      <c r="B25" s="328">
        <v>639</v>
      </c>
      <c r="C25" s="328">
        <v>1</v>
      </c>
      <c r="D25" s="328">
        <v>90.4</v>
      </c>
      <c r="E25" s="328">
        <v>0.14000000000000001</v>
      </c>
      <c r="F25" s="328">
        <v>0.16</v>
      </c>
      <c r="G25" s="328">
        <v>706861</v>
      </c>
    </row>
    <row r="26" spans="1:7">
      <c r="A26" s="328" t="s">
        <v>586</v>
      </c>
      <c r="B26" s="328">
        <v>457</v>
      </c>
      <c r="C26" s="328">
        <v>0</v>
      </c>
      <c r="D26" s="328">
        <v>87.23</v>
      </c>
      <c r="E26" s="328">
        <v>0</v>
      </c>
      <c r="F26" s="328">
        <v>0</v>
      </c>
      <c r="G26" s="328">
        <v>523925</v>
      </c>
    </row>
    <row r="27" spans="1:7" hidden="1">
      <c r="A27" s="328" t="s">
        <v>587</v>
      </c>
      <c r="B27" s="328">
        <v>20543</v>
      </c>
      <c r="C27" s="328">
        <v>21</v>
      </c>
      <c r="D27" s="328">
        <v>89.87</v>
      </c>
      <c r="E27" s="328">
        <v>0.09</v>
      </c>
      <c r="F27" s="328">
        <v>0.1</v>
      </c>
      <c r="G27" s="328">
        <v>22858243</v>
      </c>
    </row>
    <row r="28" spans="1:7">
      <c r="A28" s="328" t="s">
        <v>588</v>
      </c>
      <c r="B28" s="328">
        <v>4188</v>
      </c>
      <c r="C28" s="328">
        <v>3</v>
      </c>
      <c r="D28" s="328">
        <v>76.38</v>
      </c>
      <c r="E28" s="328">
        <v>0.05</v>
      </c>
      <c r="F28" s="328">
        <v>7.0000000000000007E-2</v>
      </c>
      <c r="G28" s="328">
        <v>5483259</v>
      </c>
    </row>
    <row r="29" spans="1:7" hidden="1">
      <c r="A29" s="328" t="s">
        <v>575</v>
      </c>
      <c r="B29" s="328">
        <v>5022</v>
      </c>
      <c r="C29" s="328">
        <v>2</v>
      </c>
      <c r="D29" s="328">
        <v>142.57</v>
      </c>
      <c r="E29" s="328">
        <v>0.06</v>
      </c>
      <c r="F29" s="328">
        <v>0.04</v>
      </c>
      <c r="G29" s="328">
        <v>3522489</v>
      </c>
    </row>
    <row r="30" spans="1:7">
      <c r="A30" s="328" t="s">
        <v>590</v>
      </c>
      <c r="B30" s="328">
        <v>801</v>
      </c>
      <c r="C30" s="328">
        <v>6</v>
      </c>
      <c r="D30" s="328">
        <v>61.52</v>
      </c>
      <c r="E30" s="328">
        <v>0.46</v>
      </c>
      <c r="F30" s="328">
        <v>0.75</v>
      </c>
      <c r="G30" s="328">
        <v>1302004</v>
      </c>
    </row>
    <row r="31" spans="1:7">
      <c r="A31" s="328" t="s">
        <v>591</v>
      </c>
      <c r="B31" s="328">
        <v>885</v>
      </c>
      <c r="C31" s="328">
        <v>2</v>
      </c>
      <c r="D31" s="328">
        <v>73.12</v>
      </c>
      <c r="E31" s="328">
        <v>0.17</v>
      </c>
      <c r="F31" s="328">
        <v>0.23</v>
      </c>
      <c r="G31" s="328">
        <v>1210365</v>
      </c>
    </row>
    <row r="32" spans="1:7">
      <c r="A32" s="328" t="s">
        <v>592</v>
      </c>
      <c r="B32" s="328">
        <v>608</v>
      </c>
      <c r="C32" s="328">
        <v>1</v>
      </c>
      <c r="D32" s="328">
        <v>74.03</v>
      </c>
      <c r="E32" s="328">
        <v>0.12</v>
      </c>
      <c r="F32" s="328">
        <v>0.16</v>
      </c>
      <c r="G32" s="328">
        <v>821261</v>
      </c>
    </row>
    <row r="33" spans="1:7">
      <c r="A33" s="328" t="s">
        <v>593</v>
      </c>
      <c r="B33" s="328">
        <v>297</v>
      </c>
      <c r="C33" s="328">
        <v>0</v>
      </c>
      <c r="D33" s="328">
        <v>109.33</v>
      </c>
      <c r="E33" s="328">
        <v>0</v>
      </c>
      <c r="F33" s="328">
        <v>0</v>
      </c>
      <c r="G33" s="328">
        <v>271656</v>
      </c>
    </row>
    <row r="34" spans="1:7">
      <c r="A34" s="328" t="s">
        <v>594</v>
      </c>
      <c r="B34" s="328">
        <v>725</v>
      </c>
      <c r="C34" s="328">
        <v>0</v>
      </c>
      <c r="D34" s="328">
        <v>98.98</v>
      </c>
      <c r="E34" s="328">
        <v>0</v>
      </c>
      <c r="F34" s="328">
        <v>0</v>
      </c>
      <c r="G34" s="328">
        <v>732495</v>
      </c>
    </row>
    <row r="35" spans="1:7">
      <c r="A35" s="328" t="s">
        <v>595</v>
      </c>
      <c r="B35" s="328">
        <v>61</v>
      </c>
      <c r="C35" s="328">
        <v>0</v>
      </c>
      <c r="D35" s="328">
        <v>30.18</v>
      </c>
      <c r="E35" s="328">
        <v>0</v>
      </c>
      <c r="F35" s="328">
        <v>0</v>
      </c>
      <c r="G35" s="328">
        <v>202117</v>
      </c>
    </row>
    <row r="36" spans="1:7">
      <c r="A36" s="328" t="s">
        <v>596</v>
      </c>
      <c r="B36" s="328">
        <v>418</v>
      </c>
      <c r="C36" s="328">
        <v>0</v>
      </c>
      <c r="D36" s="328">
        <v>65.45</v>
      </c>
      <c r="E36" s="328">
        <v>0</v>
      </c>
      <c r="F36" s="328">
        <v>0</v>
      </c>
      <c r="G36" s="328">
        <v>638704</v>
      </c>
    </row>
    <row r="37" spans="1:7">
      <c r="A37" s="328" t="s">
        <v>597</v>
      </c>
      <c r="B37" s="328">
        <v>166</v>
      </c>
      <c r="C37" s="328">
        <v>0</v>
      </c>
      <c r="D37" s="328">
        <v>63.78</v>
      </c>
      <c r="E37" s="328">
        <v>0</v>
      </c>
      <c r="F37" s="328">
        <v>0</v>
      </c>
      <c r="G37" s="328">
        <v>260261</v>
      </c>
    </row>
    <row r="38" spans="1:7" hidden="1">
      <c r="A38" s="328" t="s">
        <v>635</v>
      </c>
      <c r="B38" s="328">
        <v>4782</v>
      </c>
      <c r="C38" s="328">
        <v>4</v>
      </c>
      <c r="D38" s="328">
        <v>104.44</v>
      </c>
      <c r="E38" s="328">
        <v>0.09</v>
      </c>
      <c r="F38" s="328">
        <v>0.08</v>
      </c>
      <c r="G38" s="328">
        <v>4578831</v>
      </c>
    </row>
    <row r="39" spans="1:7">
      <c r="A39" s="328" t="s">
        <v>599</v>
      </c>
      <c r="B39" s="328">
        <v>855</v>
      </c>
      <c r="C39" s="328">
        <v>0</v>
      </c>
      <c r="D39" s="328">
        <v>98.81</v>
      </c>
      <c r="E39" s="328">
        <v>0</v>
      </c>
      <c r="F39" s="328">
        <v>0</v>
      </c>
      <c r="G39" s="328">
        <v>865276</v>
      </c>
    </row>
    <row r="40" spans="1:7">
      <c r="A40" s="328" t="s">
        <v>600</v>
      </c>
      <c r="B40" s="328">
        <v>637</v>
      </c>
      <c r="C40" s="328">
        <v>1</v>
      </c>
      <c r="D40" s="328">
        <v>71.19</v>
      </c>
      <c r="E40" s="328">
        <v>0.11</v>
      </c>
      <c r="F40" s="328">
        <v>0.16</v>
      </c>
      <c r="G40" s="328">
        <v>894781</v>
      </c>
    </row>
    <row r="41" spans="1:7">
      <c r="A41" s="328" t="s">
        <v>601</v>
      </c>
      <c r="B41" s="328">
        <v>978</v>
      </c>
      <c r="C41" s="328">
        <v>2</v>
      </c>
      <c r="D41" s="328">
        <v>118.04</v>
      </c>
      <c r="E41" s="328">
        <v>0.24</v>
      </c>
      <c r="F41" s="328">
        <v>0.2</v>
      </c>
      <c r="G41" s="328">
        <v>828542</v>
      </c>
    </row>
    <row r="42" spans="1:7">
      <c r="A42" s="328" t="s">
        <v>602</v>
      </c>
      <c r="B42" s="328">
        <v>900</v>
      </c>
      <c r="C42" s="328">
        <v>2</v>
      </c>
      <c r="D42" s="328">
        <v>97.49</v>
      </c>
      <c r="E42" s="328">
        <v>0.22</v>
      </c>
      <c r="F42" s="328">
        <v>0.22</v>
      </c>
      <c r="G42" s="328">
        <v>923201</v>
      </c>
    </row>
    <row r="43" spans="1:7">
      <c r="A43" s="328" t="s">
        <v>603</v>
      </c>
      <c r="B43" s="328">
        <v>677</v>
      </c>
      <c r="C43" s="328">
        <v>0</v>
      </c>
      <c r="D43" s="328">
        <v>114.6</v>
      </c>
      <c r="E43" s="328">
        <v>0</v>
      </c>
      <c r="F43" s="328">
        <v>0</v>
      </c>
      <c r="G43" s="328">
        <v>590730</v>
      </c>
    </row>
    <row r="44" spans="1:7">
      <c r="A44" s="328" t="s">
        <v>604</v>
      </c>
      <c r="B44" s="328">
        <v>184</v>
      </c>
      <c r="C44" s="328">
        <v>1</v>
      </c>
      <c r="D44" s="328">
        <v>97.5</v>
      </c>
      <c r="E44" s="328">
        <v>0.53</v>
      </c>
      <c r="F44" s="328">
        <v>0.54</v>
      </c>
      <c r="G44" s="328">
        <v>188723</v>
      </c>
    </row>
    <row r="45" spans="1:7">
      <c r="A45" s="328" t="s">
        <v>605</v>
      </c>
      <c r="B45" s="328">
        <v>896</v>
      </c>
      <c r="C45" s="328">
        <v>0</v>
      </c>
      <c r="D45" s="328">
        <v>185.39</v>
      </c>
      <c r="E45" s="328">
        <v>0</v>
      </c>
      <c r="F45" s="328">
        <v>0</v>
      </c>
      <c r="G45" s="328">
        <v>483305</v>
      </c>
    </row>
    <row r="46" spans="1:7">
      <c r="A46" s="328" t="s">
        <v>606</v>
      </c>
      <c r="B46" s="328">
        <v>426</v>
      </c>
      <c r="C46" s="328">
        <v>0</v>
      </c>
      <c r="D46" s="328">
        <v>77.150000000000006</v>
      </c>
      <c r="E46" s="328">
        <v>0</v>
      </c>
      <c r="F46" s="328">
        <v>0</v>
      </c>
      <c r="G46" s="328">
        <v>552137</v>
      </c>
    </row>
    <row r="47" spans="1:7" hidden="1">
      <c r="A47" s="328" t="s">
        <v>598</v>
      </c>
      <c r="B47" s="328">
        <v>5553</v>
      </c>
      <c r="C47" s="328">
        <v>6</v>
      </c>
      <c r="D47" s="328">
        <v>104.25</v>
      </c>
      <c r="E47" s="328">
        <v>0.11</v>
      </c>
      <c r="F47" s="328">
        <v>0.11</v>
      </c>
      <c r="G47" s="328">
        <v>5326695</v>
      </c>
    </row>
    <row r="48" spans="1:7">
      <c r="A48" s="328" t="s">
        <v>608</v>
      </c>
      <c r="B48" s="328">
        <v>1171</v>
      </c>
      <c r="C48" s="328">
        <v>0</v>
      </c>
      <c r="D48" s="328">
        <v>85.69</v>
      </c>
      <c r="E48" s="328">
        <v>0</v>
      </c>
      <c r="F48" s="328">
        <v>0</v>
      </c>
      <c r="G48" s="328">
        <v>1366598</v>
      </c>
    </row>
    <row r="49" spans="1:7">
      <c r="A49" s="328" t="s">
        <v>609</v>
      </c>
      <c r="B49" s="328">
        <v>2654</v>
      </c>
      <c r="C49" s="328">
        <v>2</v>
      </c>
      <c r="D49" s="328">
        <v>165.21</v>
      </c>
      <c r="E49" s="328">
        <v>0.12</v>
      </c>
      <c r="F49" s="328">
        <v>0.08</v>
      </c>
      <c r="G49" s="328">
        <v>1606412</v>
      </c>
    </row>
    <row r="50" spans="1:7">
      <c r="A50" s="328" t="s">
        <v>610</v>
      </c>
      <c r="B50" s="328">
        <v>1144</v>
      </c>
      <c r="C50" s="328">
        <v>0</v>
      </c>
      <c r="D50" s="328">
        <v>149.49</v>
      </c>
      <c r="E50" s="328">
        <v>0</v>
      </c>
      <c r="F50" s="328">
        <v>0</v>
      </c>
      <c r="G50" s="328">
        <v>765287</v>
      </c>
    </row>
    <row r="51" spans="1:7">
      <c r="A51" s="328" t="s">
        <v>611</v>
      </c>
      <c r="B51" s="328">
        <v>480</v>
      </c>
      <c r="C51" s="328">
        <v>0</v>
      </c>
      <c r="D51" s="328">
        <v>89.5</v>
      </c>
      <c r="E51" s="328">
        <v>0</v>
      </c>
      <c r="F51" s="328">
        <v>0</v>
      </c>
      <c r="G51" s="328">
        <v>536290</v>
      </c>
    </row>
    <row r="52" spans="1:7">
      <c r="A52" s="328" t="s">
        <v>612</v>
      </c>
      <c r="B52" s="328">
        <v>220</v>
      </c>
      <c r="C52" s="328">
        <v>0</v>
      </c>
      <c r="D52" s="328">
        <v>96.73</v>
      </c>
      <c r="E52" s="328">
        <v>0</v>
      </c>
      <c r="F52" s="328">
        <v>0</v>
      </c>
      <c r="G52" s="328">
        <v>227430</v>
      </c>
    </row>
    <row r="53" spans="1:7">
      <c r="A53" s="328" t="s">
        <v>613</v>
      </c>
      <c r="B53" s="328">
        <v>321</v>
      </c>
      <c r="C53" s="328">
        <v>1</v>
      </c>
      <c r="D53" s="328">
        <v>44.06</v>
      </c>
      <c r="E53" s="328">
        <v>0.14000000000000001</v>
      </c>
      <c r="F53" s="328">
        <v>0.31</v>
      </c>
      <c r="G53" s="328">
        <v>728615</v>
      </c>
    </row>
    <row r="54" spans="1:7">
      <c r="A54" s="328" t="s">
        <v>614</v>
      </c>
      <c r="B54" s="328">
        <v>219</v>
      </c>
      <c r="C54" s="328">
        <v>0</v>
      </c>
      <c r="D54" s="328">
        <v>43.92</v>
      </c>
      <c r="E54" s="328">
        <v>0</v>
      </c>
      <c r="F54" s="328">
        <v>0</v>
      </c>
      <c r="G54" s="328">
        <v>498671</v>
      </c>
    </row>
    <row r="55" spans="1:7">
      <c r="A55" s="328" t="s">
        <v>615</v>
      </c>
      <c r="B55" s="328">
        <v>269</v>
      </c>
      <c r="C55" s="328">
        <v>0</v>
      </c>
      <c r="D55" s="328">
        <v>47.79</v>
      </c>
      <c r="E55" s="328">
        <v>0</v>
      </c>
      <c r="F55" s="328">
        <v>0</v>
      </c>
      <c r="G55" s="328">
        <v>562860</v>
      </c>
    </row>
    <row r="56" spans="1:7" hidden="1">
      <c r="A56" s="328" t="s">
        <v>616</v>
      </c>
      <c r="B56" s="328">
        <v>16375</v>
      </c>
      <c r="C56" s="328">
        <v>15</v>
      </c>
      <c r="D56" s="328">
        <v>75.290000000000006</v>
      </c>
      <c r="E56" s="328">
        <v>7.0000000000000007E-2</v>
      </c>
      <c r="F56" s="328">
        <v>0.09</v>
      </c>
      <c r="G56" s="328">
        <v>21749208</v>
      </c>
    </row>
    <row r="57" spans="1:7" hidden="1">
      <c r="A57" s="328" t="s">
        <v>607</v>
      </c>
      <c r="B57" s="328">
        <v>6478</v>
      </c>
      <c r="C57" s="328">
        <v>3</v>
      </c>
      <c r="D57" s="328">
        <v>102.95</v>
      </c>
      <c r="E57" s="328">
        <v>0.05</v>
      </c>
      <c r="F57" s="328">
        <v>0.05</v>
      </c>
      <c r="G57" s="328">
        <v>6292163</v>
      </c>
    </row>
    <row r="58" spans="1:7">
      <c r="A58" s="328" t="s">
        <v>618</v>
      </c>
      <c r="B58" s="328">
        <v>896</v>
      </c>
      <c r="C58" s="328">
        <v>1</v>
      </c>
      <c r="D58" s="328">
        <v>50.28</v>
      </c>
      <c r="E58" s="328">
        <v>0.06</v>
      </c>
      <c r="F58" s="328">
        <v>0.11</v>
      </c>
      <c r="G58" s="328">
        <v>1782008</v>
      </c>
    </row>
    <row r="59" spans="1:7">
      <c r="A59" s="328" t="s">
        <v>619</v>
      </c>
      <c r="B59" s="328">
        <v>534</v>
      </c>
      <c r="C59" s="328">
        <v>0</v>
      </c>
      <c r="D59" s="328">
        <v>56.73</v>
      </c>
      <c r="E59" s="328">
        <v>0</v>
      </c>
      <c r="F59" s="328">
        <v>0</v>
      </c>
      <c r="G59" s="328">
        <v>941261</v>
      </c>
    </row>
    <row r="60" spans="1:7">
      <c r="A60" s="328" t="s">
        <v>620</v>
      </c>
      <c r="B60" s="328">
        <v>621</v>
      </c>
      <c r="C60" s="328">
        <v>0</v>
      </c>
      <c r="D60" s="328">
        <v>48.21</v>
      </c>
      <c r="E60" s="328">
        <v>0</v>
      </c>
      <c r="F60" s="328">
        <v>0</v>
      </c>
      <c r="G60" s="328">
        <v>1287984</v>
      </c>
    </row>
    <row r="61" spans="1:7">
      <c r="A61" s="328" t="s">
        <v>621</v>
      </c>
      <c r="B61" s="328">
        <v>406</v>
      </c>
      <c r="C61" s="328">
        <v>0</v>
      </c>
      <c r="D61" s="328">
        <v>41.85</v>
      </c>
      <c r="E61" s="328">
        <v>0</v>
      </c>
      <c r="F61" s="328">
        <v>0</v>
      </c>
      <c r="G61" s="328">
        <v>970084</v>
      </c>
    </row>
    <row r="62" spans="1:7" hidden="1">
      <c r="A62" s="328" t="s">
        <v>581</v>
      </c>
      <c r="B62" s="328">
        <v>2586</v>
      </c>
      <c r="C62" s="328">
        <v>2</v>
      </c>
      <c r="D62" s="328">
        <v>89.28</v>
      </c>
      <c r="E62" s="328">
        <v>7.0000000000000007E-2</v>
      </c>
      <c r="F62" s="328">
        <v>0.08</v>
      </c>
      <c r="G62" s="328">
        <v>2896463</v>
      </c>
    </row>
    <row r="63" spans="1:7">
      <c r="A63" s="328" t="s">
        <v>623</v>
      </c>
      <c r="B63" s="328">
        <v>902</v>
      </c>
      <c r="C63" s="328">
        <v>0</v>
      </c>
      <c r="D63" s="328">
        <v>214.21</v>
      </c>
      <c r="E63" s="328">
        <v>0</v>
      </c>
      <c r="F63" s="328">
        <v>0</v>
      </c>
      <c r="G63" s="328">
        <v>421086</v>
      </c>
    </row>
    <row r="64" spans="1:7">
      <c r="A64" s="328" t="s">
        <v>624</v>
      </c>
      <c r="B64" s="328">
        <v>459</v>
      </c>
      <c r="C64" s="328">
        <v>2</v>
      </c>
      <c r="D64" s="328">
        <v>90.43</v>
      </c>
      <c r="E64" s="328">
        <v>0.39</v>
      </c>
      <c r="F64" s="328">
        <v>0.44</v>
      </c>
      <c r="G64" s="328">
        <v>507599</v>
      </c>
    </row>
    <row r="65" spans="1:7">
      <c r="A65" s="328" t="s">
        <v>625</v>
      </c>
      <c r="B65" s="328">
        <v>445</v>
      </c>
      <c r="C65" s="328">
        <v>0</v>
      </c>
      <c r="D65" s="328">
        <v>28.51</v>
      </c>
      <c r="E65" s="328">
        <v>0</v>
      </c>
      <c r="F65" s="328">
        <v>0</v>
      </c>
      <c r="G65" s="328">
        <v>1560788</v>
      </c>
    </row>
    <row r="66" spans="1:7">
      <c r="A66" s="328" t="s">
        <v>626</v>
      </c>
      <c r="B66" s="328">
        <v>1123</v>
      </c>
      <c r="C66" s="328">
        <v>0</v>
      </c>
      <c r="D66" s="328">
        <v>176.51</v>
      </c>
      <c r="E66" s="328">
        <v>0</v>
      </c>
      <c r="F66" s="328">
        <v>0</v>
      </c>
      <c r="G66" s="328">
        <v>636242</v>
      </c>
    </row>
    <row r="67" spans="1:7">
      <c r="A67" s="328" t="s">
        <v>627</v>
      </c>
      <c r="B67" s="328">
        <v>397</v>
      </c>
      <c r="C67" s="328">
        <v>0</v>
      </c>
      <c r="D67" s="328">
        <v>77.099999999999994</v>
      </c>
      <c r="E67" s="328">
        <v>0</v>
      </c>
      <c r="F67" s="328">
        <v>0</v>
      </c>
      <c r="G67" s="328">
        <v>514909</v>
      </c>
    </row>
    <row r="68" spans="1:7">
      <c r="A68" s="328" t="s">
        <v>628</v>
      </c>
      <c r="B68" s="328">
        <v>226</v>
      </c>
      <c r="C68" s="328">
        <v>0</v>
      </c>
      <c r="D68" s="328">
        <v>19.760000000000002</v>
      </c>
      <c r="E68" s="328">
        <v>0</v>
      </c>
      <c r="F68" s="328">
        <v>0</v>
      </c>
      <c r="G68" s="328">
        <v>1143922</v>
      </c>
    </row>
    <row r="69" spans="1:7">
      <c r="A69" s="328" t="s">
        <v>629</v>
      </c>
      <c r="B69" s="328">
        <v>361</v>
      </c>
      <c r="C69" s="328">
        <v>0</v>
      </c>
      <c r="D69" s="328">
        <v>50.46</v>
      </c>
      <c r="E69" s="328">
        <v>0</v>
      </c>
      <c r="F69" s="328">
        <v>0</v>
      </c>
      <c r="G69" s="328">
        <v>715466</v>
      </c>
    </row>
    <row r="70" spans="1:7" hidden="1">
      <c r="A70" s="328" t="s">
        <v>630</v>
      </c>
      <c r="B70" s="328">
        <v>5223</v>
      </c>
      <c r="C70" s="328">
        <v>8</v>
      </c>
      <c r="D70" s="328">
        <v>78.08</v>
      </c>
      <c r="E70" s="328">
        <v>0.12</v>
      </c>
      <c r="F70" s="328">
        <v>0.15</v>
      </c>
      <c r="G70" s="328">
        <v>6689028</v>
      </c>
    </row>
    <row r="71" spans="1:7">
      <c r="A71" s="328" t="s">
        <v>631</v>
      </c>
      <c r="B71" s="328">
        <v>2706</v>
      </c>
      <c r="C71" s="328">
        <v>2</v>
      </c>
      <c r="D71" s="328">
        <v>102.97</v>
      </c>
      <c r="E71" s="328">
        <v>0.08</v>
      </c>
      <c r="F71" s="328">
        <v>7.0000000000000007E-2</v>
      </c>
      <c r="G71" s="328">
        <v>2627927</v>
      </c>
    </row>
    <row r="72" spans="1:7">
      <c r="A72" s="328" t="s">
        <v>632</v>
      </c>
      <c r="B72" s="328">
        <v>1038</v>
      </c>
      <c r="C72" s="328">
        <v>3</v>
      </c>
      <c r="D72" s="328">
        <v>65.900000000000006</v>
      </c>
      <c r="E72" s="328">
        <v>0.19</v>
      </c>
      <c r="F72" s="328">
        <v>0.28999999999999998</v>
      </c>
      <c r="G72" s="328">
        <v>1575073</v>
      </c>
    </row>
    <row r="73" spans="1:7">
      <c r="A73" s="328" t="s">
        <v>633</v>
      </c>
      <c r="B73" s="328">
        <v>894</v>
      </c>
      <c r="C73" s="328">
        <v>0</v>
      </c>
      <c r="D73" s="328">
        <v>65.239999999999995</v>
      </c>
      <c r="E73" s="328">
        <v>0</v>
      </c>
      <c r="F73" s="328">
        <v>0</v>
      </c>
      <c r="G73" s="328">
        <v>1370376</v>
      </c>
    </row>
    <row r="74" spans="1:7">
      <c r="A74" s="328" t="s">
        <v>634</v>
      </c>
      <c r="B74" s="328">
        <v>585</v>
      </c>
      <c r="C74" s="328">
        <v>3</v>
      </c>
      <c r="D74" s="328">
        <v>52.44</v>
      </c>
      <c r="E74" s="328">
        <v>0.27</v>
      </c>
      <c r="F74" s="328">
        <v>0.51</v>
      </c>
      <c r="G74" s="328">
        <v>1115652</v>
      </c>
    </row>
    <row r="75" spans="1:7" hidden="1">
      <c r="A75" s="328" t="s">
        <v>589</v>
      </c>
      <c r="B75" s="328">
        <v>3961</v>
      </c>
      <c r="C75" s="328">
        <v>9</v>
      </c>
      <c r="D75" s="328">
        <v>72.83</v>
      </c>
      <c r="E75" s="328">
        <v>0.17</v>
      </c>
      <c r="F75" s="328">
        <v>0.23</v>
      </c>
      <c r="G75" s="328">
        <v>5438863</v>
      </c>
    </row>
    <row r="76" spans="1:7">
      <c r="A76" s="328" t="s">
        <v>636</v>
      </c>
      <c r="B76" s="328">
        <v>710</v>
      </c>
      <c r="C76" s="328">
        <v>0</v>
      </c>
      <c r="D76" s="328">
        <v>48.88</v>
      </c>
      <c r="E76" s="328">
        <v>0</v>
      </c>
      <c r="F76" s="328">
        <v>0</v>
      </c>
      <c r="G76" s="328">
        <v>1452532</v>
      </c>
    </row>
    <row r="77" spans="1:7">
      <c r="A77" s="328" t="s">
        <v>637</v>
      </c>
      <c r="B77" s="328">
        <v>3243</v>
      </c>
      <c r="C77" s="328">
        <v>3</v>
      </c>
      <c r="D77" s="328">
        <v>173.45</v>
      </c>
      <c r="E77" s="328">
        <v>0.16</v>
      </c>
      <c r="F77" s="328">
        <v>0.09</v>
      </c>
      <c r="G77" s="328">
        <v>1869708</v>
      </c>
    </row>
    <row r="78" spans="1:7">
      <c r="A78" s="328" t="s">
        <v>638</v>
      </c>
      <c r="B78" s="328">
        <v>313</v>
      </c>
      <c r="C78" s="328">
        <v>0</v>
      </c>
      <c r="D78" s="328">
        <v>59.03</v>
      </c>
      <c r="E78" s="328">
        <v>0</v>
      </c>
      <c r="F78" s="328">
        <v>0</v>
      </c>
      <c r="G78" s="328">
        <v>530239</v>
      </c>
    </row>
    <row r="79" spans="1:7">
      <c r="A79" s="328" t="s">
        <v>639</v>
      </c>
      <c r="B79" s="328">
        <v>199</v>
      </c>
      <c r="C79" s="328">
        <v>0</v>
      </c>
      <c r="D79" s="328">
        <v>53.1</v>
      </c>
      <c r="E79" s="328">
        <v>0</v>
      </c>
      <c r="F79" s="328">
        <v>0</v>
      </c>
      <c r="G79" s="328">
        <v>374760</v>
      </c>
    </row>
    <row r="80" spans="1:7">
      <c r="A80" s="328" t="s">
        <v>640</v>
      </c>
      <c r="B80" s="328">
        <v>317</v>
      </c>
      <c r="C80" s="328">
        <v>1</v>
      </c>
      <c r="D80" s="328">
        <v>90.16</v>
      </c>
      <c r="E80" s="328">
        <v>0.28000000000000003</v>
      </c>
      <c r="F80" s="328">
        <v>0.32</v>
      </c>
      <c r="G80" s="328">
        <v>351592</v>
      </c>
    </row>
    <row r="81" spans="1:7" hidden="1">
      <c r="A81" s="328" t="s">
        <v>641</v>
      </c>
      <c r="B81" s="328">
        <v>17080</v>
      </c>
      <c r="C81" s="328">
        <v>10</v>
      </c>
      <c r="D81" s="328">
        <v>179.7</v>
      </c>
      <c r="E81" s="328">
        <v>0.11</v>
      </c>
      <c r="F81" s="328">
        <v>0.06</v>
      </c>
      <c r="G81" s="328">
        <v>9504992</v>
      </c>
    </row>
    <row r="82" spans="1:7" hidden="1">
      <c r="A82" s="328" t="s">
        <v>622</v>
      </c>
      <c r="B82" s="328">
        <v>3913</v>
      </c>
      <c r="C82" s="328">
        <v>2</v>
      </c>
      <c r="D82" s="328">
        <v>71.150000000000006</v>
      </c>
      <c r="E82" s="328">
        <v>0.04</v>
      </c>
      <c r="F82" s="328">
        <v>0.05</v>
      </c>
      <c r="G82" s="328">
        <v>5500012</v>
      </c>
    </row>
    <row r="83" spans="1:7">
      <c r="A83" s="328" t="s">
        <v>672</v>
      </c>
      <c r="B83" s="328">
        <v>1713</v>
      </c>
      <c r="C83" s="328">
        <v>3</v>
      </c>
      <c r="D83" s="328">
        <v>111.01</v>
      </c>
      <c r="E83" s="328">
        <v>0.19</v>
      </c>
      <c r="F83" s="328">
        <v>0.18</v>
      </c>
      <c r="G83" s="328">
        <v>1543051</v>
      </c>
    </row>
    <row r="84" spans="1:7">
      <c r="A84" s="328" t="s">
        <v>642</v>
      </c>
      <c r="B84" s="328">
        <v>469</v>
      </c>
      <c r="C84" s="328">
        <v>0</v>
      </c>
      <c r="D84" s="328">
        <v>97.49</v>
      </c>
      <c r="E84" s="328">
        <v>0</v>
      </c>
      <c r="F84" s="328">
        <v>0</v>
      </c>
      <c r="G84" s="328">
        <v>481089</v>
      </c>
    </row>
    <row r="85" spans="1:7">
      <c r="A85" s="328" t="s">
        <v>643</v>
      </c>
      <c r="B85" s="328">
        <v>399</v>
      </c>
      <c r="C85" s="328">
        <v>0</v>
      </c>
      <c r="D85" s="328">
        <v>149.30000000000001</v>
      </c>
      <c r="E85" s="328">
        <v>0</v>
      </c>
      <c r="F85" s="328">
        <v>0</v>
      </c>
      <c r="G85" s="328">
        <v>267250</v>
      </c>
    </row>
    <row r="86" spans="1:7">
      <c r="A86" s="328" t="s">
        <v>644</v>
      </c>
      <c r="B86" s="328">
        <v>1873</v>
      </c>
      <c r="C86" s="328">
        <v>0</v>
      </c>
      <c r="D86" s="328">
        <v>445.16</v>
      </c>
      <c r="E86" s="328">
        <v>0</v>
      </c>
      <c r="F86" s="328">
        <v>0</v>
      </c>
      <c r="G86" s="328">
        <v>420746</v>
      </c>
    </row>
    <row r="87" spans="1:7">
      <c r="A87" s="328" t="s">
        <v>645</v>
      </c>
      <c r="B87" s="328">
        <v>2958</v>
      </c>
      <c r="C87" s="328">
        <v>0</v>
      </c>
      <c r="D87" s="328">
        <v>275.23</v>
      </c>
      <c r="E87" s="328">
        <v>0</v>
      </c>
      <c r="F87" s="328">
        <v>0</v>
      </c>
      <c r="G87" s="328">
        <v>1074726</v>
      </c>
    </row>
    <row r="88" spans="1:7">
      <c r="A88" s="328" t="s">
        <v>646</v>
      </c>
      <c r="B88" s="328">
        <v>134</v>
      </c>
      <c r="C88" s="328">
        <v>0</v>
      </c>
      <c r="D88" s="328">
        <v>69.14</v>
      </c>
      <c r="E88" s="328">
        <v>0</v>
      </c>
      <c r="F88" s="328">
        <v>0</v>
      </c>
      <c r="G88" s="328">
        <v>193799</v>
      </c>
    </row>
    <row r="89" spans="1:7">
      <c r="A89" s="328" t="s">
        <v>647</v>
      </c>
      <c r="B89" s="328">
        <v>384</v>
      </c>
      <c r="C89" s="328">
        <v>0</v>
      </c>
      <c r="D89" s="328">
        <v>75.42</v>
      </c>
      <c r="E89" s="328">
        <v>0</v>
      </c>
      <c r="F89" s="328">
        <v>0</v>
      </c>
      <c r="G89" s="328">
        <v>509122</v>
      </c>
    </row>
    <row r="90" spans="1:7" hidden="1">
      <c r="A90" s="328" t="s">
        <v>617</v>
      </c>
      <c r="B90" s="328">
        <v>2457</v>
      </c>
      <c r="C90" s="328">
        <v>1</v>
      </c>
      <c r="D90" s="328">
        <v>49.32</v>
      </c>
      <c r="E90" s="328">
        <v>0.02</v>
      </c>
      <c r="F90" s="328">
        <v>0.04</v>
      </c>
      <c r="G90" s="328">
        <v>4981337</v>
      </c>
    </row>
    <row r="91" spans="1:7">
      <c r="A91" s="328" t="s">
        <v>649</v>
      </c>
      <c r="B91" s="328">
        <v>3086</v>
      </c>
      <c r="C91" s="328">
        <v>2</v>
      </c>
      <c r="D91" s="328">
        <v>215.58</v>
      </c>
      <c r="E91" s="328">
        <v>0.14000000000000001</v>
      </c>
      <c r="F91" s="328">
        <v>0.06</v>
      </c>
      <c r="G91" s="328">
        <v>1431512</v>
      </c>
    </row>
    <row r="92" spans="1:7">
      <c r="A92" s="328" t="s">
        <v>650</v>
      </c>
      <c r="B92" s="328">
        <v>152</v>
      </c>
      <c r="C92" s="328">
        <v>0</v>
      </c>
      <c r="D92" s="328">
        <v>46.71</v>
      </c>
      <c r="E92" s="328">
        <v>0</v>
      </c>
      <c r="F92" s="328">
        <v>0</v>
      </c>
      <c r="G92" s="328">
        <v>325387</v>
      </c>
    </row>
    <row r="93" spans="1:7">
      <c r="A93" s="328" t="s">
        <v>651</v>
      </c>
      <c r="B93" s="328">
        <v>896</v>
      </c>
      <c r="C93" s="328">
        <v>0</v>
      </c>
      <c r="D93" s="328">
        <v>140.52000000000001</v>
      </c>
      <c r="E93" s="328">
        <v>0</v>
      </c>
      <c r="F93" s="328">
        <v>0</v>
      </c>
      <c r="G93" s="328">
        <v>637612</v>
      </c>
    </row>
    <row r="94" spans="1:7">
      <c r="A94" s="328" t="s">
        <v>652</v>
      </c>
      <c r="B94" s="328">
        <v>1377</v>
      </c>
      <c r="C94" s="328">
        <v>1</v>
      </c>
      <c r="D94" s="328">
        <v>264.24</v>
      </c>
      <c r="E94" s="328">
        <v>0.19</v>
      </c>
      <c r="F94" s="328">
        <v>7.0000000000000007E-2</v>
      </c>
      <c r="G94" s="328">
        <v>521109</v>
      </c>
    </row>
    <row r="95" spans="1:7">
      <c r="A95" s="328" t="s">
        <v>653</v>
      </c>
      <c r="B95" s="328">
        <v>1521</v>
      </c>
      <c r="C95" s="328">
        <v>2</v>
      </c>
      <c r="D95" s="328">
        <v>206.93</v>
      </c>
      <c r="E95" s="328">
        <v>0.27</v>
      </c>
      <c r="F95" s="328">
        <v>0.13</v>
      </c>
      <c r="G95" s="328">
        <v>735017</v>
      </c>
    </row>
    <row r="96" spans="1:7">
      <c r="A96" s="328" t="s">
        <v>654</v>
      </c>
      <c r="B96" s="328">
        <v>1061</v>
      </c>
      <c r="C96" s="328">
        <v>2</v>
      </c>
      <c r="D96" s="328">
        <v>193.64</v>
      </c>
      <c r="E96" s="328">
        <v>0.37</v>
      </c>
      <c r="F96" s="328">
        <v>0.19</v>
      </c>
      <c r="G96" s="328">
        <v>547930</v>
      </c>
    </row>
    <row r="97" spans="1:7">
      <c r="A97" s="328" t="s">
        <v>655</v>
      </c>
      <c r="B97" s="328">
        <v>1057</v>
      </c>
      <c r="C97" s="328">
        <v>0</v>
      </c>
      <c r="D97" s="328">
        <v>129.43</v>
      </c>
      <c r="E97" s="328">
        <v>0</v>
      </c>
      <c r="F97" s="328">
        <v>0</v>
      </c>
      <c r="G97" s="328">
        <v>816642</v>
      </c>
    </row>
  </sheetData>
  <autoFilter ref="A3:G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  <filter val="ZONE:01"/>
      </filters>
    </filterColumn>
    <sortState ref="A6:G90">
      <sortCondition descending="1" ref="D3:D9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F0F905028EF449419A02EFD8BC60A" ma:contentTypeVersion="5" ma:contentTypeDescription="Create a new document." ma:contentTypeScope="" ma:versionID="3b91517814b805d8c8ee060dfa8071dc">
  <xsd:schema xmlns:xsd="http://www.w3.org/2001/XMLSchema" xmlns:xs="http://www.w3.org/2001/XMLSchema" xmlns:p="http://schemas.microsoft.com/office/2006/metadata/properties" xmlns:ns3="4c82b5c1-9870-4cc3-9508-1e173515faea" targetNamespace="http://schemas.microsoft.com/office/2006/metadata/properties" ma:root="true" ma:fieldsID="49f7948f41693ebaac2067718babe46d" ns3:_="">
    <xsd:import namespace="4c82b5c1-9870-4cc3-9508-1e173515fa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2b5c1-9870-4cc3-9508-1e173515fae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51DDB-A75C-4A04-89E0-6D1D73B30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2b5c1-9870-4cc3-9508-1e173515f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4D7BD-3F2C-4BAA-88B1-AF8AF9FC4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C8894-6B2E-4189-90BB-19EEDAC38FB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c82b5c1-9870-4cc3-9508-1e173515fa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ภาพรวมจังหวัด</vt:lpstr>
      <vt:lpstr>รายเดือน67</vt:lpstr>
      <vt:lpstr>แยก3 รหัส</vt:lpstr>
      <vt:lpstr> สัปดาห์ที่ 36 (อำเภอ)</vt:lpstr>
      <vt:lpstr>รายตำบล wk 36_2567</vt:lpstr>
      <vt:lpstr>รายงานหมู่บ้าน รง506</vt:lpstr>
      <vt:lpstr>มัธยฐานรายอำเภอ67</vt:lpstr>
      <vt:lpstr>กราฟ OnePage</vt:lpstr>
      <vt:lpstr>Sheet3</vt:lpstr>
      <vt:lpstr>Sheet4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2024-09-16T04:51:52Z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0x010100515F0F905028EF449419A02EFD8BC60A</vt:lpwstr>
  </property>
</Properties>
</file>