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-120" yWindow="-120" windowWidth="19440" windowHeight="11760" tabRatio="898"/>
  </bookViews>
  <sheets>
    <sheet name="ภาพรวมจังหวัด" sheetId="73" r:id="rId1"/>
    <sheet name="รายเดือน67" sheetId="7" r:id="rId2"/>
    <sheet name="แยก3 รหัส" sheetId="10" r:id="rId3"/>
    <sheet name=" สัปดาห์ที่ 34 (อำเภอ)" sheetId="33" r:id="rId4"/>
    <sheet name="รายตำบล wk 34_2567" sheetId="175" r:id="rId5"/>
    <sheet name="รายงานหมู่บ้าน รง 506" sheetId="196" r:id="rId6"/>
    <sheet name="มัธยฐานรายอำเภอ67" sheetId="76" r:id="rId7"/>
    <sheet name="กราฟ OnePage" sheetId="181" r:id="rId8"/>
    <sheet name="Sheet2" sheetId="198" r:id="rId9"/>
  </sheets>
  <definedNames>
    <definedName name="_xlnm._FilterDatabase" localSheetId="8" hidden="1">Sheet2!$B$4:$H$98</definedName>
    <definedName name="_xlnm._FilterDatabase" localSheetId="1" hidden="1">รายเดือน67!$A$4:$O$4</definedName>
    <definedName name="_xlnm._FilterDatabase" localSheetId="4" hidden="1">'รายตำบล wk 34_2567'!$A$2:$Q$197</definedName>
  </definedNames>
  <calcPr calcId="124519"/>
  <pivotCaches>
    <pivotCache cacheId="8" r:id="rId10"/>
  </pivotCaches>
</workbook>
</file>

<file path=xl/calcChain.xml><?xml version="1.0" encoding="utf-8"?>
<calcChain xmlns="http://schemas.openxmlformats.org/spreadsheetml/2006/main">
  <c r="D118" i="181"/>
  <c r="E116" s="1"/>
  <c r="C98"/>
  <c r="D96" s="1"/>
  <c r="E43"/>
  <c r="D43"/>
  <c r="F42"/>
  <c r="F41"/>
  <c r="F40"/>
  <c r="F39"/>
  <c r="F38"/>
  <c r="F37"/>
  <c r="E28"/>
  <c r="E27"/>
  <c r="D27"/>
  <c r="F26"/>
  <c r="F25"/>
  <c r="F27" l="1"/>
  <c r="F43"/>
  <c r="E110"/>
  <c r="E113"/>
  <c r="E114"/>
  <c r="E109"/>
  <c r="E117"/>
  <c r="D97"/>
  <c r="E111"/>
  <c r="E115"/>
  <c r="E108"/>
  <c r="E112"/>
  <c r="H196" i="175"/>
  <c r="G196"/>
  <c r="F196"/>
  <c r="E196"/>
  <c r="C196"/>
  <c r="B9" i="73"/>
  <c r="O10" i="10"/>
  <c r="O15" s="1"/>
  <c r="O46" i="76"/>
  <c r="O47"/>
  <c r="O48"/>
  <c r="O49"/>
  <c r="O45"/>
  <c r="D196" i="175" l="1"/>
  <c r="C197" s="1"/>
  <c r="O17" i="10"/>
  <c r="O16"/>
  <c r="C37" i="33"/>
  <c r="B32"/>
  <c r="B33"/>
  <c r="B34"/>
  <c r="B35"/>
  <c r="B36"/>
  <c r="BC37"/>
  <c r="N222" i="76"/>
  <c r="M222"/>
  <c r="L222"/>
  <c r="K222"/>
  <c r="J222"/>
  <c r="I222"/>
  <c r="H222"/>
  <c r="G222"/>
  <c r="F222"/>
  <c r="E222"/>
  <c r="D222"/>
  <c r="C222"/>
  <c r="K223" l="1"/>
  <c r="G223"/>
  <c r="C223"/>
  <c r="H223"/>
  <c r="D223"/>
  <c r="I223"/>
  <c r="E223"/>
  <c r="J223"/>
  <c r="F223"/>
  <c r="L223"/>
  <c r="M223"/>
  <c r="N223"/>
  <c r="O222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F213" l="1"/>
  <c r="N213"/>
  <c r="I213"/>
  <c r="O212"/>
  <c r="L213"/>
  <c r="J213"/>
  <c r="E213"/>
  <c r="M213"/>
  <c r="D213"/>
  <c r="H213"/>
  <c r="C213"/>
  <c r="G213"/>
  <c r="K21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O210" l="1"/>
  <c r="P211" s="1"/>
  <c r="F211" s="1"/>
  <c r="E211" s="1"/>
  <c r="K203"/>
  <c r="N203"/>
  <c r="O202"/>
  <c r="J203"/>
  <c r="E203"/>
  <c r="I203"/>
  <c r="M203"/>
  <c r="G203"/>
  <c r="F203"/>
  <c r="D203"/>
  <c r="C203" s="1"/>
  <c r="H203"/>
  <c r="L203"/>
  <c r="C211" l="1"/>
  <c r="M211"/>
  <c r="D211"/>
  <c r="J211"/>
  <c r="G211"/>
  <c r="H211"/>
  <c r="N211"/>
  <c r="K211"/>
  <c r="L211"/>
  <c r="I21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O211" l="1"/>
  <c r="O200"/>
  <c r="P201" s="1"/>
  <c r="K201" s="1"/>
  <c r="G193"/>
  <c r="D193"/>
  <c r="C193"/>
  <c r="H193"/>
  <c r="L193"/>
  <c r="K193"/>
  <c r="F193"/>
  <c r="N193"/>
  <c r="O192"/>
  <c r="J193"/>
  <c r="E193"/>
  <c r="I193"/>
  <c r="M193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E201" l="1"/>
  <c r="D201" s="1"/>
  <c r="N201"/>
  <c r="H201"/>
  <c r="J201"/>
  <c r="I201" s="1"/>
  <c r="M201"/>
  <c r="L201" s="1"/>
  <c r="F201"/>
  <c r="C201"/>
  <c r="G201"/>
  <c r="E183"/>
  <c r="D183"/>
  <c r="I183"/>
  <c r="H183"/>
  <c r="M183"/>
  <c r="L183"/>
  <c r="C183"/>
  <c r="G183"/>
  <c r="K183"/>
  <c r="O182"/>
  <c r="F183"/>
  <c r="J183"/>
  <c r="N183"/>
  <c r="O201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O180" l="1"/>
  <c r="P181" s="1"/>
  <c r="K181" s="1"/>
  <c r="I181"/>
  <c r="H173"/>
  <c r="L173"/>
  <c r="D173"/>
  <c r="C173"/>
  <c r="G173"/>
  <c r="K173"/>
  <c r="F173"/>
  <c r="N173"/>
  <c r="O172"/>
  <c r="J173"/>
  <c r="E173"/>
  <c r="I173"/>
  <c r="M173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O170" l="1"/>
  <c r="P171" s="1"/>
  <c r="N171" s="1"/>
  <c r="M181"/>
  <c r="C181"/>
  <c r="L181"/>
  <c r="F181"/>
  <c r="E181"/>
  <c r="D181" s="1"/>
  <c r="J181"/>
  <c r="G181"/>
  <c r="H181"/>
  <c r="N181"/>
  <c r="I171"/>
  <c r="H171" s="1"/>
  <c r="K171"/>
  <c r="J171" s="1"/>
  <c r="F163"/>
  <c r="O162"/>
  <c r="N163"/>
  <c r="I163"/>
  <c r="M163"/>
  <c r="H163"/>
  <c r="L163"/>
  <c r="J163"/>
  <c r="E163"/>
  <c r="D163"/>
  <c r="C163"/>
  <c r="G163"/>
  <c r="K163"/>
  <c r="G171" l="1"/>
  <c r="C171"/>
  <c r="F171"/>
  <c r="E171"/>
  <c r="D171" s="1"/>
  <c r="M171"/>
  <c r="L171"/>
  <c r="O181"/>
  <c r="O17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O160" l="1"/>
  <c r="P161" s="1"/>
  <c r="J161" s="1"/>
  <c r="H153"/>
  <c r="K153"/>
  <c r="L153"/>
  <c r="C153"/>
  <c r="O152"/>
  <c r="F153"/>
  <c r="J153"/>
  <c r="N153"/>
  <c r="D153"/>
  <c r="G153"/>
  <c r="E153"/>
  <c r="I153"/>
  <c r="M153"/>
  <c r="K161" l="1"/>
  <c r="C161"/>
  <c r="E161"/>
  <c r="D161"/>
  <c r="F161"/>
  <c r="L161"/>
  <c r="M161"/>
  <c r="N161"/>
  <c r="H161"/>
  <c r="G161" s="1"/>
  <c r="I16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O161" l="1"/>
  <c r="O150"/>
  <c r="P151" s="1"/>
  <c r="J151" s="1"/>
  <c r="H143"/>
  <c r="L143"/>
  <c r="G143"/>
  <c r="N143"/>
  <c r="D143"/>
  <c r="C143" s="1"/>
  <c r="O142"/>
  <c r="K143"/>
  <c r="F143"/>
  <c r="J143"/>
  <c r="E143"/>
  <c r="I143"/>
  <c r="M143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E151" l="1"/>
  <c r="D151" s="1"/>
  <c r="H151"/>
  <c r="L151"/>
  <c r="C151"/>
  <c r="G151"/>
  <c r="N151"/>
  <c r="K151"/>
  <c r="F151"/>
  <c r="M151"/>
  <c r="I151"/>
  <c r="O140"/>
  <c r="P141" s="1"/>
  <c r="I141" s="1"/>
  <c r="F133"/>
  <c r="N133"/>
  <c r="E133"/>
  <c r="M133"/>
  <c r="O132"/>
  <c r="L133"/>
  <c r="J133"/>
  <c r="I133"/>
  <c r="D133"/>
  <c r="H133"/>
  <c r="C133"/>
  <c r="G133"/>
  <c r="K133"/>
  <c r="O151" l="1"/>
  <c r="K141"/>
  <c r="M141"/>
  <c r="H141"/>
  <c r="F141"/>
  <c r="N141"/>
  <c r="L141"/>
  <c r="E141"/>
  <c r="D141" s="1"/>
  <c r="C141"/>
  <c r="G14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O141" l="1"/>
  <c r="G123"/>
  <c r="J123"/>
  <c r="K123"/>
  <c r="N123"/>
  <c r="O122"/>
  <c r="F123"/>
  <c r="E123"/>
  <c r="I123"/>
  <c r="M123"/>
  <c r="D123"/>
  <c r="C123" s="1"/>
  <c r="H123"/>
  <c r="L123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O120" l="1"/>
  <c r="P121" s="1"/>
  <c r="F121"/>
  <c r="E121" s="1"/>
  <c r="J121"/>
  <c r="G121"/>
  <c r="I121"/>
  <c r="K121"/>
  <c r="D121"/>
  <c r="H121"/>
  <c r="L121"/>
  <c r="C121"/>
  <c r="N121"/>
  <c r="M121" s="1"/>
  <c r="I113"/>
  <c r="D113"/>
  <c r="E113"/>
  <c r="M113"/>
  <c r="H113"/>
  <c r="L113"/>
  <c r="O112"/>
  <c r="K113"/>
  <c r="G113"/>
  <c r="F113"/>
  <c r="J113"/>
  <c r="N113"/>
  <c r="O121" l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10" l="1"/>
  <c r="P111" s="1"/>
  <c r="H111" s="1"/>
  <c r="D103"/>
  <c r="C103"/>
  <c r="I103"/>
  <c r="H103"/>
  <c r="E103"/>
  <c r="M103"/>
  <c r="L103"/>
  <c r="G103"/>
  <c r="K103"/>
  <c r="O102"/>
  <c r="F103"/>
  <c r="J103"/>
  <c r="N103"/>
  <c r="M111" l="1"/>
  <c r="G111"/>
  <c r="F111"/>
  <c r="D111"/>
  <c r="C111"/>
  <c r="K111"/>
  <c r="J111" s="1"/>
  <c r="I111"/>
  <c r="L111"/>
  <c r="N111"/>
  <c r="E11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O111" l="1"/>
  <c r="O100"/>
  <c r="P101" s="1"/>
  <c r="E101" s="1"/>
  <c r="M101"/>
  <c r="G101"/>
  <c r="N101"/>
  <c r="F93"/>
  <c r="N93"/>
  <c r="I93"/>
  <c r="M93"/>
  <c r="J93"/>
  <c r="L93"/>
  <c r="O92"/>
  <c r="E93"/>
  <c r="D93"/>
  <c r="H93"/>
  <c r="C93"/>
  <c r="G93"/>
  <c r="K93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C101" l="1"/>
  <c r="D101"/>
  <c r="J101"/>
  <c r="I101" s="1"/>
  <c r="H101"/>
  <c r="K101"/>
  <c r="L101"/>
  <c r="F101"/>
  <c r="L83"/>
  <c r="E83"/>
  <c r="C83"/>
  <c r="M83"/>
  <c r="I83"/>
  <c r="D83"/>
  <c r="H83"/>
  <c r="G83"/>
  <c r="K83"/>
  <c r="O82"/>
  <c r="F83"/>
  <c r="J83"/>
  <c r="N83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O101" l="1"/>
  <c r="O80"/>
  <c r="P81" s="1"/>
  <c r="H81" s="1"/>
  <c r="F73"/>
  <c r="J73"/>
  <c r="E73"/>
  <c r="O72"/>
  <c r="M73"/>
  <c r="D73"/>
  <c r="H73"/>
  <c r="L73"/>
  <c r="N73"/>
  <c r="I73"/>
  <c r="C73"/>
  <c r="G73"/>
  <c r="K73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I81" l="1"/>
  <c r="C81"/>
  <c r="M81"/>
  <c r="D81"/>
  <c r="F81"/>
  <c r="N81"/>
  <c r="J81"/>
  <c r="L81"/>
  <c r="G81"/>
  <c r="E81"/>
  <c r="K81"/>
  <c r="O62"/>
  <c r="J63"/>
  <c r="N63"/>
  <c r="E63"/>
  <c r="F63"/>
  <c r="I63"/>
  <c r="M63"/>
  <c r="D63"/>
  <c r="H63"/>
  <c r="L63"/>
  <c r="C63"/>
  <c r="G63"/>
  <c r="K63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O60" l="1"/>
  <c r="P61" s="1"/>
  <c r="J61" s="1"/>
  <c r="O81"/>
  <c r="C53"/>
  <c r="G53"/>
  <c r="D53"/>
  <c r="H53"/>
  <c r="L53"/>
  <c r="K53"/>
  <c r="O52"/>
  <c r="F53"/>
  <c r="J53"/>
  <c r="N53"/>
  <c r="E53"/>
  <c r="I53"/>
  <c r="M53"/>
  <c r="N50"/>
  <c r="M50"/>
  <c r="L50"/>
  <c r="K50"/>
  <c r="J50"/>
  <c r="I50"/>
  <c r="H50"/>
  <c r="G50"/>
  <c r="F50"/>
  <c r="E50"/>
  <c r="D50"/>
  <c r="C50"/>
  <c r="N42"/>
  <c r="M42"/>
  <c r="L42"/>
  <c r="K42"/>
  <c r="J42"/>
  <c r="I42"/>
  <c r="H42"/>
  <c r="G42"/>
  <c r="F42"/>
  <c r="E42"/>
  <c r="D42"/>
  <c r="C42"/>
  <c r="F61" l="1"/>
  <c r="C61"/>
  <c r="D61"/>
  <c r="K61"/>
  <c r="E61"/>
  <c r="M61"/>
  <c r="L61" s="1"/>
  <c r="N61"/>
  <c r="G61"/>
  <c r="O50"/>
  <c r="P51" s="1"/>
  <c r="G51" s="1"/>
  <c r="I61"/>
  <c r="H61" s="1"/>
  <c r="E51"/>
  <c r="J51"/>
  <c r="H51"/>
  <c r="H43"/>
  <c r="L43"/>
  <c r="O42"/>
  <c r="K43"/>
  <c r="D43"/>
  <c r="C43" s="1"/>
  <c r="N43"/>
  <c r="G43"/>
  <c r="F43"/>
  <c r="J43"/>
  <c r="E43"/>
  <c r="I43"/>
  <c r="M4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O61" l="1"/>
  <c r="I51"/>
  <c r="F51"/>
  <c r="D51"/>
  <c r="C51" s="1"/>
  <c r="M51"/>
  <c r="K51"/>
  <c r="O40"/>
  <c r="P41" s="1"/>
  <c r="H41" s="1"/>
  <c r="G41" s="1"/>
  <c r="L51"/>
  <c r="N51"/>
  <c r="D41"/>
  <c r="C41"/>
  <c r="J41"/>
  <c r="I41" s="1"/>
  <c r="L33"/>
  <c r="C33"/>
  <c r="G33"/>
  <c r="D33"/>
  <c r="H33"/>
  <c r="K33"/>
  <c r="J33"/>
  <c r="O32"/>
  <c r="F33"/>
  <c r="N33"/>
  <c r="E33"/>
  <c r="I33"/>
  <c r="M33"/>
  <c r="N30"/>
  <c r="M30"/>
  <c r="L30"/>
  <c r="K30"/>
  <c r="N41" l="1"/>
  <c r="M41" s="1"/>
  <c r="L41"/>
  <c r="K41"/>
  <c r="E41"/>
  <c r="O51"/>
  <c r="F41"/>
  <c r="J30"/>
  <c r="I30"/>
  <c r="H30"/>
  <c r="G30"/>
  <c r="O41" l="1"/>
  <c r="F30"/>
  <c r="E30" l="1"/>
  <c r="D30" s="1"/>
  <c r="C30"/>
  <c r="O29"/>
  <c r="N22"/>
  <c r="M22"/>
  <c r="L22"/>
  <c r="K22"/>
  <c r="J22"/>
  <c r="I22"/>
  <c r="H22"/>
  <c r="G22"/>
  <c r="F22"/>
  <c r="E22"/>
  <c r="D22"/>
  <c r="C22"/>
  <c r="C23" s="1"/>
  <c r="H23" l="1"/>
  <c r="E23"/>
  <c r="I23"/>
  <c r="M23"/>
  <c r="L23"/>
  <c r="D23"/>
  <c r="O22"/>
  <c r="G23"/>
  <c r="K23"/>
  <c r="F23"/>
  <c r="J23"/>
  <c r="N23"/>
  <c r="N20" l="1"/>
  <c r="M20"/>
  <c r="L20"/>
  <c r="K20"/>
  <c r="J20"/>
  <c r="I20"/>
  <c r="H20"/>
  <c r="G20"/>
  <c r="F20"/>
  <c r="E20"/>
  <c r="D20"/>
  <c r="C20"/>
  <c r="O19"/>
  <c r="N12"/>
  <c r="M12"/>
  <c r="L12"/>
  <c r="K12" s="1"/>
  <c r="J12" s="1"/>
  <c r="I12"/>
  <c r="H12"/>
  <c r="G12"/>
  <c r="F12" s="1"/>
  <c r="E12" s="1"/>
  <c r="D12"/>
  <c r="C12" s="1"/>
  <c r="O20" l="1"/>
  <c r="P21" s="1"/>
  <c r="C21" s="1"/>
  <c r="G13"/>
  <c r="L13"/>
  <c r="J13"/>
  <c r="I13" s="1"/>
  <c r="C13"/>
  <c r="O12"/>
  <c r="F13"/>
  <c r="K13"/>
  <c r="E13"/>
  <c r="N13"/>
  <c r="D13"/>
  <c r="H13"/>
  <c r="M13"/>
  <c r="M21" l="1"/>
  <c r="H21"/>
  <c r="N21"/>
  <c r="J21"/>
  <c r="G21"/>
  <c r="L21"/>
  <c r="K21" s="1"/>
  <c r="E21"/>
  <c r="D21"/>
  <c r="I21"/>
  <c r="F21"/>
  <c r="N10"/>
  <c r="M10"/>
  <c r="L10"/>
  <c r="K10"/>
  <c r="J10"/>
  <c r="I10"/>
  <c r="H10"/>
  <c r="G10"/>
  <c r="F10"/>
  <c r="E10"/>
  <c r="D10"/>
  <c r="C10"/>
  <c r="O9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25"/>
  <c r="BB31" s="1"/>
  <c r="BA25"/>
  <c r="AZ25"/>
  <c r="AZ31" s="1"/>
  <c r="AY25"/>
  <c r="AY31" s="1"/>
  <c r="AX25"/>
  <c r="AX31" s="1"/>
  <c r="AW25"/>
  <c r="AV25"/>
  <c r="AV31" s="1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N16"/>
  <c r="P16" s="1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O21" i="76" l="1"/>
  <c r="N27" i="7"/>
  <c r="O10" i="76"/>
  <c r="P11" s="1"/>
  <c r="G11" s="1"/>
  <c r="BA31" i="33"/>
  <c r="AW31"/>
  <c r="AU31"/>
  <c r="AT31"/>
  <c r="AS31"/>
  <c r="AR31" s="1"/>
  <c r="AQ3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N13" i="73"/>
  <c r="N12"/>
  <c r="D11" i="76" l="1"/>
  <c r="K11"/>
  <c r="N11"/>
  <c r="I11"/>
  <c r="H11" s="1"/>
  <c r="F11"/>
  <c r="C11"/>
  <c r="L11"/>
  <c r="E11"/>
  <c r="M11"/>
  <c r="J11"/>
  <c r="B31" i="33"/>
  <c r="V20" i="7"/>
  <c r="O20" s="1"/>
  <c r="M10" i="73"/>
  <c r="L10"/>
  <c r="K10"/>
  <c r="J10"/>
  <c r="I10"/>
  <c r="H10"/>
  <c r="G10"/>
  <c r="F10"/>
  <c r="E10"/>
  <c r="D10"/>
  <c r="C10"/>
  <c r="B10"/>
  <c r="O11" i="76" l="1"/>
  <c r="M9" i="73"/>
  <c r="L9"/>
  <c r="K9"/>
  <c r="J9"/>
  <c r="I9"/>
  <c r="H9"/>
  <c r="G9"/>
  <c r="F9"/>
  <c r="E9"/>
  <c r="D9"/>
  <c r="C9"/>
  <c r="N8"/>
  <c r="N7"/>
  <c r="N6"/>
  <c r="N5"/>
  <c r="N4"/>
  <c r="T6" i="7"/>
  <c r="T9"/>
  <c r="T10"/>
  <c r="T12"/>
  <c r="W12" s="1"/>
  <c r="T14"/>
  <c r="T17"/>
  <c r="T18"/>
  <c r="T21"/>
  <c r="T22"/>
  <c r="T26"/>
  <c r="N9" i="73" l="1"/>
  <c r="P13" s="1"/>
  <c r="V18" i="7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  <c r="P11" i="73"/>
  <c r="D11" s="1"/>
  <c r="E11"/>
  <c r="I11"/>
  <c r="J11"/>
  <c r="M11"/>
  <c r="N10"/>
  <c r="L11" l="1"/>
  <c r="G11"/>
  <c r="Q11"/>
  <c r="K11"/>
  <c r="F11"/>
  <c r="B11"/>
  <c r="C11"/>
  <c r="H11"/>
  <c r="O30" i="76"/>
  <c r="P31" s="1"/>
  <c r="N11" i="73" l="1"/>
  <c r="D31" i="76"/>
  <c r="C31"/>
  <c r="L31"/>
  <c r="G31"/>
  <c r="K31"/>
  <c r="J31"/>
  <c r="F31"/>
  <c r="M31"/>
  <c r="H31"/>
  <c r="E31"/>
  <c r="N31"/>
  <c r="I31"/>
  <c r="O70"/>
  <c r="P71" s="1"/>
  <c r="O31" l="1"/>
  <c r="H71"/>
  <c r="M71"/>
  <c r="I71"/>
  <c r="D71"/>
  <c r="K71"/>
  <c r="C71"/>
  <c r="J71"/>
  <c r="N71"/>
  <c r="F71"/>
  <c r="E71"/>
  <c r="G71"/>
  <c r="L71"/>
  <c r="O71" l="1"/>
  <c r="O90"/>
  <c r="P91" s="1"/>
  <c r="K91" l="1"/>
  <c r="M91"/>
  <c r="N91"/>
  <c r="E91"/>
  <c r="H91"/>
  <c r="C91"/>
  <c r="G91"/>
  <c r="F91"/>
  <c r="J91"/>
  <c r="L91"/>
  <c r="D91"/>
  <c r="I91"/>
  <c r="O91" l="1"/>
  <c r="O130"/>
  <c r="P131" s="1"/>
  <c r="L131" l="1"/>
  <c r="I131"/>
  <c r="D131"/>
  <c r="G131"/>
  <c r="M131"/>
  <c r="E131"/>
  <c r="F131"/>
  <c r="J131"/>
  <c r="C131"/>
  <c r="K131"/>
  <c r="H131"/>
  <c r="N131"/>
  <c r="O190"/>
  <c r="P191" s="1"/>
  <c r="O131" l="1"/>
  <c r="K191"/>
  <c r="I191"/>
  <c r="L191"/>
  <c r="N191"/>
  <c r="J191"/>
  <c r="H191"/>
  <c r="E191"/>
  <c r="D191"/>
  <c r="C191"/>
  <c r="G191"/>
  <c r="M191"/>
  <c r="F191"/>
  <c r="O220"/>
  <c r="P221" s="1"/>
  <c r="O191" l="1"/>
  <c r="C221"/>
  <c r="G221"/>
  <c r="K221"/>
  <c r="M221"/>
  <c r="H221"/>
  <c r="F221"/>
  <c r="L221"/>
  <c r="I221"/>
  <c r="J221"/>
  <c r="N221"/>
  <c r="E221"/>
  <c r="D221"/>
  <c r="O221" l="1"/>
</calcChain>
</file>

<file path=xl/sharedStrings.xml><?xml version="1.0" encoding="utf-8"?>
<sst xmlns="http://schemas.openxmlformats.org/spreadsheetml/2006/main" count="3184" uniqueCount="875">
  <si>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</si>
  <si>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</si>
  <si>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</si>
  <si>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</si>
  <si>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</si>
  <si>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</si>
  <si>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</si>
  <si>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</si>
  <si>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</si>
  <si>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</si>
  <si>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</si>
  <si>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</si>
  <si>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</si>
  <si>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</si>
  <si>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</si>
  <si>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</si>
  <si>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</si>
  <si>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</si>
  <si>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</si>
  <si>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</si>
  <si>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</si>
  <si>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</si>
  <si>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</si>
  <si>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</si>
  <si>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</si>
  <si>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</si>
  <si>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</si>
  <si>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</si>
  <si>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</si>
  <si>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</si>
  <si>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</si>
  <si>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</si>
  <si>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</si>
  <si>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</si>
  <si>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</si>
  <si>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</si>
  <si>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</si>
  <si>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</si>
  <si>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</si>
  <si>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</si>
  <si>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</si>
  <si>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</si>
  <si>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</si>
  <si>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</si>
  <si>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</si>
  <si>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</si>
  <si>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</si>
  <si>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</si>
  <si>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</si>
  <si>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</si>
  <si>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</si>
  <si>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</si>
  <si>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</si>
  <si>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</si>
  <si>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</si>
  <si>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</si>
  <si>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</si>
  <si>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</si>
  <si>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</si>
  <si>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</si>
  <si>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</si>
  <si>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</si>
  <si>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</si>
  <si>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</si>
  <si>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</si>
  <si>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</si>
  <si>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</si>
  <si>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</si>
  <si>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</si>
  <si>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</si>
  <si>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</si>
  <si>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</si>
  <si>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</si>
  <si>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</si>
  <si>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</si>
  <si>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</si>
  <si>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</si>
  <si>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</si>
  <si>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</si>
  <si>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</si>
  <si>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</si>
  <si>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</si>
  <si>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</si>
  <si>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</si>
  <si>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</si>
  <si>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</si>
  <si>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</si>
  <si>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</si>
  <si>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</si>
  <si>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</si>
  <si>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</si>
  <si>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</si>
  <si>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</si>
  <si>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</si>
  <si>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</si>
  <si>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</si>
  <si>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</si>
  <si>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</si>
  <si>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</si>
  <si>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</si>
  <si>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</si>
  <si>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</si>
  <si>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</si>
  <si>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</si>
  <si>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</si>
  <si>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</si>
  <si>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</si>
  <si>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</si>
  <si>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</si>
  <si>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</si>
  <si>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</si>
  <si>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</si>
  <si>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</si>
  <si>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</si>
  <si>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</si>
  <si>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</si>
  <si>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</si>
  <si>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</si>
  <si>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</si>
  <si>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</si>
  <si>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</si>
  <si>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</si>
  <si>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</si>
  <si>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</si>
  <si>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</si>
  <si>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</si>
  <si>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</si>
  <si>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</si>
  <si>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</si>
  <si>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</si>
  <si>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</si>
  <si>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</si>
  <si>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</si>
  <si>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</si>
  <si>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</si>
  <si>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</si>
  <si>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</si>
  <si>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</si>
  <si>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</si>
  <si>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</si>
  <si>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</si>
  <si>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</si>
  <si>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</si>
  <si>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</si>
  <si>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</si>
  <si>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</si>
  <si>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</si>
  <si>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</si>
  <si>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</si>
  <si>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</si>
  <si>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</si>
  <si>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</si>
  <si>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</si>
  <si>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</si>
  <si>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</si>
  <si>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</si>
  <si>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</si>
  <si>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</si>
  <si>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</si>
  <si>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</si>
  <si>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</si>
  <si>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</si>
  <si>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</si>
  <si>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</si>
  <si>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</si>
  <si>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</si>
  <si>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</si>
  <si>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</si>
  <si>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</si>
  <si>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</si>
  <si>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</si>
  <si>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</si>
  <si>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</si>
  <si>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</si>
  <si>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</si>
  <si>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</si>
  <si>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</si>
  <si>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</si>
  <si>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</si>
  <si>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</si>
  <si>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</si>
  <si>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</si>
  <si>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</si>
  <si>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</si>
  <si>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</si>
  <si>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</si>
  <si>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</si>
  <si>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</si>
  <si>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</si>
  <si>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</si>
  <si>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</si>
  <si>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</si>
  <si>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</si>
  <si>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</si>
  <si>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</si>
  <si>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</si>
  <si>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</si>
  <si>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</si>
  <si>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</si>
  <si>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</si>
  <si>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</si>
  <si>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</si>
  <si>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</si>
  <si>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</si>
  <si>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</si>
  <si>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</si>
  <si>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</si>
  <si>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</si>
  <si>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</si>
  <si>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</si>
  <si>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</si>
  <si>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</si>
  <si>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</si>
  <si>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</si>
  <si>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</si>
  <si>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</si>
  <si>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</si>
  <si>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</si>
  <si>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</si>
  <si>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</si>
  <si>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</si>
  <si>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</si>
  <si>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</si>
  <si>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</si>
  <si>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</si>
  <si>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</si>
  <si>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</si>
  <si>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</si>
  <si>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</si>
  <si>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</si>
  <si>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</si>
  <si>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</si>
  <si>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</si>
  <si>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</si>
  <si>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</si>
  <si>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</si>
  <si>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</si>
  <si>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</si>
  <si>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</si>
  <si>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</si>
  <si>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</si>
  <si>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</si>
  <si>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</si>
  <si>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</si>
  <si>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</si>
  <si>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</si>
  <si>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</si>
  <si>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</si>
  <si>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</si>
  <si>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</si>
  <si>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</si>
  <si>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</si>
  <si>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</si>
  <si>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</si>
  <si>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</si>
  <si>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</si>
  <si>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</si>
  <si>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</si>
  <si>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</si>
  <si>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</si>
  <si>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</si>
  <si>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</si>
  <si>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</si>
  <si>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</si>
  <si>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</si>
  <si>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</si>
  <si>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</si>
  <si>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</si>
  <si>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</si>
  <si>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</si>
  <si>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</si>
  <si>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</si>
  <si>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</si>
  <si>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</si>
  <si>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</si>
  <si>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</si>
  <si>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</si>
  <si>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</si>
  <si>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</si>
  <si>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</si>
  <si>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</si>
  <si>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</si>
  <si>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</si>
  <si>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</si>
  <si>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</si>
  <si>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</si>
  <si>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</si>
  <si>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</si>
  <si>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</si>
  <si>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</si>
  <si>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</si>
  <si>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</si>
  <si>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</si>
  <si>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</si>
  <si>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</si>
  <si>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</si>
  <si>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</si>
  <si>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</si>
  <si>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</si>
  <si>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</si>
  <si>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</si>
  <si>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</si>
  <si>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</si>
  <si>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</si>
  <si>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</si>
  <si>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</si>
  <si>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</si>
  <si>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</si>
  <si>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</si>
  <si>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</si>
  <si>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</si>
  <si>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</si>
  <si>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</si>
  <si>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</si>
  <si>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</si>
  <si>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</si>
  <si>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</si>
  <si>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</si>
  <si>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</si>
  <si>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</si>
  <si>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</si>
  <si>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</si>
  <si>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</si>
  <si>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</si>
  <si>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</si>
  <si>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</si>
  <si>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</si>
  <si>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</si>
  <si>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</si>
  <si>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</si>
  <si>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เมืองร้อยเอ็ด</t>
  </si>
  <si>
    <t>ในเขตเทศบาล</t>
  </si>
  <si>
    <t>2566</t>
  </si>
  <si>
    <t>เป้าหมายปี 66  (ราย)</t>
  </si>
  <si>
    <t>OPD</t>
  </si>
  <si>
    <t>ปี 2566</t>
  </si>
  <si>
    <t>เกษตร</t>
  </si>
  <si>
    <t>หนองส้าว</t>
  </si>
  <si>
    <t>ดอนชาด</t>
  </si>
  <si>
    <t>ดงยาง</t>
  </si>
  <si>
    <t>เหล่าสมบูรณ์</t>
  </si>
  <si>
    <t>คุ้มใต้</t>
  </si>
  <si>
    <t>เกษตร(คุ้มใต้)</t>
  </si>
  <si>
    <t>โพนทอน</t>
  </si>
  <si>
    <t>ผือฮี</t>
  </si>
  <si>
    <t>หนองเพียงขันธ์</t>
  </si>
  <si>
    <t>คำโพนสูง</t>
  </si>
  <si>
    <t>หัวโทนเหนือ</t>
  </si>
  <si>
    <t>อ้น</t>
  </si>
  <si>
    <t>Grand Total</t>
  </si>
  <si>
    <t>ดอนโมง</t>
  </si>
  <si>
    <t>เกษตร(คุ้มป่าบาก)</t>
  </si>
  <si>
    <t>โพธิ์ไทรทอง</t>
  </si>
  <si>
    <t>อาชีพ</t>
  </si>
  <si>
    <t>นักเรียน</t>
  </si>
  <si>
    <t>รับจ้าง,กรรมกร</t>
  </si>
  <si>
    <t>ค้าขาย</t>
  </si>
  <si>
    <t>อื่นๆ</t>
  </si>
  <si>
    <t>ข้าราชการ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</si>
  <si>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</si>
  <si>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</si>
  <si>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</si>
  <si>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</si>
  <si>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</si>
  <si>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</si>
  <si>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</si>
  <si>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</si>
  <si>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</si>
  <si>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</si>
  <si>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w53</t>
  </si>
  <si>
    <t>ปชก</t>
  </si>
  <si>
    <t>ในปกครอง</t>
  </si>
  <si>
    <t>โนนจาน</t>
  </si>
  <si>
    <t>หนองหญ้าม้า</t>
  </si>
  <si>
    <t>คุ้มกลางเมืองใหม่</t>
  </si>
  <si>
    <t>วังยาว</t>
  </si>
  <si>
    <t xml:space="preserve">      เป้าหมาย  จำนวนผู้ป่วยไข้เลือดออก   (Target  line)    จ.ร้อยเอ็ด  จำแนกรายเดือน   ปี  2567</t>
  </si>
  <si>
    <t>มัธยฐาน 62-66</t>
  </si>
  <si>
    <t>ค่าพยากรณ์ปี  2567</t>
  </si>
  <si>
    <t xml:space="preserve">                       สถานการณ์โรคไข้เลือดออก  จังหวัดร้อยเอ็ด  รายเดือน  ปี  2567</t>
  </si>
  <si>
    <t xml:space="preserve">    สถานการณ์ไข้เลือดออก  รายอำเภอ  จังหวัดร้อยเอ็ด  ปี  2567</t>
  </si>
  <si>
    <t>จำนวนผู้ป่วยไข้เลือดอออก  รายสัปดาห์ปี    2562-2567</t>
  </si>
  <si>
    <t>2567</t>
  </si>
  <si>
    <t>มัธยฐาน (62-66)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</si>
  <si>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2567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</si>
  <si>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2567</t>
  </si>
  <si>
    <t>มัธยฐานปี 62-66</t>
  </si>
  <si>
    <t>2567  CUM.</t>
  </si>
  <si>
    <t>สุขเกษม</t>
  </si>
  <si>
    <t>ทุ่งทรายทอง</t>
  </si>
  <si>
    <t>ทรายมูล</t>
  </si>
  <si>
    <t>ปลาโด</t>
  </si>
  <si>
    <t>ราษฎรสามัคคี</t>
  </si>
  <si>
    <t>คุ้มวัดเหนือ</t>
  </si>
  <si>
    <t>หนองทุ่งมน</t>
  </si>
  <si>
    <t>ใหม่เจริญ</t>
  </si>
  <si>
    <t>ทุ่งประเสริฐ</t>
  </si>
  <si>
    <t xml:space="preserve">                        จำนวนผู้ป่วย / อัตราป่วย ไข้เลือดออก  จำแนกตามกลุ่มอายุ  ปี 2567</t>
  </si>
  <si>
    <t>ยางด่อ</t>
  </si>
  <si>
    <t>โปง</t>
  </si>
  <si>
    <t>หนองคูณ</t>
  </si>
  <si>
    <t>หนองผง</t>
  </si>
  <si>
    <t>ยางเครือ</t>
  </si>
  <si>
    <t>ท่างาม</t>
  </si>
  <si>
    <t>โนนสวรรค์พัฒนา</t>
  </si>
  <si>
    <t>คุ้มซ่ง</t>
  </si>
  <si>
    <t>ใหม่สถานี</t>
  </si>
  <si>
    <t>คำอุดม</t>
  </si>
  <si>
    <t>หนองม้า</t>
  </si>
  <si>
    <t>ป่ายาง</t>
  </si>
  <si>
    <t>ดอนพิมาน</t>
  </si>
  <si>
    <t>หนองข่า</t>
  </si>
  <si>
    <t>ตากแดด</t>
  </si>
  <si>
    <t>หนองพังคี</t>
  </si>
  <si>
    <t>นาน้อย</t>
  </si>
  <si>
    <t>ยางเลิง</t>
  </si>
  <si>
    <t>หนองแข้พัฒนา</t>
  </si>
  <si>
    <t>ศาลางาม</t>
  </si>
  <si>
    <t>คุ้มเหนือ</t>
  </si>
  <si>
    <t>หนองแข้ดง</t>
  </si>
  <si>
    <t>คำม่วงหวาน</t>
  </si>
  <si>
    <t>จานใต้</t>
  </si>
  <si>
    <t>หนองมะเหียะ</t>
  </si>
  <si>
    <t>สองพี่น้อง</t>
  </si>
  <si>
    <t>โนนสามัคคี</t>
  </si>
  <si>
    <t>หนองเทิ่ง</t>
  </si>
  <si>
    <t>หนองแวงควงเหนือ</t>
  </si>
  <si>
    <t>ดอนยาง</t>
  </si>
  <si>
    <t>หนองสระ</t>
  </si>
  <si>
    <t>2567  Cum.</t>
  </si>
  <si>
    <t>เทพประสิทธิ์</t>
  </si>
  <si>
    <t>โพนพอุง</t>
  </si>
  <si>
    <t>ดอนสังข์</t>
  </si>
  <si>
    <t>หนองบัวหลวงพัฒนา</t>
  </si>
  <si>
    <t>ดงดิบ</t>
  </si>
  <si>
    <t>ดอนแคน</t>
  </si>
  <si>
    <t>ตาแหลว</t>
  </si>
  <si>
    <t>นาแพง</t>
  </si>
  <si>
    <t>น้ำเกลี้ยง</t>
  </si>
  <si>
    <t>วนาทิพย์</t>
  </si>
  <si>
    <t>กกบก</t>
  </si>
  <si>
    <t>หนองขุ่น</t>
  </si>
  <si>
    <t>โนนแก้ว</t>
  </si>
  <si>
    <t>หนองนาสร้าง</t>
  </si>
  <si>
    <t>คุ้มขี้เหล็กเหนือ</t>
  </si>
  <si>
    <t>ค้อ</t>
  </si>
  <si>
    <t>ดงทรายงาม</t>
  </si>
  <si>
    <t>บูรพา</t>
  </si>
  <si>
    <t>โนนเพชร</t>
  </si>
  <si>
    <t>โนนศิริ</t>
  </si>
  <si>
    <t>โพธิ์งาม</t>
  </si>
  <si>
    <t>งานบ้าน</t>
  </si>
  <si>
    <t>หนองแสง</t>
  </si>
  <si>
    <t>โนนสว่างสามัคคี</t>
  </si>
  <si>
    <t>กอก</t>
  </si>
  <si>
    <t>บัวทอง</t>
  </si>
  <si>
    <t>แก่นทราย</t>
  </si>
  <si>
    <t>คุยผง</t>
  </si>
  <si>
    <t>บึงบูรพา</t>
  </si>
  <si>
    <t>แมต</t>
  </si>
  <si>
    <t>เกล็ดลิ่น</t>
  </si>
  <si>
    <t>เปลือยน้อย</t>
  </si>
  <si>
    <t>กุดทรายดี</t>
  </si>
  <si>
    <t>หนองหมื่นถ่าน</t>
  </si>
  <si>
    <t>ทุ่งนาหลวง</t>
  </si>
  <si>
    <t>มะกอก</t>
  </si>
  <si>
    <t>ดงบัง</t>
  </si>
  <si>
    <t>โคกก่อง</t>
  </si>
  <si>
    <t>ใหม่พัฒนา</t>
  </si>
  <si>
    <t>หนาด</t>
  </si>
  <si>
    <t>กาหลง</t>
  </si>
  <si>
    <t>เล้าข้าว</t>
  </si>
  <si>
    <t>โนนขมิ้น</t>
  </si>
  <si>
    <t xml:space="preserve">                       จำนวนผู้ป่วยโรคไข้เลือดออก จำแนกรายเดือน จังหวัดร้อยเอ็ด ปี 2567  เปรียบเทียบปี 2566  , target  line   และค่ามัธยฐาน 5 ปี  </t>
  </si>
  <si>
    <t>ท่าสุพาน</t>
  </si>
  <si>
    <t>หนองหูลิง</t>
  </si>
  <si>
    <t>ดงสว่าง</t>
  </si>
  <si>
    <t>เหล่าลิง</t>
  </si>
  <si>
    <t>สถานการณ์ไข้เลือดออก  รายอำเภอ  จังหวัดร้อยเอ็ด  ปี  2567</t>
  </si>
  <si>
    <t>ผู้ป่วยไข้เลือดออก รายหมู่บ้าน จำแนกตามสัปดาห์ที่พบผู้ป่วย  ปี 2567</t>
  </si>
  <si>
    <t>หนองหล่ม</t>
  </si>
  <si>
    <t>หนองงอม</t>
  </si>
  <si>
    <t>ยาง</t>
  </si>
  <si>
    <t>น้ำเที่ยง</t>
  </si>
  <si>
    <t>นากระตึบ</t>
  </si>
  <si>
    <t>ท่าทรัพย์เจริญ</t>
  </si>
  <si>
    <t>ดอนสุข</t>
  </si>
  <si>
    <t>สั้น</t>
  </si>
  <si>
    <t>ดอนเจริญ</t>
  </si>
  <si>
    <t>วังน้ำวน</t>
  </si>
  <si>
    <t>โนนหาดพัฒนา</t>
  </si>
  <si>
    <t>หัวโนนตาลน้อย</t>
  </si>
  <si>
    <t>เหล่าโพนงาม</t>
  </si>
  <si>
    <t>ดอนกลอย</t>
  </si>
  <si>
    <t>หนองฮูน้อย</t>
  </si>
  <si>
    <t>ธาตุจอมศรี</t>
  </si>
  <si>
    <t>โคกสาย</t>
  </si>
  <si>
    <t>ดงขี้นาค</t>
  </si>
  <si>
    <t>โนนมาลี</t>
  </si>
  <si>
    <t>เหล่าฮก</t>
  </si>
  <si>
    <t>ป่าดวน</t>
  </si>
  <si>
    <t>โพนสว่าง</t>
  </si>
  <si>
    <t>วังทอง</t>
  </si>
  <si>
    <t>กู่</t>
  </si>
  <si>
    <t>ท่าโพธิ์</t>
  </si>
  <si>
    <t>หัวบ่อ</t>
  </si>
  <si>
    <t>ค่ายเสรี</t>
  </si>
  <si>
    <t>โนนสวาสดิ์</t>
  </si>
  <si>
    <t>โนนม่วง</t>
  </si>
  <si>
    <t>หนองสิม</t>
  </si>
  <si>
    <t>เหล่ายูง</t>
  </si>
  <si>
    <t>หนองนกทา</t>
  </si>
  <si>
    <t>หัวดง</t>
  </si>
  <si>
    <t>เมืองทองใหญ่</t>
  </si>
  <si>
    <t>หนองพันมูล</t>
  </si>
  <si>
    <t>ไคร่นุ่น</t>
  </si>
  <si>
    <t>หนองสำราญ</t>
  </si>
  <si>
    <t>หนองแวงดง</t>
  </si>
  <si>
    <t>โคกสว่างอารมย์</t>
  </si>
  <si>
    <t>หนองเรือ</t>
  </si>
  <si>
    <t>ครู</t>
  </si>
  <si>
    <t>ศาลา</t>
  </si>
  <si>
    <t>ดงหวาย</t>
  </si>
  <si>
    <t>ทุ่งมน</t>
  </si>
  <si>
    <t>โรงเรียนเมือง</t>
  </si>
  <si>
    <t>เหล่ากล้วย</t>
  </si>
  <si>
    <t>จิก</t>
  </si>
  <si>
    <t>หนองตอ</t>
  </si>
  <si>
    <t>หนองฟ้าพัฒนา</t>
  </si>
  <si>
    <t>ชัยวารี</t>
  </si>
  <si>
    <t>เปลือยตาล</t>
  </si>
  <si>
    <t>โคกก่องน้อย</t>
  </si>
  <si>
    <t>โนนพัฒนา</t>
  </si>
  <si>
    <t>โพนศรี</t>
  </si>
  <si>
    <t>หนองครก</t>
  </si>
  <si>
    <t>โคกสมบูรณ์</t>
  </si>
  <si>
    <t>หนองสองห้อง</t>
  </si>
  <si>
    <t>น้ำคำน้อย</t>
  </si>
  <si>
    <t>โคกกุง</t>
  </si>
  <si>
    <t>หนองเดิ่น</t>
  </si>
  <si>
    <t>หัวโทนใต้</t>
  </si>
  <si>
    <t>โคกสำราญ</t>
  </si>
  <si>
    <t>แคนใหม่</t>
  </si>
  <si>
    <t>ดอนขาม</t>
  </si>
  <si>
    <t>จำปาคำ</t>
  </si>
  <si>
    <t>คูดินทราย</t>
  </si>
  <si>
    <t>ตับเต่า</t>
  </si>
  <si>
    <t>มะหรี่</t>
  </si>
  <si>
    <t>ดงมัน</t>
  </si>
  <si>
    <t>สองชั้น</t>
  </si>
  <si>
    <t>บัวขาว</t>
  </si>
  <si>
    <t>หนองพอกพัฒนา</t>
  </si>
  <si>
    <t>โนนสมบูรณ์</t>
  </si>
  <si>
    <t>มันเหลือง</t>
  </si>
  <si>
    <t>หวายน้อย</t>
  </si>
  <si>
    <t>ฉวะ</t>
  </si>
  <si>
    <t>คุ้มหลังศาล</t>
  </si>
  <si>
    <t>นา</t>
  </si>
  <si>
    <t>แก่นทรายน้อย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</si>
  <si>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</si>
  <si>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REPORTING </t>
  </si>
  <si>
    <t>TOTAL</t>
  </si>
  <si>
    <t>Morbidity rate</t>
  </si>
  <si>
    <t xml:space="preserve">Mortality Rate </t>
  </si>
  <si>
    <t>CFR</t>
  </si>
  <si>
    <t>Total</t>
  </si>
  <si>
    <t>North Region</t>
  </si>
  <si>
    <t>ZONE:01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</si>
  <si>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</si>
  <si>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</si>
  <si>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</si>
  <si>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</si>
  <si>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</si>
  <si>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</si>
  <si>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</si>
  <si>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</si>
  <si>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ZONE:02</t>
  </si>
  <si>
    <t>Uttaradit</t>
  </si>
  <si>
    <t>Tak</t>
  </si>
  <si>
    <t>Sukhothai</t>
  </si>
  <si>
    <t>Phitsanulok</t>
  </si>
  <si>
    <t>Phetchabun</t>
  </si>
  <si>
    <t>ZONE:03</t>
  </si>
  <si>
    <t>Chai Nat</t>
  </si>
  <si>
    <t>Nakhon Sawan</t>
  </si>
  <si>
    <t>Uthai Thani</t>
  </si>
  <si>
    <t>Kamphaeng Phet</t>
  </si>
  <si>
    <t>Phichit</t>
  </si>
  <si>
    <t>Central Region</t>
  </si>
  <si>
    <t>Bangkok</t>
  </si>
  <si>
    <t>ZONE:04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</si>
  <si>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</si>
  <si>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</si>
  <si>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</si>
  <si>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</si>
  <si>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</si>
  <si>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</si>
  <si>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</si>
  <si>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</si>
  <si>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ZONE:05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</si>
  <si>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</si>
  <si>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</si>
  <si>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</si>
  <si>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</si>
  <si>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</si>
  <si>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</si>
  <si>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</si>
  <si>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</si>
  <si>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ZONE:06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</si>
  <si>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</si>
  <si>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</si>
  <si>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</si>
  <si>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</si>
  <si>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</si>
  <si>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</si>
  <si>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</si>
  <si>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</si>
  <si>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North-Eastern Region</t>
  </si>
  <si>
    <t>ZONE:07</t>
  </si>
  <si>
    <t>Khon Kaen</t>
  </si>
  <si>
    <t>Maha Sarakham</t>
  </si>
  <si>
    <t>Roi Et</t>
  </si>
  <si>
    <t>Kalasin</t>
  </si>
  <si>
    <t>ZONE:08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</si>
  <si>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</si>
  <si>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</si>
  <si>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</si>
  <si>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</si>
  <si>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</si>
  <si>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</si>
  <si>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</si>
  <si>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ZONE:09</t>
  </si>
  <si>
    <t>Nakhon Ratchasima</t>
  </si>
  <si>
    <t>Buri Ram</t>
  </si>
  <si>
    <t>Surin</t>
  </si>
  <si>
    <t>Chaiyaphum</t>
  </si>
  <si>
    <t>ZONE:10</t>
  </si>
  <si>
    <t>Si Sa Ket</t>
  </si>
  <si>
    <t>Ubon Ratchathani</t>
  </si>
  <si>
    <t>Yasothon</t>
  </si>
  <si>
    <t>Amnat Charoen</t>
  </si>
  <si>
    <t>Mukdahan</t>
  </si>
  <si>
    <t>South Region</t>
  </si>
  <si>
    <t>Krabi</t>
  </si>
  <si>
    <t>Phangnga</t>
  </si>
  <si>
    <t>Phuket</t>
  </si>
  <si>
    <t>Surat Thani</t>
  </si>
  <si>
    <t>Ranong</t>
  </si>
  <si>
    <t>Chumphon</t>
  </si>
  <si>
    <t>ZONE:12</t>
  </si>
  <si>
    <t>Songkhla</t>
  </si>
  <si>
    <t>Satun</t>
  </si>
  <si>
    <t>Trang</t>
  </si>
  <si>
    <t>Phatthalung</t>
  </si>
  <si>
    <t>Pattani</t>
  </si>
  <si>
    <t>Yala</t>
  </si>
  <si>
    <t>Narathiwat</t>
  </si>
  <si>
    <t>หนองบึง</t>
  </si>
  <si>
    <t>เหล่าเรือ</t>
  </si>
  <si>
    <t>หนองเต่า</t>
  </si>
  <si>
    <t>โนนโพธิ์</t>
  </si>
  <si>
    <t>หัวงัว</t>
  </si>
  <si>
    <t>หนองเม็ก</t>
  </si>
  <si>
    <t>พระอารามหลวง</t>
  </si>
  <si>
    <t>คุ้มวัดสว่าง</t>
  </si>
  <si>
    <t>ดอนกลาง</t>
  </si>
  <si>
    <t>หนองตากล้า</t>
  </si>
  <si>
    <t>ดงสวนผึ้ง</t>
  </si>
  <si>
    <t>กลางเมืองใหม่</t>
  </si>
  <si>
    <t>โพธิ์ราษฎร์</t>
  </si>
  <si>
    <t>ดงเค็ง</t>
  </si>
  <si>
    <t>หนองบัวเลิง</t>
  </si>
  <si>
    <t xml:space="preserve">TABLE 3 Reported Cases and Deaths of Supected Dengue fever and Dengue Hemorrhagic fever Under Surveillance by Date of Onset,By </t>
  </si>
  <si>
    <t>ZONE:11</t>
  </si>
  <si>
    <t xml:space="preserve">Nakhon Si </t>
  </si>
  <si>
    <t>wk 31</t>
  </si>
  <si>
    <t>หนองตอกแป้น</t>
  </si>
  <si>
    <t>หนองควายอีน้อย</t>
  </si>
  <si>
    <t>หนองคำใหม่สามัคคี</t>
  </si>
  <si>
    <t>โนนเจริญ</t>
  </si>
  <si>
    <t>ดอนทอง</t>
  </si>
  <si>
    <t>โพนนางาม</t>
  </si>
  <si>
    <t>หนองบัวโนน</t>
  </si>
  <si>
    <t>สหราษฎร์</t>
  </si>
  <si>
    <t>เปลือยหัวตะพาน</t>
  </si>
  <si>
    <t>เล้า</t>
  </si>
  <si>
    <t>แห่</t>
  </si>
  <si>
    <t>wk 32</t>
  </si>
  <si>
    <t>โนนสะอาด</t>
  </si>
  <si>
    <t>ส่องใหม่</t>
  </si>
  <si>
    <t>มะแว</t>
  </si>
  <si>
    <t>ไม่ระบุหมู่บ้าน</t>
  </si>
  <si>
    <t>อุดมสุข</t>
  </si>
  <si>
    <t>ป่าบาก</t>
  </si>
  <si>
    <t>สนามม้า</t>
  </si>
  <si>
    <t>โนนเดื่อ</t>
  </si>
  <si>
    <t>โนนงาม</t>
  </si>
  <si>
    <t>เม็ก</t>
  </si>
  <si>
    <t>บขส.</t>
  </si>
  <si>
    <t>ดอนดู่</t>
  </si>
  <si>
    <t>สวายโดด</t>
  </si>
  <si>
    <t>สุขสำราญ</t>
  </si>
  <si>
    <t>โคกหนองบัว</t>
  </si>
  <si>
    <t>โนนน้ำเงิน</t>
  </si>
  <si>
    <t>ดอนเกษม</t>
  </si>
  <si>
    <t>wk 33</t>
  </si>
  <si>
    <t>โนนน้อย</t>
  </si>
  <si>
    <t>ดงบ้านนา</t>
  </si>
  <si>
    <t>ท่าสะอาด</t>
  </si>
  <si>
    <t>หนองโก</t>
  </si>
  <si>
    <t>แมด</t>
  </si>
  <si>
    <t>อ่างทอง</t>
  </si>
  <si>
    <t>โพนเงินน้อย</t>
  </si>
  <si>
    <t>หนองขุมเหล็ก</t>
  </si>
  <si>
    <t>หนองเมย</t>
  </si>
  <si>
    <t>อุดม</t>
  </si>
  <si>
    <t>หนองม่วง</t>
  </si>
  <si>
    <t>ส้มโฮง</t>
  </si>
  <si>
    <t>สุขสวัสดิ์</t>
  </si>
  <si>
    <t>โคกกลาง</t>
  </si>
  <si>
    <t>ข้อมูล  ณ  วันที่ 1 กันยายน 2567   (จากรายงาน 506)</t>
  </si>
  <si>
    <t>ข้อมูล  ณ  วันที่ 1 กันยายน 2567 (จากรายงาน 506)</t>
  </si>
  <si>
    <t xml:space="preserve">ข้อมูล  ณ  วันที่ 1 กันยายน  2567  (จากรายงาน 506)  </t>
  </si>
  <si>
    <t>ข้อมูล  ณ  วันที่ 1 กันยายน 2567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</si>
  <si>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4 สิงหาคม - 1 กันยายน 2567</t>
  </si>
  <si>
    <t>wk 1-30</t>
  </si>
  <si>
    <t>wk 31-34</t>
  </si>
  <si>
    <t>wk 34</t>
  </si>
  <si>
    <t>รวมผู้ป่วยสะสม  wk 1-34 (ราย)</t>
  </si>
  <si>
    <t>เขืองใหญ่</t>
  </si>
  <si>
    <t>หินตั้ง</t>
  </si>
  <si>
    <t>ศิริมงคล</t>
  </si>
  <si>
    <t>หนองหว้า</t>
  </si>
  <si>
    <t>จำปา</t>
  </si>
  <si>
    <t>เกษตรวิสัย Total</t>
  </si>
  <si>
    <t>น้ำอ้อม Total</t>
  </si>
  <si>
    <t>ดงครั่งใหญ่ Total</t>
  </si>
  <si>
    <t>บ้านฝาง Total</t>
  </si>
  <si>
    <t>กู่กาสิงห์ Total</t>
  </si>
  <si>
    <t>สิงห์โคก Total</t>
  </si>
  <si>
    <t>ดงครั่งน้อย Total</t>
  </si>
  <si>
    <t>โนนสว่าง Total</t>
  </si>
  <si>
    <t>หนองแวง Total</t>
  </si>
  <si>
    <t>เหล่าหลวง Total</t>
  </si>
  <si>
    <t>ดงแดง Total</t>
  </si>
  <si>
    <t>โคกล่าม Total</t>
  </si>
  <si>
    <t>หัวช้าง Total</t>
  </si>
  <si>
    <t>ดู่น้อย Total</t>
  </si>
  <si>
    <t>เมืองหงส์ Total</t>
  </si>
  <si>
    <t>หนองผือ Total</t>
  </si>
  <si>
    <t>น้ำใส Total</t>
  </si>
  <si>
    <t>อีง่อง Total</t>
  </si>
  <si>
    <t>จตุรพักตรพิมาน Total</t>
  </si>
  <si>
    <t>ดงสิงห์ Total</t>
  </si>
  <si>
    <t>ปาฝา Total</t>
  </si>
  <si>
    <t>ดินดำ Total</t>
  </si>
  <si>
    <t>จังหาร Total</t>
  </si>
  <si>
    <t>ผักแว่น Total</t>
  </si>
  <si>
    <t>ม่วงลาด Total</t>
  </si>
  <si>
    <t>ยางใหญ่ Total</t>
  </si>
  <si>
    <t>หมูม้น Total</t>
  </si>
  <si>
    <t>เชียงขวัญ Total</t>
  </si>
  <si>
    <t>บ้านเขือง Total</t>
  </si>
  <si>
    <t>ทุ่งเขาหลวง Total</t>
  </si>
  <si>
    <t>บึงงาม Total</t>
  </si>
  <si>
    <t>เทอดไทย Total</t>
  </si>
  <si>
    <t>เหล่า Total</t>
  </si>
  <si>
    <t>หนองไผ่ Total</t>
  </si>
  <si>
    <t>มะอึ Total</t>
  </si>
  <si>
    <t>ธวัชบุรี Total</t>
  </si>
  <si>
    <t>ไพศาล Total</t>
  </si>
  <si>
    <t>สระบัว Total</t>
  </si>
  <si>
    <t>โนนสวรรค์ Total</t>
  </si>
  <si>
    <t>บัวแดง Total</t>
  </si>
  <si>
    <t>โนนสง่า Total</t>
  </si>
  <si>
    <t>ดอกล้ำ Total</t>
  </si>
  <si>
    <t>ปทุมรัตต์ Total</t>
  </si>
  <si>
    <t>หนองทัพไทย Total</t>
  </si>
  <si>
    <t>พนมไพร Total</t>
  </si>
  <si>
    <t>นานวล Total</t>
  </si>
  <si>
    <t>กุดน้ำใส Total</t>
  </si>
  <si>
    <t>ชานุวรรณ Total</t>
  </si>
  <si>
    <t>โพธิ์ใหญ่ Total</t>
  </si>
  <si>
    <t>คำไฮ Total</t>
  </si>
  <si>
    <t>คำพอุง Total</t>
  </si>
  <si>
    <t>บัวคำ Total</t>
  </si>
  <si>
    <t>ขามเปี้ย Total</t>
  </si>
  <si>
    <t>เชียงใหม่ Total</t>
  </si>
  <si>
    <t>อัคคะคำ Total</t>
  </si>
  <si>
    <t>สะอาด Total</t>
  </si>
  <si>
    <t>หนองตาไก้ Total</t>
  </si>
  <si>
    <t>โพธิ์ศรี Total</t>
  </si>
  <si>
    <t>โพธิ์ชัย Total</t>
  </si>
  <si>
    <t>ศรีสว่าง Total</t>
  </si>
  <si>
    <t>โพนทราย Total</t>
  </si>
  <si>
    <t>ท่าหาดยาว Total</t>
  </si>
  <si>
    <t>สระนกแก้ว Total</t>
  </si>
  <si>
    <t>หนองใหญ่ Total</t>
  </si>
  <si>
    <t>วังสามัคคี Total</t>
  </si>
  <si>
    <t>โนนชัยศรี Total</t>
  </si>
  <si>
    <t>สว่าง Total</t>
  </si>
  <si>
    <t>นาอุดม Total</t>
  </si>
  <si>
    <t>โพนทอง Total</t>
  </si>
  <si>
    <t>บุ่งเลิศ Total</t>
  </si>
  <si>
    <t>เมยวดี Total</t>
  </si>
  <si>
    <t>ชุมพร Total</t>
  </si>
  <si>
    <t>รอบเมือง Total</t>
  </si>
  <si>
    <t>เหนือเมือง Total</t>
  </si>
  <si>
    <t>ในเมือง Total</t>
  </si>
  <si>
    <t>ขอนแก่น Total</t>
  </si>
  <si>
    <t>หนองแก้ว Total</t>
  </si>
  <si>
    <t>สะอาดสมบูรณ์ Total</t>
  </si>
  <si>
    <t>โนนรัง Total</t>
  </si>
  <si>
    <t>โนนตาล Total</t>
  </si>
  <si>
    <t>เมืองทอง Total</t>
  </si>
  <si>
    <t>แคนใหญ่ Total</t>
  </si>
  <si>
    <t>สีแก้ว Total</t>
  </si>
  <si>
    <t>ดงลาน Total</t>
  </si>
  <si>
    <t>เมือง Total</t>
  </si>
  <si>
    <t>คูเมือง Total</t>
  </si>
  <si>
    <t>เมืองสรวง Total</t>
  </si>
  <si>
    <t>หนองแวงควง Total</t>
  </si>
  <si>
    <t>ศรีสมเด็จ Total</t>
  </si>
  <si>
    <t>โพธิ์สัย Total</t>
  </si>
  <si>
    <t>สวนจิก Total</t>
  </si>
  <si>
    <t>สระคู Total</t>
  </si>
  <si>
    <t>หินกอง Total</t>
  </si>
  <si>
    <t>หัวโทน Total</t>
  </si>
  <si>
    <t>ห้วยหินลาด Total</t>
  </si>
  <si>
    <t>นาใหญ่ Total</t>
  </si>
  <si>
    <t>ทุ่งหลวง Total</t>
  </si>
  <si>
    <t>บ่อพันขัน Total</t>
  </si>
  <si>
    <t>ช้างเผือก Total</t>
  </si>
  <si>
    <t>เมืองทุ่ง Total</t>
  </si>
  <si>
    <t>น้ำคำ Total</t>
  </si>
  <si>
    <t>ดอกไม้ Total</t>
  </si>
  <si>
    <t>จำปาขัน Total</t>
  </si>
  <si>
    <t>ทุ่งศรีเมือง Total</t>
  </si>
  <si>
    <t>สุวรรณภูมิ Total</t>
  </si>
  <si>
    <t>ขวาว Total</t>
  </si>
  <si>
    <t>โพธิ์ทอง Total</t>
  </si>
  <si>
    <t>กลาง Total</t>
  </si>
  <si>
    <t>เกาะแก้ว Total</t>
  </si>
  <si>
    <t>ศรีวิลัย Total</t>
  </si>
  <si>
    <t>ภูเงิน Total</t>
  </si>
  <si>
    <t>นาแซง Total</t>
  </si>
  <si>
    <t>นางาม Total</t>
  </si>
  <si>
    <t>นาเลิง Total</t>
  </si>
  <si>
    <t>ท่าม่วง Total</t>
  </si>
  <si>
    <t>นาเมือง Total</t>
  </si>
  <si>
    <t>เสลภูมิ Total</t>
  </si>
  <si>
    <t>ภูเขาทอง Total</t>
  </si>
  <si>
    <t>หนองขุ่นใหญ่ Total</t>
  </si>
  <si>
    <t>หนองพอก Total</t>
  </si>
  <si>
    <t>กกโพธิ์ Total</t>
  </si>
  <si>
    <t>ผาน้ำย้อย Total</t>
  </si>
  <si>
    <t>ท่าสีดา Total</t>
  </si>
  <si>
    <t>โคกสว่าง Total</t>
  </si>
  <si>
    <t>หนองฮี Total</t>
  </si>
  <si>
    <t>เด่นราษฎร์ Total</t>
  </si>
  <si>
    <t>สาวแห Total</t>
  </si>
  <si>
    <t>หนองหมื่นถ่า Total</t>
  </si>
  <si>
    <t>อาจสามารถ Total</t>
  </si>
  <si>
    <t>โหรา Total</t>
  </si>
  <si>
    <t>หนองบัว Total</t>
  </si>
  <si>
    <t>ขี้เหล็ก Total</t>
  </si>
  <si>
    <t>ดู่ Total</t>
  </si>
  <si>
    <t>หน่อม Total</t>
  </si>
  <si>
    <t>ข้อมูล ณ วันที่ 1 กันยายน 2567 (จากรายงานเร่งด่วน)</t>
  </si>
  <si>
    <t>AREAS</t>
  </si>
  <si>
    <t>C</t>
  </si>
  <si>
    <t>D</t>
  </si>
  <si>
    <t>/ 100000 Pop</t>
  </si>
  <si>
    <t>/100000 pop.</t>
  </si>
  <si>
    <t>%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</si>
</sst>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sz val="14"/>
      <color theme="1"/>
      <name val="Cordia New"/>
      <family val="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2"/>
      <color rgb="FF000000"/>
      <name val="AngsanaUPC"/>
    </font>
    <font>
      <sz val="14"/>
      <color rgb="FF000000"/>
      <name val="AngsanaUPC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88">
    <xf numFmtId="0" fontId="0" fillId="0" borderId="0"/>
    <xf numFmtId="43" fontId="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191" fontId="15" fillId="0" borderId="0"/>
    <xf numFmtId="0" fontId="5" fillId="0" borderId="0"/>
    <xf numFmtId="0" fontId="13" fillId="0" borderId="0"/>
    <xf numFmtId="0" fontId="16" fillId="0" borderId="0"/>
    <xf numFmtId="0" fontId="16" fillId="0" borderId="0"/>
    <xf numFmtId="0" fontId="17" fillId="0" borderId="0"/>
    <xf numFmtId="191" fontId="15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0" borderId="0" applyNumberFormat="0" applyFill="0" applyBorder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57" fillId="19" borderId="0" applyNumberFormat="0" applyBorder="0" applyAlignment="0" applyProtection="0"/>
    <xf numFmtId="0" fontId="58" fillId="20" borderId="0" applyNumberFormat="0" applyBorder="0" applyAlignment="0" applyProtection="0"/>
    <xf numFmtId="0" fontId="59" fillId="21" borderId="0" applyNumberFormat="0" applyBorder="0" applyAlignment="0" applyProtection="0"/>
    <xf numFmtId="0" fontId="60" fillId="22" borderId="28" applyNumberFormat="0" applyAlignment="0" applyProtection="0"/>
    <xf numFmtId="0" fontId="61" fillId="23" borderId="29" applyNumberFormat="0" applyAlignment="0" applyProtection="0"/>
    <xf numFmtId="0" fontId="62" fillId="23" borderId="28" applyNumberFormat="0" applyAlignment="0" applyProtection="0"/>
    <xf numFmtId="0" fontId="63" fillId="0" borderId="30" applyNumberFormat="0" applyFill="0" applyAlignment="0" applyProtection="0"/>
    <xf numFmtId="0" fontId="64" fillId="24" borderId="31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8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68" fillId="37" borderId="0" applyNumberFormat="0" applyBorder="0" applyAlignment="0" applyProtection="0"/>
    <xf numFmtId="0" fontId="68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68" fillId="45" borderId="0" applyNumberFormat="0" applyBorder="0" applyAlignment="0" applyProtection="0"/>
    <xf numFmtId="0" fontId="68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68" fillId="49" borderId="0" applyNumberFormat="0" applyBorder="0" applyAlignment="0" applyProtection="0"/>
    <xf numFmtId="0" fontId="4" fillId="25" borderId="32" applyNumberFormat="0" applyFont="0" applyAlignment="0" applyProtection="0"/>
    <xf numFmtId="0" fontId="4" fillId="0" borderId="0"/>
    <xf numFmtId="0" fontId="4" fillId="25" borderId="32" applyNumberFormat="0" applyFont="0" applyAlignment="0" applyProtection="0"/>
    <xf numFmtId="0" fontId="3" fillId="25" borderId="32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0" borderId="0"/>
    <xf numFmtId="0" fontId="3" fillId="25" borderId="32" applyNumberFormat="0" applyFont="0" applyAlignment="0" applyProtection="0"/>
    <xf numFmtId="0" fontId="3" fillId="28" borderId="0" applyNumberFormat="0" applyBorder="0" applyAlignment="0" applyProtection="0"/>
    <xf numFmtId="0" fontId="3" fillId="25" borderId="32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3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31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0" borderId="0"/>
    <xf numFmtId="0" fontId="3" fillId="25" borderId="32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5" fillId="0" borderId="0"/>
    <xf numFmtId="0" fontId="2" fillId="25" borderId="32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25" borderId="32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25" borderId="32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0" fontId="14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25" borderId="32" applyNumberFormat="0" applyFont="0" applyAlignment="0" applyProtection="0"/>
    <xf numFmtId="0" fontId="1" fillId="0" borderId="0"/>
    <xf numFmtId="0" fontId="1" fillId="25" borderId="32" applyNumberFormat="0" applyFont="0" applyAlignment="0" applyProtection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32" applyNumberFormat="0" applyFont="0" applyAlignment="0" applyProtection="0"/>
    <xf numFmtId="0" fontId="1" fillId="28" borderId="0" applyNumberFormat="0" applyBorder="0" applyAlignment="0" applyProtection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</cellStyleXfs>
  <cellXfs count="396">
    <xf numFmtId="0" fontId="0" fillId="0" borderId="0" xfId="0"/>
    <xf numFmtId="0" fontId="8" fillId="0" borderId="0" xfId="0" applyFont="1"/>
    <xf numFmtId="0" fontId="8" fillId="6" borderId="9" xfId="0" applyFont="1" applyFill="1" applyBorder="1" applyAlignment="1"/>
    <xf numFmtId="0" fontId="8" fillId="6" borderId="9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8" fillId="14" borderId="0" xfId="0" applyFont="1" applyFill="1"/>
    <xf numFmtId="0" fontId="8" fillId="3" borderId="23" xfId="0" applyFont="1" applyFill="1" applyBorder="1"/>
    <xf numFmtId="0" fontId="8" fillId="3" borderId="10" xfId="0" applyFont="1" applyFill="1" applyBorder="1"/>
    <xf numFmtId="3" fontId="8" fillId="3" borderId="11" xfId="0" applyNumberFormat="1" applyFont="1" applyFill="1" applyBorder="1" applyAlignment="1">
      <alignment horizontal="center"/>
    </xf>
    <xf numFmtId="3" fontId="8" fillId="7" borderId="2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0" fontId="8" fillId="5" borderId="18" xfId="0" applyFont="1" applyFill="1" applyBorder="1"/>
    <xf numFmtId="0" fontId="8" fillId="5" borderId="19" xfId="0" applyFont="1" applyFill="1" applyBorder="1"/>
    <xf numFmtId="0" fontId="11" fillId="12" borderId="0" xfId="0" applyFont="1" applyFill="1"/>
    <xf numFmtId="0" fontId="12" fillId="2" borderId="9" xfId="0" applyFont="1" applyFill="1" applyBorder="1" applyAlignment="1">
      <alignment horizontal="center"/>
    </xf>
    <xf numFmtId="0" fontId="12" fillId="0" borderId="9" xfId="14" applyFont="1" applyBorder="1"/>
    <xf numFmtId="0" fontId="18" fillId="0" borderId="9" xfId="14" applyFont="1" applyFill="1" applyBorder="1"/>
    <xf numFmtId="0" fontId="22" fillId="0" borderId="0" xfId="0" applyFont="1"/>
    <xf numFmtId="0" fontId="25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0" fillId="0" borderId="0" xfId="0" applyNumberFormat="1" applyFont="1"/>
    <xf numFmtId="0" fontId="28" fillId="0" borderId="0" xfId="0" applyFont="1"/>
    <xf numFmtId="189" fontId="29" fillId="0" borderId="0" xfId="0" applyNumberFormat="1" applyFont="1" applyAlignment="1">
      <alignment horizontal="center"/>
    </xf>
    <xf numFmtId="189" fontId="29" fillId="0" borderId="0" xfId="0" applyNumberFormat="1" applyFont="1"/>
    <xf numFmtId="189" fontId="30" fillId="0" borderId="9" xfId="0" applyNumberFormat="1" applyFont="1" applyBorder="1" applyAlignment="1">
      <alignment horizontal="center"/>
    </xf>
    <xf numFmtId="189" fontId="29" fillId="0" borderId="9" xfId="0" applyNumberFormat="1" applyFont="1" applyBorder="1" applyAlignment="1">
      <alignment horizontal="center"/>
    </xf>
    <xf numFmtId="1" fontId="29" fillId="0" borderId="0" xfId="0" applyNumberFormat="1" applyFont="1"/>
    <xf numFmtId="1" fontId="30" fillId="0" borderId="9" xfId="0" applyNumberFormat="1" applyFont="1" applyBorder="1" applyAlignment="1">
      <alignment horizontal="center"/>
    </xf>
    <xf numFmtId="0" fontId="31" fillId="0" borderId="9" xfId="16" applyFont="1" applyFill="1" applyBorder="1" applyAlignment="1">
      <alignment horizontal="center" wrapText="1"/>
    </xf>
    <xf numFmtId="3" fontId="32" fillId="0" borderId="9" xfId="0" applyNumberFormat="1" applyFont="1" applyBorder="1" applyAlignment="1">
      <alignment horizontal="center"/>
    </xf>
    <xf numFmtId="3" fontId="29" fillId="0" borderId="0" xfId="0" applyNumberFormat="1" applyFont="1"/>
    <xf numFmtId="2" fontId="29" fillId="0" borderId="0" xfId="0" applyNumberFormat="1" applyFont="1"/>
    <xf numFmtId="4" fontId="29" fillId="0" borderId="0" xfId="0" applyNumberFormat="1" applyFont="1"/>
    <xf numFmtId="189" fontId="30" fillId="17" borderId="9" xfId="0" applyNumberFormat="1" applyFont="1" applyFill="1" applyBorder="1" applyAlignment="1">
      <alignment horizontal="center"/>
    </xf>
    <xf numFmtId="0" fontId="31" fillId="17" borderId="9" xfId="16" applyFont="1" applyFill="1" applyBorder="1" applyAlignment="1">
      <alignment horizontal="center" wrapText="1"/>
    </xf>
    <xf numFmtId="3" fontId="33" fillId="17" borderId="9" xfId="0" applyNumberFormat="1" applyFont="1" applyFill="1" applyBorder="1" applyAlignment="1">
      <alignment horizontal="center"/>
    </xf>
    <xf numFmtId="3" fontId="20" fillId="9" borderId="11" xfId="0" applyNumberFormat="1" applyFont="1" applyFill="1" applyBorder="1" applyAlignment="1">
      <alignment horizontal="center"/>
    </xf>
    <xf numFmtId="190" fontId="29" fillId="0" borderId="0" xfId="0" applyNumberFormat="1" applyFont="1"/>
    <xf numFmtId="189" fontId="30" fillId="5" borderId="9" xfId="0" applyNumberFormat="1" applyFont="1" applyFill="1" applyBorder="1" applyAlignment="1">
      <alignment horizontal="center"/>
    </xf>
    <xf numFmtId="1" fontId="20" fillId="5" borderId="9" xfId="0" applyNumberFormat="1" applyFont="1" applyFill="1" applyBorder="1" applyAlignment="1">
      <alignment horizontal="center"/>
    </xf>
    <xf numFmtId="3" fontId="32" fillId="5" borderId="9" xfId="0" applyNumberFormat="1" applyFont="1" applyFill="1" applyBorder="1" applyAlignment="1">
      <alignment horizontal="center"/>
    </xf>
    <xf numFmtId="189" fontId="30" fillId="6" borderId="9" xfId="0" applyNumberFormat="1" applyFont="1" applyFill="1" applyBorder="1" applyAlignment="1">
      <alignment horizontal="center"/>
    </xf>
    <xf numFmtId="1" fontId="30" fillId="6" borderId="9" xfId="0" applyNumberFormat="1" applyFont="1" applyFill="1" applyBorder="1" applyAlignment="1">
      <alignment horizontal="center"/>
    </xf>
    <xf numFmtId="3" fontId="32" fillId="6" borderId="9" xfId="0" applyNumberFormat="1" applyFont="1" applyFill="1" applyBorder="1" applyAlignment="1">
      <alignment horizontal="center"/>
    </xf>
    <xf numFmtId="1" fontId="34" fillId="0" borderId="0" xfId="0" applyNumberFormat="1" applyFont="1"/>
    <xf numFmtId="2" fontId="34" fillId="6" borderId="9" xfId="0" applyNumberFormat="1" applyFont="1" applyFill="1" applyBorder="1"/>
    <xf numFmtId="2" fontId="35" fillId="0" borderId="0" xfId="0" applyNumberFormat="1" applyFont="1" applyFill="1" applyBorder="1"/>
    <xf numFmtId="1" fontId="36" fillId="4" borderId="9" xfId="0" applyNumberFormat="1" applyFont="1" applyFill="1" applyBorder="1" applyAlignment="1">
      <alignment horizontal="center"/>
    </xf>
    <xf numFmtId="3" fontId="36" fillId="4" borderId="9" xfId="0" applyNumberFormat="1" applyFont="1" applyFill="1" applyBorder="1" applyAlignment="1">
      <alignment horizontal="center"/>
    </xf>
    <xf numFmtId="3" fontId="37" fillId="0" borderId="0" xfId="0" applyNumberFormat="1" applyFont="1"/>
    <xf numFmtId="2" fontId="37" fillId="0" borderId="0" xfId="0" applyNumberFormat="1" applyFont="1"/>
    <xf numFmtId="189" fontId="37" fillId="0" borderId="0" xfId="0" applyNumberFormat="1" applyFont="1"/>
    <xf numFmtId="189" fontId="28" fillId="2" borderId="9" xfId="0" applyNumberFormat="1" applyFont="1" applyFill="1" applyBorder="1" applyAlignment="1">
      <alignment horizontal="center"/>
    </xf>
    <xf numFmtId="1" fontId="38" fillId="11" borderId="9" xfId="0" applyNumberFormat="1" applyFont="1" applyFill="1" applyBorder="1" applyAlignment="1">
      <alignment horizontal="center"/>
    </xf>
    <xf numFmtId="3" fontId="39" fillId="2" borderId="9" xfId="0" applyNumberFormat="1" applyFont="1" applyFill="1" applyBorder="1" applyAlignment="1">
      <alignment horizontal="center"/>
    </xf>
    <xf numFmtId="3" fontId="32" fillId="2" borderId="9" xfId="0" applyNumberFormat="1" applyFont="1" applyFill="1" applyBorder="1" applyAlignment="1">
      <alignment horizontal="center"/>
    </xf>
    <xf numFmtId="4" fontId="29" fillId="0" borderId="0" xfId="0" applyNumberFormat="1" applyFont="1" applyAlignment="1">
      <alignment horizontal="center"/>
    </xf>
    <xf numFmtId="189" fontId="30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88" fontId="33" fillId="0" borderId="0" xfId="0" applyNumberFormat="1" applyFont="1" applyFill="1" applyBorder="1" applyAlignment="1">
      <alignment horizontal="center"/>
    </xf>
    <xf numFmtId="189" fontId="32" fillId="0" borderId="0" xfId="0" applyNumberFormat="1" applyFont="1" applyBorder="1" applyAlignment="1">
      <alignment horizontal="left"/>
    </xf>
    <xf numFmtId="1" fontId="29" fillId="0" borderId="0" xfId="0" applyNumberFormat="1" applyFont="1" applyBorder="1"/>
    <xf numFmtId="189" fontId="29" fillId="0" borderId="0" xfId="0" applyNumberFormat="1" applyFont="1" applyBorder="1"/>
    <xf numFmtId="3" fontId="29" fillId="0" borderId="0" xfId="0" applyNumberFormat="1" applyFont="1" applyBorder="1" applyAlignment="1">
      <alignment horizontal="center"/>
    </xf>
    <xf numFmtId="189" fontId="30" fillId="0" borderId="0" xfId="0" applyNumberFormat="1" applyFont="1" applyBorder="1"/>
    <xf numFmtId="189" fontId="33" fillId="0" borderId="0" xfId="0" applyNumberFormat="1" applyFont="1" applyBorder="1" applyAlignment="1">
      <alignment horizontal="left"/>
    </xf>
    <xf numFmtId="189" fontId="33" fillId="0" borderId="0" xfId="0" applyNumberFormat="1" applyFont="1" applyAlignment="1">
      <alignment horizontal="center"/>
    </xf>
    <xf numFmtId="1" fontId="29" fillId="0" borderId="0" xfId="0" applyNumberFormat="1" applyFont="1" applyAlignment="1">
      <alignment horizontal="center"/>
    </xf>
    <xf numFmtId="41" fontId="29" fillId="0" borderId="0" xfId="0" applyNumberFormat="1" applyFont="1"/>
    <xf numFmtId="41" fontId="29" fillId="0" borderId="0" xfId="0" applyNumberFormat="1" applyFont="1" applyAlignment="1">
      <alignment horizontal="center"/>
    </xf>
    <xf numFmtId="49" fontId="30" fillId="0" borderId="9" xfId="0" applyNumberFormat="1" applyFont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22" fillId="0" borderId="1" xfId="0" applyFont="1" applyBorder="1"/>
    <xf numFmtId="0" fontId="25" fillId="0" borderId="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49" fontId="25" fillId="0" borderId="2" xfId="0" applyNumberFormat="1" applyFont="1" applyBorder="1" applyAlignment="1">
      <alignment horizontal="center"/>
    </xf>
    <xf numFmtId="49" fontId="25" fillId="0" borderId="9" xfId="0" applyNumberFormat="1" applyFont="1" applyBorder="1" applyAlignment="1">
      <alignment horizontal="center"/>
    </xf>
    <xf numFmtId="0" fontId="25" fillId="0" borderId="2" xfId="0" applyFont="1" applyBorder="1"/>
    <xf numFmtId="0" fontId="25" fillId="0" borderId="1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20" xfId="0" applyFont="1" applyBorder="1"/>
    <xf numFmtId="0" fontId="22" fillId="0" borderId="20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2" fontId="25" fillId="0" borderId="20" xfId="0" applyNumberFormat="1" applyFont="1" applyBorder="1" applyAlignment="1">
      <alignment horizontal="center"/>
    </xf>
    <xf numFmtId="0" fontId="23" fillId="0" borderId="3" xfId="0" applyFont="1" applyBorder="1"/>
    <xf numFmtId="3" fontId="22" fillId="0" borderId="3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2" fontId="22" fillId="0" borderId="12" xfId="0" applyNumberFormat="1" applyFont="1" applyBorder="1" applyAlignment="1">
      <alignment horizontal="center"/>
    </xf>
    <xf numFmtId="2" fontId="22" fillId="0" borderId="7" xfId="0" applyNumberFormat="1" applyFont="1" applyBorder="1" applyAlignment="1">
      <alignment horizontal="center"/>
    </xf>
    <xf numFmtId="2" fontId="22" fillId="0" borderId="0" xfId="0" applyNumberFormat="1" applyFont="1"/>
    <xf numFmtId="0" fontId="23" fillId="0" borderId="15" xfId="0" applyFont="1" applyBorder="1"/>
    <xf numFmtId="1" fontId="22" fillId="0" borderId="7" xfId="0" applyNumberFormat="1" applyFont="1" applyFill="1" applyBorder="1" applyAlignment="1">
      <alignment horizontal="center"/>
    </xf>
    <xf numFmtId="1" fontId="22" fillId="0" borderId="4" xfId="0" applyNumberFormat="1" applyFont="1" applyFill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2" fontId="25" fillId="0" borderId="15" xfId="0" applyNumberFormat="1" applyFont="1" applyBorder="1" applyAlignment="1">
      <alignment horizontal="center"/>
    </xf>
    <xf numFmtId="0" fontId="23" fillId="0" borderId="4" xfId="0" applyFont="1" applyBorder="1"/>
    <xf numFmtId="3" fontId="22" fillId="0" borderId="4" xfId="0" applyNumberFormat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2" fontId="22" fillId="0" borderId="6" xfId="0" applyNumberFormat="1" applyFont="1" applyBorder="1" applyAlignment="1">
      <alignment horizontal="center"/>
    </xf>
    <xf numFmtId="0" fontId="42" fillId="0" borderId="0" xfId="2" applyFont="1"/>
    <xf numFmtId="0" fontId="23" fillId="0" borderId="7" xfId="0" applyFont="1" applyBorder="1"/>
    <xf numFmtId="3" fontId="22" fillId="0" borderId="7" xfId="0" applyNumberFormat="1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0" fontId="22" fillId="0" borderId="7" xfId="0" applyFont="1" applyBorder="1"/>
    <xf numFmtId="0" fontId="23" fillId="0" borderId="16" xfId="0" applyFont="1" applyBorder="1"/>
    <xf numFmtId="0" fontId="22" fillId="0" borderId="16" xfId="0" applyFont="1" applyBorder="1" applyAlignment="1">
      <alignment horizontal="center"/>
    </xf>
    <xf numFmtId="2" fontId="25" fillId="0" borderId="16" xfId="0" applyNumberFormat="1" applyFont="1" applyBorder="1" applyAlignment="1">
      <alignment horizontal="center"/>
    </xf>
    <xf numFmtId="0" fontId="22" fillId="0" borderId="8" xfId="0" applyFont="1" applyBorder="1"/>
    <xf numFmtId="0" fontId="22" fillId="0" borderId="13" xfId="0" applyFont="1" applyBorder="1" applyAlignment="1">
      <alignment horizontal="center"/>
    </xf>
    <xf numFmtId="0" fontId="40" fillId="2" borderId="9" xfId="0" applyFont="1" applyFill="1" applyBorder="1" applyAlignment="1">
      <alignment horizontal="center"/>
    </xf>
    <xf numFmtId="3" fontId="40" fillId="2" borderId="9" xfId="0" applyNumberFormat="1" applyFont="1" applyFill="1" applyBorder="1" applyAlignment="1">
      <alignment horizontal="center"/>
    </xf>
    <xf numFmtId="2" fontId="40" fillId="2" borderId="9" xfId="0" applyNumberFormat="1" applyFont="1" applyFill="1" applyBorder="1" applyAlignment="1">
      <alignment horizontal="center"/>
    </xf>
    <xf numFmtId="0" fontId="43" fillId="0" borderId="0" xfId="0" applyFont="1"/>
    <xf numFmtId="0" fontId="44" fillId="0" borderId="0" xfId="0" applyFont="1"/>
    <xf numFmtId="0" fontId="40" fillId="0" borderId="0" xfId="0" applyFont="1" applyAlignment="1">
      <alignment horizontal="center"/>
    </xf>
    <xf numFmtId="2" fontId="20" fillId="0" borderId="0" xfId="0" applyNumberFormat="1" applyFont="1"/>
    <xf numFmtId="3" fontId="30" fillId="5" borderId="9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3" fontId="22" fillId="0" borderId="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25" fillId="0" borderId="9" xfId="0" applyNumberFormat="1" applyFont="1" applyBorder="1" applyAlignment="1">
      <alignment horizontal="center"/>
    </xf>
    <xf numFmtId="3" fontId="22" fillId="0" borderId="0" xfId="0" applyNumberFormat="1" applyFont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3" fontId="22" fillId="0" borderId="0" xfId="0" applyNumberFormat="1" applyFont="1"/>
    <xf numFmtId="0" fontId="42" fillId="0" borderId="0" xfId="6" applyFont="1"/>
    <xf numFmtId="1" fontId="22" fillId="0" borderId="3" xfId="0" applyNumberFormat="1" applyFont="1" applyBorder="1" applyAlignment="1">
      <alignment horizontal="center"/>
    </xf>
    <xf numFmtId="1" fontId="25" fillId="3" borderId="3" xfId="0" applyNumberFormat="1" applyFont="1" applyFill="1" applyBorder="1" applyAlignment="1">
      <alignment horizontal="center"/>
    </xf>
    <xf numFmtId="2" fontId="25" fillId="3" borderId="3" xfId="0" applyNumberFormat="1" applyFont="1" applyFill="1" applyBorder="1" applyAlignment="1">
      <alignment horizontal="center"/>
    </xf>
    <xf numFmtId="1" fontId="25" fillId="4" borderId="3" xfId="0" applyNumberFormat="1" applyFont="1" applyFill="1" applyBorder="1" applyAlignment="1">
      <alignment horizontal="center"/>
    </xf>
    <xf numFmtId="2" fontId="25" fillId="4" borderId="3" xfId="0" applyNumberFormat="1" applyFont="1" applyFill="1" applyBorder="1" applyAlignment="1">
      <alignment horizontal="center"/>
    </xf>
    <xf numFmtId="4" fontId="25" fillId="0" borderId="0" xfId="0" applyNumberFormat="1" applyFont="1" applyBorder="1" applyAlignment="1">
      <alignment horizontal="center"/>
    </xf>
    <xf numFmtId="2" fontId="22" fillId="0" borderId="0" xfId="0" applyNumberFormat="1" applyFont="1" applyAlignment="1">
      <alignment horizontal="center"/>
    </xf>
    <xf numFmtId="1" fontId="22" fillId="0" borderId="4" xfId="0" applyNumberFormat="1" applyFont="1" applyBorder="1" applyAlignment="1">
      <alignment horizontal="center"/>
    </xf>
    <xf numFmtId="1" fontId="25" fillId="3" borderId="5" xfId="0" applyNumberFormat="1" applyFont="1" applyFill="1" applyBorder="1" applyAlignment="1">
      <alignment horizontal="center"/>
    </xf>
    <xf numFmtId="2" fontId="25" fillId="3" borderId="5" xfId="0" applyNumberFormat="1" applyFont="1" applyFill="1" applyBorder="1" applyAlignment="1">
      <alignment horizontal="center"/>
    </xf>
    <xf numFmtId="1" fontId="25" fillId="4" borderId="4" xfId="0" applyNumberFormat="1" applyFont="1" applyFill="1" applyBorder="1" applyAlignment="1">
      <alignment horizontal="center"/>
    </xf>
    <xf numFmtId="2" fontId="25" fillId="4" borderId="4" xfId="0" applyNumberFormat="1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2" fontId="25" fillId="6" borderId="9" xfId="0" applyNumberFormat="1" applyFont="1" applyFill="1" applyBorder="1"/>
    <xf numFmtId="0" fontId="25" fillId="0" borderId="0" xfId="0" applyFont="1" applyAlignment="1">
      <alignment horizontal="left"/>
    </xf>
    <xf numFmtId="0" fontId="25" fillId="0" borderId="9" xfId="0" applyFont="1" applyFill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3" fontId="22" fillId="0" borderId="9" xfId="0" applyNumberFormat="1" applyFont="1" applyFill="1" applyBorder="1" applyAlignment="1">
      <alignment horizontal="center"/>
    </xf>
    <xf numFmtId="0" fontId="25" fillId="5" borderId="9" xfId="0" applyFont="1" applyFill="1" applyBorder="1" applyAlignment="1">
      <alignment horizontal="center"/>
    </xf>
    <xf numFmtId="3" fontId="25" fillId="5" borderId="9" xfId="0" applyNumberFormat="1" applyFont="1" applyFill="1" applyBorder="1" applyAlignment="1">
      <alignment horizontal="center"/>
    </xf>
    <xf numFmtId="3" fontId="25" fillId="16" borderId="9" xfId="0" applyNumberFormat="1" applyFont="1" applyFill="1" applyBorder="1" applyAlignment="1">
      <alignment horizontal="center"/>
    </xf>
    <xf numFmtId="2" fontId="25" fillId="5" borderId="9" xfId="0" applyNumberFormat="1" applyFont="1" applyFill="1" applyBorder="1" applyAlignment="1">
      <alignment horizontal="center"/>
    </xf>
    <xf numFmtId="0" fontId="42" fillId="0" borderId="0" xfId="3" applyFont="1"/>
    <xf numFmtId="0" fontId="42" fillId="0" borderId="0" xfId="4" applyFont="1"/>
    <xf numFmtId="0" fontId="42" fillId="0" borderId="0" xfId="5" applyFont="1"/>
    <xf numFmtId="0" fontId="44" fillId="2" borderId="9" xfId="0" applyFont="1" applyFill="1" applyBorder="1" applyAlignment="1">
      <alignment horizontal="center"/>
    </xf>
    <xf numFmtId="3" fontId="44" fillId="2" borderId="9" xfId="0" applyNumberFormat="1" applyFont="1" applyFill="1" applyBorder="1" applyAlignment="1">
      <alignment horizontal="center"/>
    </xf>
    <xf numFmtId="2" fontId="44" fillId="2" borderId="9" xfId="0" applyNumberFormat="1" applyFont="1" applyFill="1" applyBorder="1" applyAlignment="1">
      <alignment horizontal="center"/>
    </xf>
    <xf numFmtId="1" fontId="30" fillId="5" borderId="9" xfId="0" applyNumberFormat="1" applyFont="1" applyFill="1" applyBorder="1" applyAlignment="1">
      <alignment horizontal="center"/>
    </xf>
    <xf numFmtId="189" fontId="30" fillId="0" borderId="0" xfId="0" applyNumberFormat="1" applyFont="1"/>
    <xf numFmtId="189" fontId="26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0" fontId="40" fillId="3" borderId="17" xfId="0" applyFont="1" applyFill="1" applyBorder="1" applyAlignment="1">
      <alignment horizontal="center"/>
    </xf>
    <xf numFmtId="0" fontId="22" fillId="3" borderId="18" xfId="0" applyFont="1" applyFill="1" applyBorder="1" applyAlignment="1">
      <alignment horizontal="center"/>
    </xf>
    <xf numFmtId="0" fontId="22" fillId="3" borderId="19" xfId="0" applyFont="1" applyFill="1" applyBorder="1" applyAlignment="1">
      <alignment horizontal="center"/>
    </xf>
    <xf numFmtId="0" fontId="40" fillId="3" borderId="19" xfId="0" applyFont="1" applyFill="1" applyBorder="1" applyAlignment="1">
      <alignment horizontal="center"/>
    </xf>
    <xf numFmtId="0" fontId="22" fillId="3" borderId="19" xfId="0" applyFont="1" applyFill="1" applyBorder="1"/>
    <xf numFmtId="0" fontId="22" fillId="3" borderId="14" xfId="0" applyFont="1" applyFill="1" applyBorder="1"/>
    <xf numFmtId="0" fontId="40" fillId="3" borderId="2" xfId="0" applyFont="1" applyFill="1" applyBorder="1" applyAlignment="1">
      <alignment horizontal="center"/>
    </xf>
    <xf numFmtId="0" fontId="40" fillId="2" borderId="2" xfId="0" applyFont="1" applyFill="1" applyBorder="1" applyAlignment="1">
      <alignment horizontal="center"/>
    </xf>
    <xf numFmtId="0" fontId="41" fillId="5" borderId="2" xfId="0" applyFont="1" applyFill="1" applyBorder="1" applyAlignment="1">
      <alignment horizontal="center"/>
    </xf>
    <xf numFmtId="0" fontId="23" fillId="0" borderId="2" xfId="0" applyFont="1" applyBorder="1"/>
    <xf numFmtId="0" fontId="23" fillId="0" borderId="9" xfId="0" applyFont="1" applyBorder="1"/>
    <xf numFmtId="0" fontId="41" fillId="3" borderId="9" xfId="0" applyFont="1" applyFill="1" applyBorder="1" applyAlignment="1">
      <alignment horizontal="center"/>
    </xf>
    <xf numFmtId="3" fontId="40" fillId="6" borderId="9" xfId="0" applyNumberFormat="1" applyFont="1" applyFill="1" applyBorder="1" applyAlignment="1">
      <alignment horizontal="center"/>
    </xf>
    <xf numFmtId="0" fontId="46" fillId="0" borderId="0" xfId="0" applyFont="1"/>
    <xf numFmtId="3" fontId="22" fillId="0" borderId="0" xfId="0" applyNumberFormat="1" applyFont="1" applyFill="1" applyBorder="1" applyAlignment="1">
      <alignment horizontal="center"/>
    </xf>
    <xf numFmtId="0" fontId="22" fillId="0" borderId="0" xfId="0" applyFont="1" applyBorder="1"/>
    <xf numFmtId="0" fontId="22" fillId="0" borderId="0" xfId="0" applyFont="1" applyFill="1" applyBorder="1" applyAlignment="1">
      <alignment horizontal="center"/>
    </xf>
    <xf numFmtId="189" fontId="22" fillId="0" borderId="0" xfId="0" applyNumberFormat="1" applyFont="1"/>
    <xf numFmtId="189" fontId="25" fillId="0" borderId="0" xfId="0" applyNumberFormat="1" applyFont="1"/>
    <xf numFmtId="189" fontId="22" fillId="0" borderId="0" xfId="0" applyNumberFormat="1" applyFont="1" applyAlignment="1">
      <alignment horizontal="center"/>
    </xf>
    <xf numFmtId="189" fontId="25" fillId="0" borderId="0" xfId="0" applyNumberFormat="1" applyFont="1" applyBorder="1" applyAlignment="1">
      <alignment horizontal="center"/>
    </xf>
    <xf numFmtId="189" fontId="44" fillId="0" borderId="0" xfId="0" applyNumberFormat="1" applyFont="1"/>
    <xf numFmtId="189" fontId="25" fillId="5" borderId="9" xfId="0" applyNumberFormat="1" applyFont="1" applyFill="1" applyBorder="1" applyAlignment="1">
      <alignment horizontal="center"/>
    </xf>
    <xf numFmtId="189" fontId="41" fillId="5" borderId="9" xfId="0" applyNumberFormat="1" applyFont="1" applyFill="1" applyBorder="1" applyAlignment="1">
      <alignment horizontal="center"/>
    </xf>
    <xf numFmtId="1" fontId="25" fillId="5" borderId="9" xfId="0" applyNumberFormat="1" applyFont="1" applyFill="1" applyBorder="1" applyAlignment="1">
      <alignment horizontal="center"/>
    </xf>
    <xf numFmtId="1" fontId="25" fillId="5" borderId="18" xfId="0" applyNumberFormat="1" applyFont="1" applyFill="1" applyBorder="1" applyAlignment="1">
      <alignment horizontal="center"/>
    </xf>
    <xf numFmtId="49" fontId="25" fillId="10" borderId="9" xfId="0" applyNumberFormat="1" applyFont="1" applyFill="1" applyBorder="1" applyAlignment="1">
      <alignment horizontal="center"/>
    </xf>
    <xf numFmtId="3" fontId="40" fillId="7" borderId="9" xfId="0" applyNumberFormat="1" applyFont="1" applyFill="1" applyBorder="1" applyAlignment="1">
      <alignment horizontal="center"/>
    </xf>
    <xf numFmtId="1" fontId="25" fillId="9" borderId="9" xfId="0" applyNumberFormat="1" applyFont="1" applyFill="1" applyBorder="1" applyAlignment="1">
      <alignment horizontal="center"/>
    </xf>
    <xf numFmtId="189" fontId="22" fillId="9" borderId="0" xfId="0" applyNumberFormat="1" applyFont="1" applyFill="1"/>
    <xf numFmtId="1" fontId="25" fillId="10" borderId="9" xfId="0" applyNumberFormat="1" applyFont="1" applyFill="1" applyBorder="1" applyAlignment="1">
      <alignment horizontal="center"/>
    </xf>
    <xf numFmtId="1" fontId="25" fillId="10" borderId="18" xfId="0" applyNumberFormat="1" applyFont="1" applyFill="1" applyBorder="1" applyAlignment="1">
      <alignment horizontal="center"/>
    </xf>
    <xf numFmtId="189" fontId="22" fillId="10" borderId="0" xfId="0" applyNumberFormat="1" applyFont="1" applyFill="1"/>
    <xf numFmtId="1" fontId="25" fillId="0" borderId="9" xfId="0" applyNumberFormat="1" applyFont="1" applyFill="1" applyBorder="1" applyAlignment="1">
      <alignment horizontal="center"/>
    </xf>
    <xf numFmtId="1" fontId="24" fillId="0" borderId="9" xfId="0" applyNumberFormat="1" applyFont="1" applyFill="1" applyBorder="1" applyAlignment="1">
      <alignment horizontal="center"/>
    </xf>
    <xf numFmtId="1" fontId="47" fillId="0" borderId="9" xfId="0" applyNumberFormat="1" applyFont="1" applyFill="1" applyBorder="1" applyAlignment="1">
      <alignment horizontal="center"/>
    </xf>
    <xf numFmtId="1" fontId="47" fillId="0" borderId="18" xfId="0" applyNumberFormat="1" applyFont="1" applyFill="1" applyBorder="1" applyAlignment="1">
      <alignment horizontal="center"/>
    </xf>
    <xf numFmtId="189" fontId="23" fillId="0" borderId="0" xfId="0" applyNumberFormat="1" applyFont="1" applyFill="1"/>
    <xf numFmtId="1" fontId="24" fillId="0" borderId="18" xfId="0" applyNumberFormat="1" applyFont="1" applyFill="1" applyBorder="1" applyAlignment="1">
      <alignment horizontal="center"/>
    </xf>
    <xf numFmtId="189" fontId="24" fillId="0" borderId="0" xfId="0" applyNumberFormat="1" applyFont="1" applyFill="1"/>
    <xf numFmtId="189" fontId="40" fillId="6" borderId="9" xfId="0" applyNumberFormat="1" applyFont="1" applyFill="1" applyBorder="1" applyAlignment="1">
      <alignment horizontal="center"/>
    </xf>
    <xf numFmtId="1" fontId="40" fillId="6" borderId="9" xfId="0" applyNumberFormat="1" applyFont="1" applyFill="1" applyBorder="1" applyAlignment="1">
      <alignment horizontal="center"/>
    </xf>
    <xf numFmtId="3" fontId="40" fillId="0" borderId="0" xfId="0" applyNumberFormat="1" applyFont="1" applyFill="1" applyBorder="1" applyAlignment="1">
      <alignment horizontal="center"/>
    </xf>
    <xf numFmtId="189" fontId="40" fillId="0" borderId="0" xfId="0" applyNumberFormat="1" applyFont="1" applyAlignment="1">
      <alignment horizontal="center"/>
    </xf>
    <xf numFmtId="1" fontId="25" fillId="0" borderId="0" xfId="0" applyNumberFormat="1" applyFont="1"/>
    <xf numFmtId="1" fontId="25" fillId="0" borderId="0" xfId="0" applyNumberFormat="1" applyFont="1" applyAlignment="1">
      <alignment horizontal="center"/>
    </xf>
    <xf numFmtId="0" fontId="23" fillId="0" borderId="24" xfId="7" applyFont="1" applyFill="1" applyBorder="1" applyAlignment="1">
      <alignment horizontal="right" vertical="center" wrapText="1"/>
    </xf>
    <xf numFmtId="0" fontId="23" fillId="0" borderId="0" xfId="7" applyFont="1"/>
    <xf numFmtId="0" fontId="23" fillId="0" borderId="0" xfId="8" applyFo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9" borderId="0" xfId="0" applyFont="1" applyFill="1"/>
    <xf numFmtId="0" fontId="49" fillId="0" borderId="0" xfId="0" applyFont="1" applyFill="1" applyBorder="1" applyAlignment="1">
      <alignment horizontal="center"/>
    </xf>
    <xf numFmtId="0" fontId="48" fillId="0" borderId="0" xfId="0" applyFont="1" applyFill="1" applyAlignment="1">
      <alignment horizontal="center"/>
    </xf>
    <xf numFmtId="0" fontId="48" fillId="9" borderId="0" xfId="0" applyFont="1" applyFill="1"/>
    <xf numFmtId="0" fontId="48" fillId="0" borderId="0" xfId="0" applyFont="1" applyFill="1"/>
    <xf numFmtId="0" fontId="50" fillId="15" borderId="2" xfId="0" applyFont="1" applyFill="1" applyBorder="1" applyAlignment="1">
      <alignment horizontal="center"/>
    </xf>
    <xf numFmtId="189" fontId="30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189" fontId="36" fillId="0" borderId="0" xfId="0" applyNumberFormat="1" applyFont="1" applyBorder="1" applyAlignment="1">
      <alignment horizontal="left"/>
    </xf>
    <xf numFmtId="49" fontId="36" fillId="0" borderId="0" xfId="0" applyNumberFormat="1" applyFont="1" applyBorder="1" applyAlignment="1">
      <alignment horizontal="left"/>
    </xf>
    <xf numFmtId="189" fontId="52" fillId="2" borderId="1" xfId="0" applyNumberFormat="1" applyFont="1" applyFill="1" applyBorder="1" applyAlignment="1">
      <alignment horizontal="center"/>
    </xf>
    <xf numFmtId="49" fontId="52" fillId="2" borderId="1" xfId="0" applyNumberFormat="1" applyFont="1" applyFill="1" applyBorder="1" applyAlignment="1">
      <alignment horizontal="center"/>
    </xf>
    <xf numFmtId="189" fontId="26" fillId="2" borderId="1" xfId="0" applyNumberFormat="1" applyFont="1" applyFill="1" applyBorder="1" applyAlignment="1">
      <alignment horizontal="center"/>
    </xf>
    <xf numFmtId="189" fontId="52" fillId="2" borderId="2" xfId="0" applyNumberFormat="1" applyFont="1" applyFill="1" applyBorder="1" applyAlignment="1">
      <alignment horizontal="center"/>
    </xf>
    <xf numFmtId="49" fontId="52" fillId="2" borderId="2" xfId="0" applyNumberFormat="1" applyFont="1" applyFill="1" applyBorder="1" applyAlignment="1">
      <alignment horizontal="center"/>
    </xf>
    <xf numFmtId="189" fontId="26" fillId="2" borderId="2" xfId="0" applyNumberFormat="1" applyFont="1" applyFill="1" applyBorder="1" applyAlignment="1">
      <alignment horizontal="center"/>
    </xf>
    <xf numFmtId="189" fontId="30" fillId="0" borderId="11" xfId="0" applyNumberFormat="1" applyFont="1" applyBorder="1" applyAlignment="1">
      <alignment horizontal="left"/>
    </xf>
    <xf numFmtId="49" fontId="30" fillId="3" borderId="9" xfId="0" applyNumberFormat="1" applyFont="1" applyFill="1" applyBorder="1" applyAlignment="1">
      <alignment horizontal="center"/>
    </xf>
    <xf numFmtId="0" fontId="31" fillId="12" borderId="9" xfId="17" applyFont="1" applyFill="1" applyBorder="1" applyAlignment="1">
      <alignment horizontal="center" wrapText="1"/>
    </xf>
    <xf numFmtId="3" fontId="30" fillId="3" borderId="9" xfId="0" applyNumberFormat="1" applyFont="1" applyFill="1" applyBorder="1" applyAlignment="1">
      <alignment horizontal="center"/>
    </xf>
    <xf numFmtId="3" fontId="20" fillId="0" borderId="0" xfId="0" applyNumberFormat="1" applyFont="1"/>
    <xf numFmtId="3" fontId="30" fillId="0" borderId="11" xfId="0" applyNumberFormat="1" applyFont="1" applyBorder="1" applyAlignment="1">
      <alignment horizontal="left"/>
    </xf>
    <xf numFmtId="49" fontId="30" fillId="4" borderId="9" xfId="0" applyNumberFormat="1" applyFont="1" applyFill="1" applyBorder="1" applyAlignment="1">
      <alignment horizontal="center"/>
    </xf>
    <xf numFmtId="3" fontId="30" fillId="4" borderId="9" xfId="0" applyNumberFormat="1" applyFont="1" applyFill="1" applyBorder="1" applyAlignment="1">
      <alignment horizontal="center"/>
    </xf>
    <xf numFmtId="49" fontId="51" fillId="5" borderId="9" xfId="0" applyNumberFormat="1" applyFont="1" applyFill="1" applyBorder="1" applyAlignment="1">
      <alignment horizontal="center"/>
    </xf>
    <xf numFmtId="1" fontId="32" fillId="8" borderId="9" xfId="0" applyNumberFormat="1" applyFont="1" applyFill="1" applyBorder="1" applyAlignment="1">
      <alignment horizontal="center"/>
    </xf>
    <xf numFmtId="49" fontId="30" fillId="6" borderId="9" xfId="0" applyNumberFormat="1" applyFont="1" applyFill="1" applyBorder="1" applyAlignment="1">
      <alignment horizontal="center"/>
    </xf>
    <xf numFmtId="3" fontId="33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 applyBorder="1" applyAlignment="1">
      <alignment horizontal="center"/>
    </xf>
    <xf numFmtId="49" fontId="30" fillId="2" borderId="9" xfId="0" applyNumberFormat="1" applyFont="1" applyFill="1" applyBorder="1" applyAlignment="1">
      <alignment horizontal="center"/>
    </xf>
    <xf numFmtId="3" fontId="33" fillId="2" borderId="9" xfId="0" applyNumberFormat="1" applyFont="1" applyFill="1" applyBorder="1" applyAlignment="1">
      <alignment horizontal="center"/>
    </xf>
    <xf numFmtId="3" fontId="30" fillId="0" borderId="9" xfId="0" applyNumberFormat="1" applyFont="1" applyFill="1" applyBorder="1" applyAlignment="1">
      <alignment horizontal="center"/>
    </xf>
    <xf numFmtId="189" fontId="30" fillId="0" borderId="1" xfId="0" applyNumberFormat="1" applyFont="1" applyBorder="1" applyAlignment="1">
      <alignment horizontal="left"/>
    </xf>
    <xf numFmtId="49" fontId="30" fillId="0" borderId="14" xfId="0" applyNumberFormat="1" applyFont="1" applyFill="1" applyBorder="1" applyAlignment="1">
      <alignment horizontal="center"/>
    </xf>
    <xf numFmtId="3" fontId="33" fillId="0" borderId="9" xfId="0" applyNumberFormat="1" applyFont="1" applyFill="1" applyBorder="1" applyAlignment="1">
      <alignment horizontal="center"/>
    </xf>
    <xf numFmtId="0" fontId="31" fillId="12" borderId="9" xfId="18" applyFont="1" applyFill="1" applyBorder="1" applyAlignment="1">
      <alignment horizontal="center" wrapText="1"/>
    </xf>
    <xf numFmtId="1" fontId="30" fillId="4" borderId="9" xfId="0" applyNumberFormat="1" applyFont="1" applyFill="1" applyBorder="1" applyAlignment="1">
      <alignment horizontal="center"/>
    </xf>
    <xf numFmtId="189" fontId="30" fillId="0" borderId="2" xfId="0" applyNumberFormat="1" applyFont="1" applyBorder="1" applyAlignment="1">
      <alignment horizontal="left"/>
    </xf>
    <xf numFmtId="1" fontId="30" fillId="3" borderId="9" xfId="0" applyNumberFormat="1" applyFont="1" applyFill="1" applyBorder="1" applyAlignment="1">
      <alignment horizontal="center"/>
    </xf>
    <xf numFmtId="0" fontId="31" fillId="12" borderId="9" xfId="20" applyFont="1" applyFill="1" applyBorder="1" applyAlignment="1">
      <alignment horizontal="center" wrapText="1"/>
    </xf>
    <xf numFmtId="0" fontId="31" fillId="12" borderId="9" xfId="21" applyFont="1" applyFill="1" applyBorder="1" applyAlignment="1">
      <alignment horizontal="center" wrapText="1"/>
    </xf>
    <xf numFmtId="189" fontId="30" fillId="0" borderId="1" xfId="0" applyNumberFormat="1" applyFont="1" applyFill="1" applyBorder="1" applyAlignment="1">
      <alignment horizontal="left"/>
    </xf>
    <xf numFmtId="0" fontId="31" fillId="12" borderId="9" xfId="19" applyFont="1" applyFill="1" applyBorder="1" applyAlignment="1">
      <alignment horizontal="center" wrapText="1"/>
    </xf>
    <xf numFmtId="189" fontId="30" fillId="0" borderId="11" xfId="0" applyNumberFormat="1" applyFont="1" applyFill="1" applyBorder="1" applyAlignment="1">
      <alignment horizontal="left"/>
    </xf>
    <xf numFmtId="189" fontId="30" fillId="0" borderId="2" xfId="0" applyNumberFormat="1" applyFont="1" applyFill="1" applyBorder="1" applyAlignment="1">
      <alignment horizontal="left"/>
    </xf>
    <xf numFmtId="0" fontId="31" fillId="12" borderId="9" xfId="22" applyFont="1" applyFill="1" applyBorder="1" applyAlignment="1">
      <alignment horizontal="center" wrapText="1"/>
    </xf>
    <xf numFmtId="0" fontId="31" fillId="12" borderId="9" xfId="23" applyFont="1" applyFill="1" applyBorder="1" applyAlignment="1">
      <alignment horizontal="center" wrapText="1"/>
    </xf>
    <xf numFmtId="0" fontId="31" fillId="12" borderId="9" xfId="24" applyFont="1" applyFill="1" applyBorder="1" applyAlignment="1">
      <alignment horizontal="center" wrapText="1"/>
    </xf>
    <xf numFmtId="0" fontId="31" fillId="12" borderId="9" xfId="25" applyFont="1" applyFill="1" applyBorder="1" applyAlignment="1">
      <alignment horizontal="center" wrapText="1"/>
    </xf>
    <xf numFmtId="0" fontId="31" fillId="12" borderId="9" xfId="26" applyFont="1" applyFill="1" applyBorder="1" applyAlignment="1">
      <alignment horizontal="center" wrapText="1"/>
    </xf>
    <xf numFmtId="0" fontId="31" fillId="12" borderId="9" xfId="27" applyFont="1" applyFill="1" applyBorder="1" applyAlignment="1">
      <alignment horizontal="center" wrapText="1"/>
    </xf>
    <xf numFmtId="0" fontId="31" fillId="12" borderId="9" xfId="28" applyFont="1" applyFill="1" applyBorder="1" applyAlignment="1">
      <alignment horizontal="center" wrapText="1"/>
    </xf>
    <xf numFmtId="0" fontId="31" fillId="12" borderId="9" xfId="29" applyFont="1" applyFill="1" applyBorder="1" applyAlignment="1">
      <alignment horizontal="center" wrapText="1"/>
    </xf>
    <xf numFmtId="0" fontId="31" fillId="12" borderId="9" xfId="30" applyFont="1" applyFill="1" applyBorder="1" applyAlignment="1">
      <alignment horizontal="center" wrapText="1"/>
    </xf>
    <xf numFmtId="0" fontId="31" fillId="12" borderId="9" xfId="31" applyFont="1" applyFill="1" applyBorder="1" applyAlignment="1">
      <alignment horizontal="center" wrapText="1"/>
    </xf>
    <xf numFmtId="0" fontId="31" fillId="12" borderId="9" xfId="32" applyFont="1" applyFill="1" applyBorder="1" applyAlignment="1">
      <alignment horizontal="center" wrapText="1"/>
    </xf>
    <xf numFmtId="0" fontId="31" fillId="12" borderId="9" xfId="33" applyFont="1" applyFill="1" applyBorder="1" applyAlignment="1">
      <alignment horizontal="center" wrapText="1"/>
    </xf>
    <xf numFmtId="0" fontId="31" fillId="12" borderId="9" xfId="34" applyFont="1" applyFill="1" applyBorder="1" applyAlignment="1">
      <alignment horizontal="center" wrapText="1"/>
    </xf>
    <xf numFmtId="1" fontId="33" fillId="6" borderId="7" xfId="0" applyNumberFormat="1" applyFont="1" applyFill="1" applyBorder="1" applyAlignment="1">
      <alignment horizontal="center"/>
    </xf>
    <xf numFmtId="0" fontId="31" fillId="12" borderId="9" xfId="35" applyFont="1" applyFill="1" applyBorder="1" applyAlignment="1">
      <alignment horizontal="center" wrapText="1"/>
    </xf>
    <xf numFmtId="0" fontId="31" fillId="12" borderId="9" xfId="36" applyFont="1" applyFill="1" applyBorder="1" applyAlignment="1">
      <alignment horizontal="center" wrapText="1"/>
    </xf>
    <xf numFmtId="0" fontId="31" fillId="12" borderId="9" xfId="37" applyFont="1" applyFill="1" applyBorder="1" applyAlignment="1">
      <alignment horizontal="center" wrapText="1"/>
    </xf>
    <xf numFmtId="187" fontId="20" fillId="0" borderId="0" xfId="0" applyNumberFormat="1" applyFont="1"/>
    <xf numFmtId="49" fontId="20" fillId="0" borderId="0" xfId="0" applyNumberFormat="1" applyFont="1"/>
    <xf numFmtId="1" fontId="26" fillId="0" borderId="0" xfId="0" applyNumberFormat="1" applyFont="1" applyAlignment="1">
      <alignment horizontal="center"/>
    </xf>
    <xf numFmtId="0" fontId="23" fillId="0" borderId="4" xfId="0" applyFont="1" applyBorder="1" applyAlignment="1">
      <alignment horizontal="right"/>
    </xf>
    <xf numFmtId="3" fontId="30" fillId="18" borderId="9" xfId="0" applyNumberFormat="1" applyFont="1" applyFill="1" applyBorder="1" applyAlignment="1">
      <alignment horizontal="center"/>
    </xf>
    <xf numFmtId="3" fontId="30" fillId="12" borderId="9" xfId="0" applyNumberFormat="1" applyFont="1" applyFill="1" applyBorder="1" applyAlignment="1">
      <alignment horizontal="center"/>
    </xf>
    <xf numFmtId="1" fontId="25" fillId="9" borderId="9" xfId="4" applyNumberFormat="1" applyFont="1" applyFill="1" applyBorder="1" applyAlignment="1">
      <alignment horizontal="center"/>
    </xf>
    <xf numFmtId="1" fontId="73" fillId="9" borderId="9" xfId="135" applyNumberFormat="1" applyFont="1" applyFill="1" applyBorder="1" applyAlignment="1">
      <alignment horizontal="center"/>
    </xf>
    <xf numFmtId="189" fontId="44" fillId="9" borderId="9" xfId="0" applyNumberFormat="1" applyFont="1" applyFill="1" applyBorder="1" applyAlignment="1">
      <alignment horizontal="center"/>
    </xf>
    <xf numFmtId="189" fontId="44" fillId="10" borderId="9" xfId="0" applyNumberFormat="1" applyFont="1" applyFill="1" applyBorder="1" applyAlignment="1">
      <alignment horizontal="center"/>
    </xf>
    <xf numFmtId="3" fontId="25" fillId="0" borderId="9" xfId="0" applyNumberFormat="1" applyFont="1" applyFill="1" applyBorder="1" applyAlignment="1">
      <alignment horizontal="center"/>
    </xf>
    <xf numFmtId="3" fontId="24" fillId="0" borderId="9" xfId="0" applyNumberFormat="1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22" fillId="0" borderId="20" xfId="0" applyFont="1" applyBorder="1" applyAlignment="1"/>
    <xf numFmtId="1" fontId="22" fillId="0" borderId="7" xfId="0" applyNumberFormat="1" applyFont="1" applyFill="1" applyBorder="1" applyAlignment="1"/>
    <xf numFmtId="1" fontId="22" fillId="0" borderId="7" xfId="0" applyNumberFormat="1" applyFont="1" applyBorder="1" applyAlignment="1"/>
    <xf numFmtId="0" fontId="22" fillId="0" borderId="7" xfId="0" applyFont="1" applyBorder="1" applyAlignment="1"/>
    <xf numFmtId="0" fontId="18" fillId="53" borderId="9" xfId="14" applyFont="1" applyFill="1" applyBorder="1"/>
    <xf numFmtId="0" fontId="18" fillId="18" borderId="9" xfId="14" applyFont="1" applyFill="1" applyBorder="1"/>
    <xf numFmtId="0" fontId="18" fillId="54" borderId="9" xfId="14" applyFont="1" applyFill="1" applyBorder="1"/>
    <xf numFmtId="0" fontId="71" fillId="0" borderId="0" xfId="135" applyFont="1"/>
    <xf numFmtId="0" fontId="5" fillId="0" borderId="0" xfId="135"/>
    <xf numFmtId="0" fontId="5" fillId="0" borderId="9" xfId="135" applyBorder="1"/>
    <xf numFmtId="2" fontId="5" fillId="0" borderId="9" xfId="135" applyNumberFormat="1" applyBorder="1"/>
    <xf numFmtId="0" fontId="23" fillId="0" borderId="9" xfId="135" applyFont="1" applyBorder="1"/>
    <xf numFmtId="2" fontId="22" fillId="0" borderId="9" xfId="135" applyNumberFormat="1" applyFont="1" applyBorder="1" applyAlignment="1">
      <alignment horizontal="center"/>
    </xf>
    <xf numFmtId="2" fontId="5" fillId="0" borderId="9" xfId="135" applyNumberFormat="1" applyBorder="1" applyAlignment="1">
      <alignment horizontal="center"/>
    </xf>
    <xf numFmtId="0" fontId="22" fillId="0" borderId="9" xfId="135" applyFont="1" applyBorder="1"/>
    <xf numFmtId="0" fontId="69" fillId="0" borderId="0" xfId="135" applyFont="1"/>
    <xf numFmtId="0" fontId="25" fillId="0" borderId="9" xfId="135" applyFont="1" applyBorder="1" applyAlignment="1">
      <alignment horizontal="center"/>
    </xf>
    <xf numFmtId="0" fontId="22" fillId="0" borderId="9" xfId="135" applyFont="1" applyBorder="1" applyAlignment="1">
      <alignment horizontal="center"/>
    </xf>
    <xf numFmtId="3" fontId="22" fillId="0" borderId="9" xfId="135" applyNumberFormat="1" applyFont="1" applyBorder="1" applyAlignment="1">
      <alignment horizontal="center"/>
    </xf>
    <xf numFmtId="0" fontId="25" fillId="5" borderId="9" xfId="135" applyFont="1" applyFill="1" applyBorder="1" applyAlignment="1">
      <alignment horizontal="center"/>
    </xf>
    <xf numFmtId="3" fontId="25" fillId="5" borderId="9" xfId="135" applyNumberFormat="1" applyFont="1" applyFill="1" applyBorder="1" applyAlignment="1">
      <alignment horizontal="center"/>
    </xf>
    <xf numFmtId="3" fontId="25" fillId="16" borderId="9" xfId="135" applyNumberFormat="1" applyFont="1" applyFill="1" applyBorder="1" applyAlignment="1">
      <alignment horizontal="center"/>
    </xf>
    <xf numFmtId="2" fontId="22" fillId="16" borderId="9" xfId="135" applyNumberFormat="1" applyFont="1" applyFill="1" applyBorder="1" applyAlignment="1">
      <alignment horizontal="center"/>
    </xf>
    <xf numFmtId="2" fontId="5" fillId="0" borderId="0" xfId="135" applyNumberFormat="1"/>
    <xf numFmtId="0" fontId="72" fillId="0" borderId="0" xfId="135" applyFont="1"/>
    <xf numFmtId="0" fontId="25" fillId="0" borderId="1" xfId="135" applyFont="1" applyBorder="1" applyAlignment="1">
      <alignment horizontal="center"/>
    </xf>
    <xf numFmtId="0" fontId="25" fillId="0" borderId="2" xfId="135" applyFont="1" applyBorder="1" applyAlignment="1">
      <alignment horizontal="center"/>
    </xf>
    <xf numFmtId="0" fontId="25" fillId="2" borderId="9" xfId="135" applyFont="1" applyFill="1" applyBorder="1" applyAlignment="1">
      <alignment horizontal="center"/>
    </xf>
    <xf numFmtId="3" fontId="25" fillId="2" borderId="9" xfId="135" applyNumberFormat="1" applyFont="1" applyFill="1" applyBorder="1" applyAlignment="1">
      <alignment horizontal="center"/>
    </xf>
    <xf numFmtId="0" fontId="70" fillId="0" borderId="0" xfId="135" applyFont="1"/>
    <xf numFmtId="1" fontId="74" fillId="12" borderId="9" xfId="135" applyNumberFormat="1" applyFont="1" applyFill="1" applyBorder="1" applyAlignment="1">
      <alignment horizontal="center"/>
    </xf>
    <xf numFmtId="1" fontId="75" fillId="12" borderId="9" xfId="135" applyNumberFormat="1" applyFont="1" applyFill="1" applyBorder="1" applyAlignment="1">
      <alignment horizontal="center"/>
    </xf>
    <xf numFmtId="1" fontId="75" fillId="12" borderId="18" xfId="135" applyNumberFormat="1" applyFont="1" applyFill="1" applyBorder="1" applyAlignment="1">
      <alignment horizontal="center"/>
    </xf>
    <xf numFmtId="0" fontId="76" fillId="6" borderId="9" xfId="20" applyFont="1" applyFill="1" applyBorder="1" applyAlignment="1">
      <alignment horizontal="center"/>
    </xf>
    <xf numFmtId="0" fontId="76" fillId="6" borderId="18" xfId="20" applyFont="1" applyFill="1" applyBorder="1" applyAlignment="1">
      <alignment horizontal="center"/>
    </xf>
    <xf numFmtId="0" fontId="78" fillId="0" borderId="0" xfId="135" applyFont="1"/>
    <xf numFmtId="0" fontId="5" fillId="0" borderId="0" xfId="135" applyAlignment="1">
      <alignment horizontal="left"/>
    </xf>
    <xf numFmtId="187" fontId="5" fillId="0" borderId="0" xfId="135" applyNumberFormat="1"/>
    <xf numFmtId="0" fontId="77" fillId="52" borderId="34" xfId="135" applyFont="1" applyFill="1" applyBorder="1" applyAlignment="1">
      <alignment horizontal="left"/>
    </xf>
    <xf numFmtId="0" fontId="77" fillId="52" borderId="34" xfId="135" applyFont="1" applyFill="1" applyBorder="1"/>
    <xf numFmtId="0" fontId="79" fillId="0" borderId="34" xfId="135" applyFont="1" applyBorder="1" applyAlignment="1">
      <alignment horizontal="left"/>
    </xf>
    <xf numFmtId="0" fontId="79" fillId="0" borderId="34" xfId="135" applyFont="1" applyBorder="1"/>
    <xf numFmtId="0" fontId="21" fillId="53" borderId="9" xfId="14" applyFont="1" applyFill="1" applyBorder="1"/>
    <xf numFmtId="0" fontId="80" fillId="0" borderId="0" xfId="135" applyFont="1"/>
    <xf numFmtId="0" fontId="25" fillId="0" borderId="0" xfId="135" applyFont="1"/>
    <xf numFmtId="0" fontId="81" fillId="0" borderId="0" xfId="135" applyFont="1"/>
    <xf numFmtId="189" fontId="26" fillId="0" borderId="0" xfId="0" applyNumberFormat="1" applyFont="1" applyAlignment="1">
      <alignment horizontal="center"/>
    </xf>
    <xf numFmtId="189" fontId="33" fillId="0" borderId="0" xfId="0" applyNumberFormat="1" applyFont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40" fillId="0" borderId="0" xfId="0" applyFont="1" applyAlignment="1">
      <alignment horizontal="center"/>
    </xf>
    <xf numFmtId="43" fontId="22" fillId="0" borderId="18" xfId="1" applyFont="1" applyBorder="1" applyAlignment="1">
      <alignment horizontal="center"/>
    </xf>
    <xf numFmtId="43" fontId="22" fillId="0" borderId="19" xfId="1" applyFont="1" applyBorder="1" applyAlignment="1">
      <alignment horizontal="center"/>
    </xf>
    <xf numFmtId="43" fontId="22" fillId="0" borderId="14" xfId="1" applyFont="1" applyBorder="1" applyAlignment="1">
      <alignment horizontal="center"/>
    </xf>
    <xf numFmtId="0" fontId="10" fillId="13" borderId="0" xfId="0" applyFont="1" applyFill="1" applyAlignment="1">
      <alignment horizontal="left"/>
    </xf>
    <xf numFmtId="3" fontId="8" fillId="5" borderId="18" xfId="0" applyNumberFormat="1" applyFont="1" applyFill="1" applyBorder="1" applyAlignment="1">
      <alignment horizontal="center"/>
    </xf>
    <xf numFmtId="3" fontId="8" fillId="5" borderId="14" xfId="0" applyNumberFormat="1" applyFont="1" applyFill="1" applyBorder="1" applyAlignment="1">
      <alignment horizontal="center"/>
    </xf>
    <xf numFmtId="0" fontId="82" fillId="50" borderId="44" xfId="0" applyNumberFormat="1" applyFont="1" applyFill="1" applyBorder="1"/>
    <xf numFmtId="0" fontId="82" fillId="50" borderId="46" xfId="0" applyNumberFormat="1" applyFont="1" applyFill="1" applyBorder="1"/>
    <xf numFmtId="0" fontId="82" fillId="50" borderId="35" xfId="0" applyNumberFormat="1" applyFont="1" applyFill="1" applyBorder="1"/>
    <xf numFmtId="0" fontId="25" fillId="0" borderId="36" xfId="0" applyFont="1" applyBorder="1"/>
    <xf numFmtId="0" fontId="82" fillId="0" borderId="36" xfId="0" applyNumberFormat="1" applyFont="1" applyBorder="1"/>
    <xf numFmtId="0" fontId="82" fillId="0" borderId="39" xfId="0" applyNumberFormat="1" applyFont="1" applyBorder="1"/>
    <xf numFmtId="0" fontId="82" fillId="0" borderId="40" xfId="0" applyNumberFormat="1" applyFont="1" applyBorder="1"/>
    <xf numFmtId="0" fontId="25" fillId="0" borderId="41" xfId="0" applyFont="1" applyBorder="1"/>
    <xf numFmtId="0" fontId="25" fillId="0" borderId="42" xfId="0" applyFont="1" applyBorder="1"/>
    <xf numFmtId="0" fontId="82" fillId="0" borderId="42" xfId="0" applyNumberFormat="1" applyFont="1" applyBorder="1"/>
    <xf numFmtId="0" fontId="82" fillId="0" borderId="0" xfId="0" applyNumberFormat="1" applyFont="1"/>
    <xf numFmtId="0" fontId="82" fillId="0" borderId="43" xfId="0" applyNumberFormat="1" applyFont="1" applyBorder="1"/>
    <xf numFmtId="0" fontId="82" fillId="50" borderId="44" xfId="0" applyFont="1" applyFill="1" applyBorder="1"/>
    <xf numFmtId="0" fontId="82" fillId="50" borderId="45" xfId="0" applyFont="1" applyFill="1" applyBorder="1"/>
    <xf numFmtId="0" fontId="25" fillId="16" borderId="36" xfId="0" applyFont="1" applyFill="1" applyBorder="1"/>
    <xf numFmtId="0" fontId="25" fillId="16" borderId="37" xfId="0" applyFont="1" applyFill="1" applyBorder="1"/>
    <xf numFmtId="0" fontId="25" fillId="16" borderId="38" xfId="0" applyFont="1" applyFill="1" applyBorder="1"/>
    <xf numFmtId="0" fontId="25" fillId="16" borderId="39" xfId="0" applyFont="1" applyFill="1" applyBorder="1"/>
    <xf numFmtId="0" fontId="25" fillId="16" borderId="40" xfId="0" applyFont="1" applyFill="1" applyBorder="1"/>
    <xf numFmtId="0" fontId="25" fillId="55" borderId="36" xfId="0" applyFont="1" applyFill="1" applyBorder="1"/>
    <xf numFmtId="0" fontId="25" fillId="55" borderId="37" xfId="0" applyFont="1" applyFill="1" applyBorder="1"/>
    <xf numFmtId="0" fontId="82" fillId="55" borderId="36" xfId="0" applyNumberFormat="1" applyFont="1" applyFill="1" applyBorder="1"/>
    <xf numFmtId="0" fontId="82" fillId="55" borderId="39" xfId="0" applyNumberFormat="1" applyFont="1" applyFill="1" applyBorder="1"/>
    <xf numFmtId="0" fontId="82" fillId="55" borderId="40" xfId="0" applyNumberFormat="1" applyFont="1" applyFill="1" applyBorder="1"/>
    <xf numFmtId="0" fontId="82" fillId="51" borderId="36" xfId="0" applyFont="1" applyFill="1" applyBorder="1"/>
    <xf numFmtId="0" fontId="82" fillId="51" borderId="37" xfId="0" applyFont="1" applyFill="1" applyBorder="1"/>
    <xf numFmtId="0" fontId="82" fillId="51" borderId="36" xfId="0" applyNumberFormat="1" applyFont="1" applyFill="1" applyBorder="1"/>
    <xf numFmtId="0" fontId="82" fillId="51" borderId="39" xfId="0" applyNumberFormat="1" applyFont="1" applyFill="1" applyBorder="1"/>
    <xf numFmtId="0" fontId="82" fillId="51" borderId="40" xfId="0" applyNumberFormat="1" applyFont="1" applyFill="1" applyBorder="1"/>
    <xf numFmtId="0" fontId="25" fillId="51" borderId="0" xfId="0" applyFont="1" applyFill="1"/>
    <xf numFmtId="0" fontId="83" fillId="0" borderId="0" xfId="0" applyFont="1"/>
    <xf numFmtId="0" fontId="84" fillId="0" borderId="0" xfId="0" applyFont="1"/>
    <xf numFmtId="0" fontId="84" fillId="51" borderId="0" xfId="0" applyFont="1" applyFill="1"/>
  </cellXfs>
  <cellStyles count="288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2 2" xfId="195"/>
    <cellStyle name="20% - ส่วนที่ถูกเน้น1 3" xfId="99"/>
    <cellStyle name="20% - ส่วนที่ถูกเน้น1 3 2" xfId="212"/>
    <cellStyle name="20% - ส่วนที่ถูกเน้น1 4" xfId="98"/>
    <cellStyle name="20% - ส่วนที่ถูกเน้น1 4 2" xfId="211"/>
    <cellStyle name="20% - ส่วนที่ถูกเน้น1 5" xfId="123"/>
    <cellStyle name="20% - ส่วนที่ถูกเน้น1 5 2" xfId="236"/>
    <cellStyle name="20% - ส่วนที่ถูกเน้น1 6" xfId="137"/>
    <cellStyle name="20% - ส่วนที่ถูกเน้น1 6 2" xfId="249"/>
    <cellStyle name="20% - ส่วนที่ถูกเน้น1 7" xfId="150"/>
    <cellStyle name="20% - ส่วนที่ถูกเน้น1 7 2" xfId="262"/>
    <cellStyle name="20% - ส่วนที่ถูกเน้น1 8" xfId="164"/>
    <cellStyle name="20% - ส่วนที่ถูกเน้น1 8 2" xfId="276"/>
    <cellStyle name="20% - ส่วนที่ถูกเน้น1 9" xfId="179"/>
    <cellStyle name="20% - ส่วนที่ถูกเน้น2 2" xfId="84"/>
    <cellStyle name="20% - ส่วนที่ถูกเน้น2 2 2" xfId="197"/>
    <cellStyle name="20% - ส่วนที่ถูกเน้น2 3" xfId="102"/>
    <cellStyle name="20% - ส่วนที่ถูกเน้น2 3 2" xfId="215"/>
    <cellStyle name="20% - ส่วนที่ถูกเน้น2 4" xfId="111"/>
    <cellStyle name="20% - ส่วนที่ถูกเน้น2 4 2" xfId="224"/>
    <cellStyle name="20% - ส่วนที่ถูกเน้น2 5" xfId="125"/>
    <cellStyle name="20% - ส่วนที่ถูกเน้น2 5 2" xfId="238"/>
    <cellStyle name="20% - ส่วนที่ถูกเน้น2 6" xfId="139"/>
    <cellStyle name="20% - ส่วนที่ถูกเน้น2 6 2" xfId="251"/>
    <cellStyle name="20% - ส่วนที่ถูกเน้น2 7" xfId="152"/>
    <cellStyle name="20% - ส่วนที่ถูกเน้น2 7 2" xfId="264"/>
    <cellStyle name="20% - ส่วนที่ถูกเน้น2 8" xfId="166"/>
    <cellStyle name="20% - ส่วนที่ถูกเน้น2 8 2" xfId="278"/>
    <cellStyle name="20% - ส่วนที่ถูกเน้น2 9" xfId="181"/>
    <cellStyle name="20% - ส่วนที่ถูกเน้น3 2" xfId="86"/>
    <cellStyle name="20% - ส่วนที่ถูกเน้น3 2 2" xfId="199"/>
    <cellStyle name="20% - ส่วนที่ถูกเน้น3 3" xfId="104"/>
    <cellStyle name="20% - ส่วนที่ถูกเน้น3 3 2" xfId="217"/>
    <cellStyle name="20% - ส่วนที่ถูกเน้น3 4" xfId="101"/>
    <cellStyle name="20% - ส่วนที่ถูกเน้น3 4 2" xfId="214"/>
    <cellStyle name="20% - ส่วนที่ถูกเน้น3 5" xfId="127"/>
    <cellStyle name="20% - ส่วนที่ถูกเน้น3 5 2" xfId="240"/>
    <cellStyle name="20% - ส่วนที่ถูกเน้น3 6" xfId="141"/>
    <cellStyle name="20% - ส่วนที่ถูกเน้น3 6 2" xfId="253"/>
    <cellStyle name="20% - ส่วนที่ถูกเน้น3 7" xfId="154"/>
    <cellStyle name="20% - ส่วนที่ถูกเน้น3 7 2" xfId="266"/>
    <cellStyle name="20% - ส่วนที่ถูกเน้น3 8" xfId="168"/>
    <cellStyle name="20% - ส่วนที่ถูกเน้น3 8 2" xfId="280"/>
    <cellStyle name="20% - ส่วนที่ถูกเน้น3 9" xfId="183"/>
    <cellStyle name="20% - ส่วนที่ถูกเน้น4 2" xfId="88"/>
    <cellStyle name="20% - ส่วนที่ถูกเน้น4 2 2" xfId="201"/>
    <cellStyle name="20% - ส่วนที่ถูกเน้น4 3" xfId="106"/>
    <cellStyle name="20% - ส่วนที่ถูกเน้น4 3 2" xfId="219"/>
    <cellStyle name="20% - ส่วนที่ถูกเน้น4 4" xfId="115"/>
    <cellStyle name="20% - ส่วนที่ถูกเน้น4 4 2" xfId="228"/>
    <cellStyle name="20% - ส่วนที่ถูกเน้น4 5" xfId="129"/>
    <cellStyle name="20% - ส่วนที่ถูกเน้น4 5 2" xfId="242"/>
    <cellStyle name="20% - ส่วนที่ถูกเน้น4 6" xfId="143"/>
    <cellStyle name="20% - ส่วนที่ถูกเน้น4 6 2" xfId="255"/>
    <cellStyle name="20% - ส่วนที่ถูกเน้น4 7" xfId="156"/>
    <cellStyle name="20% - ส่วนที่ถูกเน้น4 7 2" xfId="268"/>
    <cellStyle name="20% - ส่วนที่ถูกเน้น4 8" xfId="170"/>
    <cellStyle name="20% - ส่วนที่ถูกเน้น4 8 2" xfId="282"/>
    <cellStyle name="20% - ส่วนที่ถูกเน้น4 9" xfId="185"/>
    <cellStyle name="20% - ส่วนที่ถูกเน้น5 2" xfId="90"/>
    <cellStyle name="20% - ส่วนที่ถูกเน้น5 2 2" xfId="203"/>
    <cellStyle name="20% - ส่วนที่ถูกเน้น5 3" xfId="109"/>
    <cellStyle name="20% - ส่วนที่ถูกเน้น5 3 2" xfId="222"/>
    <cellStyle name="20% - ส่วนที่ถูกเน้น5 4" xfId="117"/>
    <cellStyle name="20% - ส่วนที่ถูกเน้น5 4 2" xfId="230"/>
    <cellStyle name="20% - ส่วนที่ถูกเน้น5 5" xfId="131"/>
    <cellStyle name="20% - ส่วนที่ถูกเน้น5 5 2" xfId="244"/>
    <cellStyle name="20% - ส่วนที่ถูกเน้น5 6" xfId="145"/>
    <cellStyle name="20% - ส่วนที่ถูกเน้น5 6 2" xfId="257"/>
    <cellStyle name="20% - ส่วนที่ถูกเน้น5 7" xfId="158"/>
    <cellStyle name="20% - ส่วนที่ถูกเน้น5 7 2" xfId="270"/>
    <cellStyle name="20% - ส่วนที่ถูกเน้น5 8" xfId="172"/>
    <cellStyle name="20% - ส่วนที่ถูกเน้น5 8 2" xfId="284"/>
    <cellStyle name="20% - ส่วนที่ถูกเน้น5 9" xfId="187"/>
    <cellStyle name="20% - ส่วนที่ถูกเน้น6 2" xfId="92"/>
    <cellStyle name="20% - ส่วนที่ถูกเน้น6 2 2" xfId="205"/>
    <cellStyle name="20% - ส่วนที่ถูกเน้น6 3" xfId="112"/>
    <cellStyle name="20% - ส่วนที่ถูกเน้น6 3 2" xfId="225"/>
    <cellStyle name="20% - ส่วนที่ถูกเน้น6 4" xfId="119"/>
    <cellStyle name="20% - ส่วนที่ถูกเน้น6 4 2" xfId="232"/>
    <cellStyle name="20% - ส่วนที่ถูกเน้น6 5" xfId="133"/>
    <cellStyle name="20% - ส่วนที่ถูกเน้น6 5 2" xfId="246"/>
    <cellStyle name="20% - ส่วนที่ถูกเน้น6 6" xfId="147"/>
    <cellStyle name="20% - ส่วนที่ถูกเน้น6 6 2" xfId="259"/>
    <cellStyle name="20% - ส่วนที่ถูกเน้น6 7" xfId="160"/>
    <cellStyle name="20% - ส่วนที่ถูกเน้น6 7 2" xfId="272"/>
    <cellStyle name="20% - ส่วนที่ถูกเน้น6 8" xfId="174"/>
    <cellStyle name="20% - ส่วนที่ถูกเน้น6 8 2" xfId="286"/>
    <cellStyle name="20% - ส่วนที่ถูกเน้น6 9" xfId="189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2 2" xfId="196"/>
    <cellStyle name="40% - ส่วนที่ถูกเน้น1 3" xfId="100"/>
    <cellStyle name="40% - ส่วนที่ถูกเน้น1 3 2" xfId="213"/>
    <cellStyle name="40% - ส่วนที่ถูกเน้น1 4" xfId="96"/>
    <cellStyle name="40% - ส่วนที่ถูกเน้น1 4 2" xfId="209"/>
    <cellStyle name="40% - ส่วนที่ถูกเน้น1 5" xfId="124"/>
    <cellStyle name="40% - ส่วนที่ถูกเน้น1 5 2" xfId="237"/>
    <cellStyle name="40% - ส่วนที่ถูกเน้น1 6" xfId="138"/>
    <cellStyle name="40% - ส่วนที่ถูกเน้น1 6 2" xfId="250"/>
    <cellStyle name="40% - ส่วนที่ถูกเน้น1 7" xfId="151"/>
    <cellStyle name="40% - ส่วนที่ถูกเน้น1 7 2" xfId="263"/>
    <cellStyle name="40% - ส่วนที่ถูกเน้น1 8" xfId="165"/>
    <cellStyle name="40% - ส่วนที่ถูกเน้น1 8 2" xfId="277"/>
    <cellStyle name="40% - ส่วนที่ถูกเน้น1 9" xfId="180"/>
    <cellStyle name="40% - ส่วนที่ถูกเน้น2 2" xfId="85"/>
    <cellStyle name="40% - ส่วนที่ถูกเน้น2 2 2" xfId="198"/>
    <cellStyle name="40% - ส่วนที่ถูกเน้น2 3" xfId="103"/>
    <cellStyle name="40% - ส่วนที่ถูกเน้น2 3 2" xfId="216"/>
    <cellStyle name="40% - ส่วนที่ถูกเน้น2 4" xfId="108"/>
    <cellStyle name="40% - ส่วนที่ถูกเน้น2 4 2" xfId="221"/>
    <cellStyle name="40% - ส่วนที่ถูกเน้น2 5" xfId="126"/>
    <cellStyle name="40% - ส่วนที่ถูกเน้น2 5 2" xfId="239"/>
    <cellStyle name="40% - ส่วนที่ถูกเน้น2 6" xfId="140"/>
    <cellStyle name="40% - ส่วนที่ถูกเน้น2 6 2" xfId="252"/>
    <cellStyle name="40% - ส่วนที่ถูกเน้น2 7" xfId="153"/>
    <cellStyle name="40% - ส่วนที่ถูกเน้น2 7 2" xfId="265"/>
    <cellStyle name="40% - ส่วนที่ถูกเน้น2 8" xfId="167"/>
    <cellStyle name="40% - ส่วนที่ถูกเน้น2 8 2" xfId="279"/>
    <cellStyle name="40% - ส่วนที่ถูกเน้น2 9" xfId="182"/>
    <cellStyle name="40% - ส่วนที่ถูกเน้น3 2" xfId="87"/>
    <cellStyle name="40% - ส่วนที่ถูกเน้น3 2 2" xfId="200"/>
    <cellStyle name="40% - ส่วนที่ถูกเน้น3 3" xfId="105"/>
    <cellStyle name="40% - ส่วนที่ถูกเน้น3 3 2" xfId="218"/>
    <cellStyle name="40% - ส่วนที่ถูกเน้น3 4" xfId="114"/>
    <cellStyle name="40% - ส่วนที่ถูกเน้น3 4 2" xfId="227"/>
    <cellStyle name="40% - ส่วนที่ถูกเน้น3 5" xfId="128"/>
    <cellStyle name="40% - ส่วนที่ถูกเน้น3 5 2" xfId="241"/>
    <cellStyle name="40% - ส่วนที่ถูกเน้น3 6" xfId="142"/>
    <cellStyle name="40% - ส่วนที่ถูกเน้น3 6 2" xfId="254"/>
    <cellStyle name="40% - ส่วนที่ถูกเน้น3 7" xfId="155"/>
    <cellStyle name="40% - ส่วนที่ถูกเน้น3 7 2" xfId="267"/>
    <cellStyle name="40% - ส่วนที่ถูกเน้น3 8" xfId="169"/>
    <cellStyle name="40% - ส่วนที่ถูกเน้น3 8 2" xfId="281"/>
    <cellStyle name="40% - ส่วนที่ถูกเน้น3 9" xfId="184"/>
    <cellStyle name="40% - ส่วนที่ถูกเน้น4 2" xfId="89"/>
    <cellStyle name="40% - ส่วนที่ถูกเน้น4 2 2" xfId="202"/>
    <cellStyle name="40% - ส่วนที่ถูกเน้น4 3" xfId="107"/>
    <cellStyle name="40% - ส่วนที่ถูกเน้น4 3 2" xfId="220"/>
    <cellStyle name="40% - ส่วนที่ถูกเน้น4 4" xfId="116"/>
    <cellStyle name="40% - ส่วนที่ถูกเน้น4 4 2" xfId="229"/>
    <cellStyle name="40% - ส่วนที่ถูกเน้น4 5" xfId="130"/>
    <cellStyle name="40% - ส่วนที่ถูกเน้น4 5 2" xfId="243"/>
    <cellStyle name="40% - ส่วนที่ถูกเน้น4 6" xfId="144"/>
    <cellStyle name="40% - ส่วนที่ถูกเน้น4 6 2" xfId="256"/>
    <cellStyle name="40% - ส่วนที่ถูกเน้น4 7" xfId="157"/>
    <cellStyle name="40% - ส่วนที่ถูกเน้น4 7 2" xfId="269"/>
    <cellStyle name="40% - ส่วนที่ถูกเน้น4 8" xfId="171"/>
    <cellStyle name="40% - ส่วนที่ถูกเน้น4 8 2" xfId="283"/>
    <cellStyle name="40% - ส่วนที่ถูกเน้น4 9" xfId="186"/>
    <cellStyle name="40% - ส่วนที่ถูกเน้น5 2" xfId="91"/>
    <cellStyle name="40% - ส่วนที่ถูกเน้น5 2 2" xfId="204"/>
    <cellStyle name="40% - ส่วนที่ถูกเน้น5 3" xfId="110"/>
    <cellStyle name="40% - ส่วนที่ถูกเน้น5 3 2" xfId="223"/>
    <cellStyle name="40% - ส่วนที่ถูกเน้น5 4" xfId="118"/>
    <cellStyle name="40% - ส่วนที่ถูกเน้น5 4 2" xfId="231"/>
    <cellStyle name="40% - ส่วนที่ถูกเน้น5 5" xfId="132"/>
    <cellStyle name="40% - ส่วนที่ถูกเน้น5 5 2" xfId="245"/>
    <cellStyle name="40% - ส่วนที่ถูกเน้น5 6" xfId="146"/>
    <cellStyle name="40% - ส่วนที่ถูกเน้น5 6 2" xfId="258"/>
    <cellStyle name="40% - ส่วนที่ถูกเน้น5 7" xfId="159"/>
    <cellStyle name="40% - ส่วนที่ถูกเน้น5 7 2" xfId="271"/>
    <cellStyle name="40% - ส่วนที่ถูกเน้น5 8" xfId="173"/>
    <cellStyle name="40% - ส่วนที่ถูกเน้น5 8 2" xfId="285"/>
    <cellStyle name="40% - ส่วนที่ถูกเน้น5 9" xfId="188"/>
    <cellStyle name="40% - ส่วนที่ถูกเน้น6 2" xfId="93"/>
    <cellStyle name="40% - ส่วนที่ถูกเน้น6 2 2" xfId="206"/>
    <cellStyle name="40% - ส่วนที่ถูกเน้น6 3" xfId="113"/>
    <cellStyle name="40% - ส่วนที่ถูกเน้น6 3 2" xfId="226"/>
    <cellStyle name="40% - ส่วนที่ถูกเน้น6 4" xfId="120"/>
    <cellStyle name="40% - ส่วนที่ถูกเน้น6 4 2" xfId="233"/>
    <cellStyle name="40% - ส่วนที่ถูกเน้น6 5" xfId="134"/>
    <cellStyle name="40% - ส่วนที่ถูกเน้น6 5 2" xfId="247"/>
    <cellStyle name="40% - ส่วนที่ถูกเน้น6 6" xfId="148"/>
    <cellStyle name="40% - ส่วนที่ถูกเน้น6 6 2" xfId="260"/>
    <cellStyle name="40% - ส่วนที่ถูกเน้น6 7" xfId="161"/>
    <cellStyle name="40% - ส่วนที่ถูกเน้น6 7 2" xfId="273"/>
    <cellStyle name="40% - ส่วนที่ถูกเน้น6 8" xfId="175"/>
    <cellStyle name="40% - ส่วนที่ถูกเน้น6 8 2" xfId="287"/>
    <cellStyle name="40% - ส่วนที่ถูกเน้น6 9" xfId="190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จุลภาค 2" xfId="176"/>
    <cellStyle name="ปกติ 10" xfId="14"/>
    <cellStyle name="ปกติ 11" xfId="135"/>
    <cellStyle name="ปกติ 12" xfId="79"/>
    <cellStyle name="ปกติ 12 2" xfId="192"/>
    <cellStyle name="ปกติ 14" xfId="94"/>
    <cellStyle name="ปกติ 14 2" xfId="207"/>
    <cellStyle name="ปกติ 15" xfId="121"/>
    <cellStyle name="ปกติ 15 2" xfId="234"/>
    <cellStyle name="ปกติ 17" xfId="162"/>
    <cellStyle name="ปกติ 17 2" xfId="27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7 2 2" xfId="177"/>
    <cellStyle name="ปกติ 8" xfId="8"/>
    <cellStyle name="ปกติ 8 2" xfId="13"/>
    <cellStyle name="ปกติ 8 2 2" xfId="178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10" xfId="163"/>
    <cellStyle name="หมายเหตุ 10 2" xfId="275"/>
    <cellStyle name="หมายเหตุ 2" xfId="78"/>
    <cellStyle name="หมายเหตุ 2 2" xfId="191"/>
    <cellStyle name="หมายเหตุ 3" xfId="80"/>
    <cellStyle name="หมายเหตุ 3 2" xfId="193"/>
    <cellStyle name="หมายเหตุ 4" xfId="81"/>
    <cellStyle name="หมายเหตุ 4 2" xfId="194"/>
    <cellStyle name="หมายเหตุ 5" xfId="97"/>
    <cellStyle name="หมายเหตุ 5 2" xfId="210"/>
    <cellStyle name="หมายเหตุ 6" xfId="95"/>
    <cellStyle name="หมายเหตุ 6 2" xfId="208"/>
    <cellStyle name="หมายเหตุ 7" xfId="122"/>
    <cellStyle name="หมายเหตุ 7 2" xfId="235"/>
    <cellStyle name="หมายเหตุ 8" xfId="136"/>
    <cellStyle name="หมายเหตุ 8 2" xfId="248"/>
    <cellStyle name="หมายเหตุ 9" xfId="149"/>
    <cellStyle name="หมายเหตุ 9 2" xfId="261"/>
  </cellStyles>
  <dxfs count="2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FF00FF"/>
      <color rgb="FFC0C0C0"/>
      <color rgb="FFFF33CC"/>
      <color rgb="FF2211FB"/>
      <color rgb="FF0000CC"/>
      <color rgb="FFFFFF99"/>
      <color rgb="FFFF99CC"/>
      <color rgb="FFFF66CC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97.129088294076993</c:v>
                </c:pt>
                <c:pt idx="1">
                  <c:v>145.33343425932935</c:v>
                </c:pt>
                <c:pt idx="2">
                  <c:v>227.23102762056652</c:v>
                </c:pt>
                <c:pt idx="3">
                  <c:v>73.167317749755043</c:v>
                </c:pt>
                <c:pt idx="4">
                  <c:v>25.593147304232009</c:v>
                </c:pt>
                <c:pt idx="5">
                  <c:v>10.079949918564616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2A-41C1-BE4D-5C0ADB4370D6}"/>
            </c:ext>
          </c:extLst>
        </c:ser>
        <c:gapWidth val="66"/>
        <c:axId val="56728576"/>
        <c:axId val="56730368"/>
      </c:barChart>
      <c:catAx>
        <c:axId val="56728576"/>
        <c:scaling>
          <c:orientation val="minMax"/>
        </c:scaling>
        <c:axPos val="b"/>
        <c:numFmt formatCode="General" sourceLinked="0"/>
        <c:tickLblPos val="nextTo"/>
        <c:crossAx val="56730368"/>
        <c:crosses val="autoZero"/>
        <c:auto val="1"/>
        <c:lblAlgn val="ctr"/>
        <c:lblOffset val="100"/>
      </c:catAx>
      <c:valAx>
        <c:axId val="5673036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56728576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  <c:dispBlanksAs val="gap"/>
  </c:chart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49.541738915035921</c:v>
                </c:pt>
                <c:pt idx="1">
                  <c:v>39.900325623347044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C5-49CF-AC13-9A67E14D918C}"/>
            </c:ext>
          </c:extLst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9576"/>
          <c:y val="0.39313466025081312"/>
          <c:w val="0.11163866421459218"/>
          <c:h val="0.16743438320210419"/>
        </c:manualLayout>
      </c:layout>
    </c:legend>
    <c:plotVisOnly val="1"/>
    <c:dispBlanksAs val="zero"/>
  </c:chart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1083783056667982E-2"/>
          <c:y val="8.8416332064453304E-2"/>
          <c:w val="0.89532357751509362"/>
          <c:h val="0.6760814477138108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0000CC"/>
            </a:solidFill>
            <a:ln>
              <a:solidFill>
                <a:srgbClr val="2211FB"/>
              </a:solidFill>
            </a:ln>
          </c:spPr>
          <c:dPt>
            <c:idx val="0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13-4FD5-8B85-EB43B2D8B9E6}"/>
              </c:ext>
            </c:extLst>
          </c:dPt>
          <c:dPt>
            <c:idx val="1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13-4FD5-8B85-EB43B2D8B9E6}"/>
              </c:ext>
            </c:extLst>
          </c:dPt>
          <c:dPt>
            <c:idx val="2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13-4FD5-8B85-EB43B2D8B9E6}"/>
              </c:ext>
            </c:extLst>
          </c:dPt>
          <c:dPt>
            <c:idx val="3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13-4FD5-8B85-EB43B2D8B9E6}"/>
              </c:ext>
            </c:extLst>
          </c:dPt>
          <c:dPt>
            <c:idx val="4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A13-4FD5-8B85-EB43B2D8B9E6}"/>
              </c:ext>
            </c:extLst>
          </c:dPt>
          <c:dPt>
            <c:idx val="5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A13-4FD5-8B85-EB43B2D8B9E6}"/>
              </c:ext>
            </c:extLst>
          </c:dPt>
          <c:dPt>
            <c:idx val="6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</c:dPt>
          <c:dPt>
            <c:idx val="7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Pt>
            <c:idx val="8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Pt>
            <c:idx val="9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OnePage'!$C$3:$C$22</c:f>
              <c:strCache>
                <c:ptCount val="20"/>
                <c:pt idx="0">
                  <c:v>หนองพอก</c:v>
                </c:pt>
                <c:pt idx="1">
                  <c:v>สุวรรณภูมิ</c:v>
                </c:pt>
                <c:pt idx="2">
                  <c:v>โพธิ์ชัย</c:v>
                </c:pt>
                <c:pt idx="3">
                  <c:v>เมยวดี</c:v>
                </c:pt>
                <c:pt idx="4">
                  <c:v>ทุ่งเขาหลวง</c:v>
                </c:pt>
                <c:pt idx="5">
                  <c:v>โพนทราย</c:v>
                </c:pt>
                <c:pt idx="6">
                  <c:v>เมืองสรวง</c:v>
                </c:pt>
                <c:pt idx="7">
                  <c:v>เมืองร้อยเอ็ด</c:v>
                </c:pt>
                <c:pt idx="8">
                  <c:v>จตุรพักตรพิมาน</c:v>
                </c:pt>
                <c:pt idx="9">
                  <c:v>หนองฮี</c:v>
                </c:pt>
                <c:pt idx="10">
                  <c:v>จังหาร</c:v>
                </c:pt>
                <c:pt idx="11">
                  <c:v>พนมไพร</c:v>
                </c:pt>
                <c:pt idx="12">
                  <c:v>โพนทอง</c:v>
                </c:pt>
                <c:pt idx="13">
                  <c:v>เกษตรวิสัย</c:v>
                </c:pt>
                <c:pt idx="14">
                  <c:v>ศรีสมเด็จ</c:v>
                </c:pt>
                <c:pt idx="15">
                  <c:v>อาจสามารถ</c:v>
                </c:pt>
                <c:pt idx="16">
                  <c:v>เชียงขวัญ</c:v>
                </c:pt>
                <c:pt idx="17">
                  <c:v>ธวัชบุรี</c:v>
                </c:pt>
                <c:pt idx="18">
                  <c:v>ปทุมรัตต์</c:v>
                </c:pt>
                <c:pt idx="19">
                  <c:v>เสลภูมิ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129.38362244053619</c:v>
                </c:pt>
                <c:pt idx="1">
                  <c:v>111.11499965003149</c:v>
                </c:pt>
                <c:pt idx="2">
                  <c:v>89.531680440771353</c:v>
                </c:pt>
                <c:pt idx="3">
                  <c:v>73.421439060205586</c:v>
                </c:pt>
                <c:pt idx="4">
                  <c:v>73.310621415326239</c:v>
                </c:pt>
                <c:pt idx="5">
                  <c:v>57.187790406748157</c:v>
                </c:pt>
                <c:pt idx="6">
                  <c:v>51.87394631046557</c:v>
                </c:pt>
                <c:pt idx="7">
                  <c:v>45.47234397301974</c:v>
                </c:pt>
                <c:pt idx="8">
                  <c:v>39.155751474656121</c:v>
                </c:pt>
                <c:pt idx="9">
                  <c:v>32.820512820512818</c:v>
                </c:pt>
                <c:pt idx="10">
                  <c:v>26.520509193776519</c:v>
                </c:pt>
                <c:pt idx="11">
                  <c:v>25.311471721461317</c:v>
                </c:pt>
                <c:pt idx="12">
                  <c:v>25.012969687986363</c:v>
                </c:pt>
                <c:pt idx="13">
                  <c:v>21.551945319635873</c:v>
                </c:pt>
                <c:pt idx="14">
                  <c:v>19.462284872244002</c:v>
                </c:pt>
                <c:pt idx="15">
                  <c:v>18.991548760801443</c:v>
                </c:pt>
                <c:pt idx="16">
                  <c:v>18.271514708569342</c:v>
                </c:pt>
                <c:pt idx="17">
                  <c:v>17.87017319176185</c:v>
                </c:pt>
                <c:pt idx="18">
                  <c:v>16.771019677996421</c:v>
                </c:pt>
                <c:pt idx="19">
                  <c:v>13.533974505375525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A13-4FD5-8B85-EB43B2D8B9E6}"/>
            </c:ext>
          </c:extLst>
        </c:ser>
        <c:gapWidth val="28"/>
        <c:axId val="154146304"/>
        <c:axId val="154147840"/>
      </c:barChart>
      <c:catAx>
        <c:axId val="154146304"/>
        <c:scaling>
          <c:orientation val="minMax"/>
        </c:scaling>
        <c:axPos val="b"/>
        <c:numFmt formatCode="General" sourceLinked="0"/>
        <c:tickLblPos val="nextTo"/>
        <c:crossAx val="154147840"/>
        <c:crosses val="autoZero"/>
        <c:auto val="1"/>
        <c:lblAlgn val="ctr"/>
        <c:lblOffset val="100"/>
      </c:catAx>
      <c:valAx>
        <c:axId val="154147840"/>
        <c:scaling>
          <c:orientation val="minMax"/>
          <c:max val="130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154146304"/>
        <c:crosses val="autoZero"/>
        <c:crossBetween val="between"/>
        <c:majorUnit val="10"/>
        <c:minorUnit val="0.4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923E-2"/>
          <c:y val="9.5585875133918918E-3"/>
          <c:w val="0.62361154855643064"/>
          <c:h val="0.9904414124866181"/>
        </c:manualLayout>
      </c:layout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'กราฟ OnePage'!$C$25:$C$26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OnePage'!$F$25:$F$26</c:f>
              <c:numCache>
                <c:formatCode>0.00</c:formatCode>
                <c:ptCount val="2"/>
                <c:pt idx="0">
                  <c:v>49.541738915035921</c:v>
                </c:pt>
                <c:pt idx="1">
                  <c:v>39.900325623347044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05-4D0D-8209-1AAC73E9464B}"/>
            </c:ext>
          </c:extLst>
        </c:ser>
        <c:firstSliceAng val="0"/>
        <c:holeSize val="50"/>
      </c:doughnutChart>
    </c:plotArea>
    <c:legend>
      <c:legendPos val="r"/>
      <c:layout/>
    </c:legend>
    <c:plotVisOnly val="1"/>
    <c:dispBlanksAs val="zero"/>
  </c:chart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4024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OnePage'!$F$36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OnePage'!$C$37:$C$42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OnePage'!$F$37:$F$42</c:f>
              <c:numCache>
                <c:formatCode>0.00</c:formatCode>
                <c:ptCount val="6"/>
                <c:pt idx="0">
                  <c:v>97.129088294076993</c:v>
                </c:pt>
                <c:pt idx="1">
                  <c:v>145.33343425932935</c:v>
                </c:pt>
                <c:pt idx="2">
                  <c:v>227.23102762056652</c:v>
                </c:pt>
                <c:pt idx="3">
                  <c:v>73.167317749755043</c:v>
                </c:pt>
                <c:pt idx="4">
                  <c:v>25.593147304232009</c:v>
                </c:pt>
                <c:pt idx="5">
                  <c:v>10.079949918564616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5-4B47-A873-597BF140440B}"/>
            </c:ext>
          </c:extLst>
        </c:ser>
        <c:gapWidth val="69"/>
        <c:axId val="158980352"/>
        <c:axId val="162803712"/>
      </c:barChart>
      <c:catAx>
        <c:axId val="158980352"/>
        <c:scaling>
          <c:orientation val="minMax"/>
        </c:scaling>
        <c:axPos val="b"/>
        <c:numFmt formatCode="General" sourceLinked="0"/>
        <c:tickLblPos val="nextTo"/>
        <c:crossAx val="162803712"/>
        <c:crosses val="autoZero"/>
        <c:auto val="1"/>
        <c:lblAlgn val="ctr"/>
        <c:lblOffset val="100"/>
      </c:catAx>
      <c:valAx>
        <c:axId val="16280371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58980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944"/>
          <c:w val="0.11433054546938112"/>
          <c:h val="5.8175582837502633E-2"/>
        </c:manualLayout>
      </c:layout>
    </c:legend>
    <c:plotVisOnly val="1"/>
    <c:dispBlanksAs val="gap"/>
  </c:chart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1747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OnePage'!$D$49</c:f>
              <c:strCache>
                <c:ptCount val="1"/>
                <c:pt idx="0">
                  <c:v>w33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OnePage'!$C$50:$C$68</c:f>
              <c:strCache>
                <c:ptCount val="19"/>
                <c:pt idx="0">
                  <c:v>เมือง</c:v>
                </c:pt>
                <c:pt idx="1">
                  <c:v>พนมไพร</c:v>
                </c:pt>
                <c:pt idx="2">
                  <c:v>ทุ่งเขาหลวง</c:v>
                </c:pt>
                <c:pt idx="3">
                  <c:v>ธวัชบุรี</c:v>
                </c:pt>
                <c:pt idx="4">
                  <c:v>โพธิ์ชัย</c:v>
                </c:pt>
                <c:pt idx="5">
                  <c:v>หนองพอก</c:v>
                </c:pt>
                <c:pt idx="6">
                  <c:v>สุวรรณภูมิ</c:v>
                </c:pt>
                <c:pt idx="7">
                  <c:v>โพนทราย</c:v>
                </c:pt>
                <c:pt idx="8">
                  <c:v>ศรีสมเด็จ</c:v>
                </c:pt>
                <c:pt idx="9">
                  <c:v>เชียงขวัญ</c:v>
                </c:pt>
                <c:pt idx="10">
                  <c:v>เกษตรวิสัย</c:v>
                </c:pt>
                <c:pt idx="11">
                  <c:v>ปทุมรัตต์</c:v>
                </c:pt>
                <c:pt idx="12">
                  <c:v>จตุรพักตรพิมาน</c:v>
                </c:pt>
                <c:pt idx="13">
                  <c:v>โพนทอง</c:v>
                </c:pt>
                <c:pt idx="14">
                  <c:v>เสลภูมิ</c:v>
                </c:pt>
                <c:pt idx="15">
                  <c:v>เมืองสรวง</c:v>
                </c:pt>
                <c:pt idx="16">
                  <c:v>อาจสามารถ</c:v>
                </c:pt>
                <c:pt idx="17">
                  <c:v>เมยวดี</c:v>
                </c:pt>
                <c:pt idx="18">
                  <c:v>จังหาร</c:v>
                </c:pt>
              </c:strCache>
            </c:strRef>
          </c:cat>
          <c:val>
            <c:numRef>
              <c:f>'กราฟ OnePage'!$D$50:$D$68</c:f>
              <c:numCache>
                <c:formatCode>General</c:formatCode>
                <c:ptCount val="19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9A-4C20-82A3-074AF521223E}"/>
            </c:ext>
          </c:extLst>
        </c:ser>
        <c:ser>
          <c:idx val="1"/>
          <c:order val="1"/>
          <c:tx>
            <c:strRef>
              <c:f>'กราฟ OnePage'!$E$49</c:f>
              <c:strCache>
                <c:ptCount val="1"/>
                <c:pt idx="0">
                  <c:v>w34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OnePage'!$C$50:$C$68</c:f>
              <c:strCache>
                <c:ptCount val="19"/>
                <c:pt idx="0">
                  <c:v>เมือง</c:v>
                </c:pt>
                <c:pt idx="1">
                  <c:v>พนมไพร</c:v>
                </c:pt>
                <c:pt idx="2">
                  <c:v>ทุ่งเขาหลวง</c:v>
                </c:pt>
                <c:pt idx="3">
                  <c:v>ธวัชบุรี</c:v>
                </c:pt>
                <c:pt idx="4">
                  <c:v>โพธิ์ชัย</c:v>
                </c:pt>
                <c:pt idx="5">
                  <c:v>หนองพอก</c:v>
                </c:pt>
                <c:pt idx="6">
                  <c:v>สุวรรณภูมิ</c:v>
                </c:pt>
                <c:pt idx="7">
                  <c:v>โพนทราย</c:v>
                </c:pt>
                <c:pt idx="8">
                  <c:v>ศรีสมเด็จ</c:v>
                </c:pt>
                <c:pt idx="9">
                  <c:v>เชียงขวัญ</c:v>
                </c:pt>
                <c:pt idx="10">
                  <c:v>เกษตรวิสัย</c:v>
                </c:pt>
                <c:pt idx="11">
                  <c:v>ปทุมรัตต์</c:v>
                </c:pt>
                <c:pt idx="12">
                  <c:v>จตุรพักตรพิมาน</c:v>
                </c:pt>
                <c:pt idx="13">
                  <c:v>โพนทอง</c:v>
                </c:pt>
                <c:pt idx="14">
                  <c:v>เสลภูมิ</c:v>
                </c:pt>
                <c:pt idx="15">
                  <c:v>เมืองสรวง</c:v>
                </c:pt>
                <c:pt idx="16">
                  <c:v>อาจสามารถ</c:v>
                </c:pt>
                <c:pt idx="17">
                  <c:v>เมยวดี</c:v>
                </c:pt>
                <c:pt idx="18">
                  <c:v>จังหาร</c:v>
                </c:pt>
              </c:strCache>
            </c:strRef>
          </c:cat>
          <c:val>
            <c:numRef>
              <c:f>'กราฟ OnePage'!$E$50:$E$68</c:f>
              <c:numCache>
                <c:formatCode>General</c:formatCode>
                <c:ptCount val="19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9A-4C20-82A3-074AF521223E}"/>
            </c:ext>
          </c:extLst>
        </c:ser>
        <c:axId val="162827648"/>
        <c:axId val="162861440"/>
      </c:barChart>
      <c:catAx>
        <c:axId val="162827648"/>
        <c:scaling>
          <c:orientation val="minMax"/>
        </c:scaling>
        <c:axPos val="b"/>
        <c:numFmt formatCode="General" sourceLinked="0"/>
        <c:tickLblPos val="nextTo"/>
        <c:crossAx val="162861440"/>
        <c:crosses val="autoZero"/>
        <c:auto val="1"/>
        <c:lblAlgn val="ctr"/>
        <c:lblOffset val="100"/>
      </c:catAx>
      <c:valAx>
        <c:axId val="16286144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62827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8774"/>
          <c:y val="0.11111230245155526"/>
          <c:w val="0.15786935949541431"/>
          <c:h val="0.19337823197632503"/>
        </c:manualLayout>
      </c:layout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73191050705E-2"/>
          <c:y val="4.3386557440879894E-2"/>
          <c:w val="0.92245088631910166"/>
          <c:h val="0.74231903137579192"/>
        </c:manualLayout>
      </c:layout>
      <c:areaChart>
        <c:grouping val="stacked"/>
        <c:ser>
          <c:idx val="2"/>
          <c:order val="2"/>
          <c:tx>
            <c:strRef>
              <c:f>'กราฟ OnePage'!$B$77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OnePage'!$C$77:$BB$77</c:f>
              <c:numCache>
                <c:formatCode>General</c:formatCode>
                <c:ptCount val="52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47</c:v>
                </c:pt>
                <c:pt idx="25">
                  <c:v>68</c:v>
                </c:pt>
                <c:pt idx="26">
                  <c:v>75</c:v>
                </c:pt>
                <c:pt idx="27">
                  <c:v>85</c:v>
                </c:pt>
                <c:pt idx="28">
                  <c:v>92</c:v>
                </c:pt>
                <c:pt idx="29">
                  <c:v>68</c:v>
                </c:pt>
                <c:pt idx="30">
                  <c:v>60</c:v>
                </c:pt>
                <c:pt idx="31">
                  <c:v>66</c:v>
                </c:pt>
                <c:pt idx="32">
                  <c:v>83</c:v>
                </c:pt>
                <c:pt idx="33">
                  <c:v>52</c:v>
                </c:pt>
                <c:pt idx="34">
                  <c:v>71</c:v>
                </c:pt>
                <c:pt idx="35">
                  <c:v>56</c:v>
                </c:pt>
                <c:pt idx="36">
                  <c:v>39</c:v>
                </c:pt>
                <c:pt idx="37">
                  <c:v>34</c:v>
                </c:pt>
                <c:pt idx="38">
                  <c:v>25</c:v>
                </c:pt>
                <c:pt idx="39">
                  <c:v>14</c:v>
                </c:pt>
                <c:pt idx="40">
                  <c:v>13</c:v>
                </c:pt>
                <c:pt idx="41">
                  <c:v>13</c:v>
                </c:pt>
                <c:pt idx="42">
                  <c:v>14</c:v>
                </c:pt>
                <c:pt idx="43">
                  <c:v>11</c:v>
                </c:pt>
                <c:pt idx="44">
                  <c:v>9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C4-46B3-B670-094DFFB7C905}"/>
            </c:ext>
          </c:extLst>
        </c:ser>
        <c:axId val="162922880"/>
        <c:axId val="162924416"/>
      </c:areaChart>
      <c:lineChart>
        <c:grouping val="standard"/>
        <c:ser>
          <c:idx val="0"/>
          <c:order val="0"/>
          <c:tx>
            <c:strRef>
              <c:f>'กราฟ OnePage'!$B$75</c:f>
              <c:strCache>
                <c:ptCount val="1"/>
                <c:pt idx="0">
                  <c:v>2567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OnePage'!$D$75:$AJ$75</c:f>
              <c:numCache>
                <c:formatCode>0</c:formatCode>
                <c:ptCount val="33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16</c:v>
                </c:pt>
                <c:pt idx="6">
                  <c:v>10</c:v>
                </c:pt>
                <c:pt idx="7">
                  <c:v>11</c:v>
                </c:pt>
                <c:pt idx="8">
                  <c:v>14</c:v>
                </c:pt>
                <c:pt idx="9">
                  <c:v>17</c:v>
                </c:pt>
                <c:pt idx="10">
                  <c:v>14</c:v>
                </c:pt>
                <c:pt idx="11">
                  <c:v>11</c:v>
                </c:pt>
                <c:pt idx="12">
                  <c:v>15</c:v>
                </c:pt>
                <c:pt idx="13">
                  <c:v>16</c:v>
                </c:pt>
                <c:pt idx="14">
                  <c:v>22</c:v>
                </c:pt>
                <c:pt idx="15">
                  <c:v>12</c:v>
                </c:pt>
                <c:pt idx="16">
                  <c:v>5</c:v>
                </c:pt>
                <c:pt idx="17">
                  <c:v>10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14</c:v>
                </c:pt>
                <c:pt idx="22">
                  <c:v>25</c:v>
                </c:pt>
                <c:pt idx="23">
                  <c:v>35</c:v>
                </c:pt>
                <c:pt idx="24">
                  <c:v>21</c:v>
                </c:pt>
                <c:pt idx="25">
                  <c:v>35</c:v>
                </c:pt>
                <c:pt idx="26">
                  <c:v>18</c:v>
                </c:pt>
                <c:pt idx="27">
                  <c:v>28</c:v>
                </c:pt>
                <c:pt idx="28">
                  <c:v>25</c:v>
                </c:pt>
                <c:pt idx="29">
                  <c:v>46</c:v>
                </c:pt>
                <c:pt idx="30">
                  <c:v>33</c:v>
                </c:pt>
                <c:pt idx="31">
                  <c:v>27</c:v>
                </c:pt>
                <c:pt idx="32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C4-46B3-B670-094DFFB7C905}"/>
            </c:ext>
          </c:extLst>
        </c:ser>
        <c:ser>
          <c:idx val="1"/>
          <c:order val="1"/>
          <c:tx>
            <c:strRef>
              <c:f>'กราฟ OnePage'!$B$76</c:f>
              <c:strCache>
                <c:ptCount val="1"/>
                <c:pt idx="0">
                  <c:v>2566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OnePage'!$C$76:$BB$76</c:f>
              <c:numCache>
                <c:formatCode>0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104</c:v>
                </c:pt>
                <c:pt idx="31">
                  <c:v>94</c:v>
                </c:pt>
                <c:pt idx="32">
                  <c:v>109</c:v>
                </c:pt>
                <c:pt idx="33">
                  <c:v>75</c:v>
                </c:pt>
                <c:pt idx="34">
                  <c:v>99</c:v>
                </c:pt>
                <c:pt idx="35">
                  <c:v>73</c:v>
                </c:pt>
                <c:pt idx="36">
                  <c:v>78</c:v>
                </c:pt>
                <c:pt idx="37">
                  <c:v>86</c:v>
                </c:pt>
                <c:pt idx="38">
                  <c:v>48</c:v>
                </c:pt>
                <c:pt idx="39">
                  <c:v>69</c:v>
                </c:pt>
                <c:pt idx="40">
                  <c:v>41</c:v>
                </c:pt>
                <c:pt idx="41">
                  <c:v>27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11</c:v>
                </c:pt>
                <c:pt idx="46">
                  <c:v>13</c:v>
                </c:pt>
                <c:pt idx="47">
                  <c:v>11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 formatCode="General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EC4-46B3-B670-094DFFB7C905}"/>
            </c:ext>
          </c:extLst>
        </c:ser>
        <c:marker val="1"/>
        <c:axId val="162922880"/>
        <c:axId val="162924416"/>
      </c:lineChart>
      <c:catAx>
        <c:axId val="162922880"/>
        <c:scaling>
          <c:orientation val="minMax"/>
        </c:scaling>
        <c:axPos val="b"/>
        <c:numFmt formatCode="General" sourceLinked="1"/>
        <c:tickLblPos val="nextTo"/>
        <c:crossAx val="162924416"/>
        <c:crosses val="autoZero"/>
        <c:auto val="1"/>
        <c:lblAlgn val="ctr"/>
        <c:lblOffset val="100"/>
      </c:catAx>
      <c:valAx>
        <c:axId val="16292441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62922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15883758143325"/>
          <c:y val="6.5715348811004298E-2"/>
          <c:w val="0.14240654322640514"/>
          <c:h val="0.21845125647069957"/>
        </c:manualLayout>
      </c:layout>
    </c:legend>
    <c:plotVisOnly val="1"/>
    <c:dispBlanksAs val="zero"/>
  </c:chart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OnePage'!$D$95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'กราฟ OnePage'!$B$96:$B$97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OnePage'!$D$96:$D$97</c:f>
              <c:numCache>
                <c:formatCode>0.0</c:formatCode>
                <c:ptCount val="2"/>
                <c:pt idx="0">
                  <c:v>35.233160621761655</c:v>
                </c:pt>
                <c:pt idx="1">
                  <c:v>64.766839378238345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6C-464B-8A09-581919C930DE}"/>
            </c:ext>
          </c:extLst>
        </c:ser>
        <c:firstSliceAng val="0"/>
        <c:holeSize val="50"/>
      </c:doughnutChart>
    </c:plotArea>
    <c:legend>
      <c:legendPos val="r"/>
      <c:layout/>
    </c:legend>
    <c:plotVisOnly val="1"/>
    <c:dispBlanksAs val="zero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211E-2"/>
          <c:w val="0.83289197782193991"/>
          <c:h val="0.70559403738655913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OnePage'!$E$107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OnePage'!$C$108:$C$117</c:f>
              <c:strCache>
                <c:ptCount val="10"/>
                <c:pt idx="0">
                  <c:v>ในปกครอง</c:v>
                </c:pt>
                <c:pt idx="1">
                  <c:v>นักเรียน</c:v>
                </c:pt>
                <c:pt idx="2">
                  <c:v>รับจ้าง,กรรมกร</c:v>
                </c:pt>
                <c:pt idx="3">
                  <c:v>อื่นๆ</c:v>
                </c:pt>
                <c:pt idx="4">
                  <c:v>เกษตร</c:v>
                </c:pt>
                <c:pt idx="5">
                  <c:v>ข้าราชการ</c:v>
                </c:pt>
                <c:pt idx="6">
                  <c:v>ค้าขาย</c:v>
                </c:pt>
                <c:pt idx="7">
                  <c:v>งานบ้าน</c:v>
                </c:pt>
                <c:pt idx="8">
                  <c:v>ทหาร,ตำรวจ</c:v>
                </c:pt>
                <c:pt idx="9">
                  <c:v>ครู</c:v>
                </c:pt>
              </c:strCache>
            </c:strRef>
          </c:cat>
          <c:val>
            <c:numRef>
              <c:f>'กราฟ OnePage'!$E$108:$E$117</c:f>
              <c:numCache>
                <c:formatCode>0.00</c:formatCode>
                <c:ptCount val="10"/>
                <c:pt idx="0">
                  <c:v>52.504317789291882</c:v>
                </c:pt>
                <c:pt idx="1">
                  <c:v>23.316062176165804</c:v>
                </c:pt>
                <c:pt idx="2">
                  <c:v>9.4991364421416229</c:v>
                </c:pt>
                <c:pt idx="3">
                  <c:v>5.0086355785837648</c:v>
                </c:pt>
                <c:pt idx="4">
                  <c:v>4.8359240069084626</c:v>
                </c:pt>
                <c:pt idx="5">
                  <c:v>1.8998272884283247</c:v>
                </c:pt>
                <c:pt idx="6">
                  <c:v>1.3816925734024179</c:v>
                </c:pt>
                <c:pt idx="7">
                  <c:v>0.69084628670120896</c:v>
                </c:pt>
                <c:pt idx="8">
                  <c:v>0.51813471502590669</c:v>
                </c:pt>
                <c:pt idx="9">
                  <c:v>0.34542314335060448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A-43DD-A7AB-A244F33A2554}"/>
            </c:ext>
          </c:extLst>
        </c:ser>
        <c:gapWidth val="68"/>
        <c:axId val="163016064"/>
        <c:axId val="163050624"/>
      </c:barChart>
      <c:catAx>
        <c:axId val="163016064"/>
        <c:scaling>
          <c:orientation val="minMax"/>
        </c:scaling>
        <c:axPos val="b"/>
        <c:numFmt formatCode="General" sourceLinked="0"/>
        <c:tickLblPos val="nextTo"/>
        <c:crossAx val="163050624"/>
        <c:crosses val="autoZero"/>
        <c:auto val="1"/>
        <c:lblAlgn val="ctr"/>
        <c:lblOffset val="100"/>
      </c:catAx>
      <c:valAx>
        <c:axId val="16305062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63016064"/>
        <c:crosses val="autoZero"/>
        <c:crossBetween val="between"/>
      </c:valAx>
    </c:plotArea>
    <c:plotVisOnly val="1"/>
    <c:dispBlanksAs val="gap"/>
  </c:chart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200025</xdr:colOff>
      <xdr:row>35</xdr:row>
      <xdr:rowOff>161925</xdr:rowOff>
    </xdr:to>
    <xdr:pic>
      <xdr:nvPicPr>
        <xdr:cNvPr id="4" name="Picture 3" descr="1725169055092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7067550" cy="710565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206375</xdr:colOff>
      <xdr:row>1</xdr:row>
      <xdr:rowOff>105832</xdr:rowOff>
    </xdr:from>
    <xdr:to>
      <xdr:col>20</xdr:col>
      <xdr:colOff>518583</xdr:colOff>
      <xdr:row>16</xdr:row>
      <xdr:rowOff>78316</xdr:rowOff>
    </xdr:to>
    <xdr:graphicFrame macro="">
      <xdr:nvGraphicFramePr>
        <xdr:cNvPr id="2" name="แผนภูมิ 1">
          <a:extLst>
            <a:ext uri="{FF2B5EF4-FFF2-40B4-BE49-F238E27FC236}">
              <a16:creationId xmlns="" xmlns:a16="http://schemas.microsoft.com/office/drawing/2014/main" id="{BFC904D0-A63E-4688-A59C-AEE7EFB8F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349251</xdr:colOff>
      <xdr:row>8</xdr:row>
      <xdr:rowOff>138871</xdr:rowOff>
    </xdr:from>
    <xdr:to>
      <xdr:col>19</xdr:col>
      <xdr:colOff>606425</xdr:colOff>
      <xdr:row>8</xdr:row>
      <xdr:rowOff>202371</xdr:rowOff>
    </xdr:to>
    <xdr:cxnSp macro="">
      <xdr:nvCxnSpPr>
        <xdr:cNvPr id="3" name="Straight Connector 3">
          <a:extLst>
            <a:ext uri="{FF2B5EF4-FFF2-40B4-BE49-F238E27FC236}">
              <a16:creationId xmlns="" xmlns:a16="http://schemas.microsoft.com/office/drawing/2014/main" id="{34AADCC1-397F-4C89-9244-0C1C8A5D8A9F}"/>
            </a:ext>
          </a:extLst>
        </xdr:cNvPr>
        <xdr:cNvCxnSpPr/>
      </xdr:nvCxnSpPr>
      <xdr:spPr>
        <a:xfrm>
          <a:off x="6611939" y="2448684"/>
          <a:ext cx="11556205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30</xdr:row>
      <xdr:rowOff>211667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C9159CB5-6FB4-4FCA-A097-874D53A0D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33</xdr:row>
      <xdr:rowOff>222249</xdr:rowOff>
    </xdr:from>
    <xdr:to>
      <xdr:col>14</xdr:col>
      <xdr:colOff>63500</xdr:colOff>
      <xdr:row>45</xdr:row>
      <xdr:rowOff>95250</xdr:rowOff>
    </xdr:to>
    <xdr:graphicFrame macro="">
      <xdr:nvGraphicFramePr>
        <xdr:cNvPr id="5" name="Chart 6">
          <a:extLst>
            <a:ext uri="{FF2B5EF4-FFF2-40B4-BE49-F238E27FC236}">
              <a16:creationId xmlns="" xmlns:a16="http://schemas.microsoft.com/office/drawing/2014/main" id="{A3FA0B99-FA6E-49A9-8618-A41E3E081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49</xdr:row>
      <xdr:rowOff>63500</xdr:rowOff>
    </xdr:from>
    <xdr:to>
      <xdr:col>15</xdr:col>
      <xdr:colOff>21167</xdr:colOff>
      <xdr:row>62</xdr:row>
      <xdr:rowOff>0</xdr:rowOff>
    </xdr:to>
    <xdr:graphicFrame macro="">
      <xdr:nvGraphicFramePr>
        <xdr:cNvPr id="6" name="Chart 8">
          <a:extLst>
            <a:ext uri="{FF2B5EF4-FFF2-40B4-BE49-F238E27FC236}">
              <a16:creationId xmlns="" xmlns:a16="http://schemas.microsoft.com/office/drawing/2014/main" id="{0C54F663-6FEA-4AC6-BC98-FDF07CE93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78</xdr:row>
      <xdr:rowOff>10583</xdr:rowOff>
    </xdr:from>
    <xdr:to>
      <xdr:col>15</xdr:col>
      <xdr:colOff>455083</xdr:colOff>
      <xdr:row>90</xdr:row>
      <xdr:rowOff>116417</xdr:rowOff>
    </xdr:to>
    <xdr:graphicFrame macro="">
      <xdr:nvGraphicFramePr>
        <xdr:cNvPr id="7" name="Chart 12">
          <a:extLst>
            <a:ext uri="{FF2B5EF4-FFF2-40B4-BE49-F238E27FC236}">
              <a16:creationId xmlns="" xmlns:a16="http://schemas.microsoft.com/office/drawing/2014/main" id="{56B10BAC-2BC1-4178-8D2B-9C65F56AC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92</xdr:row>
      <xdr:rowOff>31750</xdr:rowOff>
    </xdr:from>
    <xdr:to>
      <xdr:col>11</xdr:col>
      <xdr:colOff>63499</xdr:colOff>
      <xdr:row>102</xdr:row>
      <xdr:rowOff>232833</xdr:rowOff>
    </xdr:to>
    <xdr:graphicFrame macro="">
      <xdr:nvGraphicFramePr>
        <xdr:cNvPr id="8" name="Chart 13">
          <a:extLst>
            <a:ext uri="{FF2B5EF4-FFF2-40B4-BE49-F238E27FC236}">
              <a16:creationId xmlns="" xmlns:a16="http://schemas.microsoft.com/office/drawing/2014/main" id="{61DB44C0-E789-41AE-9665-908C1D780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105</xdr:row>
      <xdr:rowOff>201083</xdr:rowOff>
    </xdr:from>
    <xdr:to>
      <xdr:col>14</xdr:col>
      <xdr:colOff>169332</xdr:colOff>
      <xdr:row>121</xdr:row>
      <xdr:rowOff>127000</xdr:rowOff>
    </xdr:to>
    <xdr:graphicFrame macro="">
      <xdr:nvGraphicFramePr>
        <xdr:cNvPr id="9" name="Chart 14">
          <a:extLst>
            <a:ext uri="{FF2B5EF4-FFF2-40B4-BE49-F238E27FC236}">
              <a16:creationId xmlns="" xmlns:a16="http://schemas.microsoft.com/office/drawing/2014/main" id="{96F0D5C0-54B5-4C38-9E30-87BED003A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0.69359</cdr:x>
      <cdr:y>0.05716</cdr:y>
    </cdr:from>
    <cdr:to>
      <cdr:x>0.92191</cdr:x>
      <cdr:y>0.29821</cdr:y>
    </cdr:to>
    <cdr:grpSp>
      <cdr:nvGrpSpPr>
        <cdr:cNvPr id="8" name="Group 7">
          <a:extLst xmlns:a="http://schemas.openxmlformats.org/drawingml/2006/main">
            <a:ext uri="{FF2B5EF4-FFF2-40B4-BE49-F238E27FC236}">
              <a16:creationId xmlns="" xmlns:a16="http://schemas.microsoft.com/office/drawing/2014/main" id="{F54DFB67-F4AA-4762-9D27-41AF5B3EB340}"/>
            </a:ext>
          </a:extLst>
        </cdr:cNvPr>
        <cdr:cNvGrpSpPr/>
      </cdr:nvGrpSpPr>
      <cdr:grpSpPr>
        <a:xfrm xmlns:a="http://schemas.openxmlformats.org/drawingml/2006/main">
          <a:off x="9259116" y="229818"/>
          <a:ext cx="3047969" cy="969168"/>
          <a:chOff x="7730402" y="296333"/>
          <a:chExt cx="3308917" cy="1026583"/>
        </a:xfrm>
      </cdr:grpSpPr>
      <cdr:sp macro="" textlink="">
        <cdr:nvSpPr>
          <cdr:cNvPr id="4" name="TextBox 3"/>
          <cdr:cNvSpPr txBox="1"/>
        </cdr:nvSpPr>
        <cdr:spPr>
          <a:xfrm xmlns:a="http://schemas.openxmlformats.org/drawingml/2006/main">
            <a:off x="7730402" y="296333"/>
            <a:ext cx="3308917" cy="1026583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1800" b="1">
                <a:latin typeface="TH SarabunPSK" pitchFamily="34" charset="-34"/>
                <a:cs typeface="TH SarabunPSK" pitchFamily="34" charset="-34"/>
              </a:rPr>
              <a:t>          </a:t>
            </a:r>
            <a:r>
              <a:rPr lang="en-US" sz="1800" b="1" baseline="0">
                <a:latin typeface="TH SarabunPSK" pitchFamily="34" charset="-34"/>
                <a:cs typeface="TH SarabunPSK" pitchFamily="34" charset="-34"/>
              </a:rPr>
              <a:t> </a:t>
            </a:r>
            <a:r>
              <a:rPr lang="th-TH" sz="2000" b="1">
                <a:latin typeface="TH SarabunPSK" pitchFamily="34" charset="-34"/>
                <a:cs typeface="TH SarabunPSK" pitchFamily="34" charset="-34"/>
              </a:rPr>
              <a:t>อัตราป่วย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&gt; 50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อัตราป่วย 30-40 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อัตราป่วย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&lt; 30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  <a:endParaRPr lang="th-TH" sz="2000" b="1">
              <a:latin typeface="TH SarabunPSK" pitchFamily="34" charset="-34"/>
              <a:cs typeface="TH SarabunPSK" pitchFamily="34" charset="-34"/>
            </a:endParaRPr>
          </a:p>
        </cdr:txBody>
      </cdr:sp>
      <cdr:sp macro="" textlink="">
        <cdr:nvSpPr>
          <cdr:cNvPr id="5" name="Rectangle 4"/>
          <cdr:cNvSpPr/>
        </cdr:nvSpPr>
        <cdr:spPr>
          <a:xfrm xmlns:a="http://schemas.openxmlformats.org/drawingml/2006/main">
            <a:off x="7795028" y="34060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00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th-TH"/>
          </a:p>
        </cdr:txBody>
      </cdr:sp>
      <cdr:sp macro="" textlink="">
        <cdr:nvSpPr>
          <cdr:cNvPr id="6" name="Rectangle 5"/>
          <cdr:cNvSpPr/>
        </cdr:nvSpPr>
        <cdr:spPr>
          <a:xfrm xmlns:a="http://schemas.openxmlformats.org/drawingml/2006/main">
            <a:off x="7800319" y="668684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  <cdr:sp macro="" textlink="">
        <cdr:nvSpPr>
          <cdr:cNvPr id="7" name="Rectangle 6"/>
          <cdr:cNvSpPr/>
        </cdr:nvSpPr>
        <cdr:spPr>
          <a:xfrm xmlns:a="http://schemas.openxmlformats.org/drawingml/2006/main">
            <a:off x="7800319" y="100735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211FB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536.531172685187" createdVersion="1" refreshedVersion="3" recordCount="577">
  <cacheSource type="worksheet">
    <worksheetSource ref="A1:T578" sheet="Sheet2" r:id="rId2"/>
  </cacheSource>
  <cacheFields count="20">
    <cacheField name="E0" numFmtId="0">
      <sharedItems containsSemiMixedTypes="0" containsString="0" containsNumber="1" containsInteger="1" minValue="55" maxValue="25303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NonDate="0" containsString="0"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108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2">
        <s v="14"/>
        <s v="05"/>
        <s v="01"/>
        <s v="13"/>
        <s v="06"/>
        <s v="02"/>
        <s v="16"/>
        <s v="08"/>
        <s v="04"/>
        <s v="03"/>
        <s v="07"/>
        <s v="10"/>
        <s v="12"/>
        <s v="20"/>
        <s v="11"/>
        <s v="17"/>
        <s v="18"/>
        <s v="09"/>
        <s v="15"/>
        <s v="00"/>
        <s v="19"/>
        <s v="21"/>
      </sharedItems>
    </cacheField>
    <cacheField name="ชื่อหมู่บ้าน" numFmtId="0">
      <sharedItems count="290">
        <s v="โพธิ์ไทรทอง"/>
        <s v="ดอนโมง"/>
        <s v="สุขเกษม"/>
        <s v="คำโพนสูง"/>
        <s v="ดงแดง"/>
        <s v="หนองผง"/>
        <s v="หนองฮี"/>
        <s v="หนองเพียงขันธ์"/>
        <s v="หนองเต่า"/>
        <s v="ดอนชาด"/>
        <s v="อ้น"/>
        <s v="โปง"/>
        <s v="ยางด่อ"/>
        <s v="ผือฮี"/>
        <s v="คุ้มหลังศาล"/>
        <s v="หนองคูณ"/>
        <s v="ท่างาม"/>
        <s v="นาน้อย"/>
        <s v="คุ้มวัดสว่าง"/>
        <s v="คุ้มใต้"/>
        <s v="คำอุดม"/>
        <s v="ดอนพิมาน"/>
        <s v="ยางเลิง"/>
        <s v="ตากแดด"/>
        <s v="กลางเมืองใหม่"/>
        <s v="หนองแข้พัฒนา"/>
        <s v="โนนสวรรค์พัฒนา"/>
        <s v="ใหม่สถานี"/>
        <s v="ศาลางาม"/>
        <s v="คุ้มซ่ง"/>
        <s v="หนองข่า"/>
        <s v="หนองไผ่"/>
        <s v="ป่ายาง"/>
        <s v="ยางเครือ"/>
        <s v="ทรายมูล"/>
        <s v="หนองม้า"/>
        <s v="คุ้มกลางเมืองใหม่"/>
        <s v="โนนจาน"/>
        <s v="หนองพังคี"/>
        <s v="โนนสะอาด"/>
        <s v="มันเหลือง"/>
        <s v="คุ้มเหนือ"/>
        <s v="คำม่วงหวาน"/>
        <s v="หนองมะเหียะ"/>
        <s v="จานใต้"/>
        <s v="หนองแข้ดง"/>
        <s v="โนนสามัคคี"/>
        <s v="หนองพอก"/>
        <s v="บัวแดง"/>
        <s v="หนองแวง"/>
        <s v="หนองเทิ่ง"/>
        <s v="หนองสระ"/>
        <s v="ดอนยาง"/>
        <s v="หนองแวงควงเหนือ"/>
        <s v="สะอาด"/>
        <s v="สองพี่น้อง"/>
        <s v="ดอนสังข์"/>
        <s v="น้ำใส"/>
        <s v="หนองบัวหลวงพัฒนา"/>
        <s v="ตาแหลว"/>
        <s v="โพนพอุง"/>
        <s v="เชียงใหม่"/>
        <s v="เทพประสิทธิ์"/>
        <s v="ดงดิบ"/>
        <s v="โนนสว่าง"/>
        <s v="ดอนแคน"/>
        <s v="วนาทิพย์"/>
        <s v="คุ้มขี้เหล็กเหนือ"/>
        <s v="หนองขุ่น"/>
        <s v="กกบก"/>
        <s v="น้ำเกลี้ยง"/>
        <s v="นาแพง"/>
        <s v="มะหรี่"/>
        <s v="ดงทรายงาม"/>
        <s v="บูรพา"/>
        <s v="หนองทัพไทย"/>
        <s v="ค้อ"/>
        <s v="หนองนาสร้าง"/>
        <s v="โนนแก้ว"/>
        <s v="มะอึ"/>
        <s v="โนนเพชร"/>
        <s v="สะอาดสมบูรณ์"/>
        <s v="โนนศิริ"/>
        <s v="คุ้มวัดเหนือ"/>
        <s v="กอก"/>
        <s v="หนองแสง"/>
        <s v="โนนสว่างสามัคคี"/>
        <s v="บัวทอง"/>
        <s v="โพธิ์งาม"/>
        <s v="แมต"/>
        <s v="แก่นทราย"/>
        <s v="โนนรัง"/>
        <s v="ปลาโด"/>
        <s v="คุยผง"/>
        <s v="ดู่น้อย"/>
        <s v="เปลือยน้อย"/>
        <s v="บึงบูรพา"/>
        <s v="กุดทรายดี"/>
        <s v="หัวช้าง"/>
        <s v="ทุ่งนาหลวง"/>
        <s v="กาหลง"/>
        <s v="เล้าข้าว"/>
        <s v="ใหม่พัฒนา"/>
        <s v="ดงบัง"/>
        <s v="หมูม้น"/>
        <s v="โคกก่อง"/>
        <s v="หนาด"/>
        <s v="นา"/>
        <s v="โนนขมิ้น"/>
        <s v="ไม่ระบุหมู่บ้าน"/>
        <s v="หนองหูลิง"/>
        <s v="เหล่าลิง"/>
        <s v="ท่าสุพาน"/>
        <s v="ดงสว่าง"/>
        <s v="หนองหล่ม"/>
        <s v="สั้น"/>
        <s v="น้ำเที่ยง"/>
        <s v="นากระตึบ"/>
        <s v="ท่าทรัพย์เจริญ"/>
        <s v="ดอนสุข"/>
        <s v="ยาง"/>
        <s v="หนองทุ่งมน"/>
        <s v="หัวโนนตาลน้อย"/>
        <s v="โนนงาม"/>
        <s v="หนองฮูน้อย"/>
        <s v="ดอนเจริญ"/>
        <s v="ดอนกลอย"/>
        <s v="เหล่าโพนงาม"/>
        <s v="วังน้ำวน"/>
        <s v="โนนหาดพัฒนา"/>
        <s v="โคกสาย"/>
        <s v="โนนม่วง"/>
        <s v="กู่"/>
        <s v="หนองหมื่นถ่าน"/>
        <s v="เหล่าฮก"/>
        <s v="ป่าดวน"/>
        <s v="วังทอง"/>
        <s v="ดงขี้นาค"/>
        <s v="ท่าโพธิ์"/>
        <s v="หัวบ่อ"/>
        <s v="โนนสวาสดิ์"/>
        <s v="โนนมาลี"/>
        <s v="โพนสว่าง"/>
        <s v="ค่ายเสรี"/>
        <s v="สีแก้ว"/>
        <s v="ธาตุจอมศรี"/>
        <s v="ขอนแก่น"/>
        <s v="นาใหญ่"/>
        <s v="หนองสำราญ"/>
        <s v="หนองสิม"/>
        <s v="โคกล่าม"/>
        <s v="เหล่ายูง"/>
        <s v="ม่วงลาด"/>
        <s v="เมืองทองใหญ่"/>
        <s v="หนองเรือ"/>
        <s v="หนองนกทา"/>
        <s v="หนองแวงดง"/>
        <s v="โคกสว่างอารมย์"/>
        <s v="ไคร่นุ่น"/>
        <s v="หนองตากล้า"/>
        <s v="โคกสำราญ"/>
        <s v="เชียงขวัญ"/>
        <s v="สระบัว"/>
        <s v="หัวดง"/>
        <s v="หนองพันมูล"/>
        <s v="หนองตอ"/>
        <s v="โคกก่องน้อย"/>
        <s v="จิก"/>
        <s v="ศาลา"/>
        <s v="หนองฟ้าพัฒนา"/>
        <s v="โรงเรียนเมือง"/>
        <s v="ทุ่งมน"/>
        <s v="ดงหวาย"/>
        <s v="เหล่ากล้วย"/>
        <s v="ป่าบาก"/>
        <s v="ชัยวารี"/>
        <s v="เปลือยตาล"/>
        <s v="โคกสว่าง"/>
        <s v="สวนจิก"/>
        <s v="นาโพธิ์"/>
        <s v="คำไฮ"/>
        <s v="หัวโทนใต้"/>
        <s v="หนองเดิ่น"/>
        <s v="โพนศรี"/>
        <s v="แคนใหม่"/>
        <s v="หนองสองห้อง"/>
        <s v="ดอนขาม"/>
        <s v="หนองครก"/>
        <s v="จำปาคำ"/>
        <s v="โคกสมบูรณ์"/>
        <s v="โคกกุง"/>
        <s v="หนองงอม"/>
        <s v="โนนพัฒนา"/>
        <s v="น้ำคำน้อย"/>
        <s v="คูดินทราย"/>
        <s v="บัวคำ"/>
        <s v="หนองบัวเลิง"/>
        <s v="ดงมัน"/>
        <s v="นานวล"/>
        <s v="ฉวะ"/>
        <s v="หวายน้อย"/>
        <s v="ดอกล้ำ"/>
        <s v="โนนสมบูรณ์"/>
        <s v="ตับเต่า"/>
        <s v="บัวขาว"/>
        <s v="แก่นทรายน้อย"/>
        <s v="สองชั้น"/>
        <s v="นางาม"/>
        <s v="หนองพอกพัฒนา"/>
        <s v="เหล่าเรือ"/>
        <s v="ดอนกลาง"/>
        <s v="ดงเค็ง"/>
        <s v="หนองบึง"/>
        <s v="ดงสิงห์"/>
        <s v="พระอารามหลวง"/>
        <s v="โพธิ์ราษฎร์"/>
        <s v="เล้า"/>
        <s v="โนนเจริญ"/>
        <s v="หนองบัวโนน"/>
        <s v="ดอนทอง"/>
        <s v="หนองควายอีน้อย"/>
        <s v="สหราษฎร์"/>
        <s v="แห่"/>
        <s v="หนองตอกแป้น"/>
        <s v="โพนนางาม"/>
        <s v="หนองคำใหม่สามัคคี"/>
        <s v="เปลือยหัวตะพาน"/>
        <s v="สุขสวัสดิ์"/>
        <s v="คำพอุง"/>
        <s v="สุขสำราญ"/>
        <s v="โนนน้ำเงิน"/>
        <s v="ดงครั่งใหญ่"/>
        <s v="วังยาว"/>
        <s v="อุดมสุข"/>
        <s v="ดอนเกษม"/>
        <s v="ส่องใหม่"/>
        <s v="เกล็ดลิ่น"/>
        <s v="หนองผือ"/>
        <s v="มะแว"/>
        <s v="โคกหนองบัว"/>
        <s v="มะกอก"/>
        <s v="สวายโดด"/>
        <s v="บขส."/>
        <s v="โนนเดื่อ"/>
        <s v="เม็ก"/>
        <s v="ดอนดู่"/>
        <s v="รอบเมือง"/>
        <s v="สนามม้า"/>
        <s v="โพนเงินน้อย"/>
        <s v="ดินดำ"/>
        <s v="โนนน้อย"/>
        <s v="อ่างทอง"/>
        <s v="ส้มโฮง"/>
        <s v="โคกกลาง"/>
        <s v="อุ่มเม้า"/>
        <s v="หนองเมย"/>
        <s v="หนองม่วง"/>
        <s v="หนองขุมเหล็ก"/>
        <s v="ดงบ้านนา"/>
        <s v="ดงสวนผึ้ง"/>
        <s v="คูเมือง"/>
        <s v="หนองโก"/>
        <s v="แมด"/>
        <s v="ท่าสะอาด"/>
        <s v="หนองหว้า"/>
        <s v="ศิริมงคล"/>
        <s v="อุดม"/>
        <s v="หินตั้ง"/>
        <s v="หนองหญ้าม้า"/>
        <s v="โพนทราย"/>
        <s v="จำปา"/>
        <s v="เขืองใหญ่"/>
        <s v="ทุ่งประเสริฐ"/>
        <s v="หนองส้าว"/>
        <s v="ราษฎรสามัคคี"/>
        <s v="ภูเขาทอง"/>
        <s v="หัวโทนเหนือ"/>
        <s v="ทุ่งทรายทอง"/>
        <s v="ดงยาง"/>
        <s v="สิงห์โคก"/>
        <s v="โพนทอน"/>
        <s v="เกษตรวิสัย"/>
        <s v="โนนโพธิ์"/>
        <s v="เกษตร(คุ้มป่าบาก)"/>
        <s v="เกษตร(คุ้มใต้)"/>
        <s v="โหรา"/>
        <s v="เหล่าสมบูรณ์"/>
        <s v="ใหม่เจริญ"/>
        <s v="หนองเม็ก"/>
        <s v="หัวงัว"/>
      </sharedItems>
    </cacheField>
    <cacheField name="ตำบล" numFmtId="0">
      <sharedItems count="126">
        <s v="รอบเมือง"/>
        <s v="ท่าหาดยาว"/>
        <s v="โพนทราย"/>
        <s v="กกโพธิ์"/>
        <s v="ดงแดง"/>
        <s v="อีง่อง"/>
        <s v="หนองฮี"/>
        <s v="หนองไผ่"/>
        <s v="หนองใหญ่"/>
        <s v="หัวช้าง"/>
        <s v="บุ่งเลิศ"/>
        <s v="เทอดไทย"/>
        <s v="สระคู"/>
        <s v="เด่นราษฎร์"/>
        <s v="ยางใหญ่"/>
        <s v="นาใหญ่"/>
        <s v="ดอกไม้"/>
        <s v="หัวโทน"/>
        <s v="บึงงาม"/>
        <s v="โนนสวรรค์"/>
        <s v="สว่าง"/>
        <s v="พนมไพร"/>
        <s v="เหนือเมือง"/>
        <s v="ขอนแก่น"/>
        <s v="น้ำใส"/>
        <s v="ขวาว"/>
        <s v="น้ำอ้อม"/>
        <s v="อัคคะคำ"/>
        <s v="หน่อม"/>
        <s v="เมยวดี"/>
        <s v="จำปาขัน"/>
        <s v="ทุ่งเขาหลวง"/>
        <s v="นาอุดม"/>
        <s v="บัวแดง"/>
        <s v="เกษตรวิสัย"/>
        <s v="หนองแวง"/>
        <s v="หินกอง"/>
        <s v="หนองแวงควง"/>
        <s v="สะอาด"/>
        <s v="เชียงใหม่"/>
        <s v="โนนสว่าง"/>
        <s v="มะอึ"/>
        <s v="หนองผือ"/>
        <s v="ห้วยหินลาด"/>
        <s v="หนองขุ่นใหญ่"/>
        <s v="ภูเงิน"/>
        <s v="ภูเขาทอง"/>
        <s v="หนองทัพไทย"/>
        <s v="ช้างเผือก"/>
        <s v="สระนกแก้ว"/>
        <s v="สะอาดสมบูรณ์"/>
        <s v="โนนชัยศรี"/>
        <s v="บัวคำ"/>
        <s v="โนนรัง"/>
        <s v="หนองพอก"/>
        <s v="เหล่าหลวง"/>
        <s v="ดู่น้อย"/>
        <s v="บ่อพันขัน"/>
        <s v="ดินดำ"/>
        <s v="คำพอุง"/>
        <s v="หมูม้น"/>
        <s v="กลาง"/>
        <s v="เมืองหงส์"/>
        <s v="ในเมือง"/>
        <s v="ดู่"/>
        <s v="กุดน้ำใส"/>
        <s v="ชานุวรรณ"/>
        <s v="เหล่า"/>
        <s v="อาจสามารถ"/>
        <s v="นางาม"/>
        <s v="ท่าม่วง"/>
        <s v="ท่าสีดา"/>
        <s v="สาวแห"/>
        <s v="นาเมือง"/>
        <s v="โนนตาล"/>
        <s v="ผาน้ำย้อย"/>
        <s v="โนนสง่า"/>
        <s v="หนองหมื่นถ่า"/>
        <s v="คูเมือง"/>
        <s v="ไพศาล"/>
        <s v="ศรีวิลัย"/>
        <s v="สีแก้ว"/>
        <s v="เกาะแก้ว"/>
        <s v="โคกล่าม"/>
        <s v="ม่วงลาด"/>
        <s v="เมืองทอง"/>
        <s v="หนองบัว"/>
        <s v="โพธิ์ศรี"/>
        <s v="นาแซง"/>
        <s v="เชียงขวัญ"/>
        <s v="สระบัว"/>
        <s v="ศรีสว่าง"/>
        <s v="เมืองทุ่ง"/>
        <s v="นานวล"/>
        <s v="ขี้เหล็ก"/>
        <s v="โพธิ์ทอง"/>
        <s v="ดงสิงห์"/>
        <s v="ปาฝา"/>
        <s v="ขามเปี้ย"/>
        <s v="โคกสว่าง"/>
        <s v="สวนจิก"/>
        <s v="คำไฮ"/>
        <s v="ชุมพร"/>
        <s v="โหรา"/>
        <s v="ทุ่งหลวง"/>
        <s v="ดอกล้ำ"/>
        <s v="ทุ่งศรีเมือง"/>
        <s v="หนองตาไก้"/>
        <s v="ผักแว่น"/>
        <s v="กู่กาสิงห์"/>
        <s v="ธวัชบุรี"/>
        <s v="หนองแก้ว"/>
        <s v="นาเลิง"/>
        <s v="ดงครั่งใหญ่"/>
        <s v="วังสามัคคี"/>
        <s v="แคนใหญ่"/>
        <s v="น้ำคำ"/>
        <s v="ศรีสมเด็จ"/>
        <s v="โพธิ์ใหญ่"/>
        <s v="บ้านเขือง"/>
        <s v="สิงห์โคก"/>
        <s v="ดงครั่งน้อย"/>
        <s v="โพธิ์สัย"/>
        <s v="ดงลาน"/>
        <s v="บ้านฝาง"/>
        <s v="จังหาร"/>
      </sharedItems>
    </cacheField>
    <cacheField name="อำเภอ" numFmtId="0">
      <sharedItems count="20">
        <s v="หนองพอก"/>
        <s v="โพนทราย"/>
        <s v="จตุรพักตรพิมาน"/>
        <s v="หนองฮี"/>
        <s v="ธวัชบุรี"/>
        <s v="โพนทอง"/>
        <s v="เมยวดี"/>
        <s v="ทุ่งเขาหลวง"/>
        <s v="สุวรรณภูมิ"/>
        <s v="จังหาร"/>
        <s v="ปทุมรัตต์"/>
        <s v="พนมไพร"/>
        <s v="เมือง"/>
        <s v="เสลภูมิ"/>
        <s v="เกษตรวิสัย"/>
        <s v="โพธิ์ชัย"/>
        <s v="อาจสามารถ"/>
        <s v="ศรีสมเด็จ"/>
        <s v="เมืองสรวง"/>
        <s v="เชียงขวัญ"/>
      </sharedItems>
    </cacheField>
    <cacheField name="สถานพยาบาล" numFmtId="0">
      <sharedItems containsNonDate="0" containsString="0" containsBlank="1"/>
    </cacheField>
    <cacheField name="วันเริ่มป่วย" numFmtId="14">
      <sharedItems containsSemiMixedTypes="0" containsNonDate="0" containsDate="1" containsString="0" minDate="2024-01-01T00:00:00" maxDate="2024-08-31T00:00:00"/>
    </cacheField>
    <cacheField name="วันพบผป" numFmtId="14">
      <sharedItems containsSemiMixedTypes="0" containsNonDate="0" containsDate="1" containsString="0" minDate="2024-01-01T00:00:00" maxDate="2024-08-31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4-01-06T00:00:00" maxDate="2024-01-07T00:00:00"/>
    </cacheField>
    <cacheField name="Wk" numFmtId="0">
      <sharedItems containsSemiMixedTypes="0" containsString="0" containsNumber="1" containsInteger="1" minValue="0" maxValue="34" count="35">
        <n v="5"/>
        <n v="2"/>
        <n v="1"/>
        <n v="4"/>
        <n v="6"/>
        <n v="7"/>
        <n v="3"/>
        <n v="8"/>
        <n v="33"/>
        <n v="9"/>
        <n v="10"/>
        <n v="11"/>
        <n v="12"/>
        <n v="13"/>
        <n v="34"/>
        <n v="14"/>
        <n v="15"/>
        <n v="16"/>
        <n v="17"/>
        <n v="18"/>
        <n v="19"/>
        <n v="31"/>
        <n v="20"/>
        <n v="21"/>
        <n v="32"/>
        <n v="22"/>
        <n v="23"/>
        <n v="24"/>
        <n v="25"/>
        <n v="26"/>
        <n v="27"/>
        <n v="28"/>
        <n v="29"/>
        <n v="30"/>
        <n v="0"/>
      </sharedItems>
    </cacheField>
    <cacheField name="Wkdatesick" numFmtId="0">
      <sharedItems containsSemiMixedTypes="0" containsString="0" containsNumber="1" containsInteger="1" minValue="0" maxValue="3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7">
  <r>
    <n v="55"/>
    <s v="66.Dengue fever"/>
    <s v="ภูธิป โคตุเคน"/>
    <m/>
    <s v="ชาย"/>
    <n v="15"/>
    <n v="8"/>
    <s v="นักเรียน"/>
    <s v="114"/>
    <x v="0"/>
    <x v="0"/>
    <x v="0"/>
    <x v="0"/>
    <m/>
    <d v="2024-02-01T00:00:00"/>
    <d v="2024-02-04T00:00:00"/>
    <m/>
    <d v="2024-01-06T00:00:00"/>
    <x v="0"/>
    <n v="4"/>
  </r>
  <r>
    <n v="58"/>
    <s v="26.D.H.F."/>
    <s v="ฉัตธพล   พรมลี"/>
    <m/>
    <s v="ชาย"/>
    <n v="17"/>
    <n v="7"/>
    <s v="ไม่ทราบอาชีพ/ในปกครอง"/>
    <s v="89"/>
    <x v="1"/>
    <x v="1"/>
    <x v="1"/>
    <x v="1"/>
    <m/>
    <d v="2024-01-12T00:00:00"/>
    <d v="2024-01-16T00:00:00"/>
    <m/>
    <d v="2024-01-06T00:00:00"/>
    <x v="1"/>
    <n v="1"/>
  </r>
  <r>
    <n v="59"/>
    <s v="66.Dengue fever"/>
    <s v="สหัสเนตร  เสโน"/>
    <m/>
    <s v="ชาย"/>
    <n v="6"/>
    <n v="8"/>
    <s v="ไม่ทราบอาชีพ/ในปกครอง"/>
    <s v="39"/>
    <x v="0"/>
    <x v="2"/>
    <x v="2"/>
    <x v="1"/>
    <m/>
    <d v="2024-01-10T00:00:00"/>
    <d v="2024-01-11T00:00:00"/>
    <m/>
    <d v="2024-01-06T00:00:00"/>
    <x v="2"/>
    <n v="1"/>
  </r>
  <r>
    <n v="61"/>
    <s v="26.D.H.F."/>
    <s v="ปลื้มจิตร เสโน"/>
    <m/>
    <s v="หญิง"/>
    <n v="13"/>
    <n v="2"/>
    <s v="ไม่ทราบอาชีพ/ในปกครอง"/>
    <s v="39"/>
    <x v="0"/>
    <x v="2"/>
    <x v="2"/>
    <x v="1"/>
    <m/>
    <d v="2024-01-27T00:00:00"/>
    <d v="2024-01-28T00:00:00"/>
    <m/>
    <d v="2024-01-06T00:00:00"/>
    <x v="3"/>
    <n v="4"/>
  </r>
  <r>
    <n v="223"/>
    <s v="66.Dengue fever"/>
    <s v="กานต์มณี สายทา"/>
    <m/>
    <s v="หญิง"/>
    <n v="27"/>
    <n v="7"/>
    <s v="รับจ้าง,กรรมกร"/>
    <s v="128"/>
    <x v="2"/>
    <x v="3"/>
    <x v="3"/>
    <x v="0"/>
    <m/>
    <d v="2024-02-05T00:00:00"/>
    <d v="2024-02-07T00:00:00"/>
    <m/>
    <d v="2024-01-06T00:00:00"/>
    <x v="0"/>
    <n v="5"/>
  </r>
  <r>
    <n v="310"/>
    <s v="66.Dengue fever"/>
    <s v="เรวดี เหมัง"/>
    <m/>
    <s v="หญิง"/>
    <n v="34"/>
    <n v="6"/>
    <s v="รับจ้าง,กรรมกร"/>
    <s v="225"/>
    <x v="3"/>
    <x v="4"/>
    <x v="4"/>
    <x v="2"/>
    <m/>
    <d v="2024-02-16T00:00:00"/>
    <d v="2024-02-16T00:00:00"/>
    <m/>
    <d v="2024-01-06T00:00:00"/>
    <x v="4"/>
    <n v="6"/>
  </r>
  <r>
    <n v="313"/>
    <s v="66.Dengue fever"/>
    <s v="ชนะเทพ ศรีวิสุทธิ์"/>
    <m/>
    <s v="ชาย"/>
    <n v="8"/>
    <n v="1"/>
    <s v="นักเรียน"/>
    <s v="33"/>
    <x v="4"/>
    <x v="5"/>
    <x v="5"/>
    <x v="2"/>
    <m/>
    <d v="2024-02-05T00:00:00"/>
    <d v="2024-02-05T00:00:00"/>
    <m/>
    <d v="2024-01-06T00:00:00"/>
    <x v="0"/>
    <n v="5"/>
  </r>
  <r>
    <n v="315"/>
    <s v="26.D.H.F."/>
    <s v="บรรณวัชร สวัสดิ์ผล"/>
    <m/>
    <s v="ชาย"/>
    <n v="22"/>
    <n v="5"/>
    <s v="ไม่ทราบอาชีพ/ในปกครอง"/>
    <s v="80/5"/>
    <x v="5"/>
    <x v="6"/>
    <x v="6"/>
    <x v="3"/>
    <m/>
    <d v="2024-02-17T00:00:00"/>
    <d v="2024-02-17T00:00:00"/>
    <m/>
    <d v="2024-01-06T00:00:00"/>
    <x v="5"/>
    <n v="7"/>
  </r>
  <r>
    <n v="581"/>
    <s v="66.Dengue fever"/>
    <s v="หัทยา ทองทา"/>
    <m/>
    <s v="หญิง"/>
    <n v="27"/>
    <n v="10"/>
    <s v="รับจ้าง,กรรมกร"/>
    <s v="152"/>
    <x v="4"/>
    <x v="7"/>
    <x v="4"/>
    <x v="2"/>
    <m/>
    <d v="2024-02-04T00:00:00"/>
    <d v="2024-02-08T00:00:00"/>
    <m/>
    <d v="2024-01-06T00:00:00"/>
    <x v="0"/>
    <n v="5"/>
  </r>
  <r>
    <n v="587"/>
    <s v="66.Dengue fever"/>
    <s v="ปานรดา ไกยสวน"/>
    <m/>
    <s v="หญิง"/>
    <n v="18"/>
    <n v="4"/>
    <s v="นักเรียน"/>
    <s v="266"/>
    <x v="6"/>
    <x v="8"/>
    <x v="7"/>
    <x v="4"/>
    <m/>
    <d v="2024-01-22T00:00:00"/>
    <d v="2024-01-24T00:00:00"/>
    <m/>
    <d v="2024-01-06T00:00:00"/>
    <x v="6"/>
    <n v="3"/>
  </r>
  <r>
    <n v="588"/>
    <s v="66.Dengue fever"/>
    <s v="ณัชชา ตาลสันต์"/>
    <m/>
    <s v="หญิง"/>
    <n v="15"/>
    <n v="9"/>
    <s v="นักเรียน"/>
    <s v="193"/>
    <x v="7"/>
    <x v="9"/>
    <x v="8"/>
    <x v="5"/>
    <m/>
    <d v="2024-02-05T00:00:00"/>
    <d v="2024-02-09T00:00:00"/>
    <m/>
    <d v="2024-01-06T00:00:00"/>
    <x v="0"/>
    <n v="5"/>
  </r>
  <r>
    <n v="592"/>
    <s v="66.Dengue fever"/>
    <s v="ศุภโชติ เทียมสิงห์"/>
    <m/>
    <s v="ชาย"/>
    <n v="10"/>
    <n v="10"/>
    <s v="ไม่ทราบอาชีพ/ในปกครอง"/>
    <s v="41/1"/>
    <x v="8"/>
    <x v="10"/>
    <x v="9"/>
    <x v="2"/>
    <m/>
    <d v="2024-02-06T00:00:00"/>
    <d v="2024-02-09T00:00:00"/>
    <m/>
    <d v="2024-01-06T00:00:00"/>
    <x v="0"/>
    <n v="5"/>
  </r>
  <r>
    <n v="834"/>
    <s v="26.D.H.F."/>
    <s v="พงศธร สงเคราะห์"/>
    <m/>
    <s v="ชาย"/>
    <n v="15"/>
    <n v="0"/>
    <s v="นักเรียน"/>
    <s v="30"/>
    <x v="9"/>
    <x v="11"/>
    <x v="10"/>
    <x v="6"/>
    <m/>
    <d v="2024-02-12T00:00:00"/>
    <d v="2024-02-12T00:00:00"/>
    <m/>
    <d v="2024-01-06T00:00:00"/>
    <x v="4"/>
    <n v="6"/>
  </r>
  <r>
    <n v="925"/>
    <s v="26.D.H.F."/>
    <s v="จักรวาล วินทะชัย"/>
    <m/>
    <s v="ชาย"/>
    <n v="28"/>
    <n v="4"/>
    <s v="เกษตร"/>
    <s v="186"/>
    <x v="8"/>
    <x v="12"/>
    <x v="11"/>
    <x v="7"/>
    <m/>
    <d v="2024-02-06T00:00:00"/>
    <d v="2024-02-12T00:00:00"/>
    <m/>
    <d v="2024-01-06T00:00:00"/>
    <x v="4"/>
    <n v="5"/>
  </r>
  <r>
    <n v="956"/>
    <s v="26.D.H.F."/>
    <s v="ทศพล อุปพันธ์"/>
    <m/>
    <s v="ชาย"/>
    <n v="13"/>
    <n v="2"/>
    <s v="นักเรียน"/>
    <s v="32"/>
    <x v="5"/>
    <x v="13"/>
    <x v="4"/>
    <x v="2"/>
    <m/>
    <d v="2024-01-29T00:00:00"/>
    <d v="2024-02-01T00:00:00"/>
    <m/>
    <d v="2024-01-06T00:00:00"/>
    <x v="3"/>
    <n v="4"/>
  </r>
  <r>
    <n v="957"/>
    <s v="26.D.H.F."/>
    <s v="นิภาพร เงินคำ"/>
    <m/>
    <s v="หญิง"/>
    <n v="45"/>
    <n v="11"/>
    <s v="ค้าขาย"/>
    <s v="151"/>
    <x v="5"/>
    <x v="14"/>
    <x v="12"/>
    <x v="8"/>
    <m/>
    <d v="2024-01-30T00:00:00"/>
    <d v="2024-02-02T00:00:00"/>
    <m/>
    <d v="2024-01-06T00:00:00"/>
    <x v="3"/>
    <n v="4"/>
  </r>
  <r>
    <n v="1308"/>
    <s v="66.Dengue fever"/>
    <s v="พรรณกร ผิวพรรณ์"/>
    <m/>
    <s v="ชาย"/>
    <n v="40"/>
    <n v="0"/>
    <s v="ทหาร,ตำรวจ"/>
    <s v="112"/>
    <x v="10"/>
    <x v="15"/>
    <x v="13"/>
    <x v="3"/>
    <m/>
    <d v="2024-02-16T00:00:00"/>
    <d v="2024-02-16T00:00:00"/>
    <m/>
    <d v="2024-01-06T00:00:00"/>
    <x v="4"/>
    <n v="6"/>
  </r>
  <r>
    <n v="1395"/>
    <s v="66.Dengue fever"/>
    <s v="ฐิติกาญจน์ ยอดคำ"/>
    <m/>
    <s v="หญิง"/>
    <n v="45"/>
    <n v="1"/>
    <s v="รับจ้าง,กรรมกร"/>
    <s v="121"/>
    <x v="11"/>
    <x v="16"/>
    <x v="14"/>
    <x v="9"/>
    <m/>
    <d v="2024-02-03T00:00:00"/>
    <d v="2024-02-05T00:00:00"/>
    <m/>
    <d v="2024-01-06T00:00:00"/>
    <x v="0"/>
    <n v="5"/>
  </r>
  <r>
    <n v="1408"/>
    <s v="26.D.H.F."/>
    <s v="รำพูล อ่อนปัดชา"/>
    <m/>
    <s v="หญิง"/>
    <n v="41"/>
    <n v="8"/>
    <s v="เกษตร"/>
    <s v="40"/>
    <x v="4"/>
    <x v="7"/>
    <x v="4"/>
    <x v="2"/>
    <m/>
    <d v="2024-02-19T00:00:00"/>
    <d v="2024-02-19T00:00:00"/>
    <m/>
    <d v="2024-01-06T00:00:00"/>
    <x v="5"/>
    <n v="7"/>
  </r>
  <r>
    <n v="1494"/>
    <s v="66.Dengue fever"/>
    <s v="รดาวรินทร์ คำกว้าง"/>
    <m/>
    <s v="หญิง"/>
    <n v="2"/>
    <n v="11"/>
    <s v="ไม่ทราบอาชีพ/ในปกครอง"/>
    <s v="62"/>
    <x v="5"/>
    <x v="17"/>
    <x v="15"/>
    <x v="8"/>
    <m/>
    <d v="2024-01-27T00:00:00"/>
    <d v="2024-01-28T00:00:00"/>
    <m/>
    <d v="2024-01-06T00:00:00"/>
    <x v="3"/>
    <n v="4"/>
  </r>
  <r>
    <n v="1495"/>
    <s v="26.D.H.F."/>
    <s v="พัชราภรณ์ คำสวาสดิ์"/>
    <m/>
    <s v="หญิง"/>
    <n v="17"/>
    <n v="7"/>
    <s v="ไม่ทราบอาชีพ/ในปกครอง"/>
    <s v="71"/>
    <x v="8"/>
    <x v="18"/>
    <x v="12"/>
    <x v="8"/>
    <m/>
    <d v="2024-01-23T00:00:00"/>
    <d v="2024-01-27T00:00:00"/>
    <m/>
    <d v="2024-01-06T00:00:00"/>
    <x v="3"/>
    <n v="3"/>
  </r>
  <r>
    <n v="1496"/>
    <s v="66.Dengue fever"/>
    <s v="อรทัย วงศ์ณรัตน์"/>
    <m/>
    <s v="ชาย"/>
    <n v="63"/>
    <n v="7"/>
    <s v="ไม่ทราบอาชีพ/ในปกครอง"/>
    <s v="77"/>
    <x v="1"/>
    <x v="19"/>
    <x v="12"/>
    <x v="8"/>
    <m/>
    <d v="2024-02-02T00:00:00"/>
    <d v="2024-02-05T00:00:00"/>
    <m/>
    <d v="2024-01-06T00:00:00"/>
    <x v="0"/>
    <n v="4"/>
  </r>
  <r>
    <n v="1499"/>
    <s v="27.D.H.F.shock syndrome"/>
    <s v="รัตติญา เมืองนาม"/>
    <m/>
    <s v="หญิง"/>
    <n v="42"/>
    <n v="11"/>
    <s v="ค้าขาย"/>
    <s v="63"/>
    <x v="4"/>
    <x v="7"/>
    <x v="4"/>
    <x v="2"/>
    <m/>
    <d v="2024-02-07T00:00:00"/>
    <d v="2024-02-14T00:00:00"/>
    <m/>
    <d v="2024-01-06T00:00:00"/>
    <x v="4"/>
    <n v="5"/>
  </r>
  <r>
    <n v="1504"/>
    <s v="26.D.H.F."/>
    <s v="นุชิต ไชยแสง"/>
    <m/>
    <s v="ชาย"/>
    <n v="15"/>
    <n v="1"/>
    <s v="นักเรียน"/>
    <s v="77"/>
    <x v="8"/>
    <x v="20"/>
    <x v="10"/>
    <x v="6"/>
    <m/>
    <d v="2024-02-20T00:00:00"/>
    <d v="2024-02-20T00:00:00"/>
    <m/>
    <d v="2024-01-06T00:00:00"/>
    <x v="5"/>
    <n v="7"/>
  </r>
  <r>
    <n v="1522"/>
    <s v="66.Dengue fever"/>
    <s v="อัฑฒวีร์ เศษโถ"/>
    <m/>
    <s v="ชาย"/>
    <n v="13"/>
    <n v="6"/>
    <s v="ไม่ทราบอาชีพ/ในปกครอง"/>
    <s v="19"/>
    <x v="6"/>
    <x v="21"/>
    <x v="12"/>
    <x v="8"/>
    <m/>
    <d v="2024-02-04T00:00:00"/>
    <d v="2024-02-07T00:00:00"/>
    <m/>
    <d v="2024-01-06T00:00:00"/>
    <x v="0"/>
    <n v="5"/>
  </r>
  <r>
    <n v="1523"/>
    <s v="26.D.H.F."/>
    <s v="จักรินทร์ บุญกลาง"/>
    <m/>
    <s v="ชาย"/>
    <n v="20"/>
    <n v="4"/>
    <s v="รับจ้าง,กรรมกร"/>
    <s v="233"/>
    <x v="12"/>
    <x v="22"/>
    <x v="16"/>
    <x v="8"/>
    <m/>
    <d v="2024-02-11T00:00:00"/>
    <d v="2024-02-12T00:00:00"/>
    <m/>
    <d v="2024-01-06T00:00:00"/>
    <x v="4"/>
    <n v="6"/>
  </r>
  <r>
    <n v="1525"/>
    <s v="26.D.H.F."/>
    <s v="ศุภาวัฒน์ บุญศรัทธา"/>
    <m/>
    <s v="ชาย"/>
    <n v="16"/>
    <n v="10"/>
    <s v="ไม่ทราบอาชีพ/ในปกครอง"/>
    <s v="248"/>
    <x v="5"/>
    <x v="23"/>
    <x v="17"/>
    <x v="8"/>
    <m/>
    <d v="2024-02-06T00:00:00"/>
    <d v="2024-02-13T00:00:00"/>
    <m/>
    <d v="2024-01-06T00:00:00"/>
    <x v="4"/>
    <n v="5"/>
  </r>
  <r>
    <n v="1526"/>
    <s v="26.D.H.F."/>
    <s v="นิติพงษ์ พิพัฒนมงคล"/>
    <m/>
    <s v="ชาย"/>
    <n v="28"/>
    <n v="5"/>
    <s v="ค้าขาย"/>
    <s v="198"/>
    <x v="13"/>
    <x v="24"/>
    <x v="12"/>
    <x v="8"/>
    <m/>
    <d v="2024-02-11T00:00:00"/>
    <d v="2024-02-14T00:00:00"/>
    <m/>
    <d v="2024-01-06T00:00:00"/>
    <x v="4"/>
    <n v="6"/>
  </r>
  <r>
    <n v="1586"/>
    <s v="66.Dengue fever"/>
    <s v="กชกร ศรีไชยวาลย์"/>
    <m/>
    <s v="หญิง"/>
    <n v="8"/>
    <n v="0"/>
    <s v="ไม่ทราบอาชีพ/ในปกครอง"/>
    <s v="59"/>
    <x v="4"/>
    <x v="25"/>
    <x v="18"/>
    <x v="0"/>
    <m/>
    <d v="2024-02-14T00:00:00"/>
    <d v="2024-02-19T00:00:00"/>
    <m/>
    <d v="2024-01-06T00:00:00"/>
    <x v="5"/>
    <n v="6"/>
  </r>
  <r>
    <n v="1633"/>
    <s v="26.D.H.F."/>
    <s v="วันชัย ปุตาโส"/>
    <m/>
    <s v="ชาย"/>
    <n v="37"/>
    <n v="11"/>
    <s v="เกษตร"/>
    <s v="39/1"/>
    <x v="4"/>
    <x v="7"/>
    <x v="4"/>
    <x v="2"/>
    <m/>
    <d v="2024-02-10T00:00:00"/>
    <d v="2024-02-16T00:00:00"/>
    <m/>
    <d v="2024-01-06T00:00:00"/>
    <x v="4"/>
    <n v="6"/>
  </r>
  <r>
    <n v="1733"/>
    <s v="66.Dengue fever"/>
    <s v="พรศิลป์ เสาร์แก้ว"/>
    <m/>
    <s v="หญิง"/>
    <n v="5"/>
    <n v="7"/>
    <s v="ไม่ทราบอาชีพ/ในปกครอง"/>
    <s v="49"/>
    <x v="6"/>
    <x v="26"/>
    <x v="19"/>
    <x v="10"/>
    <m/>
    <d v="2024-02-17T00:00:00"/>
    <d v="2024-02-22T00:00:00"/>
    <m/>
    <d v="2024-01-06T00:00:00"/>
    <x v="5"/>
    <n v="7"/>
  </r>
  <r>
    <n v="1767"/>
    <s v="66.Dengue fever"/>
    <s v="วรวิชญ์ แพงโพนทอง"/>
    <m/>
    <s v="ชาย"/>
    <n v="14"/>
    <n v="1"/>
    <s v="นักเรียน"/>
    <s v="245"/>
    <x v="14"/>
    <x v="27"/>
    <x v="20"/>
    <x v="5"/>
    <m/>
    <d v="2024-02-20T00:00:00"/>
    <d v="2024-02-23T00:00:00"/>
    <m/>
    <d v="2024-01-06T00:00:00"/>
    <x v="5"/>
    <n v="7"/>
  </r>
  <r>
    <n v="1768"/>
    <s v="66.Dengue fever"/>
    <s v="ภัทรพร บุญมี"/>
    <m/>
    <s v="หญิง"/>
    <n v="9"/>
    <n v="10"/>
    <s v="นักเรียน"/>
    <s v="44"/>
    <x v="5"/>
    <x v="23"/>
    <x v="17"/>
    <x v="8"/>
    <m/>
    <d v="2024-02-13T00:00:00"/>
    <d v="2024-02-14T00:00:00"/>
    <m/>
    <d v="2024-01-06T00:00:00"/>
    <x v="4"/>
    <n v="6"/>
  </r>
  <r>
    <n v="1774"/>
    <s v="66.Dengue fever"/>
    <s v="ธัญชนก ถึงเสียบญวน"/>
    <m/>
    <s v="หญิง"/>
    <n v="9"/>
    <n v="4"/>
    <s v="นักเรียน"/>
    <s v="4"/>
    <x v="7"/>
    <x v="8"/>
    <x v="7"/>
    <x v="4"/>
    <m/>
    <d v="2024-02-18T00:00:00"/>
    <d v="2024-02-21T00:00:00"/>
    <m/>
    <d v="2024-01-06T00:00:00"/>
    <x v="5"/>
    <n v="7"/>
  </r>
  <r>
    <n v="1783"/>
    <s v="66.Dengue fever"/>
    <s v="ปวีณ์นุช เดชะ"/>
    <m/>
    <s v="หญิง"/>
    <n v="12"/>
    <n v="4"/>
    <s v="ไม่ทราบอาชีพ/ในปกครอง"/>
    <s v="36"/>
    <x v="2"/>
    <x v="28"/>
    <x v="6"/>
    <x v="3"/>
    <m/>
    <d v="2024-02-22T00:00:00"/>
    <d v="2024-02-22T00:00:00"/>
    <m/>
    <d v="2024-01-06T00:00:00"/>
    <x v="5"/>
    <n v="7"/>
  </r>
  <r>
    <n v="1787"/>
    <s v="66.Dengue fever"/>
    <s v="กมลชนก สาธารณ์"/>
    <m/>
    <s v="หญิง"/>
    <n v="8"/>
    <n v="11"/>
    <s v="ไม่ทราบอาชีพ/ในปกครอง"/>
    <s v="95"/>
    <x v="4"/>
    <x v="7"/>
    <x v="4"/>
    <x v="2"/>
    <m/>
    <d v="2024-02-21T00:00:00"/>
    <d v="2024-02-23T00:00:00"/>
    <m/>
    <d v="2024-01-06T00:00:00"/>
    <x v="5"/>
    <n v="7"/>
  </r>
  <r>
    <n v="1788"/>
    <s v="66.Dengue fever"/>
    <s v="โชคศุภกานต์ ภูมิเรือง"/>
    <m/>
    <s v="หญิง"/>
    <n v="48"/>
    <n v="6"/>
    <s v="ข้าราชการ"/>
    <s v="50"/>
    <x v="1"/>
    <x v="29"/>
    <x v="21"/>
    <x v="11"/>
    <m/>
    <d v="2024-02-16T00:00:00"/>
    <d v="2024-02-19T00:00:00"/>
    <m/>
    <d v="2024-01-06T00:00:00"/>
    <x v="5"/>
    <n v="6"/>
  </r>
  <r>
    <n v="1892"/>
    <s v="26.D.H.F."/>
    <s v="สุทัศน์ ผันสนาม"/>
    <m/>
    <s v="ชาย"/>
    <n v="23"/>
    <n v="7"/>
    <s v="นักเรียน"/>
    <s v="45"/>
    <x v="15"/>
    <x v="30"/>
    <x v="12"/>
    <x v="8"/>
    <m/>
    <d v="2024-02-14T00:00:00"/>
    <d v="2024-02-23T00:00:00"/>
    <m/>
    <d v="2024-01-06T00:00:00"/>
    <x v="5"/>
    <n v="6"/>
  </r>
  <r>
    <n v="1951"/>
    <s v="26.D.H.F."/>
    <s v="กฤชภัทร วงศกรฉัตร"/>
    <m/>
    <s v="ชาย"/>
    <n v="0"/>
    <n v="11"/>
    <s v="ไม่ทราบอาชีพ/ในปกครอง"/>
    <s v="364"/>
    <x v="16"/>
    <x v="31"/>
    <x v="22"/>
    <x v="12"/>
    <m/>
    <d v="2024-02-22T00:00:00"/>
    <d v="2024-02-22T00:00:00"/>
    <m/>
    <d v="2024-01-06T00:00:00"/>
    <x v="5"/>
    <n v="7"/>
  </r>
  <r>
    <n v="1953"/>
    <s v="26.D.H.F."/>
    <s v="ภุมิภัทร สอนสุภาพ"/>
    <m/>
    <s v="ชาย"/>
    <n v="4"/>
    <n v="1"/>
    <s v="ไม่ทราบอาชีพ/ในปกครอง"/>
    <s v="27"/>
    <x v="17"/>
    <x v="32"/>
    <x v="23"/>
    <x v="12"/>
    <m/>
    <d v="2024-02-19T00:00:00"/>
    <d v="2024-02-19T00:00:00"/>
    <m/>
    <d v="2024-01-06T00:00:00"/>
    <x v="5"/>
    <n v="7"/>
  </r>
  <r>
    <n v="2021"/>
    <s v="66.Dengue fever"/>
    <s v="ภราดร อินทมล"/>
    <m/>
    <s v="ชาย"/>
    <n v="22"/>
    <n v="7"/>
    <s v="นักเรียน"/>
    <s v="91"/>
    <x v="9"/>
    <x v="33"/>
    <x v="24"/>
    <x v="2"/>
    <m/>
    <d v="2024-02-26T00:00:00"/>
    <d v="2024-02-26T00:00:00"/>
    <m/>
    <d v="2024-01-06T00:00:00"/>
    <x v="7"/>
    <n v="8"/>
  </r>
  <r>
    <n v="2052"/>
    <s v="66.Dengue fever"/>
    <s v="ฐาปกรณ์ โคตรเพชร"/>
    <m/>
    <s v="ชาย"/>
    <n v="33"/>
    <n v="0"/>
    <s v="รับจ้าง,กรรมกร"/>
    <s v="69"/>
    <x v="8"/>
    <x v="34"/>
    <x v="25"/>
    <x v="13"/>
    <m/>
    <d v="2024-02-26T00:00:00"/>
    <d v="2024-02-26T00:00:00"/>
    <m/>
    <d v="2024-01-06T00:00:00"/>
    <x v="7"/>
    <n v="8"/>
  </r>
  <r>
    <n v="2218"/>
    <s v="66.Dengue fever"/>
    <s v="ธีระวุฒิ โชติประเดิม"/>
    <m/>
    <s v="ชาย"/>
    <n v="13"/>
    <n v="10"/>
    <s v="ไม่ทราบอาชีพ/ในปกครอง"/>
    <s v="60"/>
    <x v="9"/>
    <x v="11"/>
    <x v="10"/>
    <x v="6"/>
    <m/>
    <d v="2024-02-24T00:00:00"/>
    <d v="2024-02-24T00:00:00"/>
    <m/>
    <d v="2024-01-06T00:00:00"/>
    <x v="7"/>
    <n v="8"/>
  </r>
  <r>
    <n v="2219"/>
    <s v="26.D.H.F."/>
    <s v="ธีรดลย์ ผักขเชด"/>
    <m/>
    <s v="ชาย"/>
    <n v="15"/>
    <n v="2"/>
    <s v="นักเรียน"/>
    <s v="87"/>
    <x v="7"/>
    <x v="35"/>
    <x v="10"/>
    <x v="6"/>
    <m/>
    <d v="2024-02-27T00:00:00"/>
    <d v="2024-02-27T00:00:00"/>
    <m/>
    <d v="2024-01-06T00:00:00"/>
    <x v="7"/>
    <n v="8"/>
  </r>
  <r>
    <n v="2242"/>
    <s v="26.D.H.F."/>
    <s v="วรรณา เพ็ญทองดี"/>
    <m/>
    <s v="หญิง"/>
    <n v="6"/>
    <n v="10"/>
    <s v="ไม่ทราบอาชีพ/ในปกครอง"/>
    <s v="148"/>
    <x v="2"/>
    <x v="36"/>
    <x v="12"/>
    <x v="8"/>
    <m/>
    <d v="2024-02-10T00:00:00"/>
    <d v="2024-02-14T00:00:00"/>
    <m/>
    <d v="2024-01-06T00:00:00"/>
    <x v="4"/>
    <n v="6"/>
  </r>
  <r>
    <n v="2350"/>
    <s v="66.Dengue fever"/>
    <s v="กชกาญจน์ แก้วหิน"/>
    <m/>
    <s v="หญิง"/>
    <n v="10"/>
    <n v="4"/>
    <s v="ไม่ทราบอาชีพ/ในปกครอง"/>
    <s v="90"/>
    <x v="9"/>
    <x v="37"/>
    <x v="26"/>
    <x v="14"/>
    <m/>
    <d v="2024-02-19T00:00:00"/>
    <d v="2024-02-19T00:00:00"/>
    <m/>
    <d v="2024-01-06T00:00:00"/>
    <x v="5"/>
    <n v="7"/>
  </r>
  <r>
    <n v="2441"/>
    <s v="66.Dengue fever"/>
    <s v="พริสร นากอก"/>
    <m/>
    <s v="ชาย"/>
    <n v="12"/>
    <n v="11"/>
    <s v="ไม่ทราบอาชีพ/ในปกครอง"/>
    <s v="93"/>
    <x v="9"/>
    <x v="38"/>
    <x v="17"/>
    <x v="8"/>
    <m/>
    <d v="2024-02-26T00:00:00"/>
    <d v="2024-02-29T00:00:00"/>
    <m/>
    <d v="2024-01-06T00:00:00"/>
    <x v="7"/>
    <n v="8"/>
  </r>
  <r>
    <n v="2459"/>
    <s v="66.Dengue fever"/>
    <s v="จิรภัทร โอ้อารีย์"/>
    <m/>
    <s v="ชาย"/>
    <n v="10"/>
    <n v="5"/>
    <s v="นักเรียน"/>
    <s v="9"/>
    <x v="4"/>
    <x v="25"/>
    <x v="18"/>
    <x v="0"/>
    <m/>
    <d v="2024-02-23T00:00:00"/>
    <d v="2024-02-27T00:00:00"/>
    <m/>
    <d v="2024-01-06T00:00:00"/>
    <x v="7"/>
    <n v="7"/>
  </r>
  <r>
    <n v="2524"/>
    <s v="26.D.H.F."/>
    <s v="เนตรดาว ผาสระคู"/>
    <m/>
    <s v="หญิง"/>
    <n v="13"/>
    <n v="11"/>
    <s v="นักเรียน"/>
    <s v="148"/>
    <x v="2"/>
    <x v="36"/>
    <x v="12"/>
    <x v="8"/>
    <m/>
    <d v="2024-02-23T00:00:00"/>
    <d v="2024-03-01T00:00:00"/>
    <m/>
    <d v="2024-01-06T00:00:00"/>
    <x v="7"/>
    <n v="7"/>
  </r>
  <r>
    <n v="2603"/>
    <s v="66.Dengue fever"/>
    <s v="ธนากร เดชประยงค์"/>
    <m/>
    <s v="ชาย"/>
    <n v="4"/>
    <n v="3"/>
    <s v="ไม่ทราบอาชีพ/ในปกครอง"/>
    <s v="126"/>
    <x v="7"/>
    <x v="39"/>
    <x v="27"/>
    <x v="15"/>
    <m/>
    <d v="2024-08-23T00:00:00"/>
    <d v="2024-08-23T00:00:00"/>
    <m/>
    <d v="2024-01-06T00:00:00"/>
    <x v="8"/>
    <n v="33"/>
  </r>
  <r>
    <n v="2672"/>
    <s v="26.D.H.F."/>
    <s v="กฤษณะ ขัดแก้ว"/>
    <m/>
    <s v="ชาย"/>
    <n v="11"/>
    <n v="5"/>
    <s v="นักเรียน"/>
    <s v="113/2"/>
    <x v="10"/>
    <x v="40"/>
    <x v="28"/>
    <x v="16"/>
    <m/>
    <d v="2024-02-16T00:00:00"/>
    <d v="2024-02-22T00:00:00"/>
    <m/>
    <d v="2024-01-06T00:00:00"/>
    <x v="5"/>
    <n v="6"/>
  </r>
  <r>
    <n v="2725"/>
    <s v="66.Dengue fever"/>
    <s v="วรโชติ พิลาทา"/>
    <m/>
    <s v="ชาย"/>
    <n v="8"/>
    <n v="6"/>
    <s v="ไม่ทราบอาชีพ/ในปกครอง"/>
    <s v="154"/>
    <x v="9"/>
    <x v="41"/>
    <x v="9"/>
    <x v="2"/>
    <m/>
    <d v="2024-02-28T00:00:00"/>
    <d v="2024-03-02T00:00:00"/>
    <m/>
    <d v="2024-01-06T00:00:00"/>
    <x v="9"/>
    <n v="8"/>
  </r>
  <r>
    <n v="2781"/>
    <s v="66.Dengue fever"/>
    <s v="ณรงค์ชัย หวายฤทธิ์"/>
    <m/>
    <s v="ชาย"/>
    <n v="13"/>
    <n v="4"/>
    <s v="นักเรียน"/>
    <s v="158"/>
    <x v="11"/>
    <x v="42"/>
    <x v="29"/>
    <x v="6"/>
    <m/>
    <d v="2024-03-04T00:00:00"/>
    <d v="2024-03-04T00:00:00"/>
    <m/>
    <d v="2024-01-06T00:00:00"/>
    <x v="9"/>
    <n v="9"/>
  </r>
  <r>
    <n v="2882"/>
    <s v="26.D.H.F."/>
    <s v="หม้อ ผลอ้อ"/>
    <m/>
    <s v="หญิง"/>
    <n v="94"/>
    <n v="10"/>
    <s v="ไม่ทราบอาชีพ/ในปกครอง"/>
    <s v="100"/>
    <x v="11"/>
    <x v="43"/>
    <x v="30"/>
    <x v="8"/>
    <m/>
    <d v="2024-01-23T00:00:00"/>
    <d v="2024-01-25T00:00:00"/>
    <m/>
    <d v="2024-01-06T00:00:00"/>
    <x v="6"/>
    <n v="3"/>
  </r>
  <r>
    <n v="2883"/>
    <s v="66.Dengue fever"/>
    <s v="ปิยะราช สุทธิชัย"/>
    <m/>
    <s v="ชาย"/>
    <n v="14"/>
    <n v="4"/>
    <s v="นักเรียน"/>
    <s v="38"/>
    <x v="9"/>
    <x v="11"/>
    <x v="10"/>
    <x v="6"/>
    <m/>
    <d v="2024-03-06T00:00:00"/>
    <d v="2024-03-06T00:00:00"/>
    <m/>
    <d v="2024-01-06T00:00:00"/>
    <x v="9"/>
    <n v="9"/>
  </r>
  <r>
    <n v="2906"/>
    <s v="66.Dengue fever"/>
    <s v="อนุชิต โชคบัณฑิต"/>
    <m/>
    <s v="ชาย"/>
    <n v="29"/>
    <n v="5"/>
    <s v="ไม่ทราบอาชีพ/ในปกครอง"/>
    <s v="48"/>
    <x v="8"/>
    <x v="44"/>
    <x v="31"/>
    <x v="7"/>
    <m/>
    <d v="2024-03-01T00:00:00"/>
    <d v="2024-03-05T00:00:00"/>
    <m/>
    <d v="2024-01-06T00:00:00"/>
    <x v="9"/>
    <n v="8"/>
  </r>
  <r>
    <n v="3091"/>
    <s v="66.Dengue fever"/>
    <s v="พรไพลิน เจริญพันธ์"/>
    <m/>
    <s v="หญิง"/>
    <n v="17"/>
    <n v="5"/>
    <s v="ไม่ทราบอาชีพ/ในปกครอง"/>
    <s v="107"/>
    <x v="9"/>
    <x v="45"/>
    <x v="18"/>
    <x v="0"/>
    <m/>
    <d v="2024-03-04T00:00:00"/>
    <d v="2024-03-07T00:00:00"/>
    <m/>
    <d v="2024-01-06T00:00:00"/>
    <x v="9"/>
    <n v="9"/>
  </r>
  <r>
    <n v="3092"/>
    <s v="66.Dengue fever"/>
    <s v="พุฒิเมธ เฉิดเจือ"/>
    <m/>
    <s v="ชาย"/>
    <n v="8"/>
    <n v="3"/>
    <s v="ไม่ทราบอาชีพ/ในปกครอง"/>
    <s v="47"/>
    <x v="4"/>
    <x v="25"/>
    <x v="18"/>
    <x v="0"/>
    <m/>
    <d v="2024-03-01T00:00:00"/>
    <d v="2024-03-08T00:00:00"/>
    <m/>
    <d v="2024-01-06T00:00:00"/>
    <x v="9"/>
    <n v="8"/>
  </r>
  <r>
    <n v="3093"/>
    <s v="66.Dengue fever"/>
    <s v="ธนา โปร่งพรมมา"/>
    <m/>
    <s v="ชาย"/>
    <n v="10"/>
    <n v="7"/>
    <s v="ไม่ทราบอาชีพ/ในปกครอง"/>
    <s v="8"/>
    <x v="9"/>
    <x v="45"/>
    <x v="18"/>
    <x v="0"/>
    <m/>
    <d v="2024-02-14T00:00:00"/>
    <d v="2024-02-19T00:00:00"/>
    <m/>
    <d v="2024-01-06T00:00:00"/>
    <x v="5"/>
    <n v="6"/>
  </r>
  <r>
    <n v="3226"/>
    <s v="66.Dengue fever"/>
    <s v="ปริวัฒน์ วงศ์เมืองแด"/>
    <m/>
    <s v="ชาย"/>
    <n v="27"/>
    <n v="10"/>
    <s v="ข้าราชการ"/>
    <s v="138"/>
    <x v="7"/>
    <x v="35"/>
    <x v="10"/>
    <x v="6"/>
    <m/>
    <d v="2024-03-08T00:00:00"/>
    <d v="2024-03-08T00:00:00"/>
    <m/>
    <d v="2024-01-06T00:00:00"/>
    <x v="9"/>
    <n v="9"/>
  </r>
  <r>
    <n v="3251"/>
    <s v="26.D.H.F."/>
    <s v="สุณิสา ศรีชัย"/>
    <m/>
    <s v="หญิง"/>
    <n v="17"/>
    <n v="9"/>
    <s v="นักเรียน"/>
    <s v="20"/>
    <x v="14"/>
    <x v="46"/>
    <x v="32"/>
    <x v="5"/>
    <m/>
    <d v="2024-03-06T00:00:00"/>
    <d v="2024-03-10T00:00:00"/>
    <m/>
    <d v="2024-01-06T00:00:00"/>
    <x v="10"/>
    <n v="9"/>
  </r>
  <r>
    <n v="3267"/>
    <s v="66.Dengue fever"/>
    <s v="เสาวลักษณ์ คุ้นเคย"/>
    <m/>
    <s v="หญิง"/>
    <n v="16"/>
    <n v="2"/>
    <s v="นักเรียน"/>
    <s v="59"/>
    <x v="4"/>
    <x v="25"/>
    <x v="18"/>
    <x v="0"/>
    <m/>
    <d v="2024-03-04T00:00:00"/>
    <d v="2024-03-08T00:00:00"/>
    <m/>
    <d v="2024-01-06T00:00:00"/>
    <x v="9"/>
    <n v="9"/>
  </r>
  <r>
    <n v="3278"/>
    <s v="26.D.H.F."/>
    <s v="วราพล บุตรวงค์"/>
    <m/>
    <s v="ชาย"/>
    <n v="28"/>
    <n v="3"/>
    <s v="รับจ้าง,กรรมกร"/>
    <s v="85"/>
    <x v="4"/>
    <x v="25"/>
    <x v="18"/>
    <x v="0"/>
    <m/>
    <d v="2024-01-22T00:00:00"/>
    <d v="2024-01-26T00:00:00"/>
    <m/>
    <d v="2024-01-06T00:00:00"/>
    <x v="6"/>
    <n v="3"/>
  </r>
  <r>
    <n v="3281"/>
    <s v="26.D.H.F."/>
    <s v="ยุภาพร โปร่งพรมมา"/>
    <m/>
    <s v="หญิง"/>
    <n v="39"/>
    <n v="2"/>
    <s v="เกษตร"/>
    <s v="28"/>
    <x v="4"/>
    <x v="25"/>
    <x v="18"/>
    <x v="0"/>
    <m/>
    <d v="2024-03-02T00:00:00"/>
    <d v="2024-03-06T00:00:00"/>
    <m/>
    <d v="2024-01-06T00:00:00"/>
    <x v="9"/>
    <n v="9"/>
  </r>
  <r>
    <n v="3282"/>
    <s v="26.D.H.F."/>
    <s v="ตันหยง ประชาชู"/>
    <m/>
    <s v="หญิง"/>
    <n v="47"/>
    <n v="4"/>
    <s v="ข้าราชการ"/>
    <s v="282"/>
    <x v="2"/>
    <x v="47"/>
    <x v="0"/>
    <x v="0"/>
    <m/>
    <d v="2024-03-07T00:00:00"/>
    <d v="2024-03-09T00:00:00"/>
    <m/>
    <d v="2024-01-06T00:00:00"/>
    <x v="10"/>
    <n v="9"/>
  </r>
  <r>
    <n v="3348"/>
    <s v="26.D.H.F."/>
    <s v="อิทธิพัทธ์  เที่ยงผดุง"/>
    <m/>
    <s v="ชาย"/>
    <n v="1"/>
    <n v="7"/>
    <s v="ไม่ทราบอาชีพ/ในปกครอง"/>
    <s v="95"/>
    <x v="2"/>
    <x v="48"/>
    <x v="33"/>
    <x v="10"/>
    <m/>
    <d v="2024-03-11T00:00:00"/>
    <d v="2024-03-11T00:00:00"/>
    <m/>
    <d v="2024-01-06T00:00:00"/>
    <x v="10"/>
    <n v="10"/>
  </r>
  <r>
    <n v="3349"/>
    <s v="26.D.H.F."/>
    <s v="สุชญามาศ จันทร์มณี"/>
    <m/>
    <s v="หญิง"/>
    <n v="13"/>
    <n v="0"/>
    <s v="นักเรียน"/>
    <s v="154"/>
    <x v="8"/>
    <x v="34"/>
    <x v="25"/>
    <x v="13"/>
    <m/>
    <d v="2024-03-07T00:00:00"/>
    <d v="2024-03-09T00:00:00"/>
    <m/>
    <d v="2024-01-06T00:00:00"/>
    <x v="10"/>
    <n v="9"/>
  </r>
  <r>
    <n v="3400"/>
    <s v="66.Dengue fever"/>
    <s v="นิติกร เต็มฟู"/>
    <m/>
    <s v="ชาย"/>
    <n v="9"/>
    <n v="5"/>
    <s v="ไม่ทราบอาชีพ/ในปกครอง"/>
    <s v="9809"/>
    <x v="9"/>
    <x v="49"/>
    <x v="34"/>
    <x v="14"/>
    <m/>
    <d v="2024-02-29T00:00:00"/>
    <d v="2024-02-29T00:00:00"/>
    <m/>
    <d v="2024-01-06T00:00:00"/>
    <x v="7"/>
    <n v="8"/>
  </r>
  <r>
    <n v="3403"/>
    <s v="66.Dengue fever"/>
    <s v="จิรัฎติกานต์ โคตรเพชร"/>
    <m/>
    <s v="หญิง"/>
    <n v="24"/>
    <n v="5"/>
    <s v="เกษตร"/>
    <s v="69"/>
    <x v="8"/>
    <x v="34"/>
    <x v="25"/>
    <x v="13"/>
    <m/>
    <d v="2024-03-09T00:00:00"/>
    <d v="2024-03-09T00:00:00"/>
    <m/>
    <d v="2024-01-06T00:00:00"/>
    <x v="10"/>
    <n v="10"/>
  </r>
  <r>
    <n v="3472"/>
    <s v="26.D.H.F."/>
    <s v="อภิชาติ ประเสริฐสุพรรณ"/>
    <m/>
    <s v="ชาย"/>
    <n v="28"/>
    <n v="8"/>
    <s v="รับจ้าง,กรรมกร"/>
    <s v="16"/>
    <x v="4"/>
    <x v="50"/>
    <x v="35"/>
    <x v="12"/>
    <m/>
    <d v="2024-02-27T00:00:00"/>
    <d v="2024-03-02T00:00:00"/>
    <m/>
    <d v="2024-01-06T00:00:00"/>
    <x v="9"/>
    <n v="8"/>
  </r>
  <r>
    <n v="3521"/>
    <s v="66.Dengue fever"/>
    <s v="ทัศนีย์ บุญธรรม"/>
    <m/>
    <s v="หญิง"/>
    <n v="57"/>
    <n v="8"/>
    <s v="ไม่ทราบอาชีพ/ในปกครอง"/>
    <s v="7"/>
    <x v="17"/>
    <x v="51"/>
    <x v="36"/>
    <x v="8"/>
    <m/>
    <d v="2024-01-03T00:00:00"/>
    <d v="2024-01-08T00:00:00"/>
    <m/>
    <d v="2024-01-06T00:00:00"/>
    <x v="2"/>
    <n v="0"/>
  </r>
  <r>
    <n v="3522"/>
    <s v="66.Dengue fever"/>
    <s v="ชัยยะ ไชยโย"/>
    <m/>
    <s v="ชาย"/>
    <n v="15"/>
    <n v="2"/>
    <s v="ไม่ทราบอาชีพ/ในปกครอง"/>
    <s v="47"/>
    <x v="1"/>
    <x v="1"/>
    <x v="1"/>
    <x v="1"/>
    <m/>
    <d v="2024-02-23T00:00:00"/>
    <d v="2024-02-28T00:00:00"/>
    <m/>
    <d v="2024-01-06T00:00:00"/>
    <x v="7"/>
    <n v="7"/>
  </r>
  <r>
    <n v="3545"/>
    <s v="26.D.H.F."/>
    <s v="มุกดา เพชรดี"/>
    <m/>
    <s v="หญิง"/>
    <n v="34"/>
    <n v="5"/>
    <s v="อื่นๆ"/>
    <s v="103"/>
    <x v="3"/>
    <x v="52"/>
    <x v="12"/>
    <x v="8"/>
    <m/>
    <d v="2024-03-08T00:00:00"/>
    <d v="2024-03-12T00:00:00"/>
    <m/>
    <d v="2024-01-06T00:00:00"/>
    <x v="10"/>
    <n v="9"/>
  </r>
  <r>
    <n v="3554"/>
    <s v="66.Dengue fever"/>
    <s v="สุชัญญา อูปแก้ว"/>
    <m/>
    <s v="หญิง"/>
    <n v="8"/>
    <n v="9"/>
    <s v="ไม่ทราบอาชีพ/ในปกครอง"/>
    <s v="200"/>
    <x v="15"/>
    <x v="30"/>
    <x v="12"/>
    <x v="8"/>
    <m/>
    <d v="2024-03-09T00:00:00"/>
    <d v="2024-03-10T00:00:00"/>
    <m/>
    <d v="2024-01-06T00:00:00"/>
    <x v="10"/>
    <n v="10"/>
  </r>
  <r>
    <n v="3585"/>
    <s v="66.Dengue fever"/>
    <s v="มนัสนันท์ ชนิดพจน์"/>
    <m/>
    <s v="หญิง"/>
    <n v="27"/>
    <n v="9"/>
    <s v="ไม่ทราบอาชีพ/ในปกครอง"/>
    <s v="76"/>
    <x v="5"/>
    <x v="53"/>
    <x v="37"/>
    <x v="17"/>
    <m/>
    <d v="2024-03-09T00:00:00"/>
    <d v="2024-03-12T00:00:00"/>
    <m/>
    <d v="2024-01-06T00:00:00"/>
    <x v="10"/>
    <n v="10"/>
  </r>
  <r>
    <n v="3636"/>
    <s v="66.Dengue fever"/>
    <s v="ปัณณภัทร ปัญโยชัย"/>
    <m/>
    <s v="ชาย"/>
    <n v="6"/>
    <n v="10"/>
    <s v="นักเรียน"/>
    <s v="79"/>
    <x v="8"/>
    <x v="54"/>
    <x v="38"/>
    <x v="15"/>
    <m/>
    <d v="2024-03-10T00:00:00"/>
    <d v="2024-03-10T00:00:00"/>
    <m/>
    <d v="2024-01-06T00:00:00"/>
    <x v="10"/>
    <n v="10"/>
  </r>
  <r>
    <n v="3663"/>
    <s v="66.Dengue fever"/>
    <s v="สุริยา ตรีเมฆ"/>
    <m/>
    <s v="ชาย"/>
    <n v="13"/>
    <n v="11"/>
    <s v="ไม่ทราบอาชีพ/ในปกครอง"/>
    <s v="7"/>
    <x v="3"/>
    <x v="55"/>
    <x v="20"/>
    <x v="5"/>
    <m/>
    <d v="2024-03-10T00:00:00"/>
    <d v="2024-03-15T00:00:00"/>
    <m/>
    <d v="2024-01-06T00:00:00"/>
    <x v="10"/>
    <n v="10"/>
  </r>
  <r>
    <n v="3694"/>
    <s v="66.Dengue fever"/>
    <s v="ชัยณรงค์ พูนดี"/>
    <m/>
    <s v="ชาย"/>
    <n v="52"/>
    <n v="3"/>
    <s v="ข้าราชการ"/>
    <s v="63"/>
    <x v="16"/>
    <x v="56"/>
    <x v="12"/>
    <x v="8"/>
    <m/>
    <d v="2024-03-15T00:00:00"/>
    <d v="2024-03-15T00:00:00"/>
    <m/>
    <d v="2024-01-06T00:00:00"/>
    <x v="10"/>
    <n v="10"/>
  </r>
  <r>
    <n v="3785"/>
    <s v="66.Dengue fever"/>
    <s v="เกียรติชัย ศรีแสง"/>
    <m/>
    <s v="ชาย"/>
    <n v="11"/>
    <n v="9"/>
    <s v="นักเรียน"/>
    <s v="215"/>
    <x v="2"/>
    <x v="57"/>
    <x v="24"/>
    <x v="2"/>
    <m/>
    <d v="2024-03-13T00:00:00"/>
    <d v="2024-03-16T00:00:00"/>
    <m/>
    <d v="2024-01-06T00:00:00"/>
    <x v="11"/>
    <n v="10"/>
  </r>
  <r>
    <n v="3881"/>
    <s v="26.D.H.F."/>
    <s v="สร้อยสวรรค์   ผุดบัวดง"/>
    <m/>
    <s v="หญิง"/>
    <n v="16"/>
    <n v="3"/>
    <s v="ไม่ทราบอาชีพ/ในปกครอง"/>
    <s v="119"/>
    <x v="10"/>
    <x v="58"/>
    <x v="2"/>
    <x v="1"/>
    <m/>
    <d v="2024-03-12T00:00:00"/>
    <d v="2024-03-18T00:00:00"/>
    <m/>
    <d v="2024-01-06T00:00:00"/>
    <x v="11"/>
    <n v="10"/>
  </r>
  <r>
    <n v="3920"/>
    <s v="66.Dengue fever"/>
    <s v="พิมพ์ชนก จำปาไชย"/>
    <m/>
    <s v="หญิง"/>
    <n v="18"/>
    <n v="4"/>
    <s v="ไม่ทราบอาชีพ/ในปกครอง"/>
    <s v="125"/>
    <x v="5"/>
    <x v="14"/>
    <x v="12"/>
    <x v="8"/>
    <m/>
    <d v="2024-03-14T00:00:00"/>
    <d v="2024-03-18T00:00:00"/>
    <m/>
    <d v="2024-01-06T00:00:00"/>
    <x v="11"/>
    <n v="10"/>
  </r>
  <r>
    <n v="3972"/>
    <s v="66.Dengue fever"/>
    <s v="อัยรดา อูปแก้ว"/>
    <m/>
    <s v="หญิง"/>
    <n v="15"/>
    <n v="1"/>
    <s v="ไม่ทราบอาชีพ/ในปกครอง"/>
    <s v="200"/>
    <x v="15"/>
    <x v="30"/>
    <x v="12"/>
    <x v="8"/>
    <m/>
    <d v="2024-03-06T00:00:00"/>
    <d v="2024-03-10T00:00:00"/>
    <m/>
    <d v="2024-01-06T00:00:00"/>
    <x v="10"/>
    <n v="9"/>
  </r>
  <r>
    <n v="3973"/>
    <s v="66.Dengue fever"/>
    <s v="จิตติพัฒน์ พูนดี"/>
    <m/>
    <s v="ชาย"/>
    <n v="16"/>
    <n v="5"/>
    <s v="ไม่ทราบอาชีพ/ในปกครอง"/>
    <s v="63"/>
    <x v="16"/>
    <x v="56"/>
    <x v="12"/>
    <x v="8"/>
    <m/>
    <d v="2024-03-13T00:00:00"/>
    <d v="2024-03-18T00:00:00"/>
    <m/>
    <d v="2024-01-06T00:00:00"/>
    <x v="11"/>
    <n v="10"/>
  </r>
  <r>
    <n v="3974"/>
    <s v="66.Dengue fever"/>
    <s v="เกษร พลอาษา"/>
    <m/>
    <s v="หญิง"/>
    <n v="73"/>
    <n v="2"/>
    <s v="รับจ้าง,กรรมกร"/>
    <s v="122"/>
    <x v="14"/>
    <x v="59"/>
    <x v="15"/>
    <x v="8"/>
    <m/>
    <d v="2024-02-20T00:00:00"/>
    <d v="2024-02-25T00:00:00"/>
    <m/>
    <d v="2024-01-06T00:00:00"/>
    <x v="7"/>
    <n v="7"/>
  </r>
  <r>
    <n v="3975"/>
    <s v="66.Dengue fever"/>
    <s v="ปุญญพัฒน์ สิงห์บรรณดิษฐ"/>
    <m/>
    <s v="ชาย"/>
    <n v="4"/>
    <n v="3"/>
    <s v="ไม่ทราบอาชีพ/ในปกครอง"/>
    <s v="92"/>
    <x v="18"/>
    <x v="60"/>
    <x v="36"/>
    <x v="8"/>
    <m/>
    <d v="2024-03-01T00:00:00"/>
    <d v="2024-03-03T00:00:00"/>
    <m/>
    <d v="2024-01-06T00:00:00"/>
    <x v="9"/>
    <n v="8"/>
  </r>
  <r>
    <n v="4045"/>
    <s v="26.D.H.F."/>
    <s v="ศุภณัฐ เนตรวงศ์"/>
    <m/>
    <s v="ชาย"/>
    <n v="17"/>
    <n v="4"/>
    <s v="นักเรียน"/>
    <s v="64"/>
    <x v="16"/>
    <x v="56"/>
    <x v="12"/>
    <x v="8"/>
    <m/>
    <d v="2024-03-13T00:00:00"/>
    <d v="2024-03-17T00:00:00"/>
    <m/>
    <d v="2024-01-06T00:00:00"/>
    <x v="11"/>
    <n v="10"/>
  </r>
  <r>
    <n v="4070"/>
    <s v="66.Dengue fever"/>
    <s v="คำจันทร์ จรบุรมย์"/>
    <m/>
    <s v="ชาย"/>
    <n v="108"/>
    <n v="2"/>
    <s v="ไม่ทราบอาชีพ/ในปกครอง"/>
    <s v="117"/>
    <x v="7"/>
    <x v="61"/>
    <x v="39"/>
    <x v="15"/>
    <m/>
    <d v="2024-03-17T00:00:00"/>
    <d v="2024-03-17T00:00:00"/>
    <m/>
    <d v="2024-01-06T00:00:00"/>
    <x v="11"/>
    <n v="11"/>
  </r>
  <r>
    <n v="4087"/>
    <s v="66.Dengue fever"/>
    <s v="ธนภูมิ ไทยกล้า"/>
    <m/>
    <s v="ชาย"/>
    <n v="2"/>
    <n v="6"/>
    <s v="ไม่ทราบอาชีพ/ในปกครอง"/>
    <s v="179"/>
    <x v="10"/>
    <x v="62"/>
    <x v="27"/>
    <x v="15"/>
    <m/>
    <d v="2024-03-10T00:00:00"/>
    <d v="2024-03-10T00:00:00"/>
    <m/>
    <d v="2024-01-06T00:00:00"/>
    <x v="10"/>
    <n v="10"/>
  </r>
  <r>
    <n v="4110"/>
    <s v="66.Dengue fever"/>
    <s v="ขวัญชณิตา บุญอาษา"/>
    <m/>
    <s v="หญิง"/>
    <n v="19"/>
    <n v="0"/>
    <s v="นักเรียน"/>
    <s v="10"/>
    <x v="1"/>
    <x v="63"/>
    <x v="8"/>
    <x v="5"/>
    <m/>
    <d v="2024-03-16T00:00:00"/>
    <d v="2024-03-21T00:00:00"/>
    <m/>
    <d v="2024-01-06T00:00:00"/>
    <x v="11"/>
    <n v="11"/>
  </r>
  <r>
    <n v="4165"/>
    <s v="66.Dengue fever"/>
    <s v="กัญญาภัค เพชรประไพ"/>
    <m/>
    <s v="หญิง"/>
    <n v="7"/>
    <n v="1"/>
    <s v="ไม่ทราบอาชีพ/ในปกครอง"/>
    <s v="62"/>
    <x v="1"/>
    <x v="64"/>
    <x v="40"/>
    <x v="14"/>
    <m/>
    <d v="2024-03-10T00:00:00"/>
    <d v="2024-03-11T00:00:00"/>
    <m/>
    <d v="2024-01-06T00:00:00"/>
    <x v="10"/>
    <n v="10"/>
  </r>
  <r>
    <n v="4212"/>
    <s v="66.Dengue fever"/>
    <s v="ภิญญาพัชร์ ไชยคิรินทร์"/>
    <m/>
    <s v="หญิง"/>
    <n v="29"/>
    <n v="7"/>
    <s v="ข้าราชการ"/>
    <s v="32/1"/>
    <x v="2"/>
    <x v="65"/>
    <x v="41"/>
    <x v="4"/>
    <m/>
    <d v="2024-03-16T00:00:00"/>
    <d v="2024-03-16T00:00:00"/>
    <m/>
    <d v="2024-01-06T00:00:00"/>
    <x v="11"/>
    <n v="11"/>
  </r>
  <r>
    <n v="4304"/>
    <s v="26.D.H.F."/>
    <s v="อาทิตย์ แจ่มแจ้ง"/>
    <m/>
    <s v="ชาย"/>
    <n v="7"/>
    <n v="6"/>
    <s v="นักเรียน"/>
    <s v="25"/>
    <x v="9"/>
    <x v="38"/>
    <x v="17"/>
    <x v="8"/>
    <m/>
    <d v="2024-03-20T00:00:00"/>
    <d v="2024-03-22T00:00:00"/>
    <m/>
    <d v="2024-01-06T00:00:00"/>
    <x v="11"/>
    <n v="11"/>
  </r>
  <r>
    <n v="4305"/>
    <s v="66.Dengue fever"/>
    <s v="อภิรักษ์ จันทรี"/>
    <m/>
    <s v="ชาย"/>
    <n v="14"/>
    <n v="9"/>
    <s v="ไม่ทราบอาชีพ/ในปกครอง"/>
    <s v="25"/>
    <x v="9"/>
    <x v="38"/>
    <x v="17"/>
    <x v="8"/>
    <m/>
    <d v="2024-03-21T00:00:00"/>
    <d v="2024-03-22T00:00:00"/>
    <m/>
    <d v="2024-01-06T00:00:00"/>
    <x v="11"/>
    <n v="11"/>
  </r>
  <r>
    <n v="4315"/>
    <s v="26.D.H.F."/>
    <s v="วิลัดดา ปุยภูงา"/>
    <m/>
    <s v="หญิง"/>
    <n v="28"/>
    <n v="2"/>
    <s v="รับจ้าง,กรรมกร"/>
    <s v="144"/>
    <x v="1"/>
    <x v="22"/>
    <x v="16"/>
    <x v="8"/>
    <m/>
    <d v="2024-03-24T00:00:00"/>
    <d v="2024-03-24T00:00:00"/>
    <m/>
    <d v="2024-01-06T00:00:00"/>
    <x v="12"/>
    <n v="12"/>
  </r>
  <r>
    <n v="4347"/>
    <s v="66.Dengue fever"/>
    <s v="พิมพกานต์ อ่อนหญิง"/>
    <m/>
    <s v="หญิง"/>
    <n v="23"/>
    <n v="6"/>
    <s v="รับจ้าง,กรรมกร"/>
    <s v="123"/>
    <x v="10"/>
    <x v="66"/>
    <x v="42"/>
    <x v="18"/>
    <m/>
    <d v="2024-03-16T00:00:00"/>
    <d v="2024-03-17T00:00:00"/>
    <m/>
    <d v="2024-01-06T00:00:00"/>
    <x v="11"/>
    <n v="11"/>
  </r>
  <r>
    <n v="4348"/>
    <s v="66.Dengue fever"/>
    <s v="วรรณภา หงส์พันธุ์"/>
    <m/>
    <s v="หญิง"/>
    <n v="36"/>
    <n v="5"/>
    <s v="รับจ้าง,กรรมกร"/>
    <s v="7"/>
    <x v="10"/>
    <x v="66"/>
    <x v="42"/>
    <x v="18"/>
    <m/>
    <d v="2024-03-14T00:00:00"/>
    <d v="2024-03-19T00:00:00"/>
    <m/>
    <d v="2024-01-06T00:00:00"/>
    <x v="11"/>
    <n v="10"/>
  </r>
  <r>
    <n v="4352"/>
    <s v="66.Dengue fever"/>
    <s v="ปิยะนุช ชาภักดี"/>
    <m/>
    <s v="หญิง"/>
    <n v="26"/>
    <n v="0"/>
    <s v="นักเรียน"/>
    <s v="160"/>
    <x v="5"/>
    <x v="32"/>
    <x v="42"/>
    <x v="18"/>
    <m/>
    <d v="2024-03-20T00:00:00"/>
    <d v="2024-03-20T00:00:00"/>
    <m/>
    <d v="2024-01-06T00:00:00"/>
    <x v="11"/>
    <n v="11"/>
  </r>
  <r>
    <n v="4354"/>
    <s v="66.Dengue fever"/>
    <s v="แพรนภา อ่อนหญิง"/>
    <m/>
    <s v="หญิง"/>
    <n v="16"/>
    <n v="5"/>
    <s v="นักเรียน"/>
    <s v="123"/>
    <x v="10"/>
    <x v="66"/>
    <x v="42"/>
    <x v="18"/>
    <m/>
    <d v="2024-03-23T00:00:00"/>
    <d v="2024-03-23T00:00:00"/>
    <m/>
    <d v="2024-01-06T00:00:00"/>
    <x v="12"/>
    <n v="12"/>
  </r>
  <r>
    <n v="4397"/>
    <s v="26.D.H.F."/>
    <s v="ประดิษฐ คำกระจาย"/>
    <m/>
    <s v="ชาย"/>
    <n v="54"/>
    <n v="9"/>
    <s v="เกษตร"/>
    <s v="41"/>
    <x v="14"/>
    <x v="67"/>
    <x v="43"/>
    <x v="8"/>
    <m/>
    <d v="2024-03-26T00:00:00"/>
    <d v="2024-03-29T00:00:00"/>
    <m/>
    <d v="2024-01-06T00:00:00"/>
    <x v="12"/>
    <n v="12"/>
  </r>
  <r>
    <n v="4399"/>
    <s v="26.D.H.F."/>
    <s v="จักร์กิต ทับทิมหิน"/>
    <m/>
    <s v="ชาย"/>
    <n v="17"/>
    <n v="7"/>
    <s v="นักเรียน"/>
    <s v="190"/>
    <x v="10"/>
    <x v="68"/>
    <x v="44"/>
    <x v="0"/>
    <m/>
    <d v="2024-03-21T00:00:00"/>
    <d v="2024-03-24T00:00:00"/>
    <m/>
    <d v="2024-01-06T00:00:00"/>
    <x v="12"/>
    <n v="11"/>
  </r>
  <r>
    <n v="4400"/>
    <s v="66.Dengue fever"/>
    <s v="ศศิประภา ปัญญาเริง"/>
    <m/>
    <s v="หญิง"/>
    <n v="9"/>
    <n v="4"/>
    <s v="ไม่ทราบอาชีพ/ในปกครอง"/>
    <s v="102"/>
    <x v="9"/>
    <x v="37"/>
    <x v="26"/>
    <x v="14"/>
    <m/>
    <d v="2024-03-18T00:00:00"/>
    <d v="2024-03-20T00:00:00"/>
    <m/>
    <d v="2024-01-06T00:00:00"/>
    <x v="11"/>
    <n v="11"/>
  </r>
  <r>
    <n v="4427"/>
    <s v="26.D.H.F."/>
    <s v="ณัฐณิชา หมีมะเริง"/>
    <m/>
    <s v="หญิง"/>
    <n v="15"/>
    <n v="0"/>
    <s v="นักเรียน"/>
    <s v="51"/>
    <x v="5"/>
    <x v="69"/>
    <x v="44"/>
    <x v="0"/>
    <m/>
    <d v="2024-03-20T00:00:00"/>
    <d v="2024-03-25T00:00:00"/>
    <m/>
    <d v="2024-01-06T00:00:00"/>
    <x v="12"/>
    <n v="11"/>
  </r>
  <r>
    <n v="4442"/>
    <s v="66.Dengue fever"/>
    <s v="ภูริพัฒน์ สุขจันทร์"/>
    <m/>
    <s v="ชาย"/>
    <n v="1"/>
    <n v="6"/>
    <s v="ไม่ทราบอาชีพ/ในปกครอง"/>
    <s v="67"/>
    <x v="4"/>
    <x v="70"/>
    <x v="27"/>
    <x v="15"/>
    <m/>
    <d v="2024-03-23T00:00:00"/>
    <d v="2024-03-23T00:00:00"/>
    <m/>
    <d v="2024-01-06T00:00:00"/>
    <x v="12"/>
    <n v="12"/>
  </r>
  <r>
    <n v="4459"/>
    <s v="66.Dengue fever"/>
    <s v="สมาน บัวเลิง"/>
    <m/>
    <s v="ชาย"/>
    <n v="78"/>
    <n v="2"/>
    <s v="เกษตร"/>
    <s v="4"/>
    <x v="2"/>
    <x v="71"/>
    <x v="18"/>
    <x v="7"/>
    <m/>
    <d v="2024-03-14T00:00:00"/>
    <d v="2024-03-21T00:00:00"/>
    <m/>
    <d v="2024-01-06T00:00:00"/>
    <x v="11"/>
    <n v="10"/>
  </r>
  <r>
    <n v="4476"/>
    <s v="26.D.H.F."/>
    <s v="ณัฐดนัย วันชา"/>
    <m/>
    <s v="ชาย"/>
    <n v="6"/>
    <n v="9"/>
    <s v="นักเรียน"/>
    <s v="46"/>
    <x v="12"/>
    <x v="72"/>
    <x v="45"/>
    <x v="13"/>
    <m/>
    <d v="2024-03-18T00:00:00"/>
    <d v="2024-03-20T00:00:00"/>
    <m/>
    <d v="2024-01-06T00:00:00"/>
    <x v="11"/>
    <n v="11"/>
  </r>
  <r>
    <n v="4695"/>
    <s v="66.Dengue fever"/>
    <s v="ดุลยวัตร ไชยธงรัตน์"/>
    <m/>
    <s v="ชาย"/>
    <n v="26"/>
    <n v="11"/>
    <s v="ไม่ทราบอาชีพ/ในปกครอง"/>
    <s v="13"/>
    <x v="17"/>
    <x v="73"/>
    <x v="44"/>
    <x v="0"/>
    <m/>
    <d v="2024-03-26T00:00:00"/>
    <d v="2024-03-29T00:00:00"/>
    <m/>
    <d v="2024-01-06T00:00:00"/>
    <x v="12"/>
    <n v="12"/>
  </r>
  <r>
    <n v="4696"/>
    <s v="66.Dengue fever"/>
    <s v="พัฒนศักดิ์ น้ำคำ"/>
    <m/>
    <s v="ชาย"/>
    <n v="5"/>
    <n v="10"/>
    <s v="ไม่ทราบอาชีพ/ในปกครอง"/>
    <s v="113"/>
    <x v="3"/>
    <x v="74"/>
    <x v="46"/>
    <x v="0"/>
    <m/>
    <d v="2024-03-24T00:00:00"/>
    <d v="2024-03-28T00:00:00"/>
    <m/>
    <d v="2024-01-06T00:00:00"/>
    <x v="12"/>
    <n v="12"/>
  </r>
  <r>
    <n v="4753"/>
    <s v="66.Dengue fever"/>
    <s v="พัชรพร ชมบุตรศรี"/>
    <m/>
    <s v="หญิง"/>
    <n v="12"/>
    <n v="1"/>
    <s v="นักเรียน"/>
    <s v="92"/>
    <x v="7"/>
    <x v="35"/>
    <x v="10"/>
    <x v="6"/>
    <m/>
    <d v="2024-03-29T00:00:00"/>
    <d v="2024-03-31T00:00:00"/>
    <m/>
    <d v="2024-01-06T00:00:00"/>
    <x v="13"/>
    <n v="12"/>
  </r>
  <r>
    <n v="4854"/>
    <s v="66.Dengue fever"/>
    <s v="อภิชัย เลียบแสง"/>
    <m/>
    <s v="ชาย"/>
    <n v="28"/>
    <n v="1"/>
    <s v="ไม่ทราบอาชีพ/ในปกครอง"/>
    <s v="60"/>
    <x v="5"/>
    <x v="75"/>
    <x v="47"/>
    <x v="11"/>
    <m/>
    <d v="2024-08-30T00:00:00"/>
    <d v="2024-08-30T00:00:00"/>
    <m/>
    <d v="2024-01-06T00:00:00"/>
    <x v="14"/>
    <n v="34"/>
  </r>
  <r>
    <n v="4884"/>
    <s v="66.Dengue fever"/>
    <s v="ปิยะวัชร์ มูลรัตน์"/>
    <m/>
    <s v="ชาย"/>
    <n v="14"/>
    <n v="9"/>
    <s v="ไม่ทราบอาชีพ/ในปกครอง"/>
    <s v="70"/>
    <x v="16"/>
    <x v="56"/>
    <x v="12"/>
    <x v="8"/>
    <m/>
    <d v="2024-03-12T00:00:00"/>
    <d v="2024-03-18T00:00:00"/>
    <m/>
    <d v="2024-01-06T00:00:00"/>
    <x v="11"/>
    <n v="10"/>
  </r>
  <r>
    <n v="4885"/>
    <s v="66.Dengue fever"/>
    <s v="พชร จันที"/>
    <m/>
    <s v="ชาย"/>
    <n v="9"/>
    <n v="10"/>
    <s v="ไม่ทราบอาชีพ/ในปกครอง"/>
    <s v="25"/>
    <x v="9"/>
    <x v="38"/>
    <x v="17"/>
    <x v="8"/>
    <m/>
    <d v="2024-03-27T00:00:00"/>
    <d v="2024-03-27T00:00:00"/>
    <m/>
    <d v="2024-01-06T00:00:00"/>
    <x v="12"/>
    <n v="12"/>
  </r>
  <r>
    <n v="4886"/>
    <s v="66.Dengue fever"/>
    <s v="ธันยพร สุขแสง"/>
    <m/>
    <s v="หญิง"/>
    <n v="10"/>
    <n v="3"/>
    <s v="ไม่ทราบอาชีพ/ในปกครอง"/>
    <s v="27"/>
    <x v="9"/>
    <x v="38"/>
    <x v="17"/>
    <x v="8"/>
    <m/>
    <d v="2024-03-27T00:00:00"/>
    <d v="2024-03-28T00:00:00"/>
    <m/>
    <d v="2024-01-06T00:00:00"/>
    <x v="12"/>
    <n v="12"/>
  </r>
  <r>
    <n v="4887"/>
    <s v="66.Dengue fever"/>
    <s v="ภูรวิชญ์ รัตนศรี"/>
    <m/>
    <s v="ชาย"/>
    <n v="13"/>
    <n v="5"/>
    <s v="ไม่ทราบอาชีพ/ในปกครอง"/>
    <s v="73"/>
    <x v="4"/>
    <x v="76"/>
    <x v="48"/>
    <x v="8"/>
    <m/>
    <d v="2024-03-27T00:00:00"/>
    <d v="2024-03-28T00:00:00"/>
    <m/>
    <d v="2024-01-06T00:00:00"/>
    <x v="12"/>
    <n v="12"/>
  </r>
  <r>
    <n v="4888"/>
    <s v="66.Dengue fever"/>
    <s v="นิจฐากร ช่างแกะ"/>
    <m/>
    <s v="หญิง"/>
    <n v="10"/>
    <n v="2"/>
    <s v="ไม่ทราบอาชีพ/ในปกครอง"/>
    <s v="92"/>
    <x v="9"/>
    <x v="38"/>
    <x v="17"/>
    <x v="8"/>
    <m/>
    <d v="2024-03-31T00:00:00"/>
    <d v="2024-03-31T00:00:00"/>
    <m/>
    <d v="2024-01-06T00:00:00"/>
    <x v="13"/>
    <n v="13"/>
  </r>
  <r>
    <n v="4889"/>
    <s v="26.D.H.F."/>
    <s v="อรปรียา ทุมพร"/>
    <m/>
    <s v="หญิง"/>
    <n v="18"/>
    <n v="6"/>
    <s v="ไม่ทราบอาชีพ/ในปกครอง"/>
    <s v="19"/>
    <x v="9"/>
    <x v="38"/>
    <x v="17"/>
    <x v="8"/>
    <m/>
    <d v="2024-03-26T00:00:00"/>
    <d v="2024-03-30T00:00:00"/>
    <m/>
    <d v="2024-01-06T00:00:00"/>
    <x v="13"/>
    <n v="12"/>
  </r>
  <r>
    <n v="4890"/>
    <s v="26.D.H.F."/>
    <s v="ศุภวุฒิ วิวาสุข"/>
    <m/>
    <s v="ชาย"/>
    <n v="4"/>
    <n v="2"/>
    <s v="ไม่ทราบอาชีพ/ในปกครอง"/>
    <s v="85"/>
    <x v="9"/>
    <x v="38"/>
    <x v="17"/>
    <x v="8"/>
    <m/>
    <d v="2024-03-28T00:00:00"/>
    <d v="2024-04-01T00:00:00"/>
    <m/>
    <d v="2024-01-06T00:00:00"/>
    <x v="13"/>
    <n v="12"/>
  </r>
  <r>
    <n v="4891"/>
    <s v="66.Dengue fever"/>
    <s v="ชนัญญา พูลดำริห์"/>
    <m/>
    <s v="หญิง"/>
    <n v="16"/>
    <n v="11"/>
    <s v="ไม่ทราบอาชีพ/ในปกครอง"/>
    <s v="41"/>
    <x v="9"/>
    <x v="38"/>
    <x v="17"/>
    <x v="8"/>
    <m/>
    <d v="2024-03-28T00:00:00"/>
    <d v="2024-04-02T00:00:00"/>
    <m/>
    <d v="2024-01-06T00:00:00"/>
    <x v="13"/>
    <n v="12"/>
  </r>
  <r>
    <n v="4933"/>
    <s v="26.D.H.F."/>
    <s v="สิดาภรณ์ สุขแสง"/>
    <m/>
    <s v="หญิง"/>
    <n v="11"/>
    <n v="7"/>
    <s v="นักเรียน"/>
    <s v="27"/>
    <x v="9"/>
    <x v="38"/>
    <x v="17"/>
    <x v="8"/>
    <m/>
    <d v="2024-03-21T00:00:00"/>
    <d v="2024-03-25T00:00:00"/>
    <m/>
    <d v="2024-01-06T00:00:00"/>
    <x v="12"/>
    <n v="11"/>
  </r>
  <r>
    <n v="4936"/>
    <s v="26.D.H.F."/>
    <s v="จิรเดช มราชสีห์"/>
    <m/>
    <s v="ชาย"/>
    <n v="26"/>
    <n v="11"/>
    <s v="รับจ้าง,กรรมกร"/>
    <s v="333/1-2"/>
    <x v="11"/>
    <x v="77"/>
    <x v="22"/>
    <x v="12"/>
    <m/>
    <d v="2024-03-26T00:00:00"/>
    <d v="2024-03-27T00:00:00"/>
    <m/>
    <d v="2024-01-06T00:00:00"/>
    <x v="12"/>
    <n v="12"/>
  </r>
  <r>
    <n v="4937"/>
    <s v="26.D.H.F."/>
    <s v="อภิเดช เหลาทอง"/>
    <m/>
    <s v="ชาย"/>
    <n v="16"/>
    <n v="0"/>
    <s v="นักเรียน"/>
    <s v="124"/>
    <x v="5"/>
    <x v="69"/>
    <x v="44"/>
    <x v="0"/>
    <m/>
    <d v="2024-03-28T00:00:00"/>
    <d v="2024-03-28T00:00:00"/>
    <m/>
    <d v="2024-01-06T00:00:00"/>
    <x v="12"/>
    <n v="12"/>
  </r>
  <r>
    <n v="5060"/>
    <s v="26.D.H.F."/>
    <s v="Geninus Willem Albi"/>
    <m/>
    <s v="ชาย"/>
    <n v="58"/>
    <n v="2"/>
    <s v="ไม่ทราบอาชีพ/ในปกครอง"/>
    <s v="40"/>
    <x v="10"/>
    <x v="66"/>
    <x v="42"/>
    <x v="18"/>
    <m/>
    <d v="2024-03-28T00:00:00"/>
    <d v="2024-04-01T00:00:00"/>
    <m/>
    <d v="2024-01-06T00:00:00"/>
    <x v="13"/>
    <n v="12"/>
  </r>
  <r>
    <n v="5106"/>
    <s v="66.Dengue fever"/>
    <s v="อภิชญานันท์ พรจิรวัฒน์"/>
    <m/>
    <s v="หญิง"/>
    <n v="14"/>
    <n v="5"/>
    <s v="นักเรียน"/>
    <s v="9"/>
    <x v="17"/>
    <x v="78"/>
    <x v="49"/>
    <x v="5"/>
    <m/>
    <d v="2024-04-02T00:00:00"/>
    <d v="2024-04-05T00:00:00"/>
    <m/>
    <d v="2024-01-06T00:00:00"/>
    <x v="13"/>
    <n v="13"/>
  </r>
  <r>
    <n v="5179"/>
    <s v="66.Dengue fever"/>
    <s v="ชานนท์ ทิพศาลา"/>
    <m/>
    <s v="ชาย"/>
    <n v="17"/>
    <n v="8"/>
    <s v="รับจ้าง,กรรมกร"/>
    <s v="68"/>
    <x v="1"/>
    <x v="79"/>
    <x v="49"/>
    <x v="5"/>
    <m/>
    <d v="2024-03-31T00:00:00"/>
    <d v="2024-04-07T00:00:00"/>
    <m/>
    <d v="2024-01-06T00:00:00"/>
    <x v="15"/>
    <n v="13"/>
  </r>
  <r>
    <n v="5180"/>
    <s v="66.Dengue fever"/>
    <s v="กมลทิพย์ แสงจันดา"/>
    <m/>
    <s v="หญิง"/>
    <n v="18"/>
    <n v="1"/>
    <s v="นักเรียน"/>
    <s v="96"/>
    <x v="4"/>
    <x v="80"/>
    <x v="49"/>
    <x v="5"/>
    <m/>
    <d v="2024-04-06T00:00:00"/>
    <d v="2024-04-07T00:00:00"/>
    <m/>
    <d v="2024-01-06T00:00:00"/>
    <x v="15"/>
    <n v="14"/>
  </r>
  <r>
    <n v="5282"/>
    <s v="66.Dengue fever"/>
    <s v="อาทิชา อนันตภูมิ"/>
    <m/>
    <s v="หญิง"/>
    <n v="29"/>
    <n v="8"/>
    <s v="รับจ้าง,กรรมกร"/>
    <s v="67"/>
    <x v="4"/>
    <x v="80"/>
    <x v="49"/>
    <x v="5"/>
    <m/>
    <d v="2024-04-07T00:00:00"/>
    <d v="2024-04-09T00:00:00"/>
    <m/>
    <d v="2024-01-06T00:00:00"/>
    <x v="15"/>
    <n v="14"/>
  </r>
  <r>
    <n v="5324"/>
    <s v="26.D.H.F."/>
    <s v="คำปอย นามไพร"/>
    <m/>
    <s v="หญิง"/>
    <n v="76"/>
    <n v="4"/>
    <s v="ไม่ทราบอาชีพ/ในปกครอง"/>
    <s v="49/1"/>
    <x v="4"/>
    <x v="81"/>
    <x v="50"/>
    <x v="12"/>
    <m/>
    <d v="2024-04-06T00:00:00"/>
    <d v="2024-04-09T00:00:00"/>
    <m/>
    <d v="2024-01-06T00:00:00"/>
    <x v="15"/>
    <n v="14"/>
  </r>
  <r>
    <n v="5348"/>
    <s v="66.Dengue fever"/>
    <s v="GEZINUS WILLEM ALBERT KLEIN VELDINK"/>
    <m/>
    <s v="ชาย"/>
    <n v="58"/>
    <n v="2"/>
    <s v="ไม่ทราบอาชีพ/ในปกครอง"/>
    <s v="40"/>
    <x v="10"/>
    <x v="66"/>
    <x v="42"/>
    <x v="18"/>
    <m/>
    <d v="2024-03-30T00:00:00"/>
    <d v="2024-04-01T00:00:00"/>
    <m/>
    <d v="2024-01-06T00:00:00"/>
    <x v="13"/>
    <n v="13"/>
  </r>
  <r>
    <n v="5423"/>
    <s v="26.D.H.F."/>
    <s v="ศศิประภา แพทย์เจริญ"/>
    <m/>
    <s v="หญิง"/>
    <n v="14"/>
    <n v="6"/>
    <s v="นักเรียน"/>
    <s v="27"/>
    <x v="17"/>
    <x v="82"/>
    <x v="51"/>
    <x v="5"/>
    <m/>
    <d v="2024-04-02T00:00:00"/>
    <d v="2024-04-05T00:00:00"/>
    <m/>
    <d v="2024-01-06T00:00:00"/>
    <x v="13"/>
    <n v="13"/>
  </r>
  <r>
    <n v="5424"/>
    <s v="66.Dengue fever"/>
    <s v="ประดิษ วะลัยใจ"/>
    <m/>
    <s v="ชาย"/>
    <n v="46"/>
    <n v="2"/>
    <s v="เกษตร"/>
    <s v="16"/>
    <x v="5"/>
    <x v="69"/>
    <x v="44"/>
    <x v="0"/>
    <m/>
    <d v="2024-04-05T00:00:00"/>
    <d v="2024-04-10T00:00:00"/>
    <m/>
    <d v="2024-01-06T00:00:00"/>
    <x v="15"/>
    <n v="13"/>
  </r>
  <r>
    <n v="5428"/>
    <s v="66.Dengue fever"/>
    <s v="ธนศร พลเยี่ยม"/>
    <m/>
    <s v="ชาย"/>
    <n v="11"/>
    <n v="7"/>
    <s v="นักเรียน"/>
    <s v="57"/>
    <x v="4"/>
    <x v="80"/>
    <x v="49"/>
    <x v="5"/>
    <m/>
    <d v="2024-04-05T00:00:00"/>
    <d v="2024-04-10T00:00:00"/>
    <m/>
    <d v="2024-01-06T00:00:00"/>
    <x v="15"/>
    <n v="13"/>
  </r>
  <r>
    <n v="5429"/>
    <s v="66.Dengue fever"/>
    <s v="ปกรณ์ธรรม พลเยี่ยม"/>
    <m/>
    <s v="ชาย"/>
    <n v="11"/>
    <n v="7"/>
    <s v="ไม่ทราบอาชีพ/ในปกครอง"/>
    <s v="57"/>
    <x v="4"/>
    <x v="80"/>
    <x v="49"/>
    <x v="5"/>
    <m/>
    <d v="2024-04-08T00:00:00"/>
    <d v="2024-04-11T00:00:00"/>
    <m/>
    <d v="2024-01-06T00:00:00"/>
    <x v="15"/>
    <n v="14"/>
  </r>
  <r>
    <n v="5471"/>
    <s v="26.D.H.F."/>
    <s v="ปนัตพงษ์ สัตยไพศาล"/>
    <m/>
    <s v="ชาย"/>
    <n v="37"/>
    <n v="6"/>
    <s v="ค้าขาย"/>
    <s v="559"/>
    <x v="9"/>
    <x v="83"/>
    <x v="12"/>
    <x v="8"/>
    <m/>
    <d v="2024-04-04T00:00:00"/>
    <d v="2024-04-09T00:00:00"/>
    <m/>
    <d v="2024-01-06T00:00:00"/>
    <x v="15"/>
    <n v="13"/>
  </r>
  <r>
    <n v="5476"/>
    <s v="66.Dengue fever"/>
    <s v="ศิริกัญญา ทิพอาจ"/>
    <m/>
    <s v="หญิง"/>
    <n v="10"/>
    <n v="5"/>
    <s v="ไม่ทราบอาชีพ/ในปกครอง"/>
    <s v="19"/>
    <x v="1"/>
    <x v="79"/>
    <x v="49"/>
    <x v="5"/>
    <m/>
    <d v="2024-04-08T00:00:00"/>
    <d v="2024-04-12T00:00:00"/>
    <m/>
    <d v="2024-01-06T00:00:00"/>
    <x v="15"/>
    <n v="14"/>
  </r>
  <r>
    <n v="5591"/>
    <s v="66.Dengue fever"/>
    <s v="เมธี แซ่เตีย"/>
    <m/>
    <s v="ชาย"/>
    <n v="14"/>
    <n v="1"/>
    <s v="นักเรียน"/>
    <s v="3"/>
    <x v="1"/>
    <x v="79"/>
    <x v="49"/>
    <x v="5"/>
    <m/>
    <d v="2024-04-13T00:00:00"/>
    <d v="2024-04-15T00:00:00"/>
    <m/>
    <d v="2024-01-06T00:00:00"/>
    <x v="16"/>
    <n v="15"/>
  </r>
  <r>
    <n v="5601"/>
    <s v="26.D.H.F."/>
    <s v="วีรศักดิ์ มูลมณี"/>
    <m/>
    <s v="ชาย"/>
    <n v="30"/>
    <n v="5"/>
    <s v="นักเรียน"/>
    <s v="184"/>
    <x v="18"/>
    <x v="84"/>
    <x v="4"/>
    <x v="2"/>
    <m/>
    <d v="2024-04-15T00:00:00"/>
    <d v="2024-04-15T00:00:00"/>
    <m/>
    <d v="2024-01-06T00:00:00"/>
    <x v="16"/>
    <n v="15"/>
  </r>
  <r>
    <n v="5665"/>
    <s v="26.D.H.F."/>
    <s v="ณัฐวุฒิ ทองเกลี้ยง"/>
    <m/>
    <s v="ชาย"/>
    <n v="12"/>
    <n v="7"/>
    <s v="นักเรียน"/>
    <s v="127"/>
    <x v="7"/>
    <x v="35"/>
    <x v="10"/>
    <x v="6"/>
    <m/>
    <d v="2024-04-13T00:00:00"/>
    <d v="2024-04-13T00:00:00"/>
    <m/>
    <d v="2024-01-06T00:00:00"/>
    <x v="16"/>
    <n v="15"/>
  </r>
  <r>
    <n v="5666"/>
    <s v="66.Dengue fever"/>
    <s v="วริศยา เฟื่องขจร"/>
    <m/>
    <s v="หญิง"/>
    <n v="13"/>
    <n v="7"/>
    <s v="งานบ้าน"/>
    <s v="147"/>
    <x v="4"/>
    <x v="85"/>
    <x v="46"/>
    <x v="0"/>
    <m/>
    <d v="2024-04-12T00:00:00"/>
    <d v="2024-04-12T00:00:00"/>
    <m/>
    <d v="2024-01-06T00:00:00"/>
    <x v="15"/>
    <n v="14"/>
  </r>
  <r>
    <n v="5669"/>
    <s v="66.Dengue fever"/>
    <s v="ศิริขวัญ โอชาผล"/>
    <m/>
    <s v="หญิง"/>
    <n v="30"/>
    <n v="8"/>
    <s v="ไม่ทราบอาชีพ/ในปกครอง"/>
    <s v="251"/>
    <x v="6"/>
    <x v="86"/>
    <x v="46"/>
    <x v="0"/>
    <m/>
    <d v="2024-04-16T00:00:00"/>
    <d v="2024-04-16T00:00:00"/>
    <m/>
    <d v="2024-01-06T00:00:00"/>
    <x v="16"/>
    <n v="15"/>
  </r>
  <r>
    <n v="5718"/>
    <s v="26.D.H.F."/>
    <s v="กุลธิดา ทองหอม"/>
    <m/>
    <s v="หญิง"/>
    <n v="10"/>
    <n v="1"/>
    <s v="ไม่ทราบอาชีพ/ในปกครอง"/>
    <s v="65"/>
    <x v="7"/>
    <x v="35"/>
    <x v="10"/>
    <x v="6"/>
    <m/>
    <d v="2024-04-11T00:00:00"/>
    <d v="2024-04-15T00:00:00"/>
    <m/>
    <d v="2024-01-06T00:00:00"/>
    <x v="16"/>
    <n v="14"/>
  </r>
  <r>
    <n v="5847"/>
    <s v="66.Dengue fever"/>
    <s v="ชลดา บุญชัยมาตย์"/>
    <m/>
    <s v="หญิง"/>
    <n v="58"/>
    <n v="8"/>
    <s v="รับจ้าง,กรรมกร"/>
    <s v="159"/>
    <x v="10"/>
    <x v="87"/>
    <x v="52"/>
    <x v="15"/>
    <m/>
    <d v="2024-04-11T00:00:00"/>
    <d v="2024-04-11T00:00:00"/>
    <m/>
    <d v="2024-01-06T00:00:00"/>
    <x v="15"/>
    <n v="14"/>
  </r>
  <r>
    <n v="5848"/>
    <s v="66.Dengue fever"/>
    <s v="ก้องภพ ใจช่วง"/>
    <m/>
    <s v="ชาย"/>
    <n v="12"/>
    <n v="8"/>
    <s v="ไม่ทราบอาชีพ/ในปกครอง"/>
    <s v="106"/>
    <x v="8"/>
    <x v="88"/>
    <x v="47"/>
    <x v="11"/>
    <m/>
    <d v="2024-04-09T00:00:00"/>
    <d v="2024-04-10T00:00:00"/>
    <m/>
    <d v="2024-01-06T00:00:00"/>
    <x v="15"/>
    <n v="14"/>
  </r>
  <r>
    <n v="5849"/>
    <s v="66.Dengue fever"/>
    <s v="ศิลป์สุรสีห์ ปิยะรัตน์"/>
    <m/>
    <s v="ชาย"/>
    <n v="29"/>
    <n v="2"/>
    <s v="อื่นๆ"/>
    <s v="2"/>
    <x v="9"/>
    <x v="38"/>
    <x v="17"/>
    <x v="8"/>
    <m/>
    <d v="2024-04-03T00:00:00"/>
    <d v="2024-04-05T00:00:00"/>
    <m/>
    <d v="2024-01-06T00:00:00"/>
    <x v="13"/>
    <n v="13"/>
  </r>
  <r>
    <n v="5850"/>
    <s v="66.Dengue fever"/>
    <s v="หงส์ลดา แพงกัญญา"/>
    <m/>
    <s v="หญิง"/>
    <n v="28"/>
    <n v="8"/>
    <s v="รับจ้าง,กรรมกร"/>
    <s v="119"/>
    <x v="9"/>
    <x v="38"/>
    <x v="17"/>
    <x v="8"/>
    <m/>
    <d v="2024-04-04T00:00:00"/>
    <d v="2024-04-06T00:00:00"/>
    <m/>
    <d v="2024-01-06T00:00:00"/>
    <x v="15"/>
    <n v="13"/>
  </r>
  <r>
    <n v="5854"/>
    <s v="66.Dengue fever"/>
    <s v="ศิริลักษณ์ หงษ์หนองหว้า"/>
    <m/>
    <s v="หญิง"/>
    <n v="24"/>
    <n v="0"/>
    <s v="รับจ้าง,กรรมกร"/>
    <s v="64"/>
    <x v="15"/>
    <x v="30"/>
    <x v="12"/>
    <x v="8"/>
    <m/>
    <d v="2024-04-04T00:00:00"/>
    <d v="2024-04-09T00:00:00"/>
    <m/>
    <d v="2024-01-06T00:00:00"/>
    <x v="15"/>
    <n v="13"/>
  </r>
  <r>
    <n v="5863"/>
    <s v="66.Dengue fever"/>
    <s v="นวรัตน์ สวัสนะที"/>
    <m/>
    <s v="หญิง"/>
    <n v="14"/>
    <n v="7"/>
    <s v="ไม่ทราบอาชีพ/ในปกครอง"/>
    <s v="189"/>
    <x v="4"/>
    <x v="85"/>
    <x v="46"/>
    <x v="0"/>
    <m/>
    <d v="2024-04-13T00:00:00"/>
    <d v="2024-04-17T00:00:00"/>
    <m/>
    <d v="2024-01-06T00:00:00"/>
    <x v="16"/>
    <n v="15"/>
  </r>
  <r>
    <n v="5870"/>
    <s v="26.D.H.F."/>
    <s v="ชลดา ทองศรี"/>
    <m/>
    <s v="หญิง"/>
    <n v="57"/>
    <n v="11"/>
    <s v="เกษตร"/>
    <s v="126"/>
    <x v="5"/>
    <x v="69"/>
    <x v="44"/>
    <x v="0"/>
    <m/>
    <d v="2024-04-06T00:00:00"/>
    <d v="2024-04-11T00:00:00"/>
    <m/>
    <d v="2024-01-06T00:00:00"/>
    <x v="15"/>
    <n v="14"/>
  </r>
  <r>
    <n v="5903"/>
    <s v="66.Dengue fever"/>
    <s v="เพียงขวัญ ศรีชนะ"/>
    <m/>
    <s v="หญิง"/>
    <n v="10"/>
    <n v="9"/>
    <s v="นักเรียน"/>
    <s v="113"/>
    <x v="3"/>
    <x v="74"/>
    <x v="46"/>
    <x v="0"/>
    <m/>
    <d v="2024-04-18T00:00:00"/>
    <d v="2024-04-18T00:00:00"/>
    <m/>
    <d v="2024-01-06T00:00:00"/>
    <x v="16"/>
    <n v="15"/>
  </r>
  <r>
    <n v="5911"/>
    <s v="66.Dengue fever"/>
    <s v="ธีรพล ผักขเชด"/>
    <m/>
    <s v="ชาย"/>
    <n v="12"/>
    <n v="9"/>
    <s v="ไม่ทราบอาชีพ/ในปกครอง"/>
    <s v="87"/>
    <x v="7"/>
    <x v="35"/>
    <x v="10"/>
    <x v="6"/>
    <m/>
    <d v="2024-04-13T00:00:00"/>
    <d v="2024-04-15T00:00:00"/>
    <m/>
    <d v="2024-01-06T00:00:00"/>
    <x v="16"/>
    <n v="15"/>
  </r>
  <r>
    <n v="5923"/>
    <s v="26.D.H.F."/>
    <s v="ธนวัฒน์ แสงเฉวตร"/>
    <m/>
    <s v="ชาย"/>
    <n v="11"/>
    <n v="8"/>
    <s v="ไม่ทราบอาชีพ/ในปกครอง"/>
    <s v="36"/>
    <x v="5"/>
    <x v="32"/>
    <x v="42"/>
    <x v="18"/>
    <m/>
    <d v="2024-04-16T00:00:00"/>
    <d v="2024-04-13T00:00:00"/>
    <m/>
    <d v="2024-01-06T00:00:00"/>
    <x v="16"/>
    <n v="15"/>
  </r>
  <r>
    <n v="5960"/>
    <s v="66.Dengue fever"/>
    <s v="ชานน จันทร์มณี"/>
    <m/>
    <s v="ชาย"/>
    <n v="14"/>
    <n v="7"/>
    <s v="นักเรียน"/>
    <s v="63"/>
    <x v="8"/>
    <x v="20"/>
    <x v="10"/>
    <x v="6"/>
    <m/>
    <d v="2024-04-19T00:00:00"/>
    <d v="2024-04-19T00:00:00"/>
    <m/>
    <d v="2024-01-06T00:00:00"/>
    <x v="16"/>
    <n v="15"/>
  </r>
  <r>
    <n v="6063"/>
    <s v="66.Dengue fever"/>
    <s v="ศศินิภาศ์ ชันพรมมา"/>
    <m/>
    <s v="หญิง"/>
    <n v="11"/>
    <n v="1"/>
    <s v="นักเรียน"/>
    <s v="83"/>
    <x v="4"/>
    <x v="80"/>
    <x v="49"/>
    <x v="5"/>
    <m/>
    <d v="2024-04-16T00:00:00"/>
    <d v="2024-04-21T00:00:00"/>
    <m/>
    <d v="2024-01-06T00:00:00"/>
    <x v="17"/>
    <n v="15"/>
  </r>
  <r>
    <n v="6064"/>
    <s v="66.Dengue fever"/>
    <s v="เทียนแก้ว ปีไธสง"/>
    <m/>
    <s v="หญิง"/>
    <n v="21"/>
    <n v="5"/>
    <s v="รับจ้าง,กรรมกร"/>
    <s v="95"/>
    <x v="17"/>
    <x v="82"/>
    <x v="51"/>
    <x v="5"/>
    <m/>
    <d v="2024-04-18T00:00:00"/>
    <d v="2024-04-21T00:00:00"/>
    <m/>
    <d v="2024-01-06T00:00:00"/>
    <x v="17"/>
    <n v="15"/>
  </r>
  <r>
    <n v="6083"/>
    <s v="66.Dengue fever"/>
    <s v="ชลดา แสงสว่าง"/>
    <m/>
    <s v="หญิง"/>
    <n v="36"/>
    <n v="8"/>
    <s v="รับจ้าง,กรรมกร"/>
    <s v="121"/>
    <x v="1"/>
    <x v="79"/>
    <x v="49"/>
    <x v="5"/>
    <m/>
    <d v="2024-04-18T00:00:00"/>
    <d v="2024-04-21T00:00:00"/>
    <m/>
    <d v="2024-01-06T00:00:00"/>
    <x v="17"/>
    <n v="15"/>
  </r>
  <r>
    <n v="6109"/>
    <s v="26.D.H.F."/>
    <s v="ธัญรดา แสนสุพรรณ"/>
    <m/>
    <s v="หญิง"/>
    <n v="19"/>
    <n v="10"/>
    <s v="นักเรียน"/>
    <s v="34"/>
    <x v="5"/>
    <x v="69"/>
    <x v="44"/>
    <x v="0"/>
    <m/>
    <d v="2024-04-11T00:00:00"/>
    <d v="2024-04-14T00:00:00"/>
    <m/>
    <d v="2024-01-06T00:00:00"/>
    <x v="16"/>
    <n v="14"/>
  </r>
  <r>
    <n v="6141"/>
    <s v="26.D.H.F."/>
    <s v="อนุธิดา พรหมพักตร"/>
    <m/>
    <s v="หญิง"/>
    <n v="12"/>
    <n v="7"/>
    <s v="นักเรียน"/>
    <s v="155"/>
    <x v="8"/>
    <x v="89"/>
    <x v="50"/>
    <x v="12"/>
    <m/>
    <d v="2024-04-20T00:00:00"/>
    <d v="2024-04-21T00:00:00"/>
    <m/>
    <d v="2024-01-06T00:00:00"/>
    <x v="17"/>
    <n v="16"/>
  </r>
  <r>
    <n v="6153"/>
    <s v="66.Dengue fever"/>
    <s v="ทิพวรรณ หนองขุ่นสาร"/>
    <m/>
    <s v="หญิง"/>
    <n v="25"/>
    <n v="0"/>
    <s v="เกษตร"/>
    <s v="187"/>
    <x v="5"/>
    <x v="69"/>
    <x v="44"/>
    <x v="0"/>
    <m/>
    <d v="2024-04-17T00:00:00"/>
    <d v="2024-04-20T00:00:00"/>
    <m/>
    <d v="2024-01-06T00:00:00"/>
    <x v="17"/>
    <n v="15"/>
  </r>
  <r>
    <n v="6165"/>
    <s v="26.D.H.F."/>
    <s v="เสาวคนธ์ โคตพรม"/>
    <m/>
    <s v="หญิง"/>
    <n v="23"/>
    <n v="7"/>
    <s v="ข้าราชการ"/>
    <s v="35"/>
    <x v="3"/>
    <x v="74"/>
    <x v="46"/>
    <x v="0"/>
    <m/>
    <d v="2024-04-22T00:00:00"/>
    <d v="2024-04-22T00:00:00"/>
    <m/>
    <d v="2024-01-06T00:00:00"/>
    <x v="17"/>
    <n v="16"/>
  </r>
  <r>
    <n v="6336"/>
    <s v="26.D.H.F."/>
    <s v="พีรวิชญ์ กัญญาคำ"/>
    <m/>
    <s v="ชาย"/>
    <n v="15"/>
    <n v="3"/>
    <s v="นักเรียน"/>
    <s v="90"/>
    <x v="7"/>
    <x v="64"/>
    <x v="48"/>
    <x v="8"/>
    <m/>
    <d v="2024-04-18T00:00:00"/>
    <d v="2024-04-19T00:00:00"/>
    <m/>
    <d v="2024-01-06T00:00:00"/>
    <x v="16"/>
    <n v="15"/>
  </r>
  <r>
    <n v="6342"/>
    <s v="66.Dengue fever"/>
    <s v="ปัญญาภา มงคลแก่นทราย"/>
    <m/>
    <s v="หญิง"/>
    <n v="7"/>
    <n v="10"/>
    <s v="นักเรียน"/>
    <s v="45"/>
    <x v="0"/>
    <x v="90"/>
    <x v="0"/>
    <x v="12"/>
    <m/>
    <d v="2024-04-18T00:00:00"/>
    <d v="2024-04-21T00:00:00"/>
    <m/>
    <d v="2024-01-06T00:00:00"/>
    <x v="17"/>
    <n v="15"/>
  </r>
  <r>
    <n v="6418"/>
    <s v="26.D.H.F."/>
    <s v="ณัฏฐกิตติ์ วงศ์ไชยา"/>
    <m/>
    <s v="ชาย"/>
    <n v="9"/>
    <n v="8"/>
    <s v="ไม่ทราบอาชีพ/ในปกครอง"/>
    <s v="166"/>
    <x v="3"/>
    <x v="74"/>
    <x v="46"/>
    <x v="0"/>
    <m/>
    <d v="2024-04-21T00:00:00"/>
    <d v="2024-04-24T00:00:00"/>
    <m/>
    <d v="2024-01-06T00:00:00"/>
    <x v="17"/>
    <n v="16"/>
  </r>
  <r>
    <n v="6420"/>
    <s v="26.D.H.F."/>
    <s v="กัญจนา ท้าวบุตร"/>
    <m/>
    <s v="หญิง"/>
    <n v="45"/>
    <n v="5"/>
    <s v="รับจ้าง,กรรมกร"/>
    <s v="104"/>
    <x v="4"/>
    <x v="80"/>
    <x v="49"/>
    <x v="5"/>
    <m/>
    <d v="2024-04-20T00:00:00"/>
    <d v="2024-04-24T00:00:00"/>
    <m/>
    <d v="2024-01-06T00:00:00"/>
    <x v="17"/>
    <n v="16"/>
  </r>
  <r>
    <n v="6423"/>
    <s v="66.Dengue fever"/>
    <s v="ชยันต์ มะณี"/>
    <m/>
    <s v="ชาย"/>
    <n v="11"/>
    <n v="10"/>
    <s v="นักเรียน"/>
    <s v="68"/>
    <x v="1"/>
    <x v="79"/>
    <x v="49"/>
    <x v="5"/>
    <m/>
    <d v="2024-04-21T00:00:00"/>
    <d v="2024-04-25T00:00:00"/>
    <m/>
    <d v="2024-01-06T00:00:00"/>
    <x v="17"/>
    <n v="16"/>
  </r>
  <r>
    <n v="6563"/>
    <s v="26.D.H.F."/>
    <s v="ประภาวดี สังฆมณี"/>
    <m/>
    <s v="หญิง"/>
    <n v="28"/>
    <n v="3"/>
    <s v="รับจ้าง,กรรมกร"/>
    <s v="196"/>
    <x v="5"/>
    <x v="91"/>
    <x v="53"/>
    <x v="12"/>
    <m/>
    <d v="2024-04-19T00:00:00"/>
    <d v="2024-04-22T00:00:00"/>
    <m/>
    <d v="2024-01-06T00:00:00"/>
    <x v="17"/>
    <n v="15"/>
  </r>
  <r>
    <n v="6647"/>
    <s v="66.Dengue fever"/>
    <s v="ภาวิณี ชอบบุญ"/>
    <m/>
    <s v="หญิง"/>
    <n v="16"/>
    <n v="9"/>
    <s v="นักเรียน"/>
    <s v="33"/>
    <x v="17"/>
    <x v="92"/>
    <x v="54"/>
    <x v="0"/>
    <m/>
    <d v="2024-04-21T00:00:00"/>
    <d v="2024-04-26T00:00:00"/>
    <m/>
    <d v="2024-01-06T00:00:00"/>
    <x v="17"/>
    <n v="16"/>
  </r>
  <r>
    <n v="6690"/>
    <s v="26.D.H.F."/>
    <s v="นิธิพร นิลไชย์"/>
    <m/>
    <s v="หญิง"/>
    <n v="27"/>
    <n v="11"/>
    <s v="อื่นๆ"/>
    <s v="202"/>
    <x v="5"/>
    <x v="69"/>
    <x v="44"/>
    <x v="0"/>
    <m/>
    <d v="2024-04-17T00:00:00"/>
    <d v="2024-04-24T00:00:00"/>
    <m/>
    <d v="2024-01-06T00:00:00"/>
    <x v="17"/>
    <n v="15"/>
  </r>
  <r>
    <n v="6710"/>
    <s v="66.Dengue fever"/>
    <s v="กมลชนก กะตะโท"/>
    <m/>
    <s v="หญิง"/>
    <n v="9"/>
    <n v="6"/>
    <s v="ไม่ทราบอาชีพ/ในปกครอง"/>
    <s v="147"/>
    <x v="1"/>
    <x v="93"/>
    <x v="55"/>
    <x v="14"/>
    <m/>
    <d v="2024-04-27T00:00:00"/>
    <d v="2024-04-27T00:00:00"/>
    <m/>
    <d v="2024-01-06T00:00:00"/>
    <x v="18"/>
    <n v="17"/>
  </r>
  <r>
    <n v="6729"/>
    <s v="26.D.H.F."/>
    <s v="จารวี สินภักดี"/>
    <m/>
    <s v="หญิง"/>
    <n v="3"/>
    <n v="4"/>
    <s v="ไม่ทราบอาชีพ/ในปกครอง"/>
    <s v="160"/>
    <x v="4"/>
    <x v="85"/>
    <x v="46"/>
    <x v="0"/>
    <m/>
    <d v="2024-04-22T00:00:00"/>
    <d v="2024-04-26T00:00:00"/>
    <m/>
    <d v="2024-01-06T00:00:00"/>
    <x v="17"/>
    <n v="16"/>
  </r>
  <r>
    <n v="6786"/>
    <s v="66.Dengue fever"/>
    <s v="ภานุเดช โพโสลี"/>
    <m/>
    <s v="ชาย"/>
    <n v="24"/>
    <n v="8"/>
    <s v="นักเรียน"/>
    <s v="9/1"/>
    <x v="10"/>
    <x v="94"/>
    <x v="56"/>
    <x v="2"/>
    <m/>
    <d v="2024-04-25T00:00:00"/>
    <d v="2024-04-29T00:00:00"/>
    <m/>
    <d v="2024-01-06T00:00:00"/>
    <x v="18"/>
    <n v="16"/>
  </r>
  <r>
    <n v="6903"/>
    <s v="66.Dengue fever"/>
    <s v="จิรภัทร ศรศาสตร์"/>
    <m/>
    <s v="ชาย"/>
    <n v="10"/>
    <n v="11"/>
    <s v="ไม่ทราบอาชีพ/ในปกครอง"/>
    <s v="225"/>
    <x v="9"/>
    <x v="83"/>
    <x v="12"/>
    <x v="8"/>
    <m/>
    <d v="2024-04-13T00:00:00"/>
    <d v="2024-04-18T00:00:00"/>
    <m/>
    <d v="2024-01-06T00:00:00"/>
    <x v="16"/>
    <n v="15"/>
  </r>
  <r>
    <n v="6906"/>
    <s v="66.Dengue fever"/>
    <s v="ศราวิน สุขแสวง"/>
    <m/>
    <s v="ชาย"/>
    <n v="11"/>
    <n v="10"/>
    <s v="ไม่ทราบอาชีพ/ในปกครอง"/>
    <s v="77"/>
    <x v="15"/>
    <x v="30"/>
    <x v="12"/>
    <x v="8"/>
    <m/>
    <d v="2024-04-17T00:00:00"/>
    <d v="2024-04-22T00:00:00"/>
    <m/>
    <d v="2024-01-06T00:00:00"/>
    <x v="17"/>
    <n v="15"/>
  </r>
  <r>
    <n v="6910"/>
    <s v="66.Dengue fever"/>
    <s v="ระดม สุขแสวง"/>
    <m/>
    <s v="ชาย"/>
    <n v="50"/>
    <n v="2"/>
    <s v="อื่นๆ"/>
    <s v="77"/>
    <x v="15"/>
    <x v="30"/>
    <x v="12"/>
    <x v="8"/>
    <m/>
    <d v="2024-04-21T00:00:00"/>
    <d v="2024-04-24T00:00:00"/>
    <m/>
    <d v="2024-01-06T00:00:00"/>
    <x v="17"/>
    <n v="16"/>
  </r>
  <r>
    <n v="6911"/>
    <s v="66.Dengue fever"/>
    <s v="วิชุดา แก้วสมบัติ"/>
    <m/>
    <s v="หญิง"/>
    <n v="18"/>
    <n v="1"/>
    <s v="ไม่ทราบอาชีพ/ในปกครอง"/>
    <s v="120"/>
    <x v="2"/>
    <x v="95"/>
    <x v="57"/>
    <x v="8"/>
    <m/>
    <d v="2024-04-22T00:00:00"/>
    <d v="2024-04-25T00:00:00"/>
    <m/>
    <d v="2024-01-06T00:00:00"/>
    <x v="17"/>
    <n v="16"/>
  </r>
  <r>
    <n v="6912"/>
    <s v="66.Dengue fever"/>
    <s v="หนึ่งฤทัย สินเนือง"/>
    <m/>
    <s v="หญิง"/>
    <n v="31"/>
    <n v="4"/>
    <s v="อื่นๆ"/>
    <s v="4"/>
    <x v="9"/>
    <x v="38"/>
    <x v="17"/>
    <x v="8"/>
    <m/>
    <d v="2024-04-19T00:00:00"/>
    <d v="2024-04-22T00:00:00"/>
    <m/>
    <d v="2024-01-06T00:00:00"/>
    <x v="17"/>
    <n v="15"/>
  </r>
  <r>
    <n v="6914"/>
    <s v="66.Dengue fever"/>
    <s v="ณัฎฐา สุขแสวง"/>
    <m/>
    <s v="หญิง"/>
    <n v="14"/>
    <n v="8"/>
    <s v="ไม่ทราบอาชีพ/ในปกครอง"/>
    <s v="77"/>
    <x v="15"/>
    <x v="30"/>
    <x v="12"/>
    <x v="8"/>
    <m/>
    <d v="2024-04-19T00:00:00"/>
    <d v="2024-04-22T00:00:00"/>
    <m/>
    <d v="2024-01-06T00:00:00"/>
    <x v="17"/>
    <n v="15"/>
  </r>
  <r>
    <n v="6927"/>
    <s v="66.Dengue fever"/>
    <s v="สราวุฒ อบอุ่น"/>
    <m/>
    <s v="ชาย"/>
    <n v="14"/>
    <n v="10"/>
    <s v="ไม่ทราบอาชีพ/ในปกครอง"/>
    <s v="28"/>
    <x v="15"/>
    <x v="30"/>
    <x v="12"/>
    <x v="8"/>
    <m/>
    <d v="2024-04-17T00:00:00"/>
    <d v="2024-04-17T00:00:00"/>
    <m/>
    <d v="2024-01-06T00:00:00"/>
    <x v="16"/>
    <n v="15"/>
  </r>
  <r>
    <n v="6936"/>
    <s v="66.Dengue fever"/>
    <s v="ชลธิชา ใจตรง"/>
    <m/>
    <s v="หญิง"/>
    <n v="13"/>
    <n v="4"/>
    <s v="ไม่ทราบอาชีพ/ในปกครอง"/>
    <s v="376"/>
    <x v="9"/>
    <x v="83"/>
    <x v="12"/>
    <x v="8"/>
    <m/>
    <d v="2024-04-17T00:00:00"/>
    <d v="2024-04-17T00:00:00"/>
    <m/>
    <d v="2024-01-06T00:00:00"/>
    <x v="16"/>
    <n v="15"/>
  </r>
  <r>
    <n v="6984"/>
    <s v="66.Dengue fever"/>
    <s v="ธีรภัทร์ เพชรคีรีสกุล"/>
    <m/>
    <s v="ชาย"/>
    <n v="14"/>
    <n v="8"/>
    <s v="นักเรียน"/>
    <s v="8"/>
    <x v="4"/>
    <x v="80"/>
    <x v="49"/>
    <x v="5"/>
    <m/>
    <d v="2024-04-27T00:00:00"/>
    <d v="2024-05-01T00:00:00"/>
    <m/>
    <d v="2024-01-06T00:00:00"/>
    <x v="18"/>
    <n v="17"/>
  </r>
  <r>
    <n v="7003"/>
    <s v="26.D.H.F."/>
    <s v="ธณะชัย พัฒนาศูร"/>
    <m/>
    <s v="ชาย"/>
    <n v="18"/>
    <n v="3"/>
    <s v="นักเรียน"/>
    <s v="19"/>
    <x v="6"/>
    <x v="65"/>
    <x v="58"/>
    <x v="9"/>
    <m/>
    <d v="2024-04-12T00:00:00"/>
    <d v="2024-04-13T00:00:00"/>
    <m/>
    <d v="2024-01-06T00:00:00"/>
    <x v="16"/>
    <n v="14"/>
  </r>
  <r>
    <n v="7067"/>
    <s v="66.Dengue fever"/>
    <s v="นฤบดินทร์   บุตรสาสินธุ์"/>
    <m/>
    <s v="ชาย"/>
    <n v="6"/>
    <n v="4"/>
    <s v="ไม่ทราบอาชีพ/ในปกครอง"/>
    <s v="64"/>
    <x v="10"/>
    <x v="96"/>
    <x v="59"/>
    <x v="15"/>
    <m/>
    <d v="2024-04-27T00:00:00"/>
    <d v="2024-04-27T00:00:00"/>
    <m/>
    <d v="2024-01-06T00:00:00"/>
    <x v="18"/>
    <n v="17"/>
  </r>
  <r>
    <n v="7196"/>
    <s v="26.D.H.F."/>
    <s v="รุจิรา บุญโนนแต้"/>
    <m/>
    <s v="หญิง"/>
    <n v="24"/>
    <n v="10"/>
    <s v="นักเรียน"/>
    <s v="1"/>
    <x v="14"/>
    <x v="97"/>
    <x v="3"/>
    <x v="0"/>
    <m/>
    <d v="2024-04-26T00:00:00"/>
    <d v="2024-05-01T00:00:00"/>
    <m/>
    <d v="2024-01-06T00:00:00"/>
    <x v="18"/>
    <n v="16"/>
  </r>
  <r>
    <n v="7412"/>
    <s v="66.Dengue fever"/>
    <s v="ธีรดา เพชรคีรีสกุล"/>
    <m/>
    <s v="หญิง"/>
    <n v="10"/>
    <n v="2"/>
    <s v="นักเรียน"/>
    <s v="8"/>
    <x v="4"/>
    <x v="80"/>
    <x v="49"/>
    <x v="5"/>
    <m/>
    <d v="2024-05-04T00:00:00"/>
    <d v="2024-05-07T00:00:00"/>
    <m/>
    <d v="2024-01-06T00:00:00"/>
    <x v="19"/>
    <n v="18"/>
  </r>
  <r>
    <n v="7433"/>
    <s v="26.D.H.F."/>
    <s v="สมไชย ศรีหาวงศ์"/>
    <m/>
    <s v="ชาย"/>
    <n v="67"/>
    <n v="0"/>
    <s v="เกษตร"/>
    <s v="104/3"/>
    <x v="2"/>
    <x v="98"/>
    <x v="9"/>
    <x v="2"/>
    <m/>
    <d v="2024-05-02T00:00:00"/>
    <d v="2024-05-03T00:00:00"/>
    <m/>
    <d v="2024-01-06T00:00:00"/>
    <x v="18"/>
    <n v="17"/>
  </r>
  <r>
    <n v="7542"/>
    <s v="66.Dengue fever"/>
    <s v="ฐิติคุณ สุนทรโชติ"/>
    <m/>
    <s v="ชาย"/>
    <n v="13"/>
    <n v="9"/>
    <s v="นักเรียน"/>
    <s v="9"/>
    <x v="1"/>
    <x v="99"/>
    <x v="0"/>
    <x v="12"/>
    <m/>
    <d v="2024-04-26T00:00:00"/>
    <d v="2024-05-01T00:00:00"/>
    <m/>
    <d v="2024-01-06T00:00:00"/>
    <x v="18"/>
    <n v="16"/>
  </r>
  <r>
    <n v="7567"/>
    <s v="66.Dengue fever"/>
    <s v="สุรวุฒิ โคตุเคน"/>
    <m/>
    <s v="ชาย"/>
    <n v="20"/>
    <n v="9"/>
    <s v="นักเรียน"/>
    <s v="111"/>
    <x v="1"/>
    <x v="79"/>
    <x v="49"/>
    <x v="5"/>
    <m/>
    <d v="2024-05-02T00:00:00"/>
    <d v="2024-05-05T00:00:00"/>
    <m/>
    <d v="2024-01-06T00:00:00"/>
    <x v="19"/>
    <n v="17"/>
  </r>
  <r>
    <n v="7755"/>
    <s v="66.Dengue fever"/>
    <s v="ทักษ์ดนัย สหัสนา"/>
    <m/>
    <s v="ชาย"/>
    <n v="16"/>
    <n v="10"/>
    <s v="นักเรียน"/>
    <s v="115"/>
    <x v="8"/>
    <x v="88"/>
    <x v="47"/>
    <x v="11"/>
    <m/>
    <d v="2024-05-10T00:00:00"/>
    <d v="2024-05-10T00:00:00"/>
    <m/>
    <d v="2024-01-06T00:00:00"/>
    <x v="19"/>
    <n v="18"/>
  </r>
  <r>
    <n v="7892"/>
    <s v="26.D.H.F."/>
    <s v="ธีระพงศ์ ประกลาง"/>
    <m/>
    <s v="ชาย"/>
    <n v="35"/>
    <n v="9"/>
    <s v="รับจ้าง,กรรมกร"/>
    <s v="132"/>
    <x v="5"/>
    <x v="100"/>
    <x v="50"/>
    <x v="12"/>
    <m/>
    <d v="2024-05-02T00:00:00"/>
    <d v="2024-05-06T00:00:00"/>
    <m/>
    <d v="2024-01-06T00:00:00"/>
    <x v="19"/>
    <n v="17"/>
  </r>
  <r>
    <n v="7951"/>
    <s v="66.Dengue fever"/>
    <s v="นิธิกร อ่อนพุทธา"/>
    <m/>
    <s v="ชาย"/>
    <n v="8"/>
    <n v="2"/>
    <s v="นักเรียน"/>
    <s v="158"/>
    <x v="6"/>
    <x v="86"/>
    <x v="46"/>
    <x v="0"/>
    <m/>
    <d v="2024-05-11T00:00:00"/>
    <d v="2024-05-11T00:00:00"/>
    <m/>
    <d v="2024-01-06T00:00:00"/>
    <x v="20"/>
    <n v="19"/>
  </r>
  <r>
    <n v="8069"/>
    <s v="66.Dengue fever"/>
    <s v="อำนวย สุวรรณวงค์"/>
    <m/>
    <s v="ชาย"/>
    <n v="52"/>
    <n v="4"/>
    <s v="เกษตร"/>
    <s v="23"/>
    <x v="5"/>
    <x v="101"/>
    <x v="36"/>
    <x v="8"/>
    <m/>
    <d v="2024-05-05T00:00:00"/>
    <d v="2024-05-12T00:00:00"/>
    <m/>
    <d v="2024-01-06T00:00:00"/>
    <x v="20"/>
    <n v="18"/>
  </r>
  <r>
    <n v="8097"/>
    <s v="26.D.H.F."/>
    <s v="ณัฐพล ขาวสำอางค์"/>
    <m/>
    <s v="ชาย"/>
    <n v="27"/>
    <n v="8"/>
    <s v="ทหาร,ตำรวจ"/>
    <s v="81"/>
    <x v="12"/>
    <x v="102"/>
    <x v="46"/>
    <x v="0"/>
    <m/>
    <d v="2024-05-13T00:00:00"/>
    <d v="2024-05-13T00:00:00"/>
    <m/>
    <d v="2024-01-06T00:00:00"/>
    <x v="20"/>
    <n v="19"/>
  </r>
  <r>
    <n v="8162"/>
    <s v="26.D.H.F."/>
    <s v="สุทัศน์ ลาดหนองขุ่น"/>
    <m/>
    <s v="ชาย"/>
    <n v="40"/>
    <n v="8"/>
    <s v="เกษตร"/>
    <s v="112"/>
    <x v="5"/>
    <x v="69"/>
    <x v="44"/>
    <x v="0"/>
    <m/>
    <d v="2024-05-10T00:00:00"/>
    <d v="2024-05-12T00:00:00"/>
    <m/>
    <d v="2024-01-06T00:00:00"/>
    <x v="20"/>
    <n v="18"/>
  </r>
  <r>
    <n v="8164"/>
    <s v="66.Dengue fever"/>
    <s v="ภูริทัต แก้วเรือง"/>
    <m/>
    <s v="ชาย"/>
    <n v="6"/>
    <n v="3"/>
    <s v="นักเรียน"/>
    <s v="73/1"/>
    <x v="0"/>
    <x v="90"/>
    <x v="0"/>
    <x v="12"/>
    <m/>
    <d v="2024-05-10T00:00:00"/>
    <d v="2024-05-13T00:00:00"/>
    <m/>
    <d v="2024-01-06T00:00:00"/>
    <x v="20"/>
    <n v="18"/>
  </r>
  <r>
    <n v="8168"/>
    <s v="66.Dengue fever"/>
    <s v="กิตติโชค ชุมณี"/>
    <m/>
    <s v="ชาย"/>
    <n v="13"/>
    <n v="2"/>
    <s v="นักเรียน"/>
    <s v="3"/>
    <x v="8"/>
    <x v="103"/>
    <x v="44"/>
    <x v="0"/>
    <m/>
    <d v="2024-05-09T00:00:00"/>
    <d v="2024-05-13T00:00:00"/>
    <m/>
    <d v="2024-01-06T00:00:00"/>
    <x v="20"/>
    <n v="18"/>
  </r>
  <r>
    <n v="8174"/>
    <s v="66.Dengue fever"/>
    <s v="กนกพิชญ์ เนตรวงษ์"/>
    <m/>
    <s v="หญิง"/>
    <n v="9"/>
    <n v="9"/>
    <s v="ไม่ทราบอาชีพ/ในปกครอง"/>
    <s v="139"/>
    <x v="8"/>
    <x v="19"/>
    <x v="21"/>
    <x v="11"/>
    <m/>
    <d v="2024-05-14T00:00:00"/>
    <d v="2024-05-14T00:00:00"/>
    <m/>
    <d v="2024-01-06T00:00:00"/>
    <x v="20"/>
    <n v="19"/>
  </r>
  <r>
    <n v="8333"/>
    <s v="66.Dengue fever"/>
    <s v="วรันธร คำบุดดี"/>
    <m/>
    <s v="หญิง"/>
    <n v="2"/>
    <n v="11"/>
    <s v="ไม่ทราบอาชีพ/ในปกครอง"/>
    <s v="75"/>
    <x v="2"/>
    <x v="104"/>
    <x v="60"/>
    <x v="19"/>
    <m/>
    <d v="2024-05-10T00:00:00"/>
    <d v="2024-05-14T00:00:00"/>
    <m/>
    <d v="2024-01-06T00:00:00"/>
    <x v="20"/>
    <n v="18"/>
  </r>
  <r>
    <n v="8489"/>
    <s v="26.D.H.F."/>
    <s v="ธนพัฒน์ อุดทุม"/>
    <m/>
    <s v="ชาย"/>
    <n v="14"/>
    <n v="5"/>
    <s v="นักเรียน"/>
    <s v="30"/>
    <x v="5"/>
    <x v="105"/>
    <x v="61"/>
    <x v="13"/>
    <m/>
    <d v="2024-05-15T00:00:00"/>
    <d v="2024-05-16T00:00:00"/>
    <m/>
    <d v="2024-01-06T00:00:00"/>
    <x v="20"/>
    <n v="19"/>
  </r>
  <r>
    <n v="8503"/>
    <s v="66.Dengue fever"/>
    <s v="ปรีชา หงษ์ทอง"/>
    <m/>
    <s v="ชาย"/>
    <n v="34"/>
    <n v="2"/>
    <s v="ไม่ทราบอาชีพ/ในปกครอง"/>
    <s v="78"/>
    <x v="7"/>
    <x v="106"/>
    <x v="11"/>
    <x v="7"/>
    <m/>
    <d v="2024-05-08T00:00:00"/>
    <d v="2024-05-14T00:00:00"/>
    <m/>
    <d v="2024-01-06T00:00:00"/>
    <x v="20"/>
    <n v="18"/>
  </r>
  <r>
    <n v="9025"/>
    <s v="26.D.H.F."/>
    <s v="เจริญ ผดุงกิจ"/>
    <m/>
    <s v="ชาย"/>
    <n v="43"/>
    <n v="7"/>
    <s v="ทหาร,ตำรวจ"/>
    <s v="86"/>
    <x v="1"/>
    <x v="107"/>
    <x v="22"/>
    <x v="12"/>
    <m/>
    <d v="2024-08-06T00:00:00"/>
    <d v="2024-08-09T00:00:00"/>
    <m/>
    <d v="2024-01-06T00:00:00"/>
    <x v="21"/>
    <n v="31"/>
  </r>
  <r>
    <n v="9095"/>
    <s v="66.Dengue fever"/>
    <s v="พลวริษฐ์ มาดิษฐ์"/>
    <m/>
    <s v="ชาย"/>
    <n v="1"/>
    <n v="1"/>
    <s v="ไม่ทราบอาชีพ/ในปกครอง"/>
    <s v="55"/>
    <x v="0"/>
    <x v="59"/>
    <x v="15"/>
    <x v="8"/>
    <m/>
    <d v="2024-05-21T00:00:00"/>
    <d v="2024-05-23T00:00:00"/>
    <m/>
    <d v="2024-01-06T00:00:00"/>
    <x v="22"/>
    <n v="20"/>
  </r>
  <r>
    <n v="9126"/>
    <s v="66.Dengue fever"/>
    <s v="เคน อำพินธ์"/>
    <m/>
    <s v="ชาย"/>
    <n v="85"/>
    <n v="4"/>
    <s v="เกษตร"/>
    <s v="21"/>
    <x v="7"/>
    <x v="108"/>
    <x v="62"/>
    <x v="2"/>
    <m/>
    <d v="2024-05-17T00:00:00"/>
    <d v="2024-05-18T00:00:00"/>
    <m/>
    <d v="2024-01-06T00:00:00"/>
    <x v="22"/>
    <n v="19"/>
  </r>
  <r>
    <n v="9443"/>
    <s v="66.Dengue fever"/>
    <s v="ธนาธร ทิวาพัตร"/>
    <m/>
    <s v="ชาย"/>
    <n v="3"/>
    <n v="9"/>
    <s v="นักเรียน"/>
    <s v="62"/>
    <x v="12"/>
    <x v="102"/>
    <x v="46"/>
    <x v="0"/>
    <m/>
    <d v="2024-05-26T00:00:00"/>
    <d v="2024-05-26T00:00:00"/>
    <m/>
    <d v="2024-01-06T00:00:00"/>
    <x v="23"/>
    <n v="21"/>
  </r>
  <r>
    <n v="9448"/>
    <s v="66.Dengue fever"/>
    <s v="สิรดี ศรีม่วง"/>
    <m/>
    <s v="หญิง"/>
    <n v="5"/>
    <n v="4"/>
    <s v="ไม่ทราบอาชีพ/ในปกครอง"/>
    <s v="2/24"/>
    <x v="19"/>
    <x v="109"/>
    <x v="63"/>
    <x v="12"/>
    <m/>
    <d v="2024-08-05T00:00:00"/>
    <d v="2024-08-12T00:00:00"/>
    <m/>
    <d v="2024-01-06T00:00:00"/>
    <x v="24"/>
    <n v="31"/>
  </r>
  <r>
    <n v="9558"/>
    <s v="66.Dengue fever"/>
    <s v="ศิวกร พลอยบุตร"/>
    <m/>
    <s v="ชาย"/>
    <n v="5"/>
    <n v="1"/>
    <s v="ไม่ทราบอาชีพ/ในปกครอง"/>
    <s v="6"/>
    <x v="15"/>
    <x v="30"/>
    <x v="12"/>
    <x v="8"/>
    <m/>
    <d v="2024-05-18T00:00:00"/>
    <d v="2024-05-21T00:00:00"/>
    <m/>
    <d v="2024-01-06T00:00:00"/>
    <x v="22"/>
    <n v="20"/>
  </r>
  <r>
    <n v="9982"/>
    <s v="66.Dengue fever"/>
    <s v="กฤตกร ดำขำ"/>
    <m/>
    <s v="ชาย"/>
    <n v="10"/>
    <n v="7"/>
    <s v="ไม่ทราบอาชีพ/ในปกครอง"/>
    <s v="434/2"/>
    <x v="13"/>
    <x v="24"/>
    <x v="12"/>
    <x v="8"/>
    <m/>
    <d v="2024-08-06T00:00:00"/>
    <d v="2024-08-12T00:00:00"/>
    <m/>
    <d v="2024-01-06T00:00:00"/>
    <x v="24"/>
    <n v="31"/>
  </r>
  <r>
    <n v="10425"/>
    <s v="26.D.H.F."/>
    <s v="รัญจวน ไชยวงค์วัฒน์"/>
    <m/>
    <s v="หญิง"/>
    <n v="42"/>
    <n v="2"/>
    <s v="เกษตร"/>
    <s v="56"/>
    <x v="7"/>
    <x v="106"/>
    <x v="11"/>
    <x v="7"/>
    <m/>
    <d v="2024-05-02T00:00:00"/>
    <d v="2024-05-02T00:00:00"/>
    <m/>
    <d v="2024-01-06T00:00:00"/>
    <x v="18"/>
    <n v="17"/>
  </r>
  <r>
    <n v="10758"/>
    <s v="66.Dengue fever"/>
    <s v="จักรภัทร  บุญสินชัย"/>
    <m/>
    <s v="ชาย"/>
    <n v="4"/>
    <n v="6"/>
    <s v="ไม่ทราบอาชีพ/ในปกครอง"/>
    <s v="26"/>
    <x v="5"/>
    <x v="110"/>
    <x v="39"/>
    <x v="15"/>
    <m/>
    <d v="2024-05-28T00:00:00"/>
    <d v="2024-05-31T00:00:00"/>
    <m/>
    <d v="2024-01-06T00:00:00"/>
    <x v="23"/>
    <n v="21"/>
  </r>
  <r>
    <n v="11048"/>
    <s v="66.Dengue fever"/>
    <s v="ปฐพี ศรีแก้ว"/>
    <m/>
    <s v="ชาย"/>
    <n v="14"/>
    <n v="1"/>
    <s v="ไม่ทราบอาชีพ/ในปกครอง"/>
    <s v="101"/>
    <x v="8"/>
    <x v="111"/>
    <x v="64"/>
    <x v="16"/>
    <m/>
    <d v="2024-05-25T00:00:00"/>
    <d v="2024-05-29T00:00:00"/>
    <m/>
    <d v="2024-01-06T00:00:00"/>
    <x v="23"/>
    <n v="21"/>
  </r>
  <r>
    <n v="11103"/>
    <s v="66.Dengue fever"/>
    <s v="ศิวัช ศิริวัฒนานนท์"/>
    <m/>
    <s v="ชาย"/>
    <n v="4"/>
    <n v="11"/>
    <s v="ไม่ทราบอาชีพ/ในปกครอง"/>
    <s v="55"/>
    <x v="8"/>
    <x v="112"/>
    <x v="65"/>
    <x v="11"/>
    <m/>
    <d v="2024-06-04T00:00:00"/>
    <d v="2024-06-06T00:00:00"/>
    <m/>
    <d v="2024-01-06T00:00:00"/>
    <x v="25"/>
    <n v="22"/>
  </r>
  <r>
    <n v="11173"/>
    <s v="66.Dengue fever"/>
    <s v="พงศกร ตะดอน"/>
    <m/>
    <s v="ชาย"/>
    <n v="10"/>
    <n v="7"/>
    <s v="ไม่ทราบอาชีพ/ในปกครอง"/>
    <s v="82"/>
    <x v="10"/>
    <x v="113"/>
    <x v="66"/>
    <x v="11"/>
    <m/>
    <d v="2024-06-04T00:00:00"/>
    <d v="2024-06-07T00:00:00"/>
    <m/>
    <d v="2024-01-06T00:00:00"/>
    <x v="25"/>
    <n v="22"/>
  </r>
  <r>
    <n v="11384"/>
    <s v="26.D.H.F."/>
    <s v="เขมิกา บุดดาวัน"/>
    <m/>
    <s v="หญิง"/>
    <n v="16"/>
    <n v="6"/>
    <s v="นักเรียน"/>
    <s v="107"/>
    <x v="8"/>
    <x v="49"/>
    <x v="43"/>
    <x v="8"/>
    <m/>
    <d v="2024-05-31T00:00:00"/>
    <d v="2024-06-03T00:00:00"/>
    <m/>
    <d v="2024-01-06T00:00:00"/>
    <x v="25"/>
    <n v="21"/>
  </r>
  <r>
    <n v="11560"/>
    <s v="26.D.H.F."/>
    <s v="สุทธิชัย มาลัย"/>
    <m/>
    <s v="ชาย"/>
    <n v="18"/>
    <n v="10"/>
    <s v="ไม่ทราบอาชีพ/ในปกครอง"/>
    <s v="11"/>
    <x v="10"/>
    <x v="113"/>
    <x v="66"/>
    <x v="11"/>
    <m/>
    <d v="2024-06-04T00:00:00"/>
    <d v="2024-06-10T00:00:00"/>
    <m/>
    <d v="2024-01-06T00:00:00"/>
    <x v="26"/>
    <n v="22"/>
  </r>
  <r>
    <n v="11692"/>
    <s v="66.Dengue fever"/>
    <s v="หฤทัย สุระพินิจ"/>
    <m/>
    <s v="หญิง"/>
    <n v="14"/>
    <n v="1"/>
    <s v="นักเรียน"/>
    <s v="66"/>
    <x v="7"/>
    <x v="114"/>
    <x v="67"/>
    <x v="7"/>
    <m/>
    <d v="2024-06-08T00:00:00"/>
    <d v="2024-06-11T00:00:00"/>
    <m/>
    <d v="2024-01-06T00:00:00"/>
    <x v="26"/>
    <n v="23"/>
  </r>
  <r>
    <n v="11927"/>
    <s v="66.Dengue fever"/>
    <s v="ธนภัทร รองพล"/>
    <m/>
    <s v="ชาย"/>
    <n v="3"/>
    <n v="2"/>
    <s v="ไม่ทราบอาชีพ/ในปกครอง"/>
    <s v="379"/>
    <x v="2"/>
    <x v="115"/>
    <x v="68"/>
    <x v="16"/>
    <m/>
    <d v="2024-06-05T00:00:00"/>
    <d v="2024-06-12T00:00:00"/>
    <m/>
    <d v="2024-01-06T00:00:00"/>
    <x v="26"/>
    <n v="22"/>
  </r>
  <r>
    <n v="11984"/>
    <s v="26.D.H.F."/>
    <s v="กรรณิกา จันทร์บุตร"/>
    <m/>
    <s v="หญิง"/>
    <n v="13"/>
    <n v="8"/>
    <s v="นักเรียน"/>
    <s v="58"/>
    <x v="11"/>
    <x v="116"/>
    <x v="69"/>
    <x v="13"/>
    <m/>
    <d v="2024-06-13T00:00:00"/>
    <d v="2024-06-13T00:00:00"/>
    <m/>
    <d v="2024-01-06T00:00:00"/>
    <x v="26"/>
    <n v="23"/>
  </r>
  <r>
    <n v="12171"/>
    <s v="66.Dengue fever"/>
    <s v="มินญาดา เหมนวล"/>
    <m/>
    <s v="หญิง"/>
    <n v="2"/>
    <n v="6"/>
    <s v="ไม่ทราบอาชีพ/ในปกครอง"/>
    <s v="57"/>
    <x v="14"/>
    <x v="117"/>
    <x v="70"/>
    <x v="13"/>
    <m/>
    <d v="2024-06-09T00:00:00"/>
    <d v="2024-06-10T00:00:00"/>
    <m/>
    <d v="2024-01-06T00:00:00"/>
    <x v="26"/>
    <n v="23"/>
  </r>
  <r>
    <n v="12176"/>
    <s v="66.Dengue fever"/>
    <s v="ปวิมล อาสาราช"/>
    <m/>
    <s v="หญิง"/>
    <n v="26"/>
    <n v="10"/>
    <s v="นักเรียน"/>
    <s v="265"/>
    <x v="7"/>
    <x v="118"/>
    <x v="71"/>
    <x v="0"/>
    <m/>
    <d v="2024-06-08T00:00:00"/>
    <d v="2024-06-10T00:00:00"/>
    <m/>
    <d v="2024-01-06T00:00:00"/>
    <x v="26"/>
    <n v="23"/>
  </r>
  <r>
    <n v="12178"/>
    <s v="26.D.H.F."/>
    <s v="วัลลี โพธิ์ชัย"/>
    <m/>
    <s v="หญิง"/>
    <n v="32"/>
    <n v="10"/>
    <s v="รับจ้าง,กรรมกร"/>
    <s v="8 บ้านแก่นทราย"/>
    <x v="0"/>
    <x v="90"/>
    <x v="0"/>
    <x v="12"/>
    <m/>
    <d v="2024-06-02T00:00:00"/>
    <d v="2024-06-05T00:00:00"/>
    <m/>
    <d v="2024-01-06T00:00:00"/>
    <x v="25"/>
    <n v="22"/>
  </r>
  <r>
    <n v="12183"/>
    <s v="26.D.H.F."/>
    <s v="คำปอนด์ อาษาธง"/>
    <m/>
    <s v="หญิง"/>
    <n v="51"/>
    <n v="0"/>
    <s v="ไม่ทราบอาชีพ/ในปกครอง"/>
    <s v="77"/>
    <x v="4"/>
    <x v="6"/>
    <x v="35"/>
    <x v="14"/>
    <m/>
    <d v="2024-06-06T00:00:00"/>
    <d v="2024-06-13T00:00:00"/>
    <m/>
    <d v="2024-01-06T00:00:00"/>
    <x v="26"/>
    <n v="22"/>
  </r>
  <r>
    <n v="12253"/>
    <s v="66.Dengue fever"/>
    <s v="สัมริด คําศรี"/>
    <m/>
    <s v="ชาย"/>
    <n v="72"/>
    <n v="2"/>
    <s v="อื่นๆ"/>
    <s v="68"/>
    <x v="4"/>
    <x v="119"/>
    <x v="72"/>
    <x v="3"/>
    <m/>
    <d v="2024-06-14T00:00:00"/>
    <d v="2024-06-14T00:00:00"/>
    <m/>
    <d v="2024-01-06T00:00:00"/>
    <x v="26"/>
    <n v="23"/>
  </r>
  <r>
    <n v="12305"/>
    <s v="66.Dengue fever"/>
    <s v="สิทธิชัย สุภรักษ์"/>
    <m/>
    <s v="ชาย"/>
    <n v="14"/>
    <n v="9"/>
    <s v="นักเรียน"/>
    <s v="68"/>
    <x v="5"/>
    <x v="120"/>
    <x v="73"/>
    <x v="13"/>
    <m/>
    <d v="2024-06-09T00:00:00"/>
    <d v="2024-06-13T00:00:00"/>
    <m/>
    <d v="2024-01-06T00:00:00"/>
    <x v="26"/>
    <n v="23"/>
  </r>
  <r>
    <n v="12486"/>
    <s v="66.Dengue fever"/>
    <s v="จารุเกียรติื สุขอึ้ง"/>
    <m/>
    <s v="ชาย"/>
    <n v="0"/>
    <n v="8"/>
    <s v="ไม่ทราบอาชีพ/ในปกครอง"/>
    <s v="19"/>
    <x v="20"/>
    <x v="121"/>
    <x v="0"/>
    <x v="12"/>
    <m/>
    <d v="2024-06-08T00:00:00"/>
    <d v="2024-06-16T00:00:00"/>
    <m/>
    <d v="2024-01-06T00:00:00"/>
    <x v="27"/>
    <n v="23"/>
  </r>
  <r>
    <n v="12599"/>
    <s v="66.Dengue fever"/>
    <s v="นริศรา แก่นจันทร์"/>
    <m/>
    <s v="หญิง"/>
    <n v="9"/>
    <n v="7"/>
    <s v="นักเรียน"/>
    <s v="87"/>
    <x v="11"/>
    <x v="122"/>
    <x v="74"/>
    <x v="12"/>
    <m/>
    <d v="2024-06-14T00:00:00"/>
    <d v="2024-06-16T00:00:00"/>
    <m/>
    <d v="2024-01-06T00:00:00"/>
    <x v="27"/>
    <n v="23"/>
  </r>
  <r>
    <n v="12623"/>
    <s v="66.Dengue fever"/>
    <s v="ชลิสา พินิจอาจ"/>
    <m/>
    <s v="หญิง"/>
    <n v="11"/>
    <n v="0"/>
    <s v="ไม่ทราบอาชีพ/ในปกครอง"/>
    <s v="13"/>
    <x v="18"/>
    <x v="123"/>
    <x v="22"/>
    <x v="12"/>
    <m/>
    <d v="2024-08-11T00:00:00"/>
    <d v="2024-08-13T00:00:00"/>
    <m/>
    <d v="2024-01-06T00:00:00"/>
    <x v="24"/>
    <n v="32"/>
  </r>
  <r>
    <n v="12785"/>
    <s v="26.D.H.F."/>
    <s v="ศรีสุดา อับปมะให"/>
    <m/>
    <s v="หญิง"/>
    <n v="23"/>
    <n v="11"/>
    <s v="รับจ้าง,กรรมกร"/>
    <s v="85"/>
    <x v="0"/>
    <x v="124"/>
    <x v="7"/>
    <x v="4"/>
    <m/>
    <d v="2024-06-14T00:00:00"/>
    <d v="2024-06-15T00:00:00"/>
    <m/>
    <d v="2024-01-06T00:00:00"/>
    <x v="27"/>
    <n v="23"/>
  </r>
  <r>
    <n v="13059"/>
    <s v="66.Dengue fever"/>
    <s v="กมลภพ ครองยุติ"/>
    <m/>
    <s v="ชาย"/>
    <n v="2"/>
    <n v="2"/>
    <s v="ไม่ทราบอาชีพ/ในปกครอง"/>
    <s v="23"/>
    <x v="3"/>
    <x v="125"/>
    <x v="21"/>
    <x v="11"/>
    <m/>
    <d v="2024-06-18T00:00:00"/>
    <d v="2024-06-18T00:00:00"/>
    <m/>
    <d v="2024-01-06T00:00:00"/>
    <x v="27"/>
    <n v="24"/>
  </r>
  <r>
    <n v="13219"/>
    <s v="66.Dengue fever"/>
    <s v="ภควัต ธนาไสย์"/>
    <m/>
    <s v="ชาย"/>
    <n v="9"/>
    <n v="1"/>
    <s v="นักเรียน"/>
    <s v="124"/>
    <x v="1"/>
    <x v="61"/>
    <x v="39"/>
    <x v="15"/>
    <m/>
    <d v="2024-06-15T00:00:00"/>
    <d v="2024-06-19T00:00:00"/>
    <m/>
    <d v="2024-01-06T00:00:00"/>
    <x v="27"/>
    <n v="24"/>
  </r>
  <r>
    <n v="13265"/>
    <s v="66.Dengue fever"/>
    <s v="ศรทักษิณ ทองใหญ่"/>
    <m/>
    <s v="ชาย"/>
    <n v="15"/>
    <n v="5"/>
    <s v="ไม่ทราบอาชีพ/ในปกครอง"/>
    <s v="51"/>
    <x v="3"/>
    <x v="126"/>
    <x v="6"/>
    <x v="3"/>
    <m/>
    <d v="2024-06-19T00:00:00"/>
    <d v="2024-06-19T00:00:00"/>
    <m/>
    <d v="2024-01-06T00:00:00"/>
    <x v="27"/>
    <n v="24"/>
  </r>
  <r>
    <n v="13266"/>
    <s v="66.Dengue fever"/>
    <s v="ศรันย์ สิมมี"/>
    <m/>
    <s v="ชาย"/>
    <n v="16"/>
    <n v="10"/>
    <s v="ไม่ทราบอาชีพ/ในปกครอง"/>
    <s v="14"/>
    <x v="10"/>
    <x v="15"/>
    <x v="13"/>
    <x v="3"/>
    <m/>
    <d v="2024-06-19T00:00:00"/>
    <d v="2024-06-19T00:00:00"/>
    <m/>
    <d v="2024-01-06T00:00:00"/>
    <x v="27"/>
    <n v="24"/>
  </r>
  <r>
    <n v="13424"/>
    <s v="66.Dengue fever"/>
    <s v="กนกพร ยาสี"/>
    <m/>
    <s v="หญิง"/>
    <n v="13"/>
    <n v="7"/>
    <s v="ไม่ทราบอาชีพ/ในปกครอง"/>
    <s v="92"/>
    <x v="7"/>
    <x v="127"/>
    <x v="46"/>
    <x v="0"/>
    <m/>
    <d v="2024-06-12T00:00:00"/>
    <d v="2024-06-18T00:00:00"/>
    <m/>
    <d v="2024-01-06T00:00:00"/>
    <x v="27"/>
    <n v="23"/>
  </r>
  <r>
    <n v="13437"/>
    <s v="66.Dengue fever"/>
    <s v="พรรษา คชแพทย์"/>
    <m/>
    <s v="หญิง"/>
    <n v="5"/>
    <n v="7"/>
    <s v="นักเรียน"/>
    <s v="42"/>
    <x v="12"/>
    <x v="128"/>
    <x v="75"/>
    <x v="0"/>
    <m/>
    <d v="2024-04-14T00:00:00"/>
    <d v="2024-06-14T00:00:00"/>
    <m/>
    <d v="2024-01-06T00:00:00"/>
    <x v="26"/>
    <n v="15"/>
  </r>
  <r>
    <n v="13446"/>
    <s v="66.Dengue fever"/>
    <s v="ชนกันต์ ชมจุมจัง"/>
    <m/>
    <s v="ชาย"/>
    <n v="5"/>
    <n v="5"/>
    <s v="ไม่ทราบอาชีพ/ในปกครอง"/>
    <s v="75"/>
    <x v="11"/>
    <x v="129"/>
    <x v="71"/>
    <x v="0"/>
    <m/>
    <d v="2024-06-13T00:00:00"/>
    <d v="2024-06-14T00:00:00"/>
    <m/>
    <d v="2024-01-06T00:00:00"/>
    <x v="26"/>
    <n v="23"/>
  </r>
  <r>
    <n v="13452"/>
    <s v="66.Dengue fever"/>
    <s v="เอกลักษณ์ แย้มมูล"/>
    <m/>
    <s v="ชาย"/>
    <n v="38"/>
    <n v="9"/>
    <s v="ไม่ทราบอาชีพ/ในปกครอง"/>
    <s v="33"/>
    <x v="7"/>
    <x v="127"/>
    <x v="46"/>
    <x v="0"/>
    <m/>
    <d v="2024-06-14T00:00:00"/>
    <d v="2024-06-17T00:00:00"/>
    <m/>
    <d v="2024-01-06T00:00:00"/>
    <x v="27"/>
    <n v="23"/>
  </r>
  <r>
    <n v="13453"/>
    <s v="66.Dengue fever"/>
    <s v="จิรภัฒน์ ราชขวัญ"/>
    <m/>
    <s v="ชาย"/>
    <n v="13"/>
    <n v="11"/>
    <s v="ไม่ทราบอาชีพ/ในปกครอง"/>
    <s v="77"/>
    <x v="17"/>
    <x v="73"/>
    <x v="44"/>
    <x v="0"/>
    <m/>
    <d v="2024-06-14T00:00:00"/>
    <d v="2024-06-14T00:00:00"/>
    <m/>
    <d v="2024-01-06T00:00:00"/>
    <x v="26"/>
    <n v="23"/>
  </r>
  <r>
    <n v="13630"/>
    <s v="66.Dengue fever"/>
    <s v="สุรนาท อึ้งตระกูล"/>
    <m/>
    <s v="ชาย"/>
    <n v="3"/>
    <n v="11"/>
    <s v="ไม่ทราบอาชีพ/ในปกครอง"/>
    <s v="98"/>
    <x v="0"/>
    <x v="130"/>
    <x v="35"/>
    <x v="12"/>
    <m/>
    <d v="2024-06-22T00:00:00"/>
    <d v="2024-06-22T00:00:00"/>
    <m/>
    <d v="2024-01-06T00:00:00"/>
    <x v="28"/>
    <n v="25"/>
  </r>
  <r>
    <n v="13649"/>
    <s v="66.Dengue fever"/>
    <s v="นันทกา ชอบเจริญ"/>
    <m/>
    <s v="หญิง"/>
    <n v="3"/>
    <n v="10"/>
    <s v="อื่นๆ"/>
    <s v="88"/>
    <x v="10"/>
    <x v="37"/>
    <x v="76"/>
    <x v="10"/>
    <m/>
    <d v="2024-08-13T00:00:00"/>
    <d v="2024-08-13T00:00:00"/>
    <m/>
    <d v="2024-01-06T00:00:00"/>
    <x v="24"/>
    <n v="32"/>
  </r>
  <r>
    <n v="13793"/>
    <s v="26.D.H.F."/>
    <s v="อุบลวรรณ โพธิ์คลัง"/>
    <m/>
    <s v="หญิง"/>
    <n v="35"/>
    <n v="9"/>
    <s v="อื่นๆ"/>
    <s v="52"/>
    <x v="17"/>
    <x v="131"/>
    <x v="43"/>
    <x v="8"/>
    <m/>
    <d v="2024-06-08T00:00:00"/>
    <d v="2024-06-13T00:00:00"/>
    <m/>
    <d v="2024-01-06T00:00:00"/>
    <x v="26"/>
    <n v="23"/>
  </r>
  <r>
    <n v="13797"/>
    <s v="66.Dengue fever"/>
    <s v="ปิยพัชร์ ผิวขำ"/>
    <m/>
    <s v="ชาย"/>
    <n v="14"/>
    <n v="6"/>
    <s v="ไม่ทราบอาชีพ/ในปกครอง"/>
    <s v="98"/>
    <x v="21"/>
    <x v="132"/>
    <x v="12"/>
    <x v="8"/>
    <m/>
    <d v="2024-06-12T00:00:00"/>
    <d v="2024-06-16T00:00:00"/>
    <m/>
    <d v="2024-01-06T00:00:00"/>
    <x v="27"/>
    <n v="23"/>
  </r>
  <r>
    <n v="13802"/>
    <s v="66.Dengue fever"/>
    <s v="กฤษกร จาปรุง"/>
    <m/>
    <s v="ชาย"/>
    <n v="12"/>
    <n v="5"/>
    <s v="ไม่ทราบอาชีพ/ในปกครอง"/>
    <s v="70"/>
    <x v="8"/>
    <x v="49"/>
    <x v="43"/>
    <x v="8"/>
    <m/>
    <d v="2024-06-14T00:00:00"/>
    <d v="2024-06-16T00:00:00"/>
    <m/>
    <d v="2024-01-06T00:00:00"/>
    <x v="27"/>
    <n v="23"/>
  </r>
  <r>
    <n v="13804"/>
    <s v="26.D.H.F."/>
    <s v="ไอละดา สาระทรัพย์"/>
    <m/>
    <s v="หญิง"/>
    <n v="22"/>
    <n v="11"/>
    <s v="ไม่ทราบอาชีพ/ในปกครอง"/>
    <s v="27"/>
    <x v="8"/>
    <x v="49"/>
    <x v="43"/>
    <x v="8"/>
    <m/>
    <d v="2024-06-18T00:00:00"/>
    <d v="2024-06-18T00:00:00"/>
    <m/>
    <d v="2024-01-06T00:00:00"/>
    <x v="27"/>
    <n v="24"/>
  </r>
  <r>
    <n v="13805"/>
    <s v="66.Dengue fever"/>
    <s v="ปิติ สามพัน"/>
    <m/>
    <s v="ชาย"/>
    <n v="13"/>
    <n v="4"/>
    <s v="ไม่ทราบอาชีพ/ในปกครอง"/>
    <s v="35"/>
    <x v="8"/>
    <x v="49"/>
    <x v="43"/>
    <x v="8"/>
    <m/>
    <d v="2024-06-14T00:00:00"/>
    <d v="2024-06-18T00:00:00"/>
    <m/>
    <d v="2024-01-06T00:00:00"/>
    <x v="27"/>
    <n v="23"/>
  </r>
  <r>
    <n v="13806"/>
    <s v="66.Dengue fever"/>
    <s v="นิสาชล สหุนันท์"/>
    <m/>
    <s v="หญิง"/>
    <n v="18"/>
    <n v="2"/>
    <s v="ไม่ทราบอาชีพ/ในปกครอง"/>
    <s v="28"/>
    <x v="8"/>
    <x v="49"/>
    <x v="43"/>
    <x v="8"/>
    <m/>
    <d v="2024-06-15T00:00:00"/>
    <d v="2024-06-18T00:00:00"/>
    <m/>
    <d v="2024-01-06T00:00:00"/>
    <x v="27"/>
    <n v="24"/>
  </r>
  <r>
    <n v="13808"/>
    <s v="66.Dengue fever"/>
    <s v="ปริยากร แสงเพ็ชร"/>
    <m/>
    <s v="หญิง"/>
    <n v="14"/>
    <n v="0"/>
    <s v="ไม่ทราบอาชีพ/ในปกครอง"/>
    <s v="129"/>
    <x v="21"/>
    <x v="132"/>
    <x v="12"/>
    <x v="8"/>
    <m/>
    <d v="2024-06-18T00:00:00"/>
    <d v="2024-06-21T00:00:00"/>
    <m/>
    <d v="2024-01-06T00:00:00"/>
    <x v="27"/>
    <n v="24"/>
  </r>
  <r>
    <n v="13897"/>
    <s v="66.Dengue fever"/>
    <s v="วิชญาพร แสงปาก"/>
    <m/>
    <s v="หญิง"/>
    <n v="15"/>
    <n v="8"/>
    <s v="นักเรียน"/>
    <s v="58"/>
    <x v="12"/>
    <x v="102"/>
    <x v="46"/>
    <x v="0"/>
    <m/>
    <d v="2024-06-25T00:00:00"/>
    <d v="2024-06-25T00:00:00"/>
    <m/>
    <d v="2024-01-06T00:00:00"/>
    <x v="28"/>
    <n v="25"/>
  </r>
  <r>
    <n v="13903"/>
    <s v="66.Dengue fever"/>
    <s v="สรยุทธ ป้องแก้ว"/>
    <m/>
    <s v="ชาย"/>
    <n v="18"/>
    <n v="3"/>
    <s v="ไม่ทราบอาชีพ/ในปกครอง"/>
    <s v="94"/>
    <x v="3"/>
    <x v="133"/>
    <x v="77"/>
    <x v="16"/>
    <m/>
    <d v="2024-06-20T00:00:00"/>
    <d v="2024-06-24T00:00:00"/>
    <m/>
    <d v="2024-01-06T00:00:00"/>
    <x v="28"/>
    <n v="24"/>
  </r>
  <r>
    <n v="14008"/>
    <s v="26.D.H.F."/>
    <s v="ขวัญจิรา วรรณะ"/>
    <m/>
    <s v="หญิง"/>
    <n v="6"/>
    <n v="6"/>
    <s v="ไม่ทราบอาชีพ/ในปกครอง"/>
    <s v="86"/>
    <x v="17"/>
    <x v="134"/>
    <x v="42"/>
    <x v="18"/>
    <m/>
    <d v="2024-06-14T00:00:00"/>
    <d v="2024-06-17T00:00:00"/>
    <m/>
    <d v="2024-01-06T00:00:00"/>
    <x v="27"/>
    <n v="23"/>
  </r>
  <r>
    <n v="14019"/>
    <s v="66.Dengue fever"/>
    <s v="ปาลิตา แสนเมือง"/>
    <m/>
    <s v="หญิง"/>
    <n v="7"/>
    <n v="7"/>
    <s v="ไม่ทราบอาชีพ/ในปกครอง"/>
    <s v="4"/>
    <x v="7"/>
    <x v="135"/>
    <x v="78"/>
    <x v="18"/>
    <m/>
    <d v="2024-06-15T00:00:00"/>
    <d v="2024-06-20T00:00:00"/>
    <m/>
    <d v="2024-01-06T00:00:00"/>
    <x v="27"/>
    <n v="24"/>
  </r>
  <r>
    <n v="14029"/>
    <s v="66.Dengue fever"/>
    <s v="ลลิตภัทร หิตะยะโส"/>
    <m/>
    <s v="หญิง"/>
    <n v="12"/>
    <n v="7"/>
    <s v="ไม่ทราบอาชีพ/ในปกครอง"/>
    <s v="94"/>
    <x v="1"/>
    <x v="136"/>
    <x v="18"/>
    <x v="7"/>
    <m/>
    <d v="2024-06-22T00:00:00"/>
    <d v="2024-06-26T00:00:00"/>
    <m/>
    <d v="2024-01-06T00:00:00"/>
    <x v="28"/>
    <n v="25"/>
  </r>
  <r>
    <n v="14037"/>
    <s v="26.D.H.F."/>
    <s v="สุธาลินี ไกยสินธุ์"/>
    <m/>
    <s v="หญิง"/>
    <n v="9"/>
    <n v="0"/>
    <s v="ไม่ทราบอาชีพ/ในปกครอง"/>
    <s v="176"/>
    <x v="7"/>
    <x v="127"/>
    <x v="46"/>
    <x v="0"/>
    <m/>
    <d v="2024-06-21T00:00:00"/>
    <d v="2024-06-26T00:00:00"/>
    <m/>
    <d v="2024-01-06T00:00:00"/>
    <x v="28"/>
    <n v="24"/>
  </r>
  <r>
    <n v="14038"/>
    <s v="66.Dengue fever"/>
    <s v="นพฤทธิ์ บุญมั่ง"/>
    <m/>
    <s v="ชาย"/>
    <n v="10"/>
    <n v="11"/>
    <s v="นักเรียน"/>
    <s v="63"/>
    <x v="5"/>
    <x v="69"/>
    <x v="44"/>
    <x v="0"/>
    <m/>
    <d v="2024-06-22T00:00:00"/>
    <d v="2024-06-26T00:00:00"/>
    <m/>
    <d v="2024-01-06T00:00:00"/>
    <x v="28"/>
    <n v="25"/>
  </r>
  <r>
    <n v="14039"/>
    <s v="66.Dengue fever"/>
    <s v="วนิดา เจริญบุตร"/>
    <m/>
    <s v="หญิง"/>
    <n v="5"/>
    <n v="10"/>
    <s v="ไม่ทราบอาชีพ/ในปกครอง"/>
    <s v="109"/>
    <x v="9"/>
    <x v="137"/>
    <x v="75"/>
    <x v="0"/>
    <m/>
    <d v="2024-06-21T00:00:00"/>
    <d v="2024-06-24T00:00:00"/>
    <m/>
    <d v="2024-01-06T00:00:00"/>
    <x v="28"/>
    <n v="24"/>
  </r>
  <r>
    <n v="14040"/>
    <s v="66.Dengue fever"/>
    <s v="พิมลรัตน์ จริตน้อม"/>
    <m/>
    <s v="หญิง"/>
    <n v="14"/>
    <n v="8"/>
    <s v="ไม่ทราบอาชีพ/ในปกครอง"/>
    <s v="58"/>
    <x v="10"/>
    <x v="138"/>
    <x v="31"/>
    <x v="7"/>
    <m/>
    <d v="2024-06-21T00:00:00"/>
    <d v="2024-06-25T00:00:00"/>
    <m/>
    <d v="2024-01-06T00:00:00"/>
    <x v="28"/>
    <n v="24"/>
  </r>
  <r>
    <n v="14047"/>
    <s v="26.D.H.F."/>
    <s v="ปริญา กีสาวัน"/>
    <m/>
    <s v="ชาย"/>
    <n v="5"/>
    <n v="0"/>
    <s v="นักเรียน"/>
    <s v="40"/>
    <x v="0"/>
    <x v="0"/>
    <x v="0"/>
    <x v="0"/>
    <m/>
    <d v="2024-06-20T00:00:00"/>
    <d v="2024-04-20T00:00:00"/>
    <m/>
    <d v="2024-01-06T00:00:00"/>
    <x v="17"/>
    <n v="24"/>
  </r>
  <r>
    <n v="14113"/>
    <s v="26.D.H.F."/>
    <s v="ปภัทธิดา ชิดรัมย์"/>
    <m/>
    <s v="หญิง"/>
    <n v="17"/>
    <n v="4"/>
    <s v="นักเรียน"/>
    <s v="87"/>
    <x v="9"/>
    <x v="139"/>
    <x v="79"/>
    <x v="4"/>
    <m/>
    <d v="2024-06-22T00:00:00"/>
    <d v="2024-06-26T00:00:00"/>
    <m/>
    <d v="2024-01-06T00:00:00"/>
    <x v="28"/>
    <n v="25"/>
  </r>
  <r>
    <n v="14125"/>
    <s v="66.Dengue fever"/>
    <s v="พุฒิสรรค์ แสงปาก"/>
    <m/>
    <s v="ชาย"/>
    <n v="11"/>
    <n v="0"/>
    <s v="นักเรียน"/>
    <s v="58"/>
    <x v="12"/>
    <x v="102"/>
    <x v="46"/>
    <x v="0"/>
    <m/>
    <d v="2024-06-27T00:00:00"/>
    <d v="2024-06-27T00:00:00"/>
    <m/>
    <d v="2024-01-06T00:00:00"/>
    <x v="28"/>
    <n v="25"/>
  </r>
  <r>
    <n v="14245"/>
    <s v="26.D.H.F."/>
    <s v="วัชราภรณ์ คามวัลย์"/>
    <m/>
    <s v="หญิง"/>
    <n v="31"/>
    <n v="7"/>
    <s v="รับจ้าง,กรรมกร"/>
    <s v="24"/>
    <x v="8"/>
    <x v="140"/>
    <x v="0"/>
    <x v="0"/>
    <m/>
    <d v="2024-06-20T00:00:00"/>
    <d v="2024-06-26T00:00:00"/>
    <m/>
    <d v="2024-01-06T00:00:00"/>
    <x v="28"/>
    <n v="24"/>
  </r>
  <r>
    <n v="14246"/>
    <s v="66.Dengue fever"/>
    <s v="ขวัญทิพย์ ปากหวาน"/>
    <m/>
    <s v="หญิง"/>
    <n v="6"/>
    <n v="7"/>
    <s v="ไม่ทราบอาชีพ/ในปกครอง"/>
    <s v="117"/>
    <x v="14"/>
    <x v="141"/>
    <x v="75"/>
    <x v="0"/>
    <m/>
    <d v="2024-06-21T00:00:00"/>
    <d v="2024-06-27T00:00:00"/>
    <m/>
    <d v="2024-01-06T00:00:00"/>
    <x v="28"/>
    <n v="24"/>
  </r>
  <r>
    <n v="14247"/>
    <s v="66.Dengue fever"/>
    <s v="ธนโชติ พงษ์สมบูรณ์"/>
    <m/>
    <s v="ชาย"/>
    <n v="8"/>
    <n v="7"/>
    <s v="ไม่ทราบอาชีพ/ในปกครอง"/>
    <s v="26"/>
    <x v="1"/>
    <x v="142"/>
    <x v="80"/>
    <x v="13"/>
    <m/>
    <d v="2024-06-21T00:00:00"/>
    <d v="2024-06-28T00:00:00"/>
    <m/>
    <d v="2024-01-06T00:00:00"/>
    <x v="28"/>
    <n v="24"/>
  </r>
  <r>
    <n v="14248"/>
    <s v="66.Dengue fever"/>
    <s v="ชนากานต์ บุญหนัก"/>
    <m/>
    <s v="หญิง"/>
    <n v="29"/>
    <n v="9"/>
    <s v="รับจ้าง,กรรมกร"/>
    <s v="1/1"/>
    <x v="12"/>
    <x v="143"/>
    <x v="62"/>
    <x v="2"/>
    <m/>
    <d v="2024-06-21T00:00:00"/>
    <d v="2024-06-24T00:00:00"/>
    <m/>
    <d v="2024-01-06T00:00:00"/>
    <x v="28"/>
    <n v="24"/>
  </r>
  <r>
    <n v="14249"/>
    <s v="66.Dengue fever"/>
    <s v="ปิยะ พลอยกระโทก"/>
    <m/>
    <s v="ชาย"/>
    <n v="12"/>
    <n v="0"/>
    <s v="นักเรียน"/>
    <s v="150"/>
    <x v="12"/>
    <x v="102"/>
    <x v="46"/>
    <x v="0"/>
    <m/>
    <d v="2024-06-28T00:00:00"/>
    <d v="2024-06-28T00:00:00"/>
    <m/>
    <d v="2024-01-06T00:00:00"/>
    <x v="28"/>
    <n v="25"/>
  </r>
  <r>
    <n v="14250"/>
    <s v="66.Dengue fever"/>
    <s v="ภัทรบดินทร์ แท่นศิลา"/>
    <m/>
    <s v="ชาย"/>
    <n v="6"/>
    <n v="0"/>
    <s v="นักเรียน"/>
    <s v="132"/>
    <x v="1"/>
    <x v="144"/>
    <x v="81"/>
    <x v="12"/>
    <m/>
    <d v="2024-06-26T00:00:00"/>
    <d v="2024-06-28T00:00:00"/>
    <m/>
    <d v="2024-01-06T00:00:00"/>
    <x v="28"/>
    <n v="25"/>
  </r>
  <r>
    <n v="14289"/>
    <s v="66.Dengue fever"/>
    <s v="ธนดล  เวียงอินทร์"/>
    <m/>
    <s v="ชาย"/>
    <n v="3"/>
    <n v="6"/>
    <s v="ไม่ทราบอาชีพ/ในปกครอง"/>
    <s v="156"/>
    <x v="5"/>
    <x v="145"/>
    <x v="59"/>
    <x v="15"/>
    <m/>
    <d v="2024-06-27T00:00:00"/>
    <d v="2024-06-27T00:00:00"/>
    <m/>
    <d v="2024-01-06T00:00:00"/>
    <x v="28"/>
    <n v="25"/>
  </r>
  <r>
    <n v="14391"/>
    <s v="66.Dengue fever"/>
    <s v="ศุภกิตติ์ สุดสาคร"/>
    <m/>
    <s v="ชาย"/>
    <n v="16"/>
    <n v="3"/>
    <s v="เกษตร"/>
    <s v="18"/>
    <x v="5"/>
    <x v="145"/>
    <x v="59"/>
    <x v="15"/>
    <m/>
    <d v="2024-08-08T00:00:00"/>
    <d v="2024-08-11T00:00:00"/>
    <m/>
    <d v="2024-01-06T00:00:00"/>
    <x v="24"/>
    <n v="31"/>
  </r>
  <r>
    <n v="14441"/>
    <s v="66.Dengue fever"/>
    <s v="อัญญาดา อุปัญ"/>
    <m/>
    <s v="หญิง"/>
    <n v="0"/>
    <n v="7"/>
    <s v="ไม่ทราบอาชีพ/ในปกครอง"/>
    <s v="117"/>
    <x v="14"/>
    <x v="146"/>
    <x v="23"/>
    <x v="12"/>
    <m/>
    <d v="2024-06-24T00:00:00"/>
    <d v="2024-06-28T00:00:00"/>
    <m/>
    <d v="2024-01-06T00:00:00"/>
    <x v="28"/>
    <n v="25"/>
  </r>
  <r>
    <n v="14455"/>
    <s v="66.Dengue fever"/>
    <s v="กนกพล  บุตรพรม"/>
    <m/>
    <s v="ชาย"/>
    <n v="2"/>
    <n v="9"/>
    <s v="ไม่ทราบอาชีพ/ในปกครอง"/>
    <s v="59"/>
    <x v="18"/>
    <x v="147"/>
    <x v="15"/>
    <x v="8"/>
    <m/>
    <d v="2024-06-25T00:00:00"/>
    <d v="2024-06-28T00:00:00"/>
    <m/>
    <d v="2024-01-06T00:00:00"/>
    <x v="28"/>
    <n v="25"/>
  </r>
  <r>
    <n v="14484"/>
    <s v="26.D.H.F."/>
    <s v="เกวลิน เบียนขุนทศ"/>
    <m/>
    <s v="หญิง"/>
    <n v="27"/>
    <n v="7"/>
    <s v="ครู"/>
    <s v="หอพักปาล์มสีรุ้ง"/>
    <x v="14"/>
    <x v="47"/>
    <x v="54"/>
    <x v="0"/>
    <m/>
    <d v="2024-06-22T00:00:00"/>
    <d v="2024-06-23T00:00:00"/>
    <m/>
    <d v="2024-01-06T00:00:00"/>
    <x v="28"/>
    <n v="25"/>
  </r>
  <r>
    <n v="14490"/>
    <s v="66.Dengue fever"/>
    <s v="สุดธิดา ไชยดำ"/>
    <m/>
    <s v="หญิง"/>
    <n v="25"/>
    <n v="3"/>
    <s v="นักเรียน"/>
    <s v="81"/>
    <x v="12"/>
    <x v="102"/>
    <x v="46"/>
    <x v="0"/>
    <m/>
    <d v="2024-06-30T00:00:00"/>
    <d v="2024-06-30T00:00:00"/>
    <m/>
    <d v="2024-01-06T00:00:00"/>
    <x v="29"/>
    <n v="26"/>
  </r>
  <r>
    <n v="14493"/>
    <s v="66.Dengue fever"/>
    <s v="ปภัสรินทร์ ธารินมณีโรจน์"/>
    <m/>
    <s v="หญิง"/>
    <n v="30"/>
    <n v="5"/>
    <s v="รับจ้าง,กรรมกร"/>
    <s v="94"/>
    <x v="3"/>
    <x v="148"/>
    <x v="82"/>
    <x v="13"/>
    <m/>
    <d v="2024-06-27T00:00:00"/>
    <d v="2024-06-28T00:00:00"/>
    <m/>
    <d v="2024-01-06T00:00:00"/>
    <x v="28"/>
    <n v="25"/>
  </r>
  <r>
    <n v="14544"/>
    <s v="26.D.H.F."/>
    <s v="นภัสสรณ์ หงส์สิงห์"/>
    <m/>
    <s v="หญิง"/>
    <n v="7"/>
    <n v="11"/>
    <s v="ไม่ทราบอาชีพ/ในปกครอง"/>
    <s v="5"/>
    <x v="9"/>
    <x v="149"/>
    <x v="83"/>
    <x v="2"/>
    <m/>
    <d v="2024-06-24T00:00:00"/>
    <d v="2024-06-27T00:00:00"/>
    <m/>
    <d v="2024-01-06T00:00:00"/>
    <x v="28"/>
    <n v="25"/>
  </r>
  <r>
    <n v="14555"/>
    <s v="26.D.H.F."/>
    <s v="จิรฉัตร อภิทรัพย์โชคทวี"/>
    <m/>
    <s v="หญิง"/>
    <n v="10"/>
    <n v="10"/>
    <s v="นักเรียน"/>
    <s v="144"/>
    <x v="0"/>
    <x v="150"/>
    <x v="83"/>
    <x v="2"/>
    <m/>
    <d v="2024-06-15T00:00:00"/>
    <d v="2024-06-17T00:00:00"/>
    <m/>
    <d v="2024-01-06T00:00:00"/>
    <x v="27"/>
    <n v="24"/>
  </r>
  <r>
    <n v="14556"/>
    <s v="26.D.H.F."/>
    <s v="ดาวเด่น ศรีโยธา"/>
    <m/>
    <s v="ชาย"/>
    <n v="32"/>
    <n v="9"/>
    <s v="นักเรียน"/>
    <s v="71"/>
    <x v="10"/>
    <x v="151"/>
    <x v="83"/>
    <x v="2"/>
    <m/>
    <d v="2024-06-18T00:00:00"/>
    <d v="2024-06-20T00:00:00"/>
    <m/>
    <d v="2024-01-06T00:00:00"/>
    <x v="27"/>
    <n v="24"/>
  </r>
  <r>
    <n v="14563"/>
    <s v="66.Dengue fever"/>
    <s v="ธนภัทร  ภูมิผักแว่น"/>
    <m/>
    <s v="ชาย"/>
    <n v="6"/>
    <n v="6"/>
    <s v="นักเรียน"/>
    <s v="73"/>
    <x v="10"/>
    <x v="152"/>
    <x v="84"/>
    <x v="9"/>
    <m/>
    <d v="2024-06-30T00:00:00"/>
    <d v="2024-07-01T00:00:00"/>
    <m/>
    <d v="2024-01-06T00:00:00"/>
    <x v="29"/>
    <n v="26"/>
  </r>
  <r>
    <n v="14644"/>
    <s v="26.D.H.F."/>
    <s v="สุนิสา แสงมะณี"/>
    <m/>
    <s v="หญิง"/>
    <n v="14"/>
    <n v="6"/>
    <s v="นักเรียน"/>
    <s v="127"/>
    <x v="2"/>
    <x v="153"/>
    <x v="85"/>
    <x v="12"/>
    <m/>
    <d v="2024-06-21T00:00:00"/>
    <d v="2024-06-26T00:00:00"/>
    <m/>
    <d v="2024-01-06T00:00:00"/>
    <x v="28"/>
    <n v="24"/>
  </r>
  <r>
    <n v="14760"/>
    <s v="66.Dengue fever"/>
    <s v="คิรากร บาลเย็น"/>
    <m/>
    <s v="ชาย"/>
    <n v="3"/>
    <n v="1"/>
    <s v="ไม่ทราบอาชีพ/ในปกครอง"/>
    <s v="76"/>
    <x v="9"/>
    <x v="154"/>
    <x v="86"/>
    <x v="16"/>
    <m/>
    <d v="2024-06-10T00:00:00"/>
    <d v="2024-06-13T00:00:00"/>
    <m/>
    <d v="2024-01-06T00:00:00"/>
    <x v="26"/>
    <n v="23"/>
  </r>
  <r>
    <n v="14833"/>
    <s v="66.Dengue fever"/>
    <s v="อัครพล จันทะแดง"/>
    <m/>
    <s v="ชาย"/>
    <n v="16"/>
    <n v="3"/>
    <s v="ไม่ทราบอาชีพ/ในปกครอง"/>
    <s v="98"/>
    <x v="11"/>
    <x v="85"/>
    <x v="52"/>
    <x v="15"/>
    <m/>
    <d v="2024-08-09T00:00:00"/>
    <d v="2024-08-12T00:00:00"/>
    <m/>
    <d v="2024-01-06T00:00:00"/>
    <x v="24"/>
    <n v="31"/>
  </r>
  <r>
    <n v="14855"/>
    <s v="66.Dengue fever"/>
    <s v="ทินวัฒน์ บุญโสดา"/>
    <m/>
    <s v="ชาย"/>
    <n v="11"/>
    <n v="5"/>
    <s v="นักเรียน"/>
    <s v="66"/>
    <x v="7"/>
    <x v="127"/>
    <x v="46"/>
    <x v="0"/>
    <m/>
    <d v="2024-06-28T00:00:00"/>
    <d v="2024-07-02T00:00:00"/>
    <m/>
    <d v="2024-01-06T00:00:00"/>
    <x v="29"/>
    <n v="25"/>
  </r>
  <r>
    <n v="14859"/>
    <s v="66.Dengue fever"/>
    <s v="สวรรยา เมืองวัง"/>
    <m/>
    <s v="หญิง"/>
    <n v="13"/>
    <n v="9"/>
    <s v="นักเรียน"/>
    <s v="9"/>
    <x v="12"/>
    <x v="102"/>
    <x v="46"/>
    <x v="0"/>
    <m/>
    <d v="2024-07-02T00:00:00"/>
    <d v="2024-07-02T00:00:00"/>
    <m/>
    <d v="2024-01-06T00:00:00"/>
    <x v="29"/>
    <n v="26"/>
  </r>
  <r>
    <n v="14860"/>
    <s v="66.Dengue fever"/>
    <s v="อภิวัฒน์ แสนบัว"/>
    <m/>
    <s v="ชาย"/>
    <n v="17"/>
    <n v="6"/>
    <s v="ไม่ทราบอาชีพ/ในปกครอง"/>
    <s v="12"/>
    <x v="9"/>
    <x v="155"/>
    <x v="87"/>
    <x v="15"/>
    <m/>
    <d v="2024-04-03T00:00:00"/>
    <d v="2024-04-03T00:00:00"/>
    <m/>
    <d v="2024-01-06T00:00:00"/>
    <x v="13"/>
    <n v="13"/>
  </r>
  <r>
    <n v="14866"/>
    <s v="66.Dengue fever"/>
    <s v="ปภาวรินท์   วังกาวรรณ์"/>
    <m/>
    <s v="หญิง"/>
    <n v="10"/>
    <n v="9"/>
    <s v="ไม่ทราบอาชีพ/ในปกครอง"/>
    <s v="13"/>
    <x v="5"/>
    <x v="145"/>
    <x v="59"/>
    <x v="15"/>
    <m/>
    <d v="2024-06-17T00:00:00"/>
    <d v="2024-06-17T00:00:00"/>
    <m/>
    <d v="2024-01-06T00:00:00"/>
    <x v="27"/>
    <n v="24"/>
  </r>
  <r>
    <n v="14871"/>
    <s v="66.Dengue fever"/>
    <s v="นรินทร สำแดงชัย"/>
    <m/>
    <s v="ชาย"/>
    <n v="14"/>
    <n v="10"/>
    <s v="ไม่ทราบอาชีพ/ในปกครอง"/>
    <s v="171"/>
    <x v="1"/>
    <x v="85"/>
    <x v="52"/>
    <x v="15"/>
    <m/>
    <d v="2024-08-07T00:00:00"/>
    <d v="2024-08-11T00:00:00"/>
    <m/>
    <d v="2024-01-06T00:00:00"/>
    <x v="24"/>
    <n v="31"/>
  </r>
  <r>
    <n v="14873"/>
    <s v="66.Dengue fever"/>
    <s v="ธวัชชัย ลาหลายเลิศ"/>
    <m/>
    <s v="ชาย"/>
    <n v="5"/>
    <n v="8"/>
    <s v="ไม่ทราบอาชีพ/ในปกครอง"/>
    <s v="8"/>
    <x v="5"/>
    <x v="156"/>
    <x v="18"/>
    <x v="0"/>
    <m/>
    <d v="2024-06-28T00:00:00"/>
    <d v="2024-06-28T00:00:00"/>
    <m/>
    <d v="2024-01-06T00:00:00"/>
    <x v="28"/>
    <n v="25"/>
  </r>
  <r>
    <n v="14874"/>
    <s v="66.Dengue fever"/>
    <s v="ขวัญชัย ชัยปัดถา"/>
    <m/>
    <s v="ชาย"/>
    <n v="13"/>
    <n v="8"/>
    <s v="ไม่ทราบอาชีพ/ในปกครอง"/>
    <s v="160"/>
    <x v="7"/>
    <x v="127"/>
    <x v="46"/>
    <x v="0"/>
    <m/>
    <d v="2024-06-25T00:00:00"/>
    <d v="2024-06-27T00:00:00"/>
    <m/>
    <d v="2024-01-06T00:00:00"/>
    <x v="28"/>
    <n v="25"/>
  </r>
  <r>
    <n v="14875"/>
    <s v="66.Dengue fever"/>
    <s v="วาสนา   นันกลาง"/>
    <m/>
    <s v="หญิง"/>
    <n v="51"/>
    <n v="0"/>
    <s v="ไม่ทราบอาชีพ/ในปกครอง"/>
    <s v="19"/>
    <x v="5"/>
    <x v="145"/>
    <x v="59"/>
    <x v="15"/>
    <m/>
    <d v="2024-06-24T00:00:00"/>
    <d v="2024-06-24T00:00:00"/>
    <m/>
    <d v="2024-01-06T00:00:00"/>
    <x v="28"/>
    <n v="25"/>
  </r>
  <r>
    <n v="14876"/>
    <s v="66.Dengue fever"/>
    <s v="กุลวาลี กองสิงคุณ"/>
    <m/>
    <s v="หญิง"/>
    <n v="10"/>
    <n v="6"/>
    <s v="ไม่ทราบอาชีพ/ในปกครอง"/>
    <s v="102"/>
    <x v="12"/>
    <x v="157"/>
    <x v="54"/>
    <x v="0"/>
    <m/>
    <d v="2024-06-28T00:00:00"/>
    <d v="2024-06-28T00:00:00"/>
    <m/>
    <d v="2024-01-06T00:00:00"/>
    <x v="28"/>
    <n v="25"/>
  </r>
  <r>
    <n v="14877"/>
    <s v="66.Dengue fever"/>
    <s v="กัลยา โพธิวัฒน์"/>
    <m/>
    <s v="หญิง"/>
    <n v="11"/>
    <n v="10"/>
    <s v="นักเรียน"/>
    <s v="86"/>
    <x v="7"/>
    <x v="127"/>
    <x v="46"/>
    <x v="0"/>
    <m/>
    <d v="2024-06-24T00:00:00"/>
    <d v="2024-06-28T00:00:00"/>
    <m/>
    <d v="2024-01-06T00:00:00"/>
    <x v="28"/>
    <n v="25"/>
  </r>
  <r>
    <n v="14878"/>
    <s v="26.D.H.F."/>
    <s v="สำเนียง จันทคัต"/>
    <m/>
    <s v="หญิง"/>
    <n v="46"/>
    <n v="7"/>
    <s v="เกษตร"/>
    <s v="87"/>
    <x v="5"/>
    <x v="69"/>
    <x v="44"/>
    <x v="0"/>
    <m/>
    <d v="2024-06-25T00:00:00"/>
    <d v="2024-06-28T00:00:00"/>
    <m/>
    <d v="2024-01-06T00:00:00"/>
    <x v="28"/>
    <n v="25"/>
  </r>
  <r>
    <n v="14879"/>
    <s v="66.Dengue fever"/>
    <s v="ปริญญา ชะรารัตน์"/>
    <m/>
    <s v="ชาย"/>
    <n v="11"/>
    <n v="9"/>
    <s v="ไม่ทราบอาชีพ/ในปกครอง"/>
    <s v="27"/>
    <x v="5"/>
    <x v="69"/>
    <x v="44"/>
    <x v="0"/>
    <m/>
    <d v="2024-06-27T00:00:00"/>
    <d v="2024-06-27T00:00:00"/>
    <m/>
    <d v="2024-01-06T00:00:00"/>
    <x v="28"/>
    <n v="25"/>
  </r>
  <r>
    <n v="14880"/>
    <s v="66.Dengue fever"/>
    <s v="ปาริชาติ   แสนเมือง"/>
    <m/>
    <s v="หญิง"/>
    <n v="14"/>
    <n v="2"/>
    <s v="ไม่ทราบอาชีพ/ในปกครอง"/>
    <s v="84"/>
    <x v="5"/>
    <x v="145"/>
    <x v="59"/>
    <x v="15"/>
    <m/>
    <d v="2024-06-25T00:00:00"/>
    <d v="2024-06-28T00:00:00"/>
    <m/>
    <d v="2024-01-06T00:00:00"/>
    <x v="28"/>
    <n v="25"/>
  </r>
  <r>
    <n v="14881"/>
    <s v="66.Dengue fever"/>
    <s v="พุทธิพงษ์   จันทะคัด"/>
    <m/>
    <s v="ชาย"/>
    <n v="13"/>
    <n v="1"/>
    <s v="นักเรียน"/>
    <s v="73"/>
    <x v="5"/>
    <x v="145"/>
    <x v="59"/>
    <x v="15"/>
    <m/>
    <d v="2024-06-28T00:00:00"/>
    <d v="2024-07-01T00:00:00"/>
    <m/>
    <d v="2024-01-06T00:00:00"/>
    <x v="29"/>
    <n v="25"/>
  </r>
  <r>
    <n v="14969"/>
    <s v="26.D.H.F."/>
    <s v="ชาโณช โพธิไช"/>
    <m/>
    <s v="ชาย"/>
    <n v="46"/>
    <n v="11"/>
    <s v="เกษตร"/>
    <s v="124"/>
    <x v="1"/>
    <x v="158"/>
    <x v="88"/>
    <x v="13"/>
    <m/>
    <d v="2024-06-29T00:00:00"/>
    <d v="2024-06-29T00:00:00"/>
    <m/>
    <d v="2024-01-06T00:00:00"/>
    <x v="29"/>
    <n v="26"/>
  </r>
  <r>
    <n v="15121"/>
    <s v="66.Dengue fever"/>
    <s v="นุช สีดี"/>
    <m/>
    <s v="หญิง"/>
    <n v="59"/>
    <n v="11"/>
    <s v="เกษตร"/>
    <s v="ตลาดพรรณระวี"/>
    <x v="14"/>
    <x v="159"/>
    <x v="22"/>
    <x v="12"/>
    <m/>
    <d v="2024-07-01T00:00:00"/>
    <d v="2024-07-02T00:00:00"/>
    <m/>
    <d v="2024-01-06T00:00:00"/>
    <x v="29"/>
    <n v="26"/>
  </r>
  <r>
    <n v="15136"/>
    <s v="66.Dengue fever"/>
    <s v="กรวิชญ์ มะลาไมล์"/>
    <m/>
    <s v="ชาย"/>
    <n v="7"/>
    <n v="1"/>
    <s v="ไม่ทราบอาชีพ/ในปกครอง"/>
    <s v="112"/>
    <x v="4"/>
    <x v="160"/>
    <x v="59"/>
    <x v="15"/>
    <m/>
    <d v="2024-08-09T00:00:00"/>
    <d v="2024-08-13T00:00:00"/>
    <m/>
    <d v="2024-01-06T00:00:00"/>
    <x v="24"/>
    <n v="31"/>
  </r>
  <r>
    <n v="15139"/>
    <s v="66.Dengue fever"/>
    <s v="ดนัยธยา  ทิพเจริญ"/>
    <m/>
    <s v="ชาย"/>
    <n v="12"/>
    <n v="10"/>
    <s v="นักเรียน"/>
    <s v="64"/>
    <x v="1"/>
    <x v="63"/>
    <x v="8"/>
    <x v="5"/>
    <m/>
    <d v="2024-07-03T00:00:00"/>
    <d v="2024-07-03T00:00:00"/>
    <m/>
    <d v="2024-01-06T00:00:00"/>
    <x v="29"/>
    <n v="26"/>
  </r>
  <r>
    <n v="15191"/>
    <s v="66.Dengue fever"/>
    <s v="นที มหานุภาพ"/>
    <m/>
    <s v="ชาย"/>
    <n v="10"/>
    <n v="11"/>
    <s v="ไม่ทราบอาชีพ/ในปกครอง"/>
    <s v="94"/>
    <x v="11"/>
    <x v="161"/>
    <x v="89"/>
    <x v="19"/>
    <m/>
    <d v="2024-07-03T00:00:00"/>
    <d v="2024-07-03T00:00:00"/>
    <m/>
    <d v="2024-01-06T00:00:00"/>
    <x v="29"/>
    <n v="26"/>
  </r>
  <r>
    <n v="15254"/>
    <s v="26.D.H.F."/>
    <s v="ณิชกุล สุวรรณ"/>
    <m/>
    <s v="หญิง"/>
    <n v="14"/>
    <n v="2"/>
    <s v="ไม่ทราบอาชีพ/ในปกครอง"/>
    <s v="42"/>
    <x v="18"/>
    <x v="162"/>
    <x v="90"/>
    <x v="10"/>
    <m/>
    <d v="2024-07-01T00:00:00"/>
    <d v="2024-07-02T00:00:00"/>
    <m/>
    <d v="2024-01-06T00:00:00"/>
    <x v="29"/>
    <n v="26"/>
  </r>
  <r>
    <n v="15342"/>
    <s v="66.Dengue fever"/>
    <s v="ศิวัฒน์   มุขมนตรี"/>
    <m/>
    <s v="ชาย"/>
    <n v="11"/>
    <n v="6"/>
    <s v="ไม่ทราบอาชีพ/ในปกครอง"/>
    <s v="92"/>
    <x v="12"/>
    <x v="163"/>
    <x v="91"/>
    <x v="1"/>
    <m/>
    <d v="2024-07-03T00:00:00"/>
    <d v="2024-07-04T00:00:00"/>
    <m/>
    <d v="2024-01-06T00:00:00"/>
    <x v="29"/>
    <n v="26"/>
  </r>
  <r>
    <n v="15353"/>
    <s v="66.Dengue fever"/>
    <s v="ณัฐธยาภรณ์ เอี่ยมศรี"/>
    <m/>
    <s v="หญิง"/>
    <n v="0"/>
    <n v="9"/>
    <s v="ไม่ทราบอาชีพ/ในปกครอง"/>
    <s v="87"/>
    <x v="4"/>
    <x v="164"/>
    <x v="92"/>
    <x v="8"/>
    <m/>
    <d v="2024-07-03T00:00:00"/>
    <d v="2024-07-04T00:00:00"/>
    <m/>
    <d v="2024-01-06T00:00:00"/>
    <x v="29"/>
    <n v="26"/>
  </r>
  <r>
    <n v="15365"/>
    <s v="26.D.H.F."/>
    <s v="ปิยะวัฒน์ หลวงพรหม"/>
    <m/>
    <s v="ชาย"/>
    <n v="10"/>
    <n v="8"/>
    <s v="ไม่ทราบอาชีพ/ในปกครอง"/>
    <s v="87"/>
    <x v="0"/>
    <x v="150"/>
    <x v="83"/>
    <x v="2"/>
    <m/>
    <d v="2024-07-05T00:00:00"/>
    <d v="2024-07-05T00:00:00"/>
    <m/>
    <d v="2024-01-06T00:00:00"/>
    <x v="29"/>
    <n v="26"/>
  </r>
  <r>
    <n v="15403"/>
    <s v="66.Dengue fever"/>
    <s v="อัครพนธ์ กรมแสง"/>
    <m/>
    <s v="ชาย"/>
    <n v="15"/>
    <n v="9"/>
    <s v="ไม่ทราบอาชีพ/ในปกครอง"/>
    <s v="120"/>
    <x v="8"/>
    <x v="88"/>
    <x v="47"/>
    <x v="11"/>
    <m/>
    <d v="2024-07-02T00:00:00"/>
    <d v="2024-07-05T00:00:00"/>
    <m/>
    <d v="2024-01-06T00:00:00"/>
    <x v="29"/>
    <n v="26"/>
  </r>
  <r>
    <n v="15409"/>
    <s v="66.Dengue fever"/>
    <s v="ปราณี ถานัดดี"/>
    <m/>
    <s v="หญิง"/>
    <n v="55"/>
    <n v="10"/>
    <s v="อื่นๆ"/>
    <s v="32"/>
    <x v="9"/>
    <x v="131"/>
    <x v="93"/>
    <x v="11"/>
    <m/>
    <d v="2024-06-30T00:00:00"/>
    <d v="2024-07-05T00:00:00"/>
    <m/>
    <d v="2024-01-06T00:00:00"/>
    <x v="29"/>
    <n v="26"/>
  </r>
  <r>
    <n v="15475"/>
    <s v="26.D.H.F."/>
    <s v="ศิรินาถ ศรีตัมภวา"/>
    <m/>
    <s v="หญิง"/>
    <n v="7"/>
    <n v="6"/>
    <s v="นักเรียน"/>
    <s v="187"/>
    <x v="10"/>
    <x v="165"/>
    <x v="9"/>
    <x v="2"/>
    <m/>
    <d v="2024-07-03T00:00:00"/>
    <d v="2024-07-05T00:00:00"/>
    <m/>
    <d v="2024-01-06T00:00:00"/>
    <x v="29"/>
    <n v="26"/>
  </r>
  <r>
    <n v="15608"/>
    <s v="66.Dengue fever"/>
    <s v="จตุร มณีม่วง"/>
    <m/>
    <s v="ชาย"/>
    <n v="36"/>
    <n v="6"/>
    <s v="รับจ้าง,กรรมกร"/>
    <s v="132"/>
    <x v="14"/>
    <x v="166"/>
    <x v="61"/>
    <x v="13"/>
    <m/>
    <d v="2024-07-05T00:00:00"/>
    <d v="2024-07-06T00:00:00"/>
    <m/>
    <d v="2024-01-06T00:00:00"/>
    <x v="30"/>
    <n v="26"/>
  </r>
  <r>
    <n v="15676"/>
    <s v="66.Dengue fever"/>
    <s v="ซานเจกุมาร ยาดาว"/>
    <m/>
    <s v="ชาย"/>
    <n v="38"/>
    <n v="11"/>
    <s v="รับจ้าง,กรรมกร"/>
    <s v="185"/>
    <x v="8"/>
    <x v="88"/>
    <x v="47"/>
    <x v="11"/>
    <m/>
    <d v="2024-07-05T00:00:00"/>
    <d v="2024-07-05T00:00:00"/>
    <m/>
    <d v="2024-01-06T00:00:00"/>
    <x v="29"/>
    <n v="26"/>
  </r>
  <r>
    <n v="15756"/>
    <s v="26.D.H.F."/>
    <s v="ปรียาดา วรรณสุทธิ์"/>
    <m/>
    <s v="หญิง"/>
    <n v="7"/>
    <n v="8"/>
    <s v="นักเรียน"/>
    <s v="8"/>
    <x v="2"/>
    <x v="167"/>
    <x v="94"/>
    <x v="16"/>
    <m/>
    <d v="2024-06-28T00:00:00"/>
    <d v="2024-07-02T00:00:00"/>
    <m/>
    <d v="2024-01-06T00:00:00"/>
    <x v="29"/>
    <n v="25"/>
  </r>
  <r>
    <n v="15757"/>
    <s v="66.Dengue fever"/>
    <s v="อดิศักดิ์   ชินศรี"/>
    <m/>
    <s v="ชาย"/>
    <n v="10"/>
    <n v="7"/>
    <s v="ไม่ทราบอาชีพ/ในปกครอง"/>
    <s v="27"/>
    <x v="4"/>
    <x v="163"/>
    <x v="91"/>
    <x v="1"/>
    <m/>
    <d v="2024-07-06T00:00:00"/>
    <d v="2024-07-06T00:00:00"/>
    <m/>
    <d v="2024-01-06T00:00:00"/>
    <x v="30"/>
    <n v="27"/>
  </r>
  <r>
    <n v="15826"/>
    <s v="66.Dengue fever"/>
    <s v="นีรนันท์ สมอ่อน"/>
    <m/>
    <s v="หญิง"/>
    <n v="39"/>
    <n v="0"/>
    <s v="ค้าขาย"/>
    <s v="ตลาดพรรณระวี"/>
    <x v="14"/>
    <x v="159"/>
    <x v="22"/>
    <x v="12"/>
    <m/>
    <d v="2024-07-02T00:00:00"/>
    <d v="2024-07-08T00:00:00"/>
    <m/>
    <d v="2024-01-06T00:00:00"/>
    <x v="30"/>
    <n v="26"/>
  </r>
  <r>
    <n v="15837"/>
    <s v="26.D.H.F."/>
    <s v="ไชยวัฒน์ สีทาหล่อน"/>
    <m/>
    <s v="ชาย"/>
    <n v="6"/>
    <n v="11"/>
    <s v="นักเรียน"/>
    <s v="81"/>
    <x v="11"/>
    <x v="168"/>
    <x v="68"/>
    <x v="16"/>
    <m/>
    <d v="2024-07-08T00:00:00"/>
    <d v="2024-07-08T00:00:00"/>
    <m/>
    <d v="2024-01-06T00:00:00"/>
    <x v="30"/>
    <n v="27"/>
  </r>
  <r>
    <n v="15839"/>
    <s v="66.Dengue fever"/>
    <s v="อชิตพล มาโยธา"/>
    <m/>
    <s v="ชาย"/>
    <n v="14"/>
    <n v="2"/>
    <s v="นักเรียน"/>
    <s v="126"/>
    <x v="1"/>
    <x v="169"/>
    <x v="95"/>
    <x v="13"/>
    <m/>
    <d v="2024-07-05T00:00:00"/>
    <d v="2024-07-08T00:00:00"/>
    <m/>
    <d v="2024-01-06T00:00:00"/>
    <x v="30"/>
    <n v="26"/>
  </r>
  <r>
    <n v="16003"/>
    <s v="66.Dengue fever"/>
    <s v="ณิชาดา พลเยี่ยม"/>
    <m/>
    <s v="ชาย"/>
    <n v="16"/>
    <n v="11"/>
    <s v="นักเรียน"/>
    <s v="100"/>
    <x v="12"/>
    <x v="102"/>
    <x v="46"/>
    <x v="0"/>
    <m/>
    <d v="2024-07-09T00:00:00"/>
    <d v="2024-07-09T00:00:00"/>
    <m/>
    <d v="2024-01-06T00:00:00"/>
    <x v="30"/>
    <n v="27"/>
  </r>
  <r>
    <n v="16009"/>
    <s v="66.Dengue fever"/>
    <s v="สมเกียรติ บุญอินทร์"/>
    <m/>
    <s v="ชาย"/>
    <n v="28"/>
    <n v="3"/>
    <s v="รับจ้าง,กรรมกร"/>
    <s v="28"/>
    <x v="14"/>
    <x v="170"/>
    <x v="63"/>
    <x v="12"/>
    <m/>
    <d v="2024-07-02T00:00:00"/>
    <d v="2024-07-06T00:00:00"/>
    <m/>
    <d v="2024-01-06T00:00:00"/>
    <x v="30"/>
    <n v="26"/>
  </r>
  <r>
    <n v="16010"/>
    <s v="26.D.H.F."/>
    <s v="ทีปกร ชาญประโคน"/>
    <m/>
    <s v="ชาย"/>
    <n v="16"/>
    <n v="8"/>
    <s v="ไม่ทราบอาชีพ/ในปกครอง"/>
    <s v="69"/>
    <x v="8"/>
    <x v="49"/>
    <x v="43"/>
    <x v="8"/>
    <m/>
    <d v="2024-06-12T00:00:00"/>
    <d v="2024-06-17T00:00:00"/>
    <m/>
    <d v="2024-01-06T00:00:00"/>
    <x v="27"/>
    <n v="23"/>
  </r>
  <r>
    <n v="16011"/>
    <s v="26.D.H.F."/>
    <s v="สนอง สีหานาม"/>
    <m/>
    <s v="ชาย"/>
    <n v="49"/>
    <n v="2"/>
    <s v="อื่นๆ"/>
    <s v="165"/>
    <x v="14"/>
    <x v="67"/>
    <x v="43"/>
    <x v="8"/>
    <m/>
    <d v="2024-06-14T00:00:00"/>
    <d v="2024-06-17T00:00:00"/>
    <m/>
    <d v="2024-01-06T00:00:00"/>
    <x v="27"/>
    <n v="23"/>
  </r>
  <r>
    <n v="16012"/>
    <s v="26.D.H.F."/>
    <s v="สุพศิน สีน้ำคำ"/>
    <m/>
    <s v="ชาย"/>
    <n v="15"/>
    <n v="7"/>
    <s v="ไม่ทราบอาชีพ/ในปกครอง"/>
    <s v="71"/>
    <x v="8"/>
    <x v="49"/>
    <x v="43"/>
    <x v="8"/>
    <m/>
    <d v="2024-06-19T00:00:00"/>
    <d v="2024-06-21T00:00:00"/>
    <m/>
    <d v="2024-01-06T00:00:00"/>
    <x v="27"/>
    <n v="24"/>
  </r>
  <r>
    <n v="16013"/>
    <s v="26.D.H.F."/>
    <s v="วาสนา สีน้ำคำ"/>
    <m/>
    <s v="หญิง"/>
    <n v="22"/>
    <n v="1"/>
    <s v="ไม่ทราบอาชีพ/ในปกครอง"/>
    <s v="71"/>
    <x v="8"/>
    <x v="49"/>
    <x v="43"/>
    <x v="8"/>
    <m/>
    <d v="2024-06-18T00:00:00"/>
    <d v="2024-06-21T00:00:00"/>
    <m/>
    <d v="2024-01-06T00:00:00"/>
    <x v="27"/>
    <n v="24"/>
  </r>
  <r>
    <n v="16014"/>
    <s v="26.D.H.F."/>
    <s v="ชม เสนามาตย์"/>
    <m/>
    <s v="ชาย"/>
    <n v="63"/>
    <n v="4"/>
    <s v="อื่นๆ"/>
    <s v="9"/>
    <x v="8"/>
    <x v="49"/>
    <x v="43"/>
    <x v="8"/>
    <m/>
    <d v="2024-06-20T00:00:00"/>
    <d v="2024-06-23T00:00:00"/>
    <m/>
    <d v="2024-01-06T00:00:00"/>
    <x v="28"/>
    <n v="24"/>
  </r>
  <r>
    <n v="16015"/>
    <s v="26.D.H.F."/>
    <s v="ภูวดล กมลภพ"/>
    <m/>
    <s v="ชาย"/>
    <n v="15"/>
    <n v="6"/>
    <s v="ไม่ทราบอาชีพ/ในปกครอง"/>
    <s v="128"/>
    <x v="8"/>
    <x v="49"/>
    <x v="43"/>
    <x v="8"/>
    <m/>
    <d v="2024-06-21T00:00:00"/>
    <d v="2024-06-23T00:00:00"/>
    <m/>
    <d v="2024-01-06T00:00:00"/>
    <x v="28"/>
    <n v="24"/>
  </r>
  <r>
    <n v="16020"/>
    <s v="26.D.H.F."/>
    <s v="ณัฐริณญาณ์ สุ่มมาตย์"/>
    <m/>
    <s v="หญิง"/>
    <n v="8"/>
    <n v="5"/>
    <s v="นักเรียน"/>
    <s v="126"/>
    <x v="10"/>
    <x v="171"/>
    <x v="0"/>
    <x v="12"/>
    <m/>
    <d v="2024-07-07T00:00:00"/>
    <d v="2024-07-08T00:00:00"/>
    <m/>
    <d v="2024-01-06T00:00:00"/>
    <x v="30"/>
    <n v="27"/>
  </r>
  <r>
    <n v="16023"/>
    <s v="26.D.H.F."/>
    <s v="กัญญาภัทร ก่ำแก้ว"/>
    <m/>
    <s v="หญิง"/>
    <n v="10"/>
    <n v="10"/>
    <s v="นักเรียน"/>
    <s v="115"/>
    <x v="12"/>
    <x v="172"/>
    <x v="96"/>
    <x v="9"/>
    <m/>
    <d v="2024-07-09T00:00:00"/>
    <d v="2024-07-09T00:00:00"/>
    <m/>
    <d v="2024-01-06T00:00:00"/>
    <x v="30"/>
    <n v="27"/>
  </r>
  <r>
    <n v="16084"/>
    <s v="66.Dengue fever"/>
    <s v="ชิษณุพงศ์ ภูมิภาค"/>
    <m/>
    <s v="ชาย"/>
    <n v="10"/>
    <n v="7"/>
    <s v="นักเรียน"/>
    <s v="3"/>
    <x v="4"/>
    <x v="80"/>
    <x v="49"/>
    <x v="5"/>
    <m/>
    <d v="2024-04-26T00:00:00"/>
    <d v="2024-04-29T00:00:00"/>
    <m/>
    <d v="2024-01-06T00:00:00"/>
    <x v="18"/>
    <n v="16"/>
  </r>
  <r>
    <n v="16111"/>
    <s v="66.Dengue fever"/>
    <s v="อติวิชญ์ ประมวลรัมย์"/>
    <m/>
    <s v="ชาย"/>
    <n v="11"/>
    <n v="3"/>
    <s v="ไม่ทราบอาชีพ/ในปกครอง"/>
    <s v="89"/>
    <x v="5"/>
    <x v="32"/>
    <x v="42"/>
    <x v="18"/>
    <m/>
    <d v="2024-04-21T00:00:00"/>
    <d v="2024-04-24T00:00:00"/>
    <m/>
    <d v="2024-01-06T00:00:00"/>
    <x v="17"/>
    <n v="16"/>
  </r>
  <r>
    <n v="16156"/>
    <s v="26.D.H.F."/>
    <s v="ณัฐวดี สีนาหอม"/>
    <m/>
    <s v="หญิง"/>
    <n v="9"/>
    <n v="5"/>
    <s v="ไม่ทราบอาชีพ/ในปกครอง"/>
    <s v="123"/>
    <x v="5"/>
    <x v="69"/>
    <x v="44"/>
    <x v="0"/>
    <m/>
    <d v="2024-04-26T00:00:00"/>
    <d v="2024-04-29T00:00:00"/>
    <m/>
    <d v="2024-01-06T00:00:00"/>
    <x v="18"/>
    <n v="16"/>
  </r>
  <r>
    <n v="16195"/>
    <s v="26.D.H.F."/>
    <s v="จักรินทร์ สังเกตกิจ"/>
    <m/>
    <s v="ชาย"/>
    <n v="6"/>
    <n v="10"/>
    <s v="ไม่ทราบอาชีพ/ในปกครอง"/>
    <s v="72"/>
    <x v="1"/>
    <x v="173"/>
    <x v="97"/>
    <x v="9"/>
    <m/>
    <d v="2024-06-25T00:00:00"/>
    <d v="2024-06-26T00:00:00"/>
    <m/>
    <d v="2024-01-06T00:00:00"/>
    <x v="28"/>
    <n v="25"/>
  </r>
  <r>
    <n v="16196"/>
    <s v="66.Dengue fever"/>
    <s v="ศุภกิตติ์ นิลยอง"/>
    <m/>
    <s v="ชาย"/>
    <n v="12"/>
    <n v="6"/>
    <s v="นักเรียน"/>
    <s v="66/1"/>
    <x v="17"/>
    <x v="32"/>
    <x v="23"/>
    <x v="12"/>
    <m/>
    <d v="2024-07-03T00:00:00"/>
    <d v="2024-07-06T00:00:00"/>
    <m/>
    <d v="2024-01-06T00:00:00"/>
    <x v="30"/>
    <n v="26"/>
  </r>
  <r>
    <n v="16198"/>
    <s v="66.Dengue fever"/>
    <s v="กชพร ขันอาษา"/>
    <m/>
    <s v="หญิง"/>
    <n v="0"/>
    <n v="0"/>
    <s v="ไม่ทราบอาชีพ/ในปกครอง"/>
    <s v="1889"/>
    <x v="0"/>
    <x v="90"/>
    <x v="0"/>
    <x v="12"/>
    <m/>
    <d v="2024-07-03T00:00:00"/>
    <d v="2024-07-04T00:00:00"/>
    <m/>
    <d v="2024-01-06T00:00:00"/>
    <x v="29"/>
    <n v="26"/>
  </r>
  <r>
    <n v="16200"/>
    <s v="26.D.H.F."/>
    <s v="มนตรี ไชยคิรินทร์"/>
    <m/>
    <s v="ชาย"/>
    <n v="47"/>
    <n v="11"/>
    <s v="อื่นๆ"/>
    <s v="5/1"/>
    <x v="14"/>
    <x v="170"/>
    <x v="63"/>
    <x v="12"/>
    <m/>
    <d v="2024-07-04T00:00:00"/>
    <d v="2024-07-07T00:00:00"/>
    <m/>
    <d v="2024-01-06T00:00:00"/>
    <x v="30"/>
    <n v="26"/>
  </r>
  <r>
    <n v="16208"/>
    <s v="66.Dengue fever"/>
    <s v="ปภัชญา ปะจันตะเสน"/>
    <m/>
    <s v="หญิง"/>
    <n v="6"/>
    <n v="1"/>
    <s v="ไม่ทราบอาชีพ/ในปกครอง"/>
    <s v="236"/>
    <x v="2"/>
    <x v="174"/>
    <x v="23"/>
    <x v="12"/>
    <m/>
    <d v="2024-08-10T00:00:00"/>
    <d v="2024-08-10T00:00:00"/>
    <m/>
    <d v="2024-01-06T00:00:00"/>
    <x v="24"/>
    <n v="32"/>
  </r>
  <r>
    <n v="16257"/>
    <s v="66.Dengue fever"/>
    <s v="ปรเมศ เดชศรี"/>
    <m/>
    <s v="ชาย"/>
    <n v="13"/>
    <n v="11"/>
    <s v="ไม่ทราบอาชีพ/ในปกครอง"/>
    <s v="41/1"/>
    <x v="10"/>
    <x v="15"/>
    <x v="13"/>
    <x v="3"/>
    <m/>
    <d v="2024-07-08T00:00:00"/>
    <d v="2024-07-08T00:00:00"/>
    <m/>
    <d v="2024-01-06T00:00:00"/>
    <x v="30"/>
    <n v="27"/>
  </r>
  <r>
    <n v="16277"/>
    <s v="27.D.H.F.shock syndrome"/>
    <s v="อนงค์ แสงใสรัตน์"/>
    <m/>
    <s v="หญิง"/>
    <n v="44"/>
    <n v="4"/>
    <s v="งานบ้าน"/>
    <s v="100"/>
    <x v="12"/>
    <x v="102"/>
    <x v="46"/>
    <x v="0"/>
    <m/>
    <d v="2024-07-09T00:00:00"/>
    <d v="2024-07-09T00:00:00"/>
    <m/>
    <d v="2024-01-06T00:00:00"/>
    <x v="30"/>
    <n v="27"/>
  </r>
  <r>
    <n v="16302"/>
    <s v="26.D.H.F."/>
    <s v="อดิศักดิ์ ภักดีผล"/>
    <m/>
    <s v="ชาย"/>
    <n v="31"/>
    <n v="10"/>
    <s v="รับจ้าง,กรรมกร"/>
    <s v="215"/>
    <x v="3"/>
    <x v="133"/>
    <x v="77"/>
    <x v="16"/>
    <m/>
    <d v="2024-07-03T00:00:00"/>
    <d v="2024-07-06T00:00:00"/>
    <m/>
    <d v="2024-01-06T00:00:00"/>
    <x v="30"/>
    <n v="26"/>
  </r>
  <r>
    <n v="16346"/>
    <s v="26.D.H.F."/>
    <s v="เบญญาภา เติมวงษ์"/>
    <m/>
    <s v="หญิง"/>
    <n v="22"/>
    <n v="9"/>
    <s v="รับจ้าง,กรรมกร"/>
    <s v="130"/>
    <x v="3"/>
    <x v="133"/>
    <x v="77"/>
    <x v="16"/>
    <m/>
    <d v="2024-07-04T00:00:00"/>
    <d v="2024-07-08T00:00:00"/>
    <m/>
    <d v="2024-01-06T00:00:00"/>
    <x v="30"/>
    <n v="26"/>
  </r>
  <r>
    <n v="16455"/>
    <s v="66.Dengue fever"/>
    <s v="ทองใส   นาแสวง"/>
    <m/>
    <s v="ชาย"/>
    <n v="72"/>
    <n v="10"/>
    <s v="ไม่ทราบอาชีพ/ในปกครอง"/>
    <s v="92"/>
    <x v="5"/>
    <x v="175"/>
    <x v="98"/>
    <x v="15"/>
    <m/>
    <d v="2024-07-10T00:00:00"/>
    <d v="2024-07-10T00:00:00"/>
    <m/>
    <d v="2024-01-06T00:00:00"/>
    <x v="30"/>
    <n v="27"/>
  </r>
  <r>
    <n v="16478"/>
    <s v="26.D.H.F."/>
    <s v="นิกรณ์ ศรีวะรา"/>
    <m/>
    <s v="หญิง"/>
    <n v="41"/>
    <n v="1"/>
    <s v="งานบ้าน"/>
    <s v="87"/>
    <x v="12"/>
    <x v="102"/>
    <x v="46"/>
    <x v="0"/>
    <m/>
    <d v="2024-07-12T00:00:00"/>
    <d v="2024-07-12T00:00:00"/>
    <m/>
    <d v="2024-01-06T00:00:00"/>
    <x v="30"/>
    <n v="27"/>
  </r>
  <r>
    <n v="16504"/>
    <s v="66.Dengue fever"/>
    <s v="คุณากร  ซื่อสัตย์"/>
    <m/>
    <s v="ชาย"/>
    <n v="3"/>
    <n v="11"/>
    <s v="ไม่ทราบอาชีพ/ในปกครอง"/>
    <s v="74"/>
    <x v="6"/>
    <x v="176"/>
    <x v="96"/>
    <x v="9"/>
    <m/>
    <d v="2024-07-09T00:00:00"/>
    <d v="2024-07-11T00:00:00"/>
    <m/>
    <d v="2024-01-06T00:00:00"/>
    <x v="30"/>
    <n v="27"/>
  </r>
  <r>
    <n v="16507"/>
    <s v="66.Dengue fever"/>
    <s v="อนุชิต สิงห์ภักดี"/>
    <m/>
    <s v="ชาย"/>
    <n v="15"/>
    <n v="9"/>
    <s v="นักเรียน"/>
    <s v="27"/>
    <x v="7"/>
    <x v="177"/>
    <x v="99"/>
    <x v="0"/>
    <m/>
    <d v="2024-07-08T00:00:00"/>
    <d v="2024-07-12T00:00:00"/>
    <m/>
    <d v="2024-01-06T00:00:00"/>
    <x v="30"/>
    <n v="27"/>
  </r>
  <r>
    <n v="16569"/>
    <s v="66.Dengue fever"/>
    <s v="เย็นฤดี ศรีสุนา"/>
    <m/>
    <s v="หญิง"/>
    <n v="34"/>
    <n v="1"/>
    <s v="ไม่ทราบอาชีพ/ในปกครอง"/>
    <s v="127"/>
    <x v="2"/>
    <x v="178"/>
    <x v="100"/>
    <x v="17"/>
    <m/>
    <d v="2024-07-08T00:00:00"/>
    <d v="2024-07-08T00:00:00"/>
    <m/>
    <d v="2024-01-06T00:00:00"/>
    <x v="30"/>
    <n v="27"/>
  </r>
  <r>
    <n v="16584"/>
    <s v="26.D.H.F."/>
    <s v="นาฏภัทร กาบบัว"/>
    <m/>
    <s v="ชาย"/>
    <n v="2"/>
    <n v="11"/>
    <s v="ไม่ทราบอาชีพ/ในปกครอง"/>
    <s v="166"/>
    <x v="8"/>
    <x v="179"/>
    <x v="95"/>
    <x v="13"/>
    <m/>
    <d v="2024-07-11T00:00:00"/>
    <d v="2024-07-12T00:00:00"/>
    <m/>
    <d v="2024-01-06T00:00:00"/>
    <x v="30"/>
    <n v="27"/>
  </r>
  <r>
    <n v="16628"/>
    <s v="27.D.H.F.shock syndrome"/>
    <s v="ธนกฤต   จันทะนาม"/>
    <m/>
    <s v="ชาย"/>
    <n v="4"/>
    <n v="0"/>
    <s v="ไม่ทราบอาชีพ/ในปกครอง"/>
    <s v="76"/>
    <x v="5"/>
    <x v="180"/>
    <x v="101"/>
    <x v="11"/>
    <m/>
    <d v="2024-07-04T00:00:00"/>
    <d v="2024-07-08T00:00:00"/>
    <m/>
    <d v="2024-01-06T00:00:00"/>
    <x v="30"/>
    <n v="26"/>
  </r>
  <r>
    <n v="16738"/>
    <s v="66.Dengue fever"/>
    <s v="ณัฐดนย์ โฮมพลงาม"/>
    <m/>
    <s v="ชาย"/>
    <n v="15"/>
    <n v="0"/>
    <s v="ไม่ทราบอาชีพ/ในปกครอง"/>
    <s v="63"/>
    <x v="17"/>
    <x v="181"/>
    <x v="17"/>
    <x v="8"/>
    <m/>
    <d v="2024-07-05T00:00:00"/>
    <d v="2024-07-06T00:00:00"/>
    <m/>
    <d v="2024-01-06T00:00:00"/>
    <x v="30"/>
    <n v="26"/>
  </r>
  <r>
    <n v="16805"/>
    <s v="26.D.H.F."/>
    <s v="ศุภากร มะลิวรรณ"/>
    <m/>
    <s v="ชาย"/>
    <n v="14"/>
    <n v="10"/>
    <s v="นักเรียน"/>
    <s v="230"/>
    <x v="11"/>
    <x v="182"/>
    <x v="102"/>
    <x v="6"/>
    <m/>
    <d v="2024-07-12T00:00:00"/>
    <d v="2024-07-12T00:00:00"/>
    <m/>
    <d v="2024-01-06T00:00:00"/>
    <x v="30"/>
    <n v="27"/>
  </r>
  <r>
    <n v="16855"/>
    <s v="66.Dengue fever"/>
    <s v="นพพร สีเงิน"/>
    <m/>
    <s v="ชาย"/>
    <n v="27"/>
    <n v="9"/>
    <s v="รับจ้าง,กรรมกร"/>
    <s v="67/1"/>
    <x v="17"/>
    <x v="32"/>
    <x v="23"/>
    <x v="12"/>
    <m/>
    <d v="2024-07-08T00:00:00"/>
    <d v="2024-07-10T00:00:00"/>
    <m/>
    <d v="2024-01-06T00:00:00"/>
    <x v="30"/>
    <n v="27"/>
  </r>
  <r>
    <n v="16978"/>
    <s v="66.Dengue fever"/>
    <s v="นราวดี พันธ์อุคำ"/>
    <m/>
    <s v="หญิง"/>
    <n v="7"/>
    <n v="3"/>
    <s v="นักเรียน"/>
    <s v="171"/>
    <x v="1"/>
    <x v="183"/>
    <x v="74"/>
    <x v="12"/>
    <m/>
    <d v="2024-07-09T00:00:00"/>
    <d v="2024-07-11T00:00:00"/>
    <m/>
    <d v="2024-01-06T00:00:00"/>
    <x v="30"/>
    <n v="27"/>
  </r>
  <r>
    <n v="16981"/>
    <s v="26.D.H.F."/>
    <s v="เดือนชนะ ต้นคำ"/>
    <m/>
    <s v="หญิง"/>
    <n v="0"/>
    <n v="0"/>
    <s v="รับจ้าง,กรรมกร"/>
    <s v="80"/>
    <x v="12"/>
    <x v="172"/>
    <x v="96"/>
    <x v="9"/>
    <m/>
    <d v="2024-07-08T00:00:00"/>
    <d v="2024-07-12T00:00:00"/>
    <m/>
    <d v="2024-01-06T00:00:00"/>
    <x v="30"/>
    <n v="27"/>
  </r>
  <r>
    <n v="17040"/>
    <s v="26.D.H.F."/>
    <s v="จารุพร พรมศิริเดช"/>
    <m/>
    <s v="หญิง"/>
    <n v="49"/>
    <n v="10"/>
    <s v="ไม่ทราบอาชีพ/ในปกครอง"/>
    <s v="39"/>
    <x v="3"/>
    <x v="184"/>
    <x v="103"/>
    <x v="16"/>
    <m/>
    <d v="2024-07-10T00:00:00"/>
    <d v="2024-07-10T00:00:00"/>
    <m/>
    <d v="2024-01-06T00:00:00"/>
    <x v="30"/>
    <n v="27"/>
  </r>
  <r>
    <n v="17088"/>
    <s v="26.D.H.F."/>
    <s v="สัจจะวัช โพธิ์สุวรรณ"/>
    <m/>
    <s v="ชาย"/>
    <n v="11"/>
    <n v="3"/>
    <s v="นักเรียน"/>
    <s v="69"/>
    <x v="2"/>
    <x v="185"/>
    <x v="29"/>
    <x v="6"/>
    <m/>
    <d v="2024-07-17T00:00:00"/>
    <d v="2024-07-17T00:00:00"/>
    <m/>
    <d v="2024-01-06T00:00:00"/>
    <x v="31"/>
    <n v="28"/>
  </r>
  <r>
    <n v="17126"/>
    <s v="26.D.H.F."/>
    <s v="ลำเรียน   ซูซูกิ"/>
    <m/>
    <s v="หญิง"/>
    <n v="59"/>
    <n v="0"/>
    <s v="เกษตร"/>
    <s v="94"/>
    <x v="9"/>
    <x v="186"/>
    <x v="91"/>
    <x v="1"/>
    <m/>
    <d v="2024-07-09T00:00:00"/>
    <d v="2024-07-09T00:00:00"/>
    <m/>
    <d v="2024-01-06T00:00:00"/>
    <x v="30"/>
    <n v="27"/>
  </r>
  <r>
    <n v="17127"/>
    <s v="66.Dengue fever"/>
    <s v="นพดล   โซ่มาลา"/>
    <m/>
    <s v="ชาย"/>
    <n v="7"/>
    <n v="3"/>
    <s v="ไม่ทราบอาชีพ/ในปกครอง"/>
    <s v="90"/>
    <x v="14"/>
    <x v="187"/>
    <x v="2"/>
    <x v="1"/>
    <m/>
    <d v="2024-07-11T00:00:00"/>
    <d v="2024-07-12T00:00:00"/>
    <m/>
    <d v="2024-01-06T00:00:00"/>
    <x v="30"/>
    <n v="27"/>
  </r>
  <r>
    <n v="17129"/>
    <s v="26.D.H.F."/>
    <s v="มาริสา   ดงเย็น"/>
    <m/>
    <s v="หญิง"/>
    <n v="5"/>
    <n v="11"/>
    <s v="ไม่ทราบอาชีพ/ในปกครอง"/>
    <s v="9809"/>
    <x v="12"/>
    <x v="163"/>
    <x v="91"/>
    <x v="1"/>
    <m/>
    <d v="2024-07-11T00:00:00"/>
    <d v="2024-07-12T00:00:00"/>
    <m/>
    <d v="2024-01-06T00:00:00"/>
    <x v="30"/>
    <n v="27"/>
  </r>
  <r>
    <n v="17222"/>
    <s v="66.Dengue fever"/>
    <s v="สู กมลตรี"/>
    <m/>
    <s v="หญิง"/>
    <n v="60"/>
    <n v="6"/>
    <s v="ไม่ทราบอาชีพ/ในปกครอง"/>
    <s v="2"/>
    <x v="20"/>
    <x v="188"/>
    <x v="98"/>
    <x v="15"/>
    <m/>
    <d v="2024-07-09T00:00:00"/>
    <d v="2024-07-09T00:00:00"/>
    <m/>
    <d v="2024-01-06T00:00:00"/>
    <x v="30"/>
    <n v="27"/>
  </r>
  <r>
    <n v="17223"/>
    <s v="66.Dengue fever"/>
    <s v="เมธาสิทธิ์ กมลพิศ"/>
    <m/>
    <s v="ชาย"/>
    <n v="10"/>
    <n v="9"/>
    <s v="ไม่ทราบอาชีพ/ในปกครอง"/>
    <s v="73"/>
    <x v="12"/>
    <x v="189"/>
    <x v="59"/>
    <x v="15"/>
    <m/>
    <d v="2024-07-14T00:00:00"/>
    <d v="2024-07-14T00:00:00"/>
    <m/>
    <d v="2024-01-06T00:00:00"/>
    <x v="31"/>
    <n v="28"/>
  </r>
  <r>
    <n v="17224"/>
    <s v="26.D.H.F."/>
    <s v="อรปรียา ศรีประทุมวงศ์"/>
    <m/>
    <s v="หญิง"/>
    <n v="19"/>
    <n v="5"/>
    <s v="ไม่ทราบอาชีพ/ในปกครอง"/>
    <s v="234"/>
    <x v="4"/>
    <x v="160"/>
    <x v="59"/>
    <x v="15"/>
    <m/>
    <d v="2024-07-14T00:00:00"/>
    <d v="2024-07-14T00:00:00"/>
    <m/>
    <d v="2024-01-06T00:00:00"/>
    <x v="31"/>
    <n v="28"/>
  </r>
  <r>
    <n v="17225"/>
    <s v="66.Dengue fever"/>
    <s v="พีรพัฒน์ ฐานผดุง"/>
    <m/>
    <s v="ชาย"/>
    <n v="13"/>
    <n v="7"/>
    <s v="ไม่ทราบอาชีพ/ในปกครอง"/>
    <s v="65"/>
    <x v="1"/>
    <x v="190"/>
    <x v="98"/>
    <x v="15"/>
    <m/>
    <d v="2024-07-17T00:00:00"/>
    <d v="2024-07-17T00:00:00"/>
    <m/>
    <d v="2024-01-06T00:00:00"/>
    <x v="31"/>
    <n v="28"/>
  </r>
  <r>
    <n v="17226"/>
    <s v="26.D.H.F."/>
    <s v="พิชชาชัย ศรีสุพรรณ"/>
    <m/>
    <s v="ชาย"/>
    <n v="28"/>
    <n v="10"/>
    <s v="รับจ้าง,กรรมกร"/>
    <s v="54"/>
    <x v="1"/>
    <x v="76"/>
    <x v="53"/>
    <x v="12"/>
    <m/>
    <d v="2024-07-09T00:00:00"/>
    <d v="2024-07-13T00:00:00"/>
    <m/>
    <d v="2024-01-06T00:00:00"/>
    <x v="31"/>
    <n v="27"/>
  </r>
  <r>
    <n v="17245"/>
    <s v="66.Dengue fever"/>
    <s v="วัชรพงษ์ บุญเลิศ"/>
    <m/>
    <s v="ชาย"/>
    <n v="11"/>
    <n v="2"/>
    <s v="ไม่ทราบอาชีพ/ในปกครอง"/>
    <s v="131"/>
    <x v="2"/>
    <x v="95"/>
    <x v="57"/>
    <x v="8"/>
    <m/>
    <d v="2024-07-12T00:00:00"/>
    <d v="2024-07-16T00:00:00"/>
    <m/>
    <d v="2024-01-06T00:00:00"/>
    <x v="31"/>
    <n v="27"/>
  </r>
  <r>
    <n v="17256"/>
    <s v="66.Dengue fever"/>
    <s v="จิรัชญา   มะอาจเลิศ"/>
    <m/>
    <s v="หญิง"/>
    <n v="4"/>
    <n v="2"/>
    <s v="ไม่ทราบอาชีพ/ในปกครอง"/>
    <s v="145"/>
    <x v="5"/>
    <x v="145"/>
    <x v="59"/>
    <x v="15"/>
    <m/>
    <d v="2024-07-16T00:00:00"/>
    <d v="2024-07-16T00:00:00"/>
    <m/>
    <d v="2024-01-06T00:00:00"/>
    <x v="31"/>
    <n v="28"/>
  </r>
  <r>
    <n v="17263"/>
    <s v="66.Dengue fever"/>
    <s v="ชุติมันต์   ผดุงสัตย์"/>
    <m/>
    <s v="หญิง"/>
    <n v="6"/>
    <n v="4"/>
    <s v="ไม่ทราบอาชีพ/ในปกครอง"/>
    <s v="24"/>
    <x v="5"/>
    <x v="175"/>
    <x v="98"/>
    <x v="15"/>
    <m/>
    <d v="2024-07-10T00:00:00"/>
    <d v="2024-07-10T00:00:00"/>
    <m/>
    <d v="2024-01-06T00:00:00"/>
    <x v="30"/>
    <n v="27"/>
  </r>
  <r>
    <n v="17265"/>
    <s v="66.Dengue fever"/>
    <s v="กฤษกร   ประดับพร"/>
    <m/>
    <s v="ชาย"/>
    <n v="7"/>
    <n v="7"/>
    <s v="นักเรียน"/>
    <s v="57"/>
    <x v="1"/>
    <x v="85"/>
    <x v="52"/>
    <x v="15"/>
    <m/>
    <d v="2024-07-17T00:00:00"/>
    <d v="2024-07-17T00:00:00"/>
    <m/>
    <d v="2024-01-06T00:00:00"/>
    <x v="31"/>
    <n v="28"/>
  </r>
  <r>
    <n v="17421"/>
    <s v="66.Dengue fever"/>
    <s v="ชาตรี ไชยรส"/>
    <m/>
    <s v="ชาย"/>
    <n v="27"/>
    <n v="7"/>
    <s v="รับจ้าง,กรรมกร"/>
    <s v="47"/>
    <x v="1"/>
    <x v="85"/>
    <x v="52"/>
    <x v="15"/>
    <m/>
    <d v="2024-07-17T00:00:00"/>
    <d v="2024-07-19T00:00:00"/>
    <m/>
    <d v="2024-01-06T00:00:00"/>
    <x v="31"/>
    <n v="28"/>
  </r>
  <r>
    <n v="17427"/>
    <s v="26.D.H.F."/>
    <s v="ธีรพัฒน์ พรรณสิงห์"/>
    <m/>
    <s v="ชาย"/>
    <n v="9"/>
    <n v="9"/>
    <s v="ไม่ทราบอาชีพ/ในปกครอง"/>
    <s v="235"/>
    <x v="4"/>
    <x v="103"/>
    <x v="44"/>
    <x v="0"/>
    <m/>
    <d v="2024-07-13T00:00:00"/>
    <d v="2024-07-18T00:00:00"/>
    <m/>
    <d v="2024-01-06T00:00:00"/>
    <x v="31"/>
    <n v="28"/>
  </r>
  <r>
    <n v="17429"/>
    <s v="66.Dengue fever"/>
    <s v="ประไพร นนทะมา"/>
    <m/>
    <s v="หญิง"/>
    <n v="68"/>
    <n v="9"/>
    <s v="อื่นๆ"/>
    <s v="30"/>
    <x v="5"/>
    <x v="191"/>
    <x v="9"/>
    <x v="8"/>
    <m/>
    <d v="2024-04-17T00:00:00"/>
    <d v="2024-04-22T00:00:00"/>
    <m/>
    <d v="2024-01-06T00:00:00"/>
    <x v="17"/>
    <n v="15"/>
  </r>
  <r>
    <n v="17430"/>
    <s v="66.Dengue fever"/>
    <s v="พิชญาภัค เรืองสมบัติ"/>
    <m/>
    <s v="หญิง"/>
    <n v="3"/>
    <n v="5"/>
    <s v="ไม่ทราบอาชีพ/ในปกครอง"/>
    <s v="68"/>
    <x v="12"/>
    <x v="192"/>
    <x v="9"/>
    <x v="8"/>
    <m/>
    <d v="2024-06-28T00:00:00"/>
    <d v="2024-06-28T00:00:00"/>
    <m/>
    <d v="2024-01-06T00:00:00"/>
    <x v="28"/>
    <n v="25"/>
  </r>
  <r>
    <n v="17431"/>
    <s v="66.Dengue fever"/>
    <s v="วรรณภา มณีโคตร"/>
    <m/>
    <s v="หญิง"/>
    <n v="13"/>
    <n v="5"/>
    <s v="ไม่ทราบอาชีพ/ในปกครอง"/>
    <s v="82"/>
    <x v="17"/>
    <x v="193"/>
    <x v="9"/>
    <x v="8"/>
    <m/>
    <d v="2024-06-30T00:00:00"/>
    <d v="2024-07-06T00:00:00"/>
    <m/>
    <d v="2024-01-06T00:00:00"/>
    <x v="30"/>
    <n v="26"/>
  </r>
  <r>
    <n v="17436"/>
    <s v="26.D.H.F."/>
    <s v="ประยุทธ วินทะไชย"/>
    <m/>
    <s v="ชาย"/>
    <n v="61"/>
    <n v="8"/>
    <s v="อื่นๆ"/>
    <s v="174"/>
    <x v="14"/>
    <x v="194"/>
    <x v="104"/>
    <x v="8"/>
    <m/>
    <d v="2024-06-13T00:00:00"/>
    <d v="2024-06-17T00:00:00"/>
    <m/>
    <d v="2024-01-06T00:00:00"/>
    <x v="27"/>
    <n v="23"/>
  </r>
  <r>
    <n v="17522"/>
    <s v="66.Dengue fever"/>
    <s v="ณพิชญ์ ไชยจันทร์"/>
    <m/>
    <s v="ชาย"/>
    <n v="0"/>
    <n v="7"/>
    <s v="ไม่ทราบอาชีพ/ในปกครอง"/>
    <s v="81"/>
    <x v="5"/>
    <x v="195"/>
    <x v="52"/>
    <x v="15"/>
    <m/>
    <d v="2024-07-14T00:00:00"/>
    <d v="2024-07-19T00:00:00"/>
    <m/>
    <d v="2024-01-06T00:00:00"/>
    <x v="31"/>
    <n v="28"/>
  </r>
  <r>
    <n v="17687"/>
    <s v="27.D.H.F.shock syndrome"/>
    <s v="ธีรภัทร์ โซ่เงิน"/>
    <m/>
    <s v="ชาย"/>
    <n v="30"/>
    <n v="6"/>
    <s v="รับจ้าง,กรรมกร"/>
    <s v="9"/>
    <x v="3"/>
    <x v="196"/>
    <x v="83"/>
    <x v="2"/>
    <m/>
    <d v="2024-08-20T00:00:00"/>
    <d v="2024-08-21T00:00:00"/>
    <m/>
    <d v="2024-01-06T00:00:00"/>
    <x v="8"/>
    <n v="33"/>
  </r>
  <r>
    <n v="17689"/>
    <s v="27.D.H.F.shock syndrome"/>
    <s v="ลลิดา   ทองเสนา"/>
    <m/>
    <s v="หญิง"/>
    <n v="7"/>
    <n v="1"/>
    <s v="ไม่ทราบอาชีพ/ในปกครอง"/>
    <s v="81"/>
    <x v="9"/>
    <x v="197"/>
    <x v="65"/>
    <x v="11"/>
    <m/>
    <d v="2024-07-19T00:00:00"/>
    <d v="2024-07-21T00:00:00"/>
    <m/>
    <d v="2024-01-06T00:00:00"/>
    <x v="32"/>
    <n v="28"/>
  </r>
  <r>
    <n v="17782"/>
    <s v="66.Dengue fever"/>
    <s v="นัทธพร อิ่มทอง"/>
    <m/>
    <s v="ชาย"/>
    <n v="16"/>
    <n v="5"/>
    <s v="ไม่ทราบอาชีพ/ในปกครอง"/>
    <s v="63"/>
    <x v="12"/>
    <x v="198"/>
    <x v="93"/>
    <x v="11"/>
    <m/>
    <d v="2024-07-22T00:00:00"/>
    <d v="2024-07-22T00:00:00"/>
    <m/>
    <d v="2024-01-06T00:00:00"/>
    <x v="32"/>
    <n v="29"/>
  </r>
  <r>
    <n v="17785"/>
    <s v="66.Dengue fever"/>
    <s v="กุลนิภา บุญชม"/>
    <m/>
    <s v="หญิง"/>
    <n v="16"/>
    <n v="9"/>
    <s v="นักเรียน"/>
    <s v="139"/>
    <x v="11"/>
    <x v="199"/>
    <x v="54"/>
    <x v="0"/>
    <m/>
    <d v="2024-07-16T00:00:00"/>
    <d v="2024-07-19T00:00:00"/>
    <m/>
    <d v="2024-01-06T00:00:00"/>
    <x v="31"/>
    <n v="28"/>
  </r>
  <r>
    <n v="17857"/>
    <s v="66.Dengue fever"/>
    <s v="ภานุพงศ์ นนทะนำ"/>
    <m/>
    <s v="ชาย"/>
    <n v="11"/>
    <n v="4"/>
    <s v="ไม่ทราบอาชีพ/ในปกครอง"/>
    <s v="157"/>
    <x v="1"/>
    <x v="85"/>
    <x v="52"/>
    <x v="15"/>
    <m/>
    <d v="2024-07-20T00:00:00"/>
    <d v="2024-07-20T00:00:00"/>
    <m/>
    <d v="2024-01-06T00:00:00"/>
    <x v="32"/>
    <n v="29"/>
  </r>
  <r>
    <n v="17859"/>
    <s v="66.Dengue fever"/>
    <s v="อเนชา ถาพยอม"/>
    <m/>
    <s v="หญิง"/>
    <n v="4"/>
    <n v="1"/>
    <s v="ไม่ทราบอาชีพ/ในปกครอง"/>
    <s v="33"/>
    <x v="4"/>
    <x v="173"/>
    <x v="22"/>
    <x v="12"/>
    <m/>
    <d v="2024-08-11T00:00:00"/>
    <d v="2024-08-12T00:00:00"/>
    <m/>
    <d v="2024-01-06T00:00:00"/>
    <x v="24"/>
    <n v="32"/>
  </r>
  <r>
    <n v="17860"/>
    <s v="66.Dengue fever"/>
    <s v="ภูมิภัทร สุพาศรี"/>
    <m/>
    <s v="ชาย"/>
    <n v="13"/>
    <n v="3"/>
    <s v="ไม่ทราบอาชีพ/ในปกครอง"/>
    <s v="80"/>
    <x v="9"/>
    <x v="200"/>
    <x v="31"/>
    <x v="7"/>
    <m/>
    <d v="2024-07-17T00:00:00"/>
    <d v="2024-07-21T00:00:00"/>
    <m/>
    <d v="2024-01-06T00:00:00"/>
    <x v="32"/>
    <n v="28"/>
  </r>
  <r>
    <n v="18018"/>
    <s v="66.Dengue fever"/>
    <s v="ศิวกร ทองตีด"/>
    <m/>
    <s v="ชาย"/>
    <n v="11"/>
    <n v="6"/>
    <s v="อื่นๆ"/>
    <s v="82"/>
    <x v="2"/>
    <x v="201"/>
    <x v="105"/>
    <x v="10"/>
    <m/>
    <d v="2024-07-23T00:00:00"/>
    <d v="2024-07-23T00:00:00"/>
    <m/>
    <d v="2024-01-06T00:00:00"/>
    <x v="32"/>
    <n v="29"/>
  </r>
  <r>
    <n v="18019"/>
    <s v="66.Dengue fever"/>
    <s v="กัญญาณัฐ พัฒนะแสง"/>
    <m/>
    <s v="หญิง"/>
    <n v="7"/>
    <n v="11"/>
    <s v="อื่นๆ"/>
    <s v="85"/>
    <x v="10"/>
    <x v="37"/>
    <x v="76"/>
    <x v="10"/>
    <m/>
    <d v="2024-07-23T00:00:00"/>
    <d v="2024-07-23T00:00:00"/>
    <m/>
    <d v="2024-01-06T00:00:00"/>
    <x v="32"/>
    <n v="29"/>
  </r>
  <r>
    <n v="18119"/>
    <s v="26.D.H.F."/>
    <s v="ธนโชติ กิ้วเส้ง"/>
    <m/>
    <s v="ชาย"/>
    <n v="11"/>
    <n v="0"/>
    <s v="นักเรียน"/>
    <s v="91"/>
    <x v="17"/>
    <x v="202"/>
    <x v="104"/>
    <x v="8"/>
    <m/>
    <d v="2024-07-23T00:00:00"/>
    <d v="2024-07-24T00:00:00"/>
    <m/>
    <d v="2024-01-06T00:00:00"/>
    <x v="32"/>
    <n v="29"/>
  </r>
  <r>
    <n v="18132"/>
    <s v="26.D.H.F."/>
    <s v="ชนิกานต์ วาสไธสง"/>
    <m/>
    <s v="หญิง"/>
    <n v="13"/>
    <n v="2"/>
    <s v="ไม่ทราบอาชีพ/ในปกครอง"/>
    <s v="20"/>
    <x v="1"/>
    <x v="110"/>
    <x v="106"/>
    <x v="8"/>
    <m/>
    <d v="2024-07-24T00:00:00"/>
    <d v="2024-07-24T00:00:00"/>
    <m/>
    <d v="2024-01-06T00:00:00"/>
    <x v="32"/>
    <n v="29"/>
  </r>
  <r>
    <n v="18160"/>
    <s v="26.D.H.F."/>
    <s v="ปฏิภาณ ประสานเณตร"/>
    <m/>
    <s v="ชาย"/>
    <n v="21"/>
    <n v="10"/>
    <s v="เกษตร"/>
    <s v="63/1"/>
    <x v="17"/>
    <x v="32"/>
    <x v="23"/>
    <x v="12"/>
    <m/>
    <d v="2024-07-20T00:00:00"/>
    <d v="2024-07-23T00:00:00"/>
    <m/>
    <d v="2024-01-06T00:00:00"/>
    <x v="32"/>
    <n v="29"/>
  </r>
  <r>
    <n v="18165"/>
    <s v="66.Dengue fever"/>
    <s v="สิทธานุกูล  วรเลิศ"/>
    <m/>
    <s v="ชาย"/>
    <n v="0"/>
    <n v="7"/>
    <s v="ไม่ทราบอาชีพ/ในปกครอง"/>
    <s v="13"/>
    <x v="1"/>
    <x v="203"/>
    <x v="23"/>
    <x v="12"/>
    <m/>
    <d v="2024-07-22T00:00:00"/>
    <d v="2024-07-24T00:00:00"/>
    <m/>
    <d v="2024-01-06T00:00:00"/>
    <x v="32"/>
    <n v="29"/>
  </r>
  <r>
    <n v="18221"/>
    <s v="66.Dengue fever"/>
    <s v="เอื้ออังกุร พลทม"/>
    <m/>
    <s v="ชาย"/>
    <n v="9"/>
    <n v="11"/>
    <s v="อื่นๆ"/>
    <s v="95"/>
    <x v="4"/>
    <x v="204"/>
    <x v="90"/>
    <x v="10"/>
    <m/>
    <d v="2024-07-25T00:00:00"/>
    <d v="2024-07-25T00:00:00"/>
    <m/>
    <d v="2024-01-06T00:00:00"/>
    <x v="32"/>
    <n v="29"/>
  </r>
  <r>
    <n v="18310"/>
    <s v="26.D.H.F."/>
    <s v="วาสนา ขนานแข็ง"/>
    <m/>
    <s v="หญิง"/>
    <n v="29"/>
    <n v="9"/>
    <s v="ไม่ทราบอาชีพ/ในปกครอง"/>
    <s v="79"/>
    <x v="9"/>
    <x v="200"/>
    <x v="31"/>
    <x v="7"/>
    <m/>
    <d v="2024-07-23T00:00:00"/>
    <d v="2024-07-23T00:00:00"/>
    <m/>
    <d v="2024-01-06T00:00:00"/>
    <x v="32"/>
    <n v="29"/>
  </r>
  <r>
    <n v="18338"/>
    <s v="26.D.H.F."/>
    <s v="ปฏิภาณ สาระผล"/>
    <m/>
    <s v="ชาย"/>
    <n v="26"/>
    <n v="1"/>
    <s v="ข้าราชการ"/>
    <s v="37"/>
    <x v="18"/>
    <x v="205"/>
    <x v="0"/>
    <x v="12"/>
    <m/>
    <d v="2024-07-18T00:00:00"/>
    <d v="2024-07-20T00:00:00"/>
    <m/>
    <d v="2024-01-06T00:00:00"/>
    <x v="32"/>
    <n v="28"/>
  </r>
  <r>
    <n v="18339"/>
    <s v="66.Dengue fever"/>
    <s v="เกรียงไกร แก่นนาคำ"/>
    <m/>
    <s v="ชาย"/>
    <n v="22"/>
    <n v="11"/>
    <s v="รับจ้าง,กรรมกร"/>
    <s v="30"/>
    <x v="1"/>
    <x v="107"/>
    <x v="22"/>
    <x v="12"/>
    <m/>
    <d v="2024-07-18T00:00:00"/>
    <d v="2024-07-22T00:00:00"/>
    <m/>
    <d v="2024-01-06T00:00:00"/>
    <x v="32"/>
    <n v="28"/>
  </r>
  <r>
    <n v="18369"/>
    <s v="66.Dengue fever"/>
    <s v="ธัญลักษณ์ คูเมือง"/>
    <m/>
    <s v="หญิง"/>
    <n v="8"/>
    <n v="10"/>
    <s v="ไม่ทราบอาชีพ/ในปกครอง"/>
    <s v="162"/>
    <x v="9"/>
    <x v="206"/>
    <x v="36"/>
    <x v="8"/>
    <m/>
    <d v="2024-07-12T00:00:00"/>
    <d v="2024-07-15T00:00:00"/>
    <m/>
    <d v="2024-01-06T00:00:00"/>
    <x v="31"/>
    <n v="27"/>
  </r>
  <r>
    <n v="18370"/>
    <s v="26.D.H.F."/>
    <s v="จตุรพักตร์ กุศลวงษ์"/>
    <m/>
    <s v="ชาย"/>
    <n v="29"/>
    <n v="8"/>
    <s v="รับจ้าง,กรรมกร"/>
    <s v="26"/>
    <x v="7"/>
    <x v="116"/>
    <x v="43"/>
    <x v="8"/>
    <m/>
    <d v="2024-07-08T00:00:00"/>
    <d v="2024-07-15T00:00:00"/>
    <m/>
    <d v="2024-01-06T00:00:00"/>
    <x v="31"/>
    <n v="27"/>
  </r>
  <r>
    <n v="18371"/>
    <s v="66.Dengue fever"/>
    <s v="เกียรติภูมิ จำปาหล้า"/>
    <m/>
    <s v="ชาย"/>
    <n v="12"/>
    <n v="3"/>
    <s v="ไม่ทราบอาชีพ/ในปกครอง"/>
    <s v="265"/>
    <x v="9"/>
    <x v="206"/>
    <x v="36"/>
    <x v="8"/>
    <m/>
    <d v="2024-07-14T00:00:00"/>
    <d v="2024-07-17T00:00:00"/>
    <m/>
    <d v="2024-01-06T00:00:00"/>
    <x v="31"/>
    <n v="28"/>
  </r>
  <r>
    <n v="18372"/>
    <s v="66.Dengue fever"/>
    <s v="เกียรติบดินทร์ จำปาหล้า"/>
    <m/>
    <s v="ชาย"/>
    <n v="11"/>
    <n v="3"/>
    <s v="ไม่ทราบอาชีพ/ในปกครอง"/>
    <s v="265"/>
    <x v="9"/>
    <x v="206"/>
    <x v="36"/>
    <x v="8"/>
    <m/>
    <d v="2024-07-15T00:00:00"/>
    <d v="2024-07-17T00:00:00"/>
    <m/>
    <d v="2024-01-06T00:00:00"/>
    <x v="31"/>
    <n v="28"/>
  </r>
  <r>
    <n v="18381"/>
    <s v="66.Dengue fever"/>
    <s v="พรธิดา   ประดับเสริฐ"/>
    <m/>
    <s v="หญิง"/>
    <n v="20"/>
    <n v="5"/>
    <s v="ไม่ทราบอาชีพ/ในปกครอง"/>
    <s v="125"/>
    <x v="1"/>
    <x v="85"/>
    <x v="52"/>
    <x v="15"/>
    <m/>
    <d v="2024-07-23T00:00:00"/>
    <d v="2024-07-23T00:00:00"/>
    <m/>
    <d v="2024-01-06T00:00:00"/>
    <x v="32"/>
    <n v="29"/>
  </r>
  <r>
    <n v="18383"/>
    <s v="66.Dengue fever"/>
    <s v="เตชิษฐ์   ยุบลศรี"/>
    <m/>
    <s v="ชาย"/>
    <n v="0"/>
    <n v="8"/>
    <s v="ไม่ทราบอาชีพ/ในปกครอง"/>
    <s v="46"/>
    <x v="14"/>
    <x v="207"/>
    <x v="59"/>
    <x v="15"/>
    <m/>
    <d v="2024-07-25T00:00:00"/>
    <d v="2024-07-25T00:00:00"/>
    <m/>
    <d v="2024-01-06T00:00:00"/>
    <x v="32"/>
    <n v="29"/>
  </r>
  <r>
    <n v="18392"/>
    <s v="66.Dengue fever"/>
    <s v="พชรพรรณ สายทอง"/>
    <m/>
    <s v="หญิง"/>
    <n v="6"/>
    <n v="11"/>
    <s v="ไม่ทราบอาชีพ/ในปกครอง"/>
    <s v="56"/>
    <x v="1"/>
    <x v="47"/>
    <x v="107"/>
    <x v="15"/>
    <m/>
    <d v="2024-07-23T00:00:00"/>
    <d v="2024-07-23T00:00:00"/>
    <m/>
    <d v="2024-01-06T00:00:00"/>
    <x v="32"/>
    <n v="29"/>
  </r>
  <r>
    <n v="18404"/>
    <s v="66.Dengue fever"/>
    <s v="ชานนท์ ภูอวด"/>
    <m/>
    <s v="ชาย"/>
    <n v="10"/>
    <n v="3"/>
    <s v="ไม่ทราบอาชีพ/ในปกครอง"/>
    <s v="1"/>
    <x v="17"/>
    <x v="208"/>
    <x v="0"/>
    <x v="0"/>
    <m/>
    <d v="2024-07-20T00:00:00"/>
    <d v="2024-07-25T00:00:00"/>
    <m/>
    <d v="2024-01-06T00:00:00"/>
    <x v="32"/>
    <n v="29"/>
  </r>
  <r>
    <n v="18599"/>
    <s v="66.Dengue fever"/>
    <s v="ปุญญาธิวัฒน์ รัตนศรี"/>
    <m/>
    <s v="หญิง"/>
    <n v="3"/>
    <n v="2"/>
    <s v="ไม่ทราบอาชีพ/ในปกครอง"/>
    <s v="578"/>
    <x v="6"/>
    <x v="209"/>
    <x v="0"/>
    <x v="12"/>
    <m/>
    <d v="2024-07-26T00:00:00"/>
    <d v="2024-07-27T00:00:00"/>
    <m/>
    <d v="2024-01-06T00:00:00"/>
    <x v="33"/>
    <n v="29"/>
  </r>
  <r>
    <n v="18615"/>
    <s v="66.Dengue fever"/>
    <s v="พัชรพล สินธุศิริ"/>
    <m/>
    <s v="ชาย"/>
    <n v="13"/>
    <n v="0"/>
    <s v="ไม่ทราบอาชีพ/ในปกครอง"/>
    <s v="2"/>
    <x v="9"/>
    <x v="206"/>
    <x v="36"/>
    <x v="8"/>
    <m/>
    <d v="2024-07-24T00:00:00"/>
    <d v="2024-07-29T00:00:00"/>
    <m/>
    <d v="2024-01-06T00:00:00"/>
    <x v="33"/>
    <n v="29"/>
  </r>
  <r>
    <n v="18666"/>
    <s v="26.D.H.F."/>
    <s v="กนกวรรณ   ประชุมวรรณ"/>
    <m/>
    <s v="หญิง"/>
    <n v="18"/>
    <n v="1"/>
    <s v="ไม่ทราบอาชีพ/ในปกครอง"/>
    <s v="16"/>
    <x v="3"/>
    <x v="210"/>
    <x v="38"/>
    <x v="15"/>
    <m/>
    <d v="2024-07-26T00:00:00"/>
    <d v="2024-07-26T00:00:00"/>
    <m/>
    <d v="2024-01-06T00:00:00"/>
    <x v="32"/>
    <n v="29"/>
  </r>
  <r>
    <n v="18674"/>
    <s v="26.D.H.F."/>
    <s v="ก้องภพ แก่นนาคำ"/>
    <m/>
    <s v="ชาย"/>
    <n v="17"/>
    <n v="6"/>
    <s v="นักเรียน"/>
    <s v="30"/>
    <x v="1"/>
    <x v="107"/>
    <x v="22"/>
    <x v="12"/>
    <m/>
    <d v="2024-07-21T00:00:00"/>
    <d v="2024-07-26T00:00:00"/>
    <m/>
    <d v="2024-01-06T00:00:00"/>
    <x v="32"/>
    <n v="29"/>
  </r>
  <r>
    <n v="18675"/>
    <s v="26.D.H.F."/>
    <s v="วุฒิคุณ ดวงสูงเนิน"/>
    <m/>
    <s v="ชาย"/>
    <n v="17"/>
    <n v="8"/>
    <s v="นักเรียน"/>
    <s v="128"/>
    <x v="17"/>
    <x v="32"/>
    <x v="23"/>
    <x v="12"/>
    <m/>
    <d v="2024-07-22T00:00:00"/>
    <d v="2024-07-25T00:00:00"/>
    <m/>
    <d v="2024-01-06T00:00:00"/>
    <x v="32"/>
    <n v="29"/>
  </r>
  <r>
    <n v="18829"/>
    <s v="66.Dengue fever"/>
    <s v="หนูพันธ์ น้อมระวี"/>
    <m/>
    <s v="หญิง"/>
    <n v="53"/>
    <n v="1"/>
    <s v="ไม่ทราบอาชีพ/ในปกครอง"/>
    <s v="54/1"/>
    <x v="17"/>
    <x v="211"/>
    <x v="108"/>
    <x v="9"/>
    <m/>
    <d v="2024-07-28T00:00:00"/>
    <d v="2024-07-29T00:00:00"/>
    <m/>
    <d v="2024-01-06T00:00:00"/>
    <x v="33"/>
    <n v="30"/>
  </r>
  <r>
    <n v="18871"/>
    <s v="26.D.H.F."/>
    <s v="ทองคาน แก้วเหล่ายูง"/>
    <m/>
    <s v="ชาย"/>
    <n v="68"/>
    <n v="1"/>
    <s v="เกษตร"/>
    <s v="80"/>
    <x v="3"/>
    <x v="196"/>
    <x v="83"/>
    <x v="2"/>
    <m/>
    <d v="2024-07-24T00:00:00"/>
    <d v="2024-07-25T00:00:00"/>
    <m/>
    <d v="2024-01-06T00:00:00"/>
    <x v="32"/>
    <n v="29"/>
  </r>
  <r>
    <n v="18873"/>
    <s v="26.D.H.F."/>
    <s v="อชิระ บึงลอย"/>
    <m/>
    <s v="ชาย"/>
    <n v="2"/>
    <n v="0"/>
    <s v="ไม่ทราบอาชีพ/ในปกครอง"/>
    <s v="77"/>
    <x v="8"/>
    <x v="212"/>
    <x v="33"/>
    <x v="10"/>
    <m/>
    <d v="2024-07-30T00:00:00"/>
    <d v="2024-07-31T00:00:00"/>
    <m/>
    <d v="2024-01-06T00:00:00"/>
    <x v="33"/>
    <n v="30"/>
  </r>
  <r>
    <n v="18985"/>
    <s v="26.D.H.F."/>
    <s v="ภาสกร แสนวิจิตต์"/>
    <m/>
    <s v="ชาย"/>
    <n v="5"/>
    <n v="10"/>
    <s v="ไม่ทราบอาชีพ/ในปกครอง"/>
    <s v="6"/>
    <x v="18"/>
    <x v="213"/>
    <x v="96"/>
    <x v="9"/>
    <m/>
    <d v="2024-07-18T00:00:00"/>
    <d v="2024-07-23T00:00:00"/>
    <m/>
    <d v="2024-01-06T00:00:00"/>
    <x v="32"/>
    <n v="28"/>
  </r>
  <r>
    <n v="19001"/>
    <s v="66.Dengue fever"/>
    <s v="พลอยชนันท์ ศรีหงษ์"/>
    <m/>
    <s v="หญิง"/>
    <n v="1"/>
    <n v="2"/>
    <s v="ไม่ทราบอาชีพ/ในปกครอง"/>
    <s v="179/1"/>
    <x v="17"/>
    <x v="149"/>
    <x v="109"/>
    <x v="14"/>
    <m/>
    <d v="2024-07-30T00:00:00"/>
    <d v="2024-07-31T00:00:00"/>
    <m/>
    <d v="2024-01-06T00:00:00"/>
    <x v="33"/>
    <n v="30"/>
  </r>
  <r>
    <n v="19009"/>
    <s v="66.Dengue fever"/>
    <s v="วันบายศรี จำปาสิงห์"/>
    <m/>
    <s v="ชาย"/>
    <n v="9"/>
    <n v="7"/>
    <s v="ไม่ทราบอาชีพ/ในปกครอง"/>
    <s v="43"/>
    <x v="15"/>
    <x v="175"/>
    <x v="98"/>
    <x v="15"/>
    <m/>
    <d v="2024-08-01T00:00:00"/>
    <d v="2024-08-01T00:00:00"/>
    <m/>
    <d v="2024-01-06T00:00:00"/>
    <x v="33"/>
    <n v="30"/>
  </r>
  <r>
    <n v="19022"/>
    <s v="26.D.H.F."/>
    <s v="ชนัศชัย ศรีบัว"/>
    <m/>
    <s v="ชาย"/>
    <n v="5"/>
    <n v="2"/>
    <s v="ไม่ทราบอาชีพ/ในปกครอง"/>
    <s v="95"/>
    <x v="18"/>
    <x v="10"/>
    <x v="9"/>
    <x v="2"/>
    <m/>
    <d v="2024-07-27T00:00:00"/>
    <d v="2024-07-31T00:00:00"/>
    <m/>
    <d v="2024-01-06T00:00:00"/>
    <x v="33"/>
    <n v="30"/>
  </r>
  <r>
    <n v="19039"/>
    <s v="66.Dengue fever"/>
    <s v="ชนะพล มาลาไสย"/>
    <m/>
    <s v="ชาย"/>
    <n v="13"/>
    <n v="11"/>
    <s v="ไม่ทราบอาชีพ/ในปกครอง"/>
    <s v="248/12"/>
    <x v="18"/>
    <x v="214"/>
    <x v="63"/>
    <x v="12"/>
    <m/>
    <d v="2024-07-28T00:00:00"/>
    <d v="2024-07-31T00:00:00"/>
    <m/>
    <d v="2024-01-06T00:00:00"/>
    <x v="33"/>
    <n v="30"/>
  </r>
  <r>
    <n v="19040"/>
    <s v="26.D.H.F."/>
    <s v="สุกัญญา จ้ายหนองบัว"/>
    <m/>
    <s v="หญิง"/>
    <n v="33"/>
    <n v="10"/>
    <s v="ไม่ทราบอาชีพ/ในปกครอง"/>
    <s v="112/1"/>
    <x v="10"/>
    <x v="215"/>
    <x v="110"/>
    <x v="4"/>
    <m/>
    <d v="2024-07-25T00:00:00"/>
    <d v="2024-07-28T00:00:00"/>
    <m/>
    <d v="2024-01-06T00:00:00"/>
    <x v="33"/>
    <n v="29"/>
  </r>
  <r>
    <n v="19041"/>
    <s v="66.Dengue fever"/>
    <s v="ธนัฐชัย ทิพเจริญ"/>
    <m/>
    <s v="ชาย"/>
    <n v="8"/>
    <n v="11"/>
    <s v="ไม่ทราบอาชีพ/ในปกครอง"/>
    <s v="62"/>
    <x v="11"/>
    <x v="85"/>
    <x v="52"/>
    <x v="15"/>
    <m/>
    <d v="2024-07-31T00:00:00"/>
    <d v="2024-07-31T00:00:00"/>
    <m/>
    <d v="2024-01-06T00:00:00"/>
    <x v="33"/>
    <n v="30"/>
  </r>
  <r>
    <n v="19043"/>
    <s v="66.Dengue fever"/>
    <s v="พีระศักดิ์ ทิพเจริญ"/>
    <m/>
    <s v="ชาย"/>
    <n v="15"/>
    <n v="2"/>
    <s v="ไม่ทราบอาชีพ/ในปกครอง"/>
    <s v="62"/>
    <x v="11"/>
    <x v="85"/>
    <x v="52"/>
    <x v="15"/>
    <m/>
    <d v="2024-07-31T00:00:00"/>
    <d v="2024-07-31T00:00:00"/>
    <m/>
    <d v="2024-01-06T00:00:00"/>
    <x v="33"/>
    <n v="30"/>
  </r>
  <r>
    <n v="19080"/>
    <s v="66.Dengue fever"/>
    <s v="ทศพร ศรีหนองพอก"/>
    <m/>
    <s v="ชาย"/>
    <n v="25"/>
    <n v="1"/>
    <s v="ไม่ทราบอาชีพ/ในปกครอง"/>
    <s v="60"/>
    <x v="5"/>
    <x v="47"/>
    <x v="54"/>
    <x v="0"/>
    <m/>
    <d v="2024-08-02T00:00:00"/>
    <d v="2024-08-02T00:00:00"/>
    <m/>
    <d v="2024-01-06T00:00:00"/>
    <x v="33"/>
    <n v="30"/>
  </r>
  <r>
    <n v="19092"/>
    <s v="26.D.H.F."/>
    <s v="ศิวกร ไชยโย"/>
    <m/>
    <s v="ชาย"/>
    <n v="20"/>
    <n v="2"/>
    <s v="ไม่ทราบอาชีพ/ในปกครอง"/>
    <s v="398"/>
    <x v="14"/>
    <x v="159"/>
    <x v="22"/>
    <x v="12"/>
    <m/>
    <d v="2024-08-01T00:00:00"/>
    <d v="2024-08-02T00:00:00"/>
    <m/>
    <d v="2024-01-06T00:00:00"/>
    <x v="33"/>
    <n v="30"/>
  </r>
  <r>
    <n v="19110"/>
    <s v="66.Dengue fever"/>
    <s v="วรรณกานต์ อินพรม"/>
    <m/>
    <s v="หญิง"/>
    <n v="7"/>
    <n v="3"/>
    <s v="ไม่ทราบอาชีพ/ในปกครอง"/>
    <s v="50"/>
    <x v="7"/>
    <x v="127"/>
    <x v="46"/>
    <x v="0"/>
    <m/>
    <d v="2024-07-28T00:00:00"/>
    <d v="2024-07-31T00:00:00"/>
    <m/>
    <d v="2024-01-06T00:00:00"/>
    <x v="33"/>
    <n v="30"/>
  </r>
  <r>
    <n v="19237"/>
    <s v="26.D.H.F."/>
    <s v="สุพรรณี   ฤาชัยราม"/>
    <m/>
    <s v="หญิง"/>
    <n v="51"/>
    <n v="5"/>
    <s v="ไม่ทราบอาชีพ/ในปกครอง"/>
    <s v="21 ซ.- ถ.- หมู่3 ตำบล  หนองแก้"/>
    <x v="9"/>
    <x v="216"/>
    <x v="111"/>
    <x v="12"/>
    <m/>
    <d v="2024-08-04T00:00:00"/>
    <d v="2024-08-04T00:00:00"/>
    <m/>
    <d v="2024-01-06T00:00:00"/>
    <x v="21"/>
    <n v="31"/>
  </r>
  <r>
    <n v="19258"/>
    <s v="26.D.H.F."/>
    <s v="เสกสรรค์ ทาสระคู"/>
    <m/>
    <s v="ชาย"/>
    <n v="37"/>
    <n v="9"/>
    <s v="อื่นๆ"/>
    <s v="24"/>
    <x v="10"/>
    <x v="217"/>
    <x v="91"/>
    <x v="1"/>
    <m/>
    <d v="2024-08-04T00:00:00"/>
    <d v="2024-08-04T00:00:00"/>
    <m/>
    <d v="2024-01-06T00:00:00"/>
    <x v="21"/>
    <n v="31"/>
  </r>
  <r>
    <n v="19347"/>
    <s v="66.Dengue fever"/>
    <s v="พัลลภ วินทะไชย"/>
    <m/>
    <s v="ชาย"/>
    <n v="20"/>
    <n v="3"/>
    <s v="รับจ้าง,กรรมกร"/>
    <s v="16"/>
    <x v="12"/>
    <x v="218"/>
    <x v="111"/>
    <x v="12"/>
    <m/>
    <d v="2024-07-28T00:00:00"/>
    <d v="2024-07-31T00:00:00"/>
    <m/>
    <d v="2024-01-06T00:00:00"/>
    <x v="33"/>
    <n v="30"/>
  </r>
  <r>
    <n v="19348"/>
    <s v="66.Dengue fever"/>
    <s v="ปัณณวิชญ์ เทพวงษ์"/>
    <m/>
    <s v="ชาย"/>
    <n v="10"/>
    <n v="1"/>
    <s v="ไม่ทราบอาชีพ/ในปกครอง"/>
    <s v="120"/>
    <x v="2"/>
    <x v="219"/>
    <x v="50"/>
    <x v="12"/>
    <m/>
    <d v="2024-07-31T00:00:00"/>
    <d v="2024-08-02T00:00:00"/>
    <m/>
    <d v="2024-01-06T00:00:00"/>
    <x v="33"/>
    <n v="30"/>
  </r>
  <r>
    <n v="19349"/>
    <s v="26.D.H.F."/>
    <s v="พัชรินทร์ วิเศษกุล"/>
    <m/>
    <s v="หญิง"/>
    <n v="10"/>
    <n v="2"/>
    <s v="ไม่ทราบอาชีพ/ในปกครอง"/>
    <s v="82"/>
    <x v="2"/>
    <x v="95"/>
    <x v="57"/>
    <x v="8"/>
    <m/>
    <d v="2024-07-21T00:00:00"/>
    <d v="2024-07-25T00:00:00"/>
    <m/>
    <d v="2024-01-06T00:00:00"/>
    <x v="32"/>
    <n v="29"/>
  </r>
  <r>
    <n v="19350"/>
    <s v="26.D.H.F."/>
    <s v="ศุภกร รักษา"/>
    <m/>
    <s v="ชาย"/>
    <n v="5"/>
    <n v="10"/>
    <s v="ไม่ทราบอาชีพ/ในปกครอง"/>
    <s v="7"/>
    <x v="2"/>
    <x v="220"/>
    <x v="92"/>
    <x v="8"/>
    <m/>
    <d v="2024-07-20T00:00:00"/>
    <d v="2024-07-25T00:00:00"/>
    <m/>
    <d v="2024-01-06T00:00:00"/>
    <x v="32"/>
    <n v="29"/>
  </r>
  <r>
    <n v="19351"/>
    <s v="66.Dengue fever"/>
    <s v="อาริสา นาดี"/>
    <m/>
    <s v="หญิง"/>
    <n v="21"/>
    <n v="11"/>
    <s v="รับจ้าง,กรรมกร"/>
    <s v="8"/>
    <x v="11"/>
    <x v="221"/>
    <x v="67"/>
    <x v="7"/>
    <m/>
    <d v="2024-07-30T00:00:00"/>
    <d v="2024-07-31T00:00:00"/>
    <m/>
    <d v="2024-01-06T00:00:00"/>
    <x v="33"/>
    <n v="30"/>
  </r>
  <r>
    <n v="19352"/>
    <s v="26.D.H.F."/>
    <s v="รัส ดวนขันธ์"/>
    <m/>
    <s v="หญิง"/>
    <n v="66"/>
    <n v="8"/>
    <s v="อื่นๆ"/>
    <s v="13"/>
    <x v="17"/>
    <x v="202"/>
    <x v="104"/>
    <x v="8"/>
    <m/>
    <d v="2024-07-26T00:00:00"/>
    <d v="2024-07-29T00:00:00"/>
    <m/>
    <d v="2024-01-06T00:00:00"/>
    <x v="33"/>
    <n v="29"/>
  </r>
  <r>
    <n v="19355"/>
    <s v="66.Dengue fever"/>
    <s v="ยรรยงค์ ดีสงคราม"/>
    <m/>
    <s v="หญิง"/>
    <n v="62"/>
    <n v="5"/>
    <s v="เกษตร"/>
    <s v="4"/>
    <x v="5"/>
    <x v="222"/>
    <x v="112"/>
    <x v="13"/>
    <m/>
    <d v="2024-08-04T00:00:00"/>
    <d v="2024-08-04T00:00:00"/>
    <m/>
    <d v="2024-01-06T00:00:00"/>
    <x v="21"/>
    <n v="31"/>
  </r>
  <r>
    <n v="19358"/>
    <s v="66.Dengue fever"/>
    <s v="ณัฐธิตา ดวนขันธ์"/>
    <m/>
    <s v="หญิง"/>
    <n v="11"/>
    <n v="6"/>
    <s v="ไม่ทราบอาชีพ/ในปกครอง"/>
    <s v="13"/>
    <x v="17"/>
    <x v="202"/>
    <x v="104"/>
    <x v="8"/>
    <m/>
    <d v="2024-07-26T00:00:00"/>
    <d v="2024-07-27T00:00:00"/>
    <m/>
    <d v="2024-01-06T00:00:00"/>
    <x v="33"/>
    <n v="29"/>
  </r>
  <r>
    <n v="19359"/>
    <s v="66.Dengue fever"/>
    <s v="วิภา น้ำกระจาย"/>
    <m/>
    <s v="หญิง"/>
    <n v="15"/>
    <n v="9"/>
    <s v="ไม่ทราบอาชีพ/ในปกครอง"/>
    <s v="94"/>
    <x v="9"/>
    <x v="206"/>
    <x v="36"/>
    <x v="8"/>
    <m/>
    <d v="2024-07-24T00:00:00"/>
    <d v="2024-07-28T00:00:00"/>
    <m/>
    <d v="2024-01-06T00:00:00"/>
    <x v="33"/>
    <n v="29"/>
  </r>
  <r>
    <n v="19361"/>
    <s v="66.Dengue fever"/>
    <s v="พัชกรณ์ จารีย์"/>
    <m/>
    <s v="ชาย"/>
    <n v="13"/>
    <n v="2"/>
    <s v="ไม่ทราบอาชีพ/ในปกครอง"/>
    <s v="10"/>
    <x v="17"/>
    <x v="202"/>
    <x v="104"/>
    <x v="8"/>
    <m/>
    <d v="2024-07-26T00:00:00"/>
    <d v="2024-07-30T00:00:00"/>
    <m/>
    <d v="2024-01-06T00:00:00"/>
    <x v="33"/>
    <n v="29"/>
  </r>
  <r>
    <n v="19363"/>
    <s v="66.Dengue fever"/>
    <s v="ภัทรธิดา พันธ์สวัสดิ์"/>
    <m/>
    <s v="หญิง"/>
    <n v="0"/>
    <n v="9"/>
    <s v="ไม่ทราบอาชีพ/ในปกครอง"/>
    <s v="87"/>
    <x v="14"/>
    <x v="223"/>
    <x v="12"/>
    <x v="8"/>
    <m/>
    <d v="2024-07-11T00:00:00"/>
    <d v="2024-07-17T00:00:00"/>
    <m/>
    <d v="2024-01-06T00:00:00"/>
    <x v="31"/>
    <n v="27"/>
  </r>
  <r>
    <n v="19364"/>
    <s v="66.Dengue fever"/>
    <s v="พีรดนย์ สิงห์ทอง"/>
    <m/>
    <s v="ชาย"/>
    <n v="9"/>
    <n v="2"/>
    <s v="ไม่ทราบอาชีพ/ในปกครอง"/>
    <s v="751"/>
    <x v="13"/>
    <x v="24"/>
    <x v="12"/>
    <x v="8"/>
    <m/>
    <d v="2024-07-13T00:00:00"/>
    <d v="2024-07-17T00:00:00"/>
    <m/>
    <d v="2024-01-06T00:00:00"/>
    <x v="31"/>
    <n v="28"/>
  </r>
  <r>
    <n v="19365"/>
    <s v="66.Dengue fever"/>
    <s v="ธัญญรัตน์ พรมราช"/>
    <m/>
    <s v="หญิง"/>
    <n v="16"/>
    <n v="11"/>
    <s v="ไม่ทราบอาชีพ/ในปกครอง"/>
    <s v="126"/>
    <x v="8"/>
    <x v="88"/>
    <x v="47"/>
    <x v="11"/>
    <m/>
    <d v="2024-07-26T00:00:00"/>
    <d v="2024-07-30T00:00:00"/>
    <m/>
    <d v="2024-01-06T00:00:00"/>
    <x v="33"/>
    <n v="29"/>
  </r>
  <r>
    <n v="19366"/>
    <s v="66.Dengue fever"/>
    <s v="จารุพร ไชยสิงห์"/>
    <m/>
    <s v="หญิง"/>
    <n v="16"/>
    <n v="9"/>
    <s v="ไม่ทราบอาชีพ/ในปกครอง"/>
    <s v="52"/>
    <x v="0"/>
    <x v="224"/>
    <x v="91"/>
    <x v="1"/>
    <m/>
    <d v="2024-07-23T00:00:00"/>
    <d v="2024-07-26T00:00:00"/>
    <m/>
    <d v="2024-01-06T00:00:00"/>
    <x v="32"/>
    <n v="29"/>
  </r>
  <r>
    <n v="19374"/>
    <s v="66.Dengue fever"/>
    <s v="จุฑารัตน์ ด่อนสนาม"/>
    <m/>
    <s v="หญิง"/>
    <n v="38"/>
    <n v="2"/>
    <s v="อื่นๆ"/>
    <s v="24"/>
    <x v="10"/>
    <x v="217"/>
    <x v="91"/>
    <x v="1"/>
    <m/>
    <d v="2024-07-20T00:00:00"/>
    <d v="2024-07-24T00:00:00"/>
    <m/>
    <d v="2024-01-06T00:00:00"/>
    <x v="32"/>
    <n v="29"/>
  </r>
  <r>
    <n v="19396"/>
    <s v="26.D.H.F."/>
    <s v="ร้อย โสภาไฮ"/>
    <m/>
    <s v="หญิง"/>
    <n v="59"/>
    <n v="9"/>
    <s v="อื่นๆ"/>
    <s v="33"/>
    <x v="3"/>
    <x v="206"/>
    <x v="36"/>
    <x v="8"/>
    <m/>
    <d v="2024-07-29T00:00:00"/>
    <d v="2024-08-04T00:00:00"/>
    <m/>
    <d v="2024-01-06T00:00:00"/>
    <x v="21"/>
    <n v="30"/>
  </r>
  <r>
    <n v="19397"/>
    <s v="66.Dengue fever"/>
    <s v="กันตภณ พันธ์สำโรง"/>
    <m/>
    <s v="ชาย"/>
    <n v="8"/>
    <n v="11"/>
    <s v="ไม่ทราบอาชีพ/ในปกครอง"/>
    <s v="22"/>
    <x v="10"/>
    <x v="217"/>
    <x v="91"/>
    <x v="1"/>
    <m/>
    <d v="2024-07-30T00:00:00"/>
    <d v="2024-08-04T00:00:00"/>
    <m/>
    <d v="2024-01-06T00:00:00"/>
    <x v="21"/>
    <n v="30"/>
  </r>
  <r>
    <n v="19421"/>
    <s v="26.D.H.F."/>
    <s v="นฤเบศร์ อินทร์นอก"/>
    <m/>
    <s v="ชาย"/>
    <n v="6"/>
    <n v="8"/>
    <s v="ไม่ทราบอาชีพ/ในปกครอง"/>
    <s v="45"/>
    <x v="15"/>
    <x v="225"/>
    <x v="46"/>
    <x v="0"/>
    <m/>
    <d v="2024-06-26T00:00:00"/>
    <d v="2024-08-02T00:00:00"/>
    <m/>
    <d v="2024-01-06T00:00:00"/>
    <x v="33"/>
    <n v="25"/>
  </r>
  <r>
    <n v="19422"/>
    <s v="26.D.H.F."/>
    <s v="ชยพล ศิริโส"/>
    <m/>
    <s v="ชาย"/>
    <n v="3"/>
    <n v="2"/>
    <s v="ไม่ทราบอาชีพ/ในปกครอง"/>
    <s v="149"/>
    <x v="1"/>
    <x v="199"/>
    <x v="54"/>
    <x v="0"/>
    <m/>
    <d v="2024-07-31T00:00:00"/>
    <d v="2024-08-01T00:00:00"/>
    <m/>
    <d v="2024-01-06T00:00:00"/>
    <x v="33"/>
    <n v="30"/>
  </r>
  <r>
    <n v="19424"/>
    <s v="26.D.H.F."/>
    <s v="สำรอง ผลาผล"/>
    <m/>
    <s v="ชาย"/>
    <n v="73"/>
    <n v="2"/>
    <s v="ไม่ทราบอาชีพ/ในปกครอง"/>
    <s v="52"/>
    <x v="7"/>
    <x v="47"/>
    <x v="54"/>
    <x v="0"/>
    <m/>
    <d v="2024-07-25T00:00:00"/>
    <d v="2024-07-26T00:00:00"/>
    <m/>
    <d v="2024-01-06T00:00:00"/>
    <x v="32"/>
    <n v="29"/>
  </r>
  <r>
    <n v="19427"/>
    <s v="26.D.H.F."/>
    <s v="กัญญาภัค บุญบิดา"/>
    <m/>
    <s v="หญิง"/>
    <n v="9"/>
    <n v="0"/>
    <s v="ไม่ทราบอาชีพ/ในปกครอง"/>
    <s v="526"/>
    <x v="20"/>
    <x v="121"/>
    <x v="0"/>
    <x v="12"/>
    <m/>
    <d v="2024-08-05T00:00:00"/>
    <d v="2024-08-05T00:00:00"/>
    <m/>
    <d v="2024-01-06T00:00:00"/>
    <x v="21"/>
    <n v="31"/>
  </r>
  <r>
    <n v="19473"/>
    <s v="66.Dengue fever"/>
    <s v="ณัธิชา อุตรมาตย์"/>
    <m/>
    <s v="หญิง"/>
    <n v="22"/>
    <n v="5"/>
    <s v="รับจ้าง,กรรมกร"/>
    <s v="74"/>
    <x v="12"/>
    <x v="226"/>
    <x v="0"/>
    <x v="12"/>
    <m/>
    <d v="2024-08-01T00:00:00"/>
    <d v="2024-08-03T00:00:00"/>
    <m/>
    <d v="2024-01-06T00:00:00"/>
    <x v="21"/>
    <n v="30"/>
  </r>
  <r>
    <n v="19488"/>
    <s v="66.Dengue fever"/>
    <s v="ทรรศิกา ปัญจิตร"/>
    <m/>
    <s v="หญิง"/>
    <n v="5"/>
    <n v="11"/>
    <s v="ไม่ทราบอาชีพ/ในปกครอง"/>
    <s v="190"/>
    <x v="1"/>
    <x v="183"/>
    <x v="74"/>
    <x v="12"/>
    <m/>
    <d v="2024-08-02T00:00:00"/>
    <d v="2024-08-05T00:00:00"/>
    <m/>
    <d v="2024-01-06T00:00:00"/>
    <x v="21"/>
    <n v="30"/>
  </r>
  <r>
    <n v="19506"/>
    <s v="66.Dengue fever"/>
    <s v="ณรงค์เดช ทองน้ำเที่ยง"/>
    <m/>
    <s v="ชาย"/>
    <n v="44"/>
    <n v="10"/>
    <s v="อื่นๆ"/>
    <s v="195"/>
    <x v="7"/>
    <x v="227"/>
    <x v="57"/>
    <x v="8"/>
    <m/>
    <d v="2024-08-04T00:00:00"/>
    <d v="2024-08-04T00:00:00"/>
    <m/>
    <d v="2024-01-06T00:00:00"/>
    <x v="21"/>
    <n v="31"/>
  </r>
  <r>
    <n v="19607"/>
    <s v="66.Dengue fever"/>
    <s v="นราวิชญ์ นามเดช"/>
    <m/>
    <s v="ชาย"/>
    <n v="15"/>
    <n v="2"/>
    <s v="ไม่ทราบอาชีพ/ในปกครอง"/>
    <s v="64"/>
    <x v="1"/>
    <x v="85"/>
    <x v="52"/>
    <x v="15"/>
    <m/>
    <d v="2024-08-06T00:00:00"/>
    <d v="2024-08-06T00:00:00"/>
    <m/>
    <d v="2024-01-06T00:00:00"/>
    <x v="21"/>
    <n v="31"/>
  </r>
  <r>
    <n v="19614"/>
    <s v="66.Dengue fever"/>
    <s v="พิชชากร พัฒนาครบุรี"/>
    <m/>
    <s v="ชาย"/>
    <n v="14"/>
    <n v="4"/>
    <s v="ไม่ทราบอาชีพ/ในปกครอง"/>
    <s v="90"/>
    <x v="9"/>
    <x v="228"/>
    <x v="59"/>
    <x v="15"/>
    <m/>
    <d v="2024-08-06T00:00:00"/>
    <d v="2024-08-06T00:00:00"/>
    <m/>
    <d v="2024-01-06T00:00:00"/>
    <x v="21"/>
    <n v="31"/>
  </r>
  <r>
    <n v="19621"/>
    <s v="66.Dengue fever"/>
    <s v="นคร   มะอาจเลิศ"/>
    <m/>
    <s v="ชาย"/>
    <n v="40"/>
    <n v="11"/>
    <s v="ไม่ทราบอาชีพ/ในปกครอง"/>
    <s v="99"/>
    <x v="4"/>
    <x v="160"/>
    <x v="59"/>
    <x v="15"/>
    <m/>
    <d v="2024-07-05T00:00:00"/>
    <d v="2024-07-05T00:00:00"/>
    <m/>
    <d v="2024-01-06T00:00:00"/>
    <x v="29"/>
    <n v="26"/>
  </r>
  <r>
    <n v="19624"/>
    <s v="26.D.H.F."/>
    <s v="รพีพรรณ   พลลาภ"/>
    <m/>
    <s v="หญิง"/>
    <n v="31"/>
    <n v="5"/>
    <s v="ค้าขาย"/>
    <s v="166"/>
    <x v="17"/>
    <x v="229"/>
    <x v="39"/>
    <x v="15"/>
    <m/>
    <d v="2024-07-05T00:00:00"/>
    <d v="2024-07-05T00:00:00"/>
    <m/>
    <d v="2024-01-06T00:00:00"/>
    <x v="29"/>
    <n v="26"/>
  </r>
  <r>
    <n v="19626"/>
    <s v="26.D.H.F."/>
    <s v="ศิวกร   ธรรมสาร"/>
    <m/>
    <s v="ชาย"/>
    <n v="13"/>
    <n v="8"/>
    <s v="นักเรียน"/>
    <s v="2"/>
    <x v="11"/>
    <x v="85"/>
    <x v="52"/>
    <x v="15"/>
    <m/>
    <d v="2024-07-06T00:00:00"/>
    <d v="2024-07-06T00:00:00"/>
    <m/>
    <d v="2024-01-06T00:00:00"/>
    <x v="30"/>
    <n v="27"/>
  </r>
  <r>
    <n v="19655"/>
    <s v="26.D.H.F."/>
    <s v="วัชระพล โสวะภาสน์"/>
    <m/>
    <s v="ชาย"/>
    <n v="14"/>
    <n v="8"/>
    <s v="นักเรียน"/>
    <s v="35"/>
    <x v="8"/>
    <x v="199"/>
    <x v="54"/>
    <x v="0"/>
    <m/>
    <d v="2024-08-01T00:00:00"/>
    <d v="2024-08-06T00:00:00"/>
    <m/>
    <d v="2024-01-06T00:00:00"/>
    <x v="21"/>
    <n v="30"/>
  </r>
  <r>
    <n v="19759"/>
    <s v="26.D.H.F."/>
    <s v="วราภรณ์ โหรเวช"/>
    <m/>
    <s v="หญิง"/>
    <n v="63"/>
    <n v="0"/>
    <s v="งานบ้าน"/>
    <s v="63"/>
    <x v="14"/>
    <x v="230"/>
    <x v="37"/>
    <x v="17"/>
    <m/>
    <d v="2024-07-30T00:00:00"/>
    <d v="2024-08-04T00:00:00"/>
    <m/>
    <d v="2024-01-06T00:00:00"/>
    <x v="21"/>
    <n v="30"/>
  </r>
  <r>
    <n v="19781"/>
    <s v="66.Dengue fever"/>
    <s v="พร้อมจิตร ขนานแขง"/>
    <m/>
    <s v="หญิง"/>
    <n v="46"/>
    <n v="2"/>
    <s v="เกษตร"/>
    <s v="124"/>
    <x v="3"/>
    <x v="206"/>
    <x v="36"/>
    <x v="8"/>
    <m/>
    <d v="2024-07-31T00:00:00"/>
    <d v="2024-08-06T00:00:00"/>
    <m/>
    <d v="2024-01-06T00:00:00"/>
    <x v="21"/>
    <n v="30"/>
  </r>
  <r>
    <n v="19784"/>
    <s v="66.Dengue fever"/>
    <s v="ศิวานนท์ จันทร์สา"/>
    <m/>
    <s v="ชาย"/>
    <n v="9"/>
    <n v="5"/>
    <s v="นักเรียน"/>
    <s v="75"/>
    <x v="2"/>
    <x v="231"/>
    <x v="113"/>
    <x v="14"/>
    <m/>
    <d v="2024-08-05T00:00:00"/>
    <d v="2024-08-06T00:00:00"/>
    <m/>
    <d v="2024-01-06T00:00:00"/>
    <x v="21"/>
    <n v="31"/>
  </r>
  <r>
    <n v="19841"/>
    <s v="26.D.H.F."/>
    <s v="สุนันทา สอ้อนกลาง"/>
    <m/>
    <s v="หญิง"/>
    <n v="53"/>
    <n v="6"/>
    <s v="ไม่ทราบอาชีพ/ในปกครอง"/>
    <s v="18"/>
    <x v="14"/>
    <x v="230"/>
    <x v="37"/>
    <x v="17"/>
    <m/>
    <d v="2024-08-03T00:00:00"/>
    <d v="2024-08-07T00:00:00"/>
    <m/>
    <d v="2024-01-06T00:00:00"/>
    <x v="21"/>
    <n v="31"/>
  </r>
  <r>
    <n v="19849"/>
    <s v="66.Dengue fever"/>
    <s v="ภาณุพัฒน์ มาแก้ว"/>
    <m/>
    <s v="ชาย"/>
    <n v="13"/>
    <n v="11"/>
    <s v="นักเรียน"/>
    <s v="8"/>
    <x v="7"/>
    <x v="232"/>
    <x v="114"/>
    <x v="5"/>
    <m/>
    <d v="2024-08-04T00:00:00"/>
    <d v="2024-08-09T00:00:00"/>
    <m/>
    <d v="2024-01-06T00:00:00"/>
    <x v="21"/>
    <n v="31"/>
  </r>
  <r>
    <n v="19858"/>
    <s v="66.Dengue fever"/>
    <s v="ณัฏฐพล สังโคตร"/>
    <m/>
    <s v="ชาย"/>
    <n v="5"/>
    <n v="10"/>
    <s v="ไม่ทราบอาชีพ/ในปกครอง"/>
    <s v="99"/>
    <x v="1"/>
    <x v="233"/>
    <x v="31"/>
    <x v="7"/>
    <m/>
    <d v="2024-08-06T00:00:00"/>
    <d v="2024-08-08T00:00:00"/>
    <m/>
    <d v="2024-01-06T00:00:00"/>
    <x v="21"/>
    <n v="31"/>
  </r>
  <r>
    <n v="19859"/>
    <s v="66.Dengue fever"/>
    <s v="กล พวงพิลา"/>
    <m/>
    <s v="ชาย"/>
    <n v="71"/>
    <n v="2"/>
    <s v="ไม่ทราบอาชีพ/ในปกครอง"/>
    <s v="24"/>
    <x v="4"/>
    <x v="234"/>
    <x v="97"/>
    <x v="9"/>
    <m/>
    <d v="2024-08-03T00:00:00"/>
    <d v="2024-08-06T00:00:00"/>
    <m/>
    <d v="2024-01-06T00:00:00"/>
    <x v="21"/>
    <n v="31"/>
  </r>
  <r>
    <n v="19860"/>
    <s v="26.D.H.F."/>
    <s v="พลอยแสง พวงมาลัย"/>
    <m/>
    <s v="หญิง"/>
    <n v="14"/>
    <n v="10"/>
    <s v="ไม่ทราบอาชีพ/ในปกครอง"/>
    <s v="43/1"/>
    <x v="8"/>
    <x v="216"/>
    <x v="111"/>
    <x v="12"/>
    <m/>
    <d v="2024-07-31T00:00:00"/>
    <d v="2024-08-02T00:00:00"/>
    <m/>
    <d v="2024-01-06T00:00:00"/>
    <x v="33"/>
    <n v="30"/>
  </r>
  <r>
    <n v="19866"/>
    <s v="66.Dengue fever"/>
    <s v="ณัฐพล บุญทัน"/>
    <m/>
    <s v="ชาย"/>
    <n v="0"/>
    <n v="11"/>
    <s v="ไม่ทราบอาชีพ/ในปกครอง"/>
    <s v="138"/>
    <x v="15"/>
    <x v="235"/>
    <x v="68"/>
    <x v="16"/>
    <m/>
    <d v="2024-08-05T00:00:00"/>
    <d v="2024-08-06T00:00:00"/>
    <m/>
    <d v="2024-01-06T00:00:00"/>
    <x v="21"/>
    <n v="31"/>
  </r>
  <r>
    <n v="19902"/>
    <s v="66.Dengue fever"/>
    <s v="ยศวรรธน์ พลผู้ช่วย"/>
    <m/>
    <s v="ชาย"/>
    <n v="11"/>
    <n v="9"/>
    <s v="นักเรียน"/>
    <s v="121"/>
    <x v="5"/>
    <x v="47"/>
    <x v="54"/>
    <x v="0"/>
    <m/>
    <d v="2024-08-09T00:00:00"/>
    <d v="2024-08-04T00:00:00"/>
    <m/>
    <d v="2024-01-06T00:00:00"/>
    <x v="21"/>
    <n v="31"/>
  </r>
  <r>
    <n v="19904"/>
    <s v="26.D.H.F."/>
    <s v="พลายงาม วันทอง"/>
    <m/>
    <s v="ชาย"/>
    <n v="12"/>
    <n v="1"/>
    <s v="นักเรียน"/>
    <s v="113"/>
    <x v="7"/>
    <x v="118"/>
    <x v="71"/>
    <x v="0"/>
    <m/>
    <d v="2024-08-08T00:00:00"/>
    <d v="2024-08-09T00:00:00"/>
    <m/>
    <d v="2024-01-06T00:00:00"/>
    <x v="21"/>
    <n v="31"/>
  </r>
  <r>
    <n v="20013"/>
    <s v="26.D.H.F."/>
    <s v="ปิยะนุช บุญอ่ำ"/>
    <m/>
    <s v="หญิง"/>
    <n v="14"/>
    <n v="9"/>
    <s v="นักเรียน"/>
    <s v="79"/>
    <x v="8"/>
    <x v="236"/>
    <x v="35"/>
    <x v="12"/>
    <m/>
    <d v="2024-04-22T00:00:00"/>
    <d v="2024-04-28T00:00:00"/>
    <m/>
    <d v="2024-01-06T00:00:00"/>
    <x v="18"/>
    <n v="16"/>
  </r>
  <r>
    <n v="20060"/>
    <s v="66.Dengue fever"/>
    <s v="ทัศนะพงษ์ สุวรรณธาดา"/>
    <m/>
    <s v="ชาย"/>
    <n v="6"/>
    <n v="3"/>
    <s v="ไม่ทราบอาชีพ/ในปกครอง"/>
    <s v="108"/>
    <x v="14"/>
    <x v="237"/>
    <x v="42"/>
    <x v="2"/>
    <m/>
    <d v="2024-08-08T00:00:00"/>
    <d v="2024-08-09T00:00:00"/>
    <m/>
    <d v="2024-01-06T00:00:00"/>
    <x v="21"/>
    <n v="31"/>
  </r>
  <r>
    <n v="20070"/>
    <s v="66.Dengue fever"/>
    <s v="ภัทรวดี มังศรี"/>
    <m/>
    <s v="หญิง"/>
    <n v="5"/>
    <n v="11"/>
    <s v="ไม่ทราบอาชีพ/ในปกครอง"/>
    <s v="247"/>
    <x v="9"/>
    <x v="206"/>
    <x v="36"/>
    <x v="8"/>
    <m/>
    <d v="2024-08-03T00:00:00"/>
    <d v="2024-08-09T00:00:00"/>
    <m/>
    <d v="2024-01-06T00:00:00"/>
    <x v="21"/>
    <n v="31"/>
  </r>
  <r>
    <n v="20114"/>
    <s v="66.Dengue fever"/>
    <s v="อริสรา ทินบุตร"/>
    <m/>
    <s v="หญิง"/>
    <n v="2"/>
    <n v="5"/>
    <s v="ไม่ทราบอาชีพ/ในปกครอง"/>
    <s v="6"/>
    <x v="10"/>
    <x v="238"/>
    <x v="18"/>
    <x v="7"/>
    <m/>
    <d v="2024-08-09T00:00:00"/>
    <d v="2024-08-10T00:00:00"/>
    <m/>
    <d v="2024-01-06T00:00:00"/>
    <x v="24"/>
    <n v="31"/>
  </r>
  <r>
    <n v="20115"/>
    <s v="66.Dengue fever"/>
    <s v="รุ่งนภา ผดุงกิจ"/>
    <m/>
    <s v="หญิง"/>
    <n v="50"/>
    <n v="11"/>
    <s v="ไม่ทราบอาชีพ/ในปกครอง"/>
    <s v="51"/>
    <x v="1"/>
    <x v="107"/>
    <x v="22"/>
    <x v="12"/>
    <m/>
    <d v="2024-08-06T00:00:00"/>
    <d v="2024-08-09T00:00:00"/>
    <m/>
    <d v="2024-01-06T00:00:00"/>
    <x v="21"/>
    <n v="31"/>
  </r>
  <r>
    <n v="20207"/>
    <s v="66.Dengue fever"/>
    <s v="วิษณุพงษ์ ทองกล้า"/>
    <m/>
    <s v="ชาย"/>
    <n v="38"/>
    <n v="10"/>
    <s v="อื่นๆ"/>
    <s v="56"/>
    <x v="14"/>
    <x v="239"/>
    <x v="52"/>
    <x v="15"/>
    <m/>
    <d v="2024-08-08T00:00:00"/>
    <d v="2024-08-08T00:00:00"/>
    <m/>
    <d v="2024-01-06T00:00:00"/>
    <x v="21"/>
    <n v="31"/>
  </r>
  <r>
    <n v="20253"/>
    <s v="66.Dengue fever"/>
    <s v="ปวีณ์รดา สุ่มมาตย์"/>
    <m/>
    <s v="หญิง"/>
    <n v="7"/>
    <n v="1"/>
    <s v="ไม่ทราบอาชีพ/ในปกครอง"/>
    <s v="68"/>
    <x v="9"/>
    <x v="228"/>
    <x v="59"/>
    <x v="15"/>
    <m/>
    <d v="2024-08-07T00:00:00"/>
    <d v="2024-08-07T00:00:00"/>
    <m/>
    <d v="2024-01-06T00:00:00"/>
    <x v="21"/>
    <n v="31"/>
  </r>
  <r>
    <n v="20260"/>
    <s v="26.D.H.F."/>
    <s v="ณัฐกานต์ เสนบุญมี"/>
    <m/>
    <s v="หญิง"/>
    <n v="11"/>
    <n v="4"/>
    <s v="ไม่ทราบอาชีพ/ในปกครอง"/>
    <s v="267"/>
    <x v="3"/>
    <x v="206"/>
    <x v="36"/>
    <x v="8"/>
    <m/>
    <d v="2024-08-01T00:00:00"/>
    <d v="2024-08-04T00:00:00"/>
    <m/>
    <d v="2024-01-06T00:00:00"/>
    <x v="21"/>
    <n v="30"/>
  </r>
  <r>
    <n v="20261"/>
    <s v="26.D.H.F."/>
    <s v="ศรัญญา เสนบุญมี"/>
    <m/>
    <s v="หญิง"/>
    <n v="15"/>
    <n v="1"/>
    <s v="ไม่ทราบอาชีพ/ในปกครอง"/>
    <s v="267"/>
    <x v="3"/>
    <x v="206"/>
    <x v="36"/>
    <x v="8"/>
    <m/>
    <d v="2024-08-03T00:00:00"/>
    <d v="2024-08-05T00:00:00"/>
    <m/>
    <d v="2024-01-06T00:00:00"/>
    <x v="21"/>
    <n v="31"/>
  </r>
  <r>
    <n v="20262"/>
    <s v="27.D.H.F.shock syndrome"/>
    <s v="ณัฐกิตติ์ เสนบุญมี"/>
    <m/>
    <s v="ชาย"/>
    <n v="13"/>
    <n v="4"/>
    <s v="ไม่ทราบอาชีพ/ในปกครอง"/>
    <s v="267"/>
    <x v="3"/>
    <x v="206"/>
    <x v="36"/>
    <x v="8"/>
    <m/>
    <d v="2024-08-04T00:00:00"/>
    <d v="2024-08-04T00:00:00"/>
    <m/>
    <d v="2024-01-06T00:00:00"/>
    <x v="21"/>
    <n v="31"/>
  </r>
  <r>
    <n v="20328"/>
    <s v="66.Dengue fever"/>
    <s v="ณริศรา สมสา"/>
    <m/>
    <s v="หญิง"/>
    <n v="21"/>
    <n v="1"/>
    <s v="นักเรียน"/>
    <s v="102"/>
    <x v="4"/>
    <x v="80"/>
    <x v="49"/>
    <x v="5"/>
    <m/>
    <d v="2024-05-01T00:00:00"/>
    <d v="2024-05-05T00:00:00"/>
    <m/>
    <d v="2024-01-06T00:00:00"/>
    <x v="19"/>
    <n v="17"/>
  </r>
  <r>
    <n v="20391"/>
    <s v="66.Dengue fever"/>
    <s v="นฤเบศร์ หงษ์ลอยลม"/>
    <m/>
    <s v="ชาย"/>
    <n v="19"/>
    <n v="11"/>
    <s v="นักเรียน"/>
    <s v="59"/>
    <x v="11"/>
    <x v="240"/>
    <x v="77"/>
    <x v="16"/>
    <m/>
    <d v="2024-05-01T00:00:00"/>
    <d v="2024-05-01T00:00:00"/>
    <m/>
    <d v="2024-01-06T00:00:00"/>
    <x v="18"/>
    <n v="17"/>
  </r>
  <r>
    <n v="20417"/>
    <s v="66.Dengue fever"/>
    <s v="ณัฐวิมล เดชชัย"/>
    <m/>
    <s v="หญิง"/>
    <n v="30"/>
    <n v="9"/>
    <s v="ค้าขาย"/>
    <s v="65"/>
    <x v="7"/>
    <x v="241"/>
    <x v="19"/>
    <x v="10"/>
    <m/>
    <d v="2024-08-06T00:00:00"/>
    <d v="2024-08-06T00:00:00"/>
    <m/>
    <d v="2024-01-06T00:00:00"/>
    <x v="21"/>
    <n v="31"/>
  </r>
  <r>
    <n v="20443"/>
    <s v="66.Dengue fever"/>
    <s v="วชิรวิทย์ แสนสำราญ"/>
    <m/>
    <s v="ชาย"/>
    <n v="12"/>
    <n v="8"/>
    <s v="ไม่ทราบอาชีพ/ในปกครอง"/>
    <s v="42"/>
    <x v="16"/>
    <x v="242"/>
    <x v="63"/>
    <x v="12"/>
    <m/>
    <d v="2024-08-10T00:00:00"/>
    <d v="2024-08-13T00:00:00"/>
    <m/>
    <d v="2024-01-06T00:00:00"/>
    <x v="24"/>
    <n v="32"/>
  </r>
  <r>
    <n v="20502"/>
    <s v="66.Dengue fever"/>
    <s v="อังคณา บุญยอย"/>
    <m/>
    <s v="หญิง"/>
    <n v="10"/>
    <n v="9"/>
    <s v="ไม่ทราบอาชีพ/ในปกครอง"/>
    <s v="283"/>
    <x v="9"/>
    <x v="206"/>
    <x v="36"/>
    <x v="8"/>
    <m/>
    <d v="2024-08-05T00:00:00"/>
    <d v="2024-08-09T00:00:00"/>
    <m/>
    <d v="2024-01-06T00:00:00"/>
    <x v="21"/>
    <n v="31"/>
  </r>
  <r>
    <n v="20546"/>
    <s v="66.Dengue fever"/>
    <s v="กวินวัฒน์ วรสุข"/>
    <m/>
    <s v="ชาย"/>
    <n v="8"/>
    <n v="3"/>
    <s v="ไม่ทราบอาชีพ/ในปกครอง"/>
    <s v="25"/>
    <x v="1"/>
    <x v="243"/>
    <x v="41"/>
    <x v="4"/>
    <m/>
    <d v="2024-08-07T00:00:00"/>
    <d v="2024-08-09T00:00:00"/>
    <m/>
    <d v="2024-01-06T00:00:00"/>
    <x v="21"/>
    <n v="31"/>
  </r>
  <r>
    <n v="20629"/>
    <s v="66.Dengue fever"/>
    <s v="ลำไพร โมลี"/>
    <m/>
    <s v="หญิง"/>
    <n v="40"/>
    <n v="9"/>
    <s v="ครู"/>
    <s v="152"/>
    <x v="9"/>
    <x v="206"/>
    <x v="36"/>
    <x v="8"/>
    <m/>
    <d v="2024-08-04T00:00:00"/>
    <d v="2024-08-10T00:00:00"/>
    <m/>
    <d v="2024-01-06T00:00:00"/>
    <x v="24"/>
    <n v="31"/>
  </r>
  <r>
    <n v="20630"/>
    <s v="26.D.H.F."/>
    <s v="ปราโมทย์ ประเสริฐสังข์"/>
    <m/>
    <s v="ชาย"/>
    <n v="13"/>
    <n v="4"/>
    <s v="ไม่ทราบอาชีพ/ในปกครอง"/>
    <s v="46"/>
    <x v="1"/>
    <x v="244"/>
    <x v="15"/>
    <x v="8"/>
    <m/>
    <d v="2024-07-31T00:00:00"/>
    <d v="2024-08-07T00:00:00"/>
    <m/>
    <d v="2024-01-06T00:00:00"/>
    <x v="21"/>
    <n v="30"/>
  </r>
  <r>
    <n v="20631"/>
    <s v="66.Dengue fever"/>
    <s v="เบญจวรรณ คำมะณี"/>
    <m/>
    <s v="หญิง"/>
    <n v="29"/>
    <n v="0"/>
    <s v="ไม่ทราบอาชีพ/ในปกครอง"/>
    <s v="140"/>
    <x v="14"/>
    <x v="245"/>
    <x v="9"/>
    <x v="8"/>
    <m/>
    <d v="2024-08-09T00:00:00"/>
    <d v="2024-08-11T00:00:00"/>
    <m/>
    <d v="2024-01-06T00:00:00"/>
    <x v="24"/>
    <n v="31"/>
  </r>
  <r>
    <n v="20632"/>
    <s v="26.D.H.F."/>
    <s v="ปรีชา ประเสริฐสังข์"/>
    <m/>
    <s v="ชาย"/>
    <n v="12"/>
    <n v="4"/>
    <s v="ไม่ทราบอาชีพ/ในปกครอง"/>
    <s v="46"/>
    <x v="1"/>
    <x v="244"/>
    <x v="15"/>
    <x v="8"/>
    <m/>
    <d v="2024-08-02T00:00:00"/>
    <d v="2024-08-06T00:00:00"/>
    <m/>
    <d v="2024-01-06T00:00:00"/>
    <x v="21"/>
    <n v="30"/>
  </r>
  <r>
    <n v="20633"/>
    <s v="66.Dengue fever"/>
    <s v="พิทักษ์พงศ์ กัญญาคำ"/>
    <m/>
    <s v="ชาย"/>
    <n v="9"/>
    <n v="3"/>
    <s v="ไม่ทราบอาชีพ/ในปกครอง"/>
    <s v="38"/>
    <x v="4"/>
    <x v="76"/>
    <x v="48"/>
    <x v="8"/>
    <m/>
    <d v="2024-08-08T00:00:00"/>
    <d v="2024-08-12T00:00:00"/>
    <m/>
    <d v="2024-01-06T00:00:00"/>
    <x v="24"/>
    <n v="31"/>
  </r>
  <r>
    <n v="20634"/>
    <s v="66.Dengue fever"/>
    <s v="ธนภรณ์ เอี่่ยมใส"/>
    <m/>
    <s v="หญิง"/>
    <n v="13"/>
    <n v="4"/>
    <s v="ไม่ทราบอาชีพ/ในปกครอง"/>
    <s v="25"/>
    <x v="5"/>
    <x v="139"/>
    <x v="7"/>
    <x v="4"/>
    <m/>
    <d v="2024-08-13T00:00:00"/>
    <d v="2024-08-15T00:00:00"/>
    <m/>
    <d v="2024-01-06T00:00:00"/>
    <x v="24"/>
    <n v="32"/>
  </r>
  <r>
    <n v="20635"/>
    <s v="66.Dengue fever"/>
    <s v="ปริยากร  สัตตะมงค์"/>
    <m/>
    <s v="หญิง"/>
    <n v="0"/>
    <n v="8"/>
    <s v="ไม่ทราบอาชีพ/ในปกครอง"/>
    <s v="37"/>
    <x v="10"/>
    <x v="39"/>
    <x v="60"/>
    <x v="19"/>
    <m/>
    <d v="2024-08-13T00:00:00"/>
    <d v="2024-08-15T00:00:00"/>
    <m/>
    <d v="2024-01-06T00:00:00"/>
    <x v="24"/>
    <n v="32"/>
  </r>
  <r>
    <n v="20636"/>
    <s v="66.Dengue fever"/>
    <s v="กิตติกร แก้วคำสอน"/>
    <m/>
    <s v="ชาย"/>
    <n v="15"/>
    <n v="4"/>
    <s v="ไม่ทราบอาชีพ/ในปกครอง"/>
    <s v="238"/>
    <x v="1"/>
    <x v="99"/>
    <x v="0"/>
    <x v="12"/>
    <m/>
    <d v="2024-08-14T00:00:00"/>
    <d v="2024-08-15T00:00:00"/>
    <m/>
    <d v="2024-01-06T00:00:00"/>
    <x v="24"/>
    <n v="32"/>
  </r>
  <r>
    <n v="20640"/>
    <s v="66.Dengue fever"/>
    <s v="ณัฐณิชา นานันท์"/>
    <m/>
    <s v="หญิง"/>
    <n v="7"/>
    <n v="4"/>
    <s v="ไม่ทราบอาชีพ/ในปกครอง"/>
    <s v="46"/>
    <x v="8"/>
    <x v="246"/>
    <x v="0"/>
    <x v="12"/>
    <m/>
    <d v="2024-08-06T00:00:00"/>
    <d v="2024-08-09T00:00:00"/>
    <m/>
    <d v="2024-01-06T00:00:00"/>
    <x v="21"/>
    <n v="31"/>
  </r>
  <r>
    <n v="20662"/>
    <s v="66.Dengue fever"/>
    <s v="คุณธรรม คำบัวโคตร"/>
    <m/>
    <s v="ชาย"/>
    <n v="8"/>
    <n v="9"/>
    <s v="ไม่ทราบอาชีพ/ในปกครอง"/>
    <s v="197"/>
    <x v="9"/>
    <x v="228"/>
    <x v="59"/>
    <x v="15"/>
    <m/>
    <d v="2024-08-11T00:00:00"/>
    <d v="2024-08-15T00:00:00"/>
    <m/>
    <d v="2024-01-06T00:00:00"/>
    <x v="24"/>
    <n v="32"/>
  </r>
  <r>
    <n v="20665"/>
    <s v="66.Dengue fever"/>
    <s v="อนุวัฒน์   เพ็ชมาส"/>
    <m/>
    <s v="ชาย"/>
    <n v="7"/>
    <n v="8"/>
    <s v="ไม่ทราบอาชีพ/ในปกครอง"/>
    <s v="143"/>
    <x v="0"/>
    <x v="247"/>
    <x v="98"/>
    <x v="15"/>
    <m/>
    <d v="2024-08-14T00:00:00"/>
    <d v="2024-08-14T00:00:00"/>
    <m/>
    <d v="2024-01-06T00:00:00"/>
    <x v="24"/>
    <n v="32"/>
  </r>
  <r>
    <n v="20730"/>
    <s v="66.Dengue fever"/>
    <s v="ธนพัชญ์ ประสมศรี"/>
    <m/>
    <s v="หญิง"/>
    <n v="9"/>
    <n v="0"/>
    <s v="ไม่ทราบอาชีพ/ในปกครอง"/>
    <s v="116"/>
    <x v="0"/>
    <x v="90"/>
    <x v="0"/>
    <x v="12"/>
    <m/>
    <d v="2024-08-05T00:00:00"/>
    <d v="2024-08-09T00:00:00"/>
    <m/>
    <d v="2024-01-06T00:00:00"/>
    <x v="21"/>
    <n v="31"/>
  </r>
  <r>
    <n v="20739"/>
    <s v="66.Dengue fever"/>
    <s v="วรรณวิษา ยางสุข"/>
    <m/>
    <s v="หญิง"/>
    <n v="14"/>
    <n v="1"/>
    <s v="นักเรียน"/>
    <s v="38"/>
    <x v="7"/>
    <x v="248"/>
    <x v="113"/>
    <x v="14"/>
    <m/>
    <d v="2024-08-12T00:00:00"/>
    <d v="2024-08-15T00:00:00"/>
    <m/>
    <d v="2024-01-06T00:00:00"/>
    <x v="24"/>
    <n v="32"/>
  </r>
  <r>
    <n v="20841"/>
    <s v="26.D.H.F."/>
    <s v="ทศวรรษ สืบกินร"/>
    <m/>
    <s v="ชาย"/>
    <n v="18"/>
    <n v="10"/>
    <s v="นักเรียน"/>
    <s v="89"/>
    <x v="17"/>
    <x v="249"/>
    <x v="58"/>
    <x v="9"/>
    <m/>
    <d v="2024-08-06T00:00:00"/>
    <d v="2024-08-09T00:00:00"/>
    <m/>
    <d v="2024-01-06T00:00:00"/>
    <x v="21"/>
    <n v="31"/>
  </r>
  <r>
    <n v="20842"/>
    <s v="66.Dengue fever"/>
    <s v="ณิชคุณ นนพิทักษ์"/>
    <m/>
    <s v="ชาย"/>
    <n v="0"/>
    <n v="9"/>
    <s v="ไม่ทราบอาชีพ/ในปกครอง"/>
    <s v="81"/>
    <x v="3"/>
    <x v="250"/>
    <x v="111"/>
    <x v="12"/>
    <m/>
    <d v="2024-08-15T00:00:00"/>
    <d v="2024-08-18T00:00:00"/>
    <m/>
    <d v="2024-01-06T00:00:00"/>
    <x v="8"/>
    <n v="32"/>
  </r>
  <r>
    <n v="20871"/>
    <s v="66.Dengue fever"/>
    <s v="คุณากร แทนไฮ"/>
    <m/>
    <s v="ชาย"/>
    <n v="13"/>
    <n v="4"/>
    <s v="นักเรียน"/>
    <s v="13"/>
    <x v="18"/>
    <x v="251"/>
    <x v="0"/>
    <x v="0"/>
    <m/>
    <d v="2024-08-14T00:00:00"/>
    <d v="2024-08-18T00:00:00"/>
    <m/>
    <d v="2024-01-06T00:00:00"/>
    <x v="8"/>
    <n v="32"/>
  </r>
  <r>
    <n v="20881"/>
    <s v="66.Dengue fever"/>
    <s v="คมสันต์ วิชัย"/>
    <m/>
    <s v="ชาย"/>
    <n v="38"/>
    <n v="6"/>
    <s v="อื่นๆ"/>
    <s v="140"/>
    <x v="6"/>
    <x v="252"/>
    <x v="36"/>
    <x v="8"/>
    <m/>
    <d v="2024-08-12T00:00:00"/>
    <d v="2024-08-15T00:00:00"/>
    <m/>
    <d v="2024-01-06T00:00:00"/>
    <x v="24"/>
    <n v="32"/>
  </r>
  <r>
    <n v="20882"/>
    <s v="66.Dengue fever"/>
    <s v="พีระดนย์ ชัยพิมพา"/>
    <m/>
    <s v="ชาย"/>
    <n v="20"/>
    <n v="2"/>
    <s v="ไม่ทราบอาชีพ/ในปกครอง"/>
    <s v="127"/>
    <x v="3"/>
    <x v="206"/>
    <x v="36"/>
    <x v="8"/>
    <m/>
    <d v="2024-08-11T00:00:00"/>
    <d v="2024-08-13T00:00:00"/>
    <m/>
    <d v="2024-01-06T00:00:00"/>
    <x v="24"/>
    <n v="32"/>
  </r>
  <r>
    <n v="20883"/>
    <s v="66.Dengue fever"/>
    <s v="เสกสันต์ นาคศรี"/>
    <m/>
    <s v="ชาย"/>
    <n v="21"/>
    <n v="0"/>
    <s v="ไม่ทราบอาชีพ/ในปกครอง"/>
    <s v="92"/>
    <x v="3"/>
    <x v="206"/>
    <x v="36"/>
    <x v="8"/>
    <m/>
    <d v="2024-08-11T00:00:00"/>
    <d v="2024-08-14T00:00:00"/>
    <m/>
    <d v="2024-01-06T00:00:00"/>
    <x v="24"/>
    <n v="32"/>
  </r>
  <r>
    <n v="20884"/>
    <s v="66.Dengue fever"/>
    <s v="พิพรรธ มีสนาม"/>
    <m/>
    <s v="ชาย"/>
    <n v="8"/>
    <n v="5"/>
    <s v="ไม่ทราบอาชีพ/ในปกครอง"/>
    <s v="125"/>
    <x v="4"/>
    <x v="76"/>
    <x v="48"/>
    <x v="8"/>
    <m/>
    <d v="2024-08-09T00:00:00"/>
    <d v="2024-08-16T00:00:00"/>
    <m/>
    <d v="2024-01-06T00:00:00"/>
    <x v="24"/>
    <n v="31"/>
  </r>
  <r>
    <n v="20885"/>
    <s v="66.Dengue fever"/>
    <s v="ธรรมนูญ พาลี"/>
    <m/>
    <s v="ชาย"/>
    <n v="24"/>
    <n v="2"/>
    <s v="ไม่ทราบอาชีพ/ในปกครอง"/>
    <s v="23"/>
    <x v="3"/>
    <x v="206"/>
    <x v="36"/>
    <x v="8"/>
    <m/>
    <d v="2024-08-07T00:00:00"/>
    <d v="2024-08-13T00:00:00"/>
    <m/>
    <d v="2024-01-06T00:00:00"/>
    <x v="24"/>
    <n v="31"/>
  </r>
  <r>
    <n v="20886"/>
    <s v="26.D.H.F."/>
    <s v="จักรพงษ์ เหล่าจั่น"/>
    <m/>
    <s v="ชาย"/>
    <n v="30"/>
    <n v="10"/>
    <s v="ไม่ทราบอาชีพ/ในปกครอง"/>
    <s v="20"/>
    <x v="3"/>
    <x v="206"/>
    <x v="36"/>
    <x v="8"/>
    <m/>
    <d v="2024-08-11T00:00:00"/>
    <d v="2024-08-15T00:00:00"/>
    <m/>
    <d v="2024-01-06T00:00:00"/>
    <x v="24"/>
    <n v="32"/>
  </r>
  <r>
    <n v="20887"/>
    <s v="66.Dengue fever"/>
    <s v="เนตรนภา อักขี"/>
    <m/>
    <s v="หญิง"/>
    <n v="6"/>
    <n v="7"/>
    <s v="ไม่ทราบอาชีพ/ในปกครอง"/>
    <s v="9"/>
    <x v="12"/>
    <x v="132"/>
    <x v="12"/>
    <x v="8"/>
    <m/>
    <d v="2024-08-09T00:00:00"/>
    <d v="2024-08-09T00:00:00"/>
    <m/>
    <d v="2024-01-06T00:00:00"/>
    <x v="21"/>
    <n v="31"/>
  </r>
  <r>
    <n v="20889"/>
    <s v="66.Dengue fever"/>
    <s v="รามนเรศ ทิพยศักดิ์"/>
    <m/>
    <s v="ชาย"/>
    <n v="4"/>
    <n v="3"/>
    <s v="นักเรียน"/>
    <s v="113"/>
    <x v="10"/>
    <x v="138"/>
    <x v="31"/>
    <x v="7"/>
    <m/>
    <d v="2024-08-13T00:00:00"/>
    <d v="2024-08-14T00:00:00"/>
    <m/>
    <d v="2024-01-06T00:00:00"/>
    <x v="24"/>
    <n v="32"/>
  </r>
  <r>
    <n v="20904"/>
    <s v="26.D.H.F."/>
    <s v="พรรณิดา นาเมืองรักษ์"/>
    <m/>
    <s v="หญิง"/>
    <n v="49"/>
    <n v="7"/>
    <s v="รับจ้าง,กรรมกร"/>
    <s v="1"/>
    <x v="5"/>
    <x v="253"/>
    <x v="75"/>
    <x v="0"/>
    <m/>
    <d v="2024-08-05T00:00:00"/>
    <d v="2024-08-15T00:00:00"/>
    <m/>
    <d v="2024-01-06T00:00:00"/>
    <x v="24"/>
    <n v="31"/>
  </r>
  <r>
    <n v="20955"/>
    <s v="66.Dengue fever"/>
    <s v="บุญนิติ เขียวสนาม"/>
    <m/>
    <s v="ชาย"/>
    <n v="12"/>
    <n v="8"/>
    <s v="ไม่ทราบอาชีพ/ในปกครอง"/>
    <s v="18"/>
    <x v="7"/>
    <x v="254"/>
    <x v="85"/>
    <x v="12"/>
    <m/>
    <d v="2024-08-13T00:00:00"/>
    <d v="2024-08-17T00:00:00"/>
    <m/>
    <d v="2024-01-06T00:00:00"/>
    <x v="8"/>
    <n v="32"/>
  </r>
  <r>
    <n v="20964"/>
    <s v="66.Dengue fever"/>
    <s v="เอกกวิน จินดามล"/>
    <m/>
    <s v="ชาย"/>
    <n v="2"/>
    <n v="11"/>
    <s v="ไม่ทราบอาชีพ/ในปกครอง"/>
    <s v="98/2"/>
    <x v="19"/>
    <x v="109"/>
    <x v="63"/>
    <x v="12"/>
    <m/>
    <d v="2024-08-16T00:00:00"/>
    <d v="2024-08-16T00:00:00"/>
    <m/>
    <d v="2024-01-06T00:00:00"/>
    <x v="24"/>
    <n v="32"/>
  </r>
  <r>
    <n v="20969"/>
    <s v="26.D.H.F."/>
    <s v="กิตติวัฒน์ ท้วมทวยหาญ"/>
    <m/>
    <s v="ชาย"/>
    <n v="14"/>
    <n v="10"/>
    <s v="นักเรียน"/>
    <s v="127"/>
    <x v="8"/>
    <x v="255"/>
    <x v="29"/>
    <x v="6"/>
    <m/>
    <d v="2024-08-17T00:00:00"/>
    <d v="2024-08-17T00:00:00"/>
    <m/>
    <d v="2024-01-06T00:00:00"/>
    <x v="8"/>
    <n v="33"/>
  </r>
  <r>
    <n v="21049"/>
    <s v="66.Dengue fever"/>
    <s v="ชนพัฒน์ บาพิมาย"/>
    <m/>
    <s v="ชาย"/>
    <n v="22"/>
    <n v="2"/>
    <s v="รับจ้าง,กรรมกร"/>
    <s v="29"/>
    <x v="14"/>
    <x v="256"/>
    <x v="115"/>
    <x v="12"/>
    <m/>
    <d v="2024-08-15T00:00:00"/>
    <d v="2024-08-17T00:00:00"/>
    <m/>
    <d v="2024-01-06T00:00:00"/>
    <x v="8"/>
    <n v="32"/>
  </r>
  <r>
    <n v="21051"/>
    <s v="66.Dengue fever"/>
    <s v="รัฐศาสตร์ โพพิธี"/>
    <m/>
    <s v="ชาย"/>
    <n v="14"/>
    <n v="10"/>
    <s v="ไม่ทราบอาชีพ/ในปกครอง"/>
    <s v="50"/>
    <x v="9"/>
    <x v="257"/>
    <x v="43"/>
    <x v="8"/>
    <m/>
    <d v="2024-08-09T00:00:00"/>
    <d v="2024-08-21T00:00:00"/>
    <m/>
    <d v="2024-01-06T00:00:00"/>
    <x v="8"/>
    <n v="31"/>
  </r>
  <r>
    <n v="21054"/>
    <s v="66.Dengue fever"/>
    <s v="ศุภิสรา เทียงมา"/>
    <m/>
    <s v="หญิง"/>
    <n v="3"/>
    <n v="2"/>
    <s v="ไม่ทราบอาชีพ/ในปกครอง"/>
    <s v="285"/>
    <x v="5"/>
    <x v="258"/>
    <x v="41"/>
    <x v="4"/>
    <m/>
    <d v="2024-08-19T00:00:00"/>
    <d v="2024-08-21T00:00:00"/>
    <m/>
    <d v="2024-01-06T00:00:00"/>
    <x v="8"/>
    <n v="33"/>
  </r>
  <r>
    <n v="21064"/>
    <s v="66.Dengue fever"/>
    <s v="ชัญญาทิพย์ วงค์หอม"/>
    <m/>
    <s v="หญิง"/>
    <n v="8"/>
    <n v="9"/>
    <s v="ไม่ทราบอาชีพ/ในปกครอง"/>
    <s v="340"/>
    <x v="1"/>
    <x v="19"/>
    <x v="12"/>
    <x v="8"/>
    <m/>
    <d v="2024-08-18T00:00:00"/>
    <d v="2024-08-19T00:00:00"/>
    <m/>
    <d v="2024-01-06T00:00:00"/>
    <x v="8"/>
    <n v="33"/>
  </r>
  <r>
    <n v="21067"/>
    <s v="26.D.H.F."/>
    <s v="พรพรรณ สุดพังยาง"/>
    <m/>
    <s v="หญิง"/>
    <n v="38"/>
    <n v="0"/>
    <s v="อื่นๆ"/>
    <s v="129"/>
    <x v="11"/>
    <x v="259"/>
    <x v="116"/>
    <x v="8"/>
    <m/>
    <d v="2024-08-16T00:00:00"/>
    <d v="2024-08-19T00:00:00"/>
    <m/>
    <d v="2024-01-06T00:00:00"/>
    <x v="8"/>
    <n v="32"/>
  </r>
  <r>
    <n v="21068"/>
    <s v="66.Dengue fever"/>
    <s v="อรัญญา คำพรมมา"/>
    <m/>
    <s v="หญิง"/>
    <n v="11"/>
    <n v="1"/>
    <s v="ไม่ทราบอาชีพ/ในปกครอง"/>
    <s v="183"/>
    <x v="5"/>
    <x v="145"/>
    <x v="59"/>
    <x v="15"/>
    <m/>
    <d v="2024-08-19T00:00:00"/>
    <d v="2024-08-19T00:00:00"/>
    <m/>
    <d v="2024-01-06T00:00:00"/>
    <x v="8"/>
    <n v="33"/>
  </r>
  <r>
    <n v="21069"/>
    <s v="66.Dengue fever"/>
    <s v="นลินทิพย์ นนทะนำ"/>
    <m/>
    <s v="หญิง"/>
    <n v="11"/>
    <n v="3"/>
    <s v="ไม่ทราบอาชีพ/ในปกครอง"/>
    <s v="171"/>
    <x v="1"/>
    <x v="85"/>
    <x v="52"/>
    <x v="15"/>
    <m/>
    <d v="2024-08-15T00:00:00"/>
    <d v="2024-08-15T00:00:00"/>
    <m/>
    <d v="2024-01-06T00:00:00"/>
    <x v="24"/>
    <n v="32"/>
  </r>
  <r>
    <n v="21071"/>
    <s v="26.D.H.F."/>
    <s v="ภูดิศ   ภาคมฤค"/>
    <m/>
    <s v="ชาย"/>
    <n v="6"/>
    <n v="9"/>
    <s v="นักเรียน"/>
    <s v="49"/>
    <x v="20"/>
    <x v="188"/>
    <x v="98"/>
    <x v="15"/>
    <m/>
    <d v="2024-08-20T00:00:00"/>
    <d v="2024-08-20T00:00:00"/>
    <m/>
    <d v="2024-01-06T00:00:00"/>
    <x v="8"/>
    <n v="33"/>
  </r>
  <r>
    <n v="21098"/>
    <s v="26.D.H.F."/>
    <s v="อภิรักษ์ พันโนริด"/>
    <m/>
    <s v="ชาย"/>
    <n v="34"/>
    <n v="4"/>
    <s v="รับจ้าง,กรรมกร"/>
    <s v="36"/>
    <x v="2"/>
    <x v="260"/>
    <x v="78"/>
    <x v="18"/>
    <m/>
    <d v="2024-08-20T00:00:00"/>
    <d v="2024-08-20T00:00:00"/>
    <m/>
    <d v="2024-01-06T00:00:00"/>
    <x v="8"/>
    <n v="33"/>
  </r>
  <r>
    <n v="21146"/>
    <s v="66.Dengue fever"/>
    <s v="พงศธร ภาคฤทธิ์"/>
    <m/>
    <s v="ชาย"/>
    <n v="9"/>
    <n v="0"/>
    <s v="ไม่ทราบอาชีพ/ในปกครอง"/>
    <s v="10"/>
    <x v="18"/>
    <x v="205"/>
    <x v="0"/>
    <x v="12"/>
    <m/>
    <d v="2024-08-15T00:00:00"/>
    <d v="2024-08-17T00:00:00"/>
    <m/>
    <d v="2024-01-06T00:00:00"/>
    <x v="8"/>
    <n v="32"/>
  </r>
  <r>
    <n v="21155"/>
    <s v="66.Dengue fever"/>
    <s v="อัญชลิกา นุตรักษ์"/>
    <m/>
    <s v="หญิง"/>
    <n v="13"/>
    <n v="8"/>
    <s v="ไม่ทราบอาชีพ/ในปกครอง"/>
    <s v="36"/>
    <x v="4"/>
    <x v="261"/>
    <x v="117"/>
    <x v="17"/>
    <m/>
    <d v="2024-08-15T00:00:00"/>
    <d v="2024-08-18T00:00:00"/>
    <m/>
    <d v="2024-01-06T00:00:00"/>
    <x v="8"/>
    <n v="32"/>
  </r>
  <r>
    <n v="21168"/>
    <s v="26.D.H.F."/>
    <s v="พจณา อินทอง"/>
    <m/>
    <s v="ชาย"/>
    <n v="7"/>
    <n v="2"/>
    <s v="ไม่ทราบอาชีพ/ในปกครอง"/>
    <s v="235"/>
    <x v="12"/>
    <x v="132"/>
    <x v="12"/>
    <x v="8"/>
    <m/>
    <d v="2024-08-13T00:00:00"/>
    <d v="2024-08-13T00:00:00"/>
    <m/>
    <d v="2024-01-06T00:00:00"/>
    <x v="24"/>
    <n v="32"/>
  </r>
  <r>
    <n v="21200"/>
    <s v="66.Dengue fever"/>
    <s v="รมิตา ผิวแดง"/>
    <m/>
    <s v="หญิง"/>
    <n v="12"/>
    <n v="6"/>
    <s v="ไม่ทราบอาชีพ/ในปกครอง"/>
    <s v="151"/>
    <x v="9"/>
    <x v="49"/>
    <x v="34"/>
    <x v="14"/>
    <m/>
    <d v="2024-08-18T00:00:00"/>
    <d v="2024-08-20T00:00:00"/>
    <m/>
    <d v="2024-01-06T00:00:00"/>
    <x v="8"/>
    <n v="33"/>
  </r>
  <r>
    <n v="21232"/>
    <s v="66.Dengue fever"/>
    <s v="กฤษณะ ไสยรส"/>
    <m/>
    <s v="ชาย"/>
    <n v="14"/>
    <n v="7"/>
    <s v="ไม่ทราบอาชีพ/ในปกครอง"/>
    <s v="215"/>
    <x v="9"/>
    <x v="228"/>
    <x v="59"/>
    <x v="15"/>
    <m/>
    <d v="2024-08-20T00:00:00"/>
    <d v="2024-08-20T00:00:00"/>
    <m/>
    <d v="2024-01-06T00:00:00"/>
    <x v="8"/>
    <n v="33"/>
  </r>
  <r>
    <n v="21265"/>
    <s v="66.Dengue fever"/>
    <s v="วราภรณ์ วงตะขี"/>
    <m/>
    <s v="หญิง"/>
    <n v="33"/>
    <n v="2"/>
    <s v="อื่นๆ"/>
    <s v="119"/>
    <x v="9"/>
    <x v="200"/>
    <x v="31"/>
    <x v="7"/>
    <m/>
    <d v="2024-08-20T00:00:00"/>
    <d v="2024-08-22T00:00:00"/>
    <m/>
    <d v="2024-01-06T00:00:00"/>
    <x v="8"/>
    <n v="33"/>
  </r>
  <r>
    <n v="21320"/>
    <s v="66.Dengue fever"/>
    <s v="ธนวินท์ บำรุงเอื้อ"/>
    <m/>
    <s v="ชาย"/>
    <n v="13"/>
    <n v="9"/>
    <s v="ไม่ทราบอาชีพ/ในปกครอง"/>
    <s v="169"/>
    <x v="2"/>
    <x v="262"/>
    <x v="89"/>
    <x v="19"/>
    <m/>
    <d v="2024-08-22T00:00:00"/>
    <d v="2024-08-22T00:00:00"/>
    <m/>
    <d v="2024-01-06T00:00:00"/>
    <x v="8"/>
    <n v="33"/>
  </r>
  <r>
    <n v="21330"/>
    <s v="26.D.H.F."/>
    <s v="อาณกร กาเซ็ม"/>
    <m/>
    <s v="ชาย"/>
    <n v="12"/>
    <n v="8"/>
    <s v="นักเรียน"/>
    <s v="216"/>
    <x v="2"/>
    <x v="263"/>
    <x v="71"/>
    <x v="0"/>
    <m/>
    <d v="2024-08-22T00:00:00"/>
    <d v="2024-08-23T00:00:00"/>
    <m/>
    <d v="2024-01-06T00:00:00"/>
    <x v="8"/>
    <n v="33"/>
  </r>
  <r>
    <n v="21434"/>
    <s v="26.D.H.F."/>
    <s v="พลวัฒน์ เวียงสมุทร"/>
    <m/>
    <s v="ชาย"/>
    <n v="22"/>
    <n v="11"/>
    <s v="รับจ้าง,กรรมกร"/>
    <s v="279"/>
    <x v="10"/>
    <x v="132"/>
    <x v="41"/>
    <x v="4"/>
    <m/>
    <d v="2024-08-18T00:00:00"/>
    <d v="2024-08-22T00:00:00"/>
    <m/>
    <d v="2024-01-06T00:00:00"/>
    <x v="8"/>
    <n v="33"/>
  </r>
  <r>
    <n v="21445"/>
    <s v="26.D.H.F."/>
    <s v="ชิษณุพงศ์ ท้วมทวยหาญ"/>
    <m/>
    <s v="ชาย"/>
    <n v="11"/>
    <n v="0"/>
    <s v="นักเรียน"/>
    <s v="127"/>
    <x v="8"/>
    <x v="255"/>
    <x v="29"/>
    <x v="6"/>
    <m/>
    <d v="2024-08-23T00:00:00"/>
    <d v="2024-08-23T00:00:00"/>
    <m/>
    <d v="2024-01-06T00:00:00"/>
    <x v="8"/>
    <n v="33"/>
  </r>
  <r>
    <n v="21482"/>
    <s v="66.Dengue fever"/>
    <s v="วงศกร ทองเงิน"/>
    <m/>
    <s v="ชาย"/>
    <n v="13"/>
    <n v="1"/>
    <s v="ไม่ทราบอาชีพ/ในปกครอง"/>
    <s v="231"/>
    <x v="9"/>
    <x v="206"/>
    <x v="36"/>
    <x v="8"/>
    <m/>
    <d v="2024-08-04T00:00:00"/>
    <d v="2024-08-06T00:00:00"/>
    <m/>
    <d v="2024-01-06T00:00:00"/>
    <x v="21"/>
    <n v="31"/>
  </r>
  <r>
    <n v="21485"/>
    <s v="66.Dengue fever"/>
    <s v="ศุภวัชร์ พัชรคำสุดที"/>
    <m/>
    <s v="ชาย"/>
    <n v="14"/>
    <n v="0"/>
    <s v="ไม่ทราบอาชีพ/ในปกครอง"/>
    <s v="434/2"/>
    <x v="13"/>
    <x v="24"/>
    <x v="12"/>
    <x v="8"/>
    <m/>
    <d v="2024-08-21T00:00:00"/>
    <d v="2024-08-25T00:00:00"/>
    <m/>
    <d v="2024-01-06T00:00:00"/>
    <x v="14"/>
    <n v="33"/>
  </r>
  <r>
    <n v="21487"/>
    <s v="26.D.H.F."/>
    <s v="กฤตเมธ ขุณิกากรณ์"/>
    <m/>
    <s v="ชาย"/>
    <n v="19"/>
    <n v="2"/>
    <s v="ไม่ทราบอาชีพ/ในปกครอง"/>
    <s v="865"/>
    <x v="13"/>
    <x v="24"/>
    <x v="12"/>
    <x v="8"/>
    <m/>
    <d v="2024-08-19T00:00:00"/>
    <d v="2024-08-23T00:00:00"/>
    <m/>
    <d v="2024-01-06T00:00:00"/>
    <x v="8"/>
    <n v="33"/>
  </r>
  <r>
    <n v="21488"/>
    <s v="66.Dengue fever"/>
    <s v="วิชาณพงศ์ สุขประเสริฐ"/>
    <m/>
    <s v="ชาย"/>
    <n v="25"/>
    <n v="9"/>
    <s v="ไม่ทราบอาชีพ/ในปกครอง"/>
    <s v="944"/>
    <x v="13"/>
    <x v="24"/>
    <x v="12"/>
    <x v="8"/>
    <m/>
    <d v="2024-08-01T00:00:00"/>
    <d v="2024-08-06T00:00:00"/>
    <m/>
    <d v="2024-01-06T00:00:00"/>
    <x v="21"/>
    <n v="30"/>
  </r>
  <r>
    <n v="21490"/>
    <s v="66.Dengue fever"/>
    <s v="รุ้งฤดี ดีปัญญา"/>
    <m/>
    <s v="หญิง"/>
    <n v="15"/>
    <n v="4"/>
    <s v="ไม่ทราบอาชีพ/ในปกครอง"/>
    <s v="7"/>
    <x v="17"/>
    <x v="202"/>
    <x v="104"/>
    <x v="8"/>
    <m/>
    <d v="2024-08-03T00:00:00"/>
    <d v="2024-08-05T00:00:00"/>
    <m/>
    <d v="2024-01-06T00:00:00"/>
    <x v="21"/>
    <n v="31"/>
  </r>
  <r>
    <n v="21491"/>
    <s v="66.Dengue fever"/>
    <s v="ปัณยาพร ประเสริฐสังข์"/>
    <m/>
    <s v="หญิง"/>
    <n v="5"/>
    <n v="2"/>
    <s v="ไม่ทราบอาชีพ/ในปกครอง"/>
    <s v="46"/>
    <x v="1"/>
    <x v="244"/>
    <x v="15"/>
    <x v="8"/>
    <m/>
    <d v="2024-08-03T00:00:00"/>
    <d v="2024-08-07T00:00:00"/>
    <m/>
    <d v="2024-01-06T00:00:00"/>
    <x v="21"/>
    <n v="31"/>
  </r>
  <r>
    <n v="21492"/>
    <s v="66.Dengue fever"/>
    <s v="ปุณยาพร ประเสริฐสังข์"/>
    <m/>
    <s v="หญิง"/>
    <n v="11"/>
    <n v="5"/>
    <s v="ไม่ทราบอาชีพ/ในปกครอง"/>
    <s v="46"/>
    <x v="1"/>
    <x v="244"/>
    <x v="15"/>
    <x v="8"/>
    <m/>
    <d v="2024-08-02T00:00:00"/>
    <d v="2024-08-06T00:00:00"/>
    <m/>
    <d v="2024-01-06T00:00:00"/>
    <x v="21"/>
    <n v="30"/>
  </r>
  <r>
    <n v="21495"/>
    <s v="26.D.H.F."/>
    <s v="เอกภพ แสงรื่น"/>
    <m/>
    <s v="ชาย"/>
    <n v="15"/>
    <n v="9"/>
    <s v="ไม่ทราบอาชีพ/ในปกครอง"/>
    <s v="113"/>
    <x v="4"/>
    <x v="264"/>
    <x v="3"/>
    <x v="0"/>
    <m/>
    <d v="2024-08-23T00:00:00"/>
    <d v="2024-08-23T00:00:00"/>
    <m/>
    <d v="2024-01-06T00:00:00"/>
    <x v="8"/>
    <n v="33"/>
  </r>
  <r>
    <n v="21579"/>
    <s v="26.D.H.F."/>
    <s v="ณฐพงษ์  สหัสนา"/>
    <m/>
    <s v="ชาย"/>
    <n v="13"/>
    <n v="9"/>
    <s v="ไม่ทราบอาชีพ/ในปกครอง"/>
    <s v="49/4"/>
    <x v="19"/>
    <x v="109"/>
    <x v="63"/>
    <x v="12"/>
    <m/>
    <d v="2024-08-23T00:00:00"/>
    <d v="2024-08-27T00:00:00"/>
    <m/>
    <d v="2024-01-06T00:00:00"/>
    <x v="14"/>
    <n v="33"/>
  </r>
  <r>
    <n v="21646"/>
    <s v="26.D.H.F."/>
    <s v="สลิตา สุทธิบาก"/>
    <m/>
    <s v="หญิง"/>
    <n v="28"/>
    <n v="10"/>
    <s v="รับจ้าง,กรรมกร"/>
    <s v="9"/>
    <x v="3"/>
    <x v="196"/>
    <x v="83"/>
    <x v="2"/>
    <m/>
    <d v="2024-08-06T00:00:00"/>
    <d v="2024-08-08T00:00:00"/>
    <m/>
    <d v="2024-01-06T00:00:00"/>
    <x v="21"/>
    <n v="31"/>
  </r>
  <r>
    <n v="21681"/>
    <s v="26.D.H.F."/>
    <s v="ปุณวัชร ภานุมาศ"/>
    <m/>
    <s v="ชาย"/>
    <n v="12"/>
    <n v="8"/>
    <s v="นักเรียน"/>
    <s v="60-80"/>
    <x v="0"/>
    <x v="265"/>
    <x v="63"/>
    <x v="12"/>
    <m/>
    <d v="2024-08-18T00:00:00"/>
    <d v="2024-08-20T00:00:00"/>
    <m/>
    <d v="2024-01-06T00:00:00"/>
    <x v="8"/>
    <n v="33"/>
  </r>
  <r>
    <n v="21682"/>
    <s v="26.D.H.F."/>
    <s v="วิมล วินทะไชย"/>
    <m/>
    <s v="หญิง"/>
    <n v="45"/>
    <n v="5"/>
    <s v="ไม่ทราบอาชีพ/ในปกครอง"/>
    <s v="83"/>
    <x v="8"/>
    <x v="216"/>
    <x v="111"/>
    <x v="12"/>
    <m/>
    <d v="2024-08-22T00:00:00"/>
    <d v="2024-08-25T00:00:00"/>
    <m/>
    <d v="2024-01-06T00:00:00"/>
    <x v="14"/>
    <n v="33"/>
  </r>
  <r>
    <n v="21695"/>
    <s v="26.D.H.F."/>
    <s v="กันณิกา ทองเฟื่อง"/>
    <m/>
    <s v="หญิง"/>
    <n v="42"/>
    <n v="5"/>
    <s v="ไม่ทราบอาชีพ/ในปกครอง"/>
    <s v="54"/>
    <x v="2"/>
    <x v="53"/>
    <x v="37"/>
    <x v="17"/>
    <m/>
    <d v="2024-08-24T00:00:00"/>
    <d v="2024-08-24T00:00:00"/>
    <m/>
    <d v="2024-01-06T00:00:00"/>
    <x v="14"/>
    <n v="34"/>
  </r>
  <r>
    <n v="21702"/>
    <s v="26.D.H.F."/>
    <s v="เกษร ธารคุณ"/>
    <m/>
    <s v="หญิง"/>
    <n v="39"/>
    <n v="2"/>
    <s v="เกษตร"/>
    <s v="75"/>
    <x v="9"/>
    <x v="200"/>
    <x v="31"/>
    <x v="7"/>
    <m/>
    <d v="2024-08-25T00:00:00"/>
    <d v="2024-08-28T00:00:00"/>
    <m/>
    <d v="2024-01-06T00:00:00"/>
    <x v="14"/>
    <n v="34"/>
  </r>
  <r>
    <n v="21703"/>
    <s v="26.D.H.F."/>
    <s v="จินดารัตน์ รัตนภักดี"/>
    <m/>
    <s v="หญิง"/>
    <n v="29"/>
    <n v="9"/>
    <s v="รับจ้าง,กรรมกร"/>
    <s v="120"/>
    <x v="9"/>
    <x v="200"/>
    <x v="31"/>
    <x v="7"/>
    <m/>
    <d v="2024-08-22T00:00:00"/>
    <d v="2024-08-26T00:00:00"/>
    <m/>
    <d v="2024-01-06T00:00:00"/>
    <x v="14"/>
    <n v="33"/>
  </r>
  <r>
    <n v="21785"/>
    <s v="26.D.H.F."/>
    <s v="ธนฉัตร สุวรรณศรี"/>
    <m/>
    <s v="ชาย"/>
    <n v="15"/>
    <n v="9"/>
    <s v="นักเรียน"/>
    <s v="25"/>
    <x v="8"/>
    <x v="266"/>
    <x v="7"/>
    <x v="4"/>
    <m/>
    <d v="2024-08-22T00:00:00"/>
    <d v="2024-08-24T00:00:00"/>
    <m/>
    <d v="2024-01-06T00:00:00"/>
    <x v="14"/>
    <n v="33"/>
  </r>
  <r>
    <n v="21847"/>
    <s v="66.Dengue fever"/>
    <s v="กัญญาณัฐ เสนสุข"/>
    <m/>
    <s v="หญิง"/>
    <n v="10"/>
    <n v="7"/>
    <s v="ไม่ทราบอาชีพ/ในปกครอง"/>
    <s v="46/1"/>
    <x v="8"/>
    <x v="267"/>
    <x v="53"/>
    <x v="12"/>
    <m/>
    <d v="2024-08-21T00:00:00"/>
    <d v="2024-08-26T00:00:00"/>
    <m/>
    <d v="2024-01-06T00:00:00"/>
    <x v="14"/>
    <n v="33"/>
  </r>
  <r>
    <n v="21855"/>
    <s v="66.Dengue fever"/>
    <s v="วาสนา ยิ่งกำแหง"/>
    <m/>
    <s v="หญิง"/>
    <n v="44"/>
    <n v="9"/>
    <s v="ไม่ทราบอาชีพ/ในปกครอง"/>
    <s v="226"/>
    <x v="15"/>
    <x v="268"/>
    <x v="0"/>
    <x v="12"/>
    <m/>
    <d v="2024-08-21T00:00:00"/>
    <d v="2024-08-25T00:00:00"/>
    <m/>
    <d v="2024-01-06T00:00:00"/>
    <x v="14"/>
    <n v="33"/>
  </r>
  <r>
    <n v="21871"/>
    <s v="26.D.H.F."/>
    <s v="กัณฐาภรณ์ อุตรมาตย์"/>
    <m/>
    <s v="หญิง"/>
    <n v="33"/>
    <n v="11"/>
    <s v="รับจ้าง,กรรมกร"/>
    <s v="199"/>
    <x v="10"/>
    <x v="171"/>
    <x v="0"/>
    <x v="12"/>
    <m/>
    <d v="2024-08-24T00:00:00"/>
    <d v="2024-08-29T00:00:00"/>
    <m/>
    <d v="2024-01-06T00:00:00"/>
    <x v="14"/>
    <n v="34"/>
  </r>
  <r>
    <n v="21875"/>
    <s v="26.D.H.F."/>
    <s v="พิชัยภูษิต ชนะภัย"/>
    <m/>
    <s v="ชาย"/>
    <n v="18"/>
    <n v="0"/>
    <s v="รับจ้าง,กรรมกร"/>
    <s v="19"/>
    <x v="5"/>
    <x v="269"/>
    <x v="2"/>
    <x v="1"/>
    <m/>
    <d v="2024-08-25T00:00:00"/>
    <d v="2024-08-25T00:00:00"/>
    <m/>
    <d v="2024-01-06T00:00:00"/>
    <x v="14"/>
    <n v="34"/>
  </r>
  <r>
    <n v="21881"/>
    <s v="26.D.H.F."/>
    <s v="ชัยภัทร สุจริต"/>
    <m/>
    <s v="ชาย"/>
    <n v="0"/>
    <n v="3"/>
    <s v="ไม่ทราบอาชีพ/ในปกครอง"/>
    <s v="557"/>
    <x v="1"/>
    <x v="99"/>
    <x v="0"/>
    <x v="12"/>
    <m/>
    <d v="2024-08-20T00:00:00"/>
    <d v="2024-08-23T00:00:00"/>
    <m/>
    <d v="2024-01-06T00:00:00"/>
    <x v="8"/>
    <n v="33"/>
  </r>
  <r>
    <n v="21918"/>
    <s v="66.Dengue fever"/>
    <s v="สุพัชรวิชญ์ นาห้วยล้อม"/>
    <m/>
    <s v="ชาย"/>
    <n v="18"/>
    <n v="2"/>
    <s v="ไม่ทราบอาชีพ/ในปกครอง"/>
    <s v="30"/>
    <x v="7"/>
    <x v="270"/>
    <x v="98"/>
    <x v="15"/>
    <m/>
    <d v="2024-08-26T00:00:00"/>
    <d v="2024-08-28T00:00:00"/>
    <m/>
    <d v="2024-01-06T00:00:00"/>
    <x v="14"/>
    <n v="34"/>
  </r>
  <r>
    <n v="21946"/>
    <s v="66.Dengue fever"/>
    <s v="คำหมุน นันเสนา"/>
    <m/>
    <s v="ชาย"/>
    <n v="61"/>
    <n v="11"/>
    <s v="อื่นๆ"/>
    <s v="43"/>
    <x v="2"/>
    <x v="75"/>
    <x v="47"/>
    <x v="11"/>
    <m/>
    <d v="2024-08-29T00:00:00"/>
    <d v="2024-08-29T00:00:00"/>
    <m/>
    <d v="2024-01-06T00:00:00"/>
    <x v="14"/>
    <n v="34"/>
  </r>
  <r>
    <n v="21947"/>
    <s v="66.Dengue fever"/>
    <s v="พัชริดา เศษสุวรรณ"/>
    <m/>
    <s v="หญิง"/>
    <n v="26"/>
    <n v="7"/>
    <s v="ไม่ทราบอาชีพ/ในปกครอง"/>
    <s v="150"/>
    <x v="14"/>
    <x v="138"/>
    <x v="118"/>
    <x v="11"/>
    <m/>
    <d v="2024-08-30T00:00:00"/>
    <d v="2024-08-30T00:00:00"/>
    <m/>
    <d v="2024-01-06T00:00:00"/>
    <x v="14"/>
    <n v="34"/>
  </r>
  <r>
    <n v="21964"/>
    <s v="66.Dengue fever"/>
    <s v="พัชรพล ไพบูลย์"/>
    <m/>
    <s v="ชาย"/>
    <n v="8"/>
    <n v="7"/>
    <s v="ไม่ทราบอาชีพ/ในปกครอง"/>
    <s v="165"/>
    <x v="5"/>
    <x v="271"/>
    <x v="119"/>
    <x v="19"/>
    <m/>
    <d v="2024-08-27T00:00:00"/>
    <d v="2024-08-27T00:00:00"/>
    <m/>
    <d v="2024-01-06T00:00:00"/>
    <x v="14"/>
    <n v="34"/>
  </r>
  <r>
    <n v="21970"/>
    <s v="26.D.H.F."/>
    <s v="วิษณุกรณ์ พลพิทักษ์"/>
    <m/>
    <s v="ชาย"/>
    <n v="16"/>
    <n v="0"/>
    <s v="นักเรียน"/>
    <s v="81"/>
    <x v="8"/>
    <x v="140"/>
    <x v="0"/>
    <x v="0"/>
    <m/>
    <d v="2024-08-29T00:00:00"/>
    <d v="2024-08-30T00:00:00"/>
    <m/>
    <d v="2024-01-06T00:00:00"/>
    <x v="14"/>
    <n v="34"/>
  </r>
  <r>
    <n v="22259"/>
    <s v="66.Dengue fever"/>
    <s v="กัลย์สุดา โพธิ์ขาว"/>
    <m/>
    <s v="หญิง"/>
    <n v="23"/>
    <n v="8"/>
    <s v="รับจ้าง,กรรมกร"/>
    <s v="11"/>
    <x v="3"/>
    <x v="272"/>
    <x v="44"/>
    <x v="0"/>
    <m/>
    <d v="2024-01-04T00:00:00"/>
    <d v="2024-01-06T00:00:00"/>
    <m/>
    <d v="2024-01-06T00:00:00"/>
    <x v="2"/>
    <n v="0"/>
  </r>
  <r>
    <n v="22264"/>
    <s v="66.Dengue fever"/>
    <s v="ปัญญาทิพย์ หมอกขุนทด"/>
    <m/>
    <s v="ชาย"/>
    <n v="57"/>
    <n v="1"/>
    <s v="ค้าขาย"/>
    <s v="129"/>
    <x v="20"/>
    <x v="121"/>
    <x v="0"/>
    <x v="12"/>
    <m/>
    <d v="2024-01-01T00:00:00"/>
    <d v="2024-01-01T00:00:00"/>
    <m/>
    <d v="2024-01-06T00:00:00"/>
    <x v="34"/>
    <n v="0"/>
  </r>
  <r>
    <n v="22428"/>
    <s v="26.D.H.F."/>
    <s v="บุณยวัต บัวลอย"/>
    <m/>
    <s v="ชาย"/>
    <n v="8"/>
    <n v="7"/>
    <s v="ไม่ทราบอาชีพ/ในปกครอง"/>
    <s v="171"/>
    <x v="1"/>
    <x v="273"/>
    <x v="34"/>
    <x v="14"/>
    <m/>
    <d v="2024-01-05T00:00:00"/>
    <d v="2024-01-05T00:00:00"/>
    <m/>
    <d v="2024-01-06T00:00:00"/>
    <x v="34"/>
    <n v="0"/>
  </r>
  <r>
    <n v="22430"/>
    <s v="26.D.H.F."/>
    <s v="พันธวิศ ธรรมเสนา"/>
    <m/>
    <s v="ชาย"/>
    <n v="13"/>
    <n v="3"/>
    <s v="ไม่ทราบอาชีพ/ในปกครอง"/>
    <s v="196"/>
    <x v="9"/>
    <x v="37"/>
    <x v="26"/>
    <x v="14"/>
    <m/>
    <d v="2024-01-05T00:00:00"/>
    <d v="2024-01-05T00:00:00"/>
    <m/>
    <d v="2024-01-06T00:00:00"/>
    <x v="34"/>
    <n v="0"/>
  </r>
  <r>
    <n v="22618"/>
    <s v="26.D.H.F."/>
    <s v="ภควัฒ โฮมแพน"/>
    <m/>
    <s v="ชาย"/>
    <n v="16"/>
    <n v="8"/>
    <s v="นักเรียน"/>
    <s v="บ้านพักครู รร.เมยวดีพิทยาคม"/>
    <x v="7"/>
    <x v="274"/>
    <x v="29"/>
    <x v="6"/>
    <m/>
    <d v="2024-01-07T00:00:00"/>
    <d v="2024-01-07T00:00:00"/>
    <m/>
    <d v="2024-01-06T00:00:00"/>
    <x v="2"/>
    <n v="1"/>
  </r>
  <r>
    <n v="22712"/>
    <s v="26.D.H.F."/>
    <s v="กัปตัน รัตนบุรี"/>
    <m/>
    <s v="ชาย"/>
    <n v="23"/>
    <n v="4"/>
    <s v="รับจ้าง,กรรมกร"/>
    <s v="232"/>
    <x v="17"/>
    <x v="92"/>
    <x v="54"/>
    <x v="0"/>
    <m/>
    <d v="2024-01-05T00:00:00"/>
    <d v="2024-01-10T00:00:00"/>
    <m/>
    <d v="2024-01-06T00:00:00"/>
    <x v="2"/>
    <n v="0"/>
  </r>
  <r>
    <n v="23046"/>
    <s v="66.Dengue fever"/>
    <s v="ณภัทร อาจเดช"/>
    <m/>
    <s v="ชาย"/>
    <n v="7"/>
    <n v="5"/>
    <s v="ไม่ทราบอาชีพ/ในปกครอง"/>
    <s v="39"/>
    <x v="1"/>
    <x v="275"/>
    <x v="59"/>
    <x v="15"/>
    <m/>
    <d v="2024-01-12T00:00:00"/>
    <d v="2024-01-12T00:00:00"/>
    <m/>
    <d v="2024-01-06T00:00:00"/>
    <x v="2"/>
    <n v="1"/>
  </r>
  <r>
    <n v="23317"/>
    <s v="26.D.H.F."/>
    <s v="ฐปนา บัวลอย"/>
    <m/>
    <s v="ชาย"/>
    <n v="15"/>
    <n v="8"/>
    <s v="นักเรียน"/>
    <s v="171"/>
    <x v="1"/>
    <x v="273"/>
    <x v="34"/>
    <x v="14"/>
    <m/>
    <d v="2024-01-16T00:00:00"/>
    <d v="2024-01-16T00:00:00"/>
    <m/>
    <d v="2024-01-06T00:00:00"/>
    <x v="1"/>
    <n v="2"/>
  </r>
  <r>
    <n v="23529"/>
    <s v="66.Dengue fever"/>
    <s v="ประภารัตน์ กะการดี"/>
    <m/>
    <s v="หญิง"/>
    <n v="30"/>
    <n v="3"/>
    <s v="ข้าราชการ"/>
    <s v="57"/>
    <x v="17"/>
    <x v="237"/>
    <x v="42"/>
    <x v="2"/>
    <m/>
    <d v="2024-01-15T00:00:00"/>
    <d v="2024-01-18T00:00:00"/>
    <m/>
    <d v="2024-01-06T00:00:00"/>
    <x v="1"/>
    <n v="2"/>
  </r>
  <r>
    <n v="23787"/>
    <s v="66.Dengue fever"/>
    <s v="กังศฎา อำภาพันธ์"/>
    <m/>
    <s v="หญิง"/>
    <n v="39"/>
    <n v="11"/>
    <s v="ข้าราชการ"/>
    <s v="178"/>
    <x v="2"/>
    <x v="269"/>
    <x v="2"/>
    <x v="1"/>
    <m/>
    <d v="2024-01-11T00:00:00"/>
    <d v="2024-01-13T00:00:00"/>
    <m/>
    <d v="2024-01-06T00:00:00"/>
    <x v="1"/>
    <n v="1"/>
  </r>
  <r>
    <n v="23788"/>
    <s v="26.D.H.F."/>
    <s v="ธีรวัฒน์ ก้านเกตุ"/>
    <m/>
    <s v="ชาย"/>
    <n v="32"/>
    <n v="7"/>
    <s v="อื่นๆ"/>
    <s v="179"/>
    <x v="2"/>
    <x v="276"/>
    <x v="17"/>
    <x v="8"/>
    <m/>
    <d v="2024-01-11T00:00:00"/>
    <d v="2024-01-13T00:00:00"/>
    <m/>
    <d v="2024-01-06T00:00:00"/>
    <x v="1"/>
    <n v="1"/>
  </r>
  <r>
    <n v="23789"/>
    <s v="26.D.H.F."/>
    <s v="พิชญา วิลาศ"/>
    <m/>
    <s v="หญิง"/>
    <n v="14"/>
    <n v="9"/>
    <s v="ไม่ทราบอาชีพ/ในปกครอง"/>
    <s v="115"/>
    <x v="10"/>
    <x v="277"/>
    <x v="104"/>
    <x v="8"/>
    <m/>
    <d v="2024-01-12T00:00:00"/>
    <d v="2024-01-17T00:00:00"/>
    <m/>
    <d v="2024-01-06T00:00:00"/>
    <x v="1"/>
    <n v="1"/>
  </r>
  <r>
    <n v="23790"/>
    <s v="26.D.H.F."/>
    <s v="ปารเมศ กะพุทธา"/>
    <m/>
    <s v="ชาย"/>
    <n v="11"/>
    <n v="2"/>
    <s v="ไม่ทราบอาชีพ/ในปกครอง"/>
    <s v="115"/>
    <x v="10"/>
    <x v="277"/>
    <x v="104"/>
    <x v="8"/>
    <m/>
    <d v="2024-01-12T00:00:00"/>
    <d v="2024-01-19T00:00:00"/>
    <m/>
    <d v="2024-01-06T00:00:00"/>
    <x v="1"/>
    <n v="1"/>
  </r>
  <r>
    <n v="23851"/>
    <s v="66.Dengue fever"/>
    <s v="อรรถพล สุริยา"/>
    <m/>
    <s v="ชาย"/>
    <n v="28"/>
    <n v="6"/>
    <s v="ข้าราชการ"/>
    <s v="14/1"/>
    <x v="9"/>
    <x v="278"/>
    <x v="56"/>
    <x v="2"/>
    <m/>
    <d v="2024-01-11T00:00:00"/>
    <d v="2024-01-18T00:00:00"/>
    <m/>
    <d v="2024-01-06T00:00:00"/>
    <x v="1"/>
    <n v="1"/>
  </r>
  <r>
    <n v="23858"/>
    <s v="26.D.H.F."/>
    <s v="บัวสอน ผิวจันดา"/>
    <m/>
    <s v="หญิง"/>
    <n v="72"/>
    <n v="0"/>
    <s v="ไม่ทราบอาชีพ/ในปกครอง"/>
    <s v="32"/>
    <x v="2"/>
    <x v="279"/>
    <x v="120"/>
    <x v="14"/>
    <m/>
    <d v="2024-01-14T00:00:00"/>
    <d v="2024-01-14T00:00:00"/>
    <m/>
    <d v="2024-01-06T00:00:00"/>
    <x v="1"/>
    <n v="2"/>
  </r>
  <r>
    <n v="23860"/>
    <s v="26.D.H.F."/>
    <s v="กัญญาภัค นามโสม"/>
    <m/>
    <s v="หญิง"/>
    <n v="22"/>
    <n v="9"/>
    <s v="ไม่ทราบอาชีพ/ในปกครอง"/>
    <s v="294"/>
    <x v="9"/>
    <x v="280"/>
    <x v="121"/>
    <x v="14"/>
    <m/>
    <d v="2024-01-14T00:00:00"/>
    <d v="2024-01-14T00:00:00"/>
    <m/>
    <d v="2024-01-06T00:00:00"/>
    <x v="1"/>
    <n v="2"/>
  </r>
  <r>
    <n v="23873"/>
    <s v="66.Dengue fever"/>
    <s v="ชลินทิพย์ ขนเปี้ยม"/>
    <m/>
    <s v="หญิง"/>
    <n v="8"/>
    <n v="6"/>
    <s v="ไม่ทราบอาชีพ/ในปกครอง"/>
    <s v="375/1"/>
    <x v="2"/>
    <x v="281"/>
    <x v="34"/>
    <x v="14"/>
    <m/>
    <d v="2024-01-21T00:00:00"/>
    <d v="2024-01-21T00:00:00"/>
    <m/>
    <d v="2024-01-06T00:00:00"/>
    <x v="6"/>
    <n v="3"/>
  </r>
  <r>
    <n v="23894"/>
    <s v="66.Dengue fever"/>
    <s v="ระพีพงศ์ มีดอก"/>
    <m/>
    <s v="ชาย"/>
    <n v="15"/>
    <n v="1"/>
    <s v="นักเรียน"/>
    <s v="55"/>
    <x v="14"/>
    <x v="13"/>
    <x v="4"/>
    <x v="2"/>
    <m/>
    <d v="2024-01-17T00:00:00"/>
    <d v="2024-01-19T00:00:00"/>
    <m/>
    <d v="2024-01-06T00:00:00"/>
    <x v="1"/>
    <n v="2"/>
  </r>
  <r>
    <n v="23991"/>
    <s v="66.Dengue fever"/>
    <s v="ศศิกานต์ วิลัยหล้า"/>
    <m/>
    <s v="หญิง"/>
    <n v="11"/>
    <n v="10"/>
    <s v="นักเรียน"/>
    <s v="149"/>
    <x v="7"/>
    <x v="232"/>
    <x v="114"/>
    <x v="5"/>
    <m/>
    <d v="2024-01-20T00:00:00"/>
    <d v="2024-01-23T00:00:00"/>
    <m/>
    <d v="2024-01-06T00:00:00"/>
    <x v="6"/>
    <n v="3"/>
  </r>
  <r>
    <n v="24001"/>
    <s v="66.Dengue fever"/>
    <s v="คู่บุญ แก้วมะไฟ"/>
    <m/>
    <s v="ชาย"/>
    <n v="10"/>
    <n v="4"/>
    <s v="ไม่ทราบอาชีพ/ในปกครอง"/>
    <s v="52"/>
    <x v="7"/>
    <x v="282"/>
    <x v="122"/>
    <x v="17"/>
    <m/>
    <d v="2024-01-15T00:00:00"/>
    <d v="2024-01-19T00:00:00"/>
    <m/>
    <d v="2024-01-06T00:00:00"/>
    <x v="1"/>
    <n v="2"/>
  </r>
  <r>
    <n v="24019"/>
    <s v="26.D.H.F."/>
    <s v="ลำพูล คำมาดี"/>
    <m/>
    <s v="หญิง"/>
    <n v="41"/>
    <n v="6"/>
    <s v="เกษตร"/>
    <s v="239"/>
    <x v="2"/>
    <x v="3"/>
    <x v="3"/>
    <x v="0"/>
    <m/>
    <d v="2024-01-18T00:00:00"/>
    <d v="2024-01-22T00:00:00"/>
    <m/>
    <d v="2024-01-06T00:00:00"/>
    <x v="6"/>
    <n v="2"/>
  </r>
  <r>
    <n v="24020"/>
    <s v="26.D.H.F."/>
    <s v="สมหมาย จันทคะมุด"/>
    <m/>
    <s v="หญิง"/>
    <n v="47"/>
    <n v="11"/>
    <s v="เกษตร"/>
    <s v="135"/>
    <x v="2"/>
    <x v="3"/>
    <x v="3"/>
    <x v="0"/>
    <m/>
    <d v="2024-01-18T00:00:00"/>
    <d v="2024-01-22T00:00:00"/>
    <m/>
    <d v="2024-01-06T00:00:00"/>
    <x v="6"/>
    <n v="2"/>
  </r>
  <r>
    <n v="24061"/>
    <s v="26.D.H.F."/>
    <s v="ศุภิสรา วลัยศรี"/>
    <m/>
    <s v="หญิง"/>
    <n v="23"/>
    <n v="6"/>
    <s v="รับจ้าง,กรรมกร"/>
    <s v="235"/>
    <x v="9"/>
    <x v="83"/>
    <x v="12"/>
    <x v="8"/>
    <m/>
    <d v="2024-01-12T00:00:00"/>
    <d v="2024-01-12T00:00:00"/>
    <m/>
    <d v="2024-01-06T00:00:00"/>
    <x v="2"/>
    <n v="1"/>
  </r>
  <r>
    <n v="24090"/>
    <s v="66.Dengue fever"/>
    <s v="อัจฉรา พ้นยาก"/>
    <m/>
    <s v="หญิง"/>
    <n v="12"/>
    <n v="11"/>
    <s v="นักเรียน"/>
    <s v="ร้านหมวยบิ้วตี้"/>
    <x v="14"/>
    <x v="170"/>
    <x v="63"/>
    <x v="12"/>
    <m/>
    <d v="2024-01-15T00:00:00"/>
    <d v="2024-01-16T00:00:00"/>
    <m/>
    <d v="2024-01-06T00:00:00"/>
    <x v="1"/>
    <n v="2"/>
  </r>
  <r>
    <n v="24365"/>
    <s v="26.D.H.F."/>
    <s v="นวพร จงทวีเกียรติ"/>
    <m/>
    <s v="ชาย"/>
    <n v="28"/>
    <n v="9"/>
    <s v="ไม่ทราบอาชีพ/ในปกครอง"/>
    <s v="820"/>
    <x v="2"/>
    <x v="281"/>
    <x v="34"/>
    <x v="14"/>
    <m/>
    <d v="2024-01-24T00:00:00"/>
    <d v="2024-01-24T00:00:00"/>
    <m/>
    <d v="2024-01-06T00:00:00"/>
    <x v="6"/>
    <n v="3"/>
  </r>
  <r>
    <n v="24392"/>
    <s v="66.Dengue fever"/>
    <s v="ณภัทราธร ขุมทรัพย์"/>
    <m/>
    <s v="ชาย"/>
    <n v="14"/>
    <n v="9"/>
    <s v="อื่นๆ"/>
    <s v="19/1"/>
    <x v="11"/>
    <x v="283"/>
    <x v="34"/>
    <x v="14"/>
    <m/>
    <d v="2024-01-27T00:00:00"/>
    <d v="2024-01-28T00:00:00"/>
    <m/>
    <d v="2024-01-06T00:00:00"/>
    <x v="3"/>
    <n v="4"/>
  </r>
  <r>
    <n v="24393"/>
    <s v="66.Dengue fever"/>
    <s v="อิทธิพัทธ์ ดุจนาคี"/>
    <m/>
    <s v="ชาย"/>
    <n v="12"/>
    <n v="8"/>
    <s v="นักเรียน"/>
    <s v="28"/>
    <x v="2"/>
    <x v="3"/>
    <x v="3"/>
    <x v="0"/>
    <m/>
    <d v="2024-01-25T00:00:00"/>
    <d v="2024-01-28T00:00:00"/>
    <m/>
    <d v="2024-01-06T00:00:00"/>
    <x v="3"/>
    <n v="3"/>
  </r>
  <r>
    <n v="24504"/>
    <s v="66.Dengue fever"/>
    <s v="ญารินดา ศรีหงษ์"/>
    <m/>
    <s v="หญิง"/>
    <n v="2"/>
    <n v="6"/>
    <s v="ไม่ทราบอาชีพ/ในปกครอง"/>
    <s v="30"/>
    <x v="7"/>
    <x v="284"/>
    <x v="34"/>
    <x v="14"/>
    <m/>
    <d v="2024-01-24T00:00:00"/>
    <d v="2024-01-24T00:00:00"/>
    <m/>
    <d v="2024-01-06T00:00:00"/>
    <x v="6"/>
    <n v="3"/>
  </r>
  <r>
    <n v="24505"/>
    <s v="66.Dengue fever"/>
    <s v="กฤติมุข อยู่มาก"/>
    <m/>
    <s v="ชาย"/>
    <n v="1"/>
    <n v="5"/>
    <s v="ไม่ทราบอาชีพ/ในปกครอง"/>
    <s v="130"/>
    <x v="5"/>
    <x v="285"/>
    <x v="103"/>
    <x v="16"/>
    <m/>
    <d v="2024-01-22T00:00:00"/>
    <d v="2024-01-22T00:00:00"/>
    <m/>
    <d v="2024-01-06T00:00:00"/>
    <x v="6"/>
    <n v="3"/>
  </r>
  <r>
    <n v="24506"/>
    <s v="66.Dengue fever"/>
    <s v="ณัชชวกร ผ่องนิคม"/>
    <m/>
    <s v="ชาย"/>
    <n v="7"/>
    <n v="8"/>
    <s v="นักเรียน"/>
    <s v="232"/>
    <x v="10"/>
    <x v="286"/>
    <x v="123"/>
    <x v="12"/>
    <m/>
    <d v="2024-01-22T00:00:00"/>
    <d v="2024-01-22T00:00:00"/>
    <m/>
    <d v="2024-01-06T00:00:00"/>
    <x v="6"/>
    <n v="3"/>
  </r>
  <r>
    <n v="24707"/>
    <s v="26.D.H.F."/>
    <s v="นลิตา วงค์มะณี"/>
    <m/>
    <s v="หญิง"/>
    <n v="20"/>
    <n v="4"/>
    <s v="ไม่ทราบอาชีพ/ในปกครอง"/>
    <s v="129"/>
    <x v="11"/>
    <x v="259"/>
    <x v="116"/>
    <x v="8"/>
    <m/>
    <d v="2024-01-24T00:00:00"/>
    <d v="2024-01-24T00:00:00"/>
    <m/>
    <d v="2024-01-06T00:00:00"/>
    <x v="6"/>
    <n v="3"/>
  </r>
  <r>
    <n v="24712"/>
    <s v="26.D.H.F."/>
    <s v="มงคล ดาวเรือง"/>
    <m/>
    <s v="ชาย"/>
    <n v="23"/>
    <n v="5"/>
    <s v="ไม่ทราบอาชีพ/ในปกครอง"/>
    <s v="80/3"/>
    <x v="5"/>
    <x v="6"/>
    <x v="6"/>
    <x v="3"/>
    <m/>
    <d v="2024-01-29T00:00:00"/>
    <d v="2024-01-29T00:00:00"/>
    <m/>
    <d v="2024-01-06T00:00:00"/>
    <x v="3"/>
    <n v="4"/>
  </r>
  <r>
    <n v="24910"/>
    <s v="66.Dengue fever"/>
    <s v="พรชฎา ลือจันดา"/>
    <m/>
    <s v="หญิง"/>
    <n v="13"/>
    <n v="8"/>
    <s v="ไม่ทราบอาชีพ/ในปกครอง"/>
    <s v="52"/>
    <x v="0"/>
    <x v="287"/>
    <x v="124"/>
    <x v="14"/>
    <m/>
    <d v="2024-01-26T00:00:00"/>
    <d v="2024-01-31T00:00:00"/>
    <m/>
    <d v="2024-01-06T00:00:00"/>
    <x v="3"/>
    <n v="3"/>
  </r>
  <r>
    <n v="25024"/>
    <s v="66.Dengue fever"/>
    <s v="พิชญาภร ศิริเกตุ"/>
    <m/>
    <s v="หญิง"/>
    <n v="34"/>
    <n v="1"/>
    <s v="ข้าราชการ"/>
    <s v="21/3"/>
    <x v="15"/>
    <x v="268"/>
    <x v="0"/>
    <x v="12"/>
    <m/>
    <d v="2024-01-30T00:00:00"/>
    <d v="2024-01-31T00:00:00"/>
    <m/>
    <d v="2024-01-06T00:00:00"/>
    <x v="3"/>
    <n v="4"/>
  </r>
  <r>
    <n v="25035"/>
    <s v="66.Dengue fever"/>
    <s v="ธัญญาภรณ์ ดงยางวัน"/>
    <m/>
    <s v="หญิง"/>
    <n v="11"/>
    <n v="4"/>
    <s v="ไม่ทราบอาชีพ/ในปกครอง"/>
    <s v="34"/>
    <x v="9"/>
    <x v="278"/>
    <x v="56"/>
    <x v="2"/>
    <m/>
    <d v="2024-02-02T00:00:00"/>
    <d v="2024-02-06T00:00:00"/>
    <m/>
    <d v="2024-01-06T00:00:00"/>
    <x v="0"/>
    <n v="4"/>
  </r>
  <r>
    <n v="25117"/>
    <s v="66.Dengue fever"/>
    <s v="พินนิภา บัวสีคำ"/>
    <m/>
    <s v="หญิง"/>
    <n v="35"/>
    <n v="9"/>
    <s v="รับจ้าง,กรรมกร"/>
    <s v="21"/>
    <x v="4"/>
    <x v="50"/>
    <x v="35"/>
    <x v="12"/>
    <m/>
    <d v="2024-01-13T00:00:00"/>
    <d v="2024-01-16T00:00:00"/>
    <m/>
    <d v="2024-01-06T00:00:00"/>
    <x v="1"/>
    <n v="2"/>
  </r>
  <r>
    <n v="25165"/>
    <s v="66.Dengue fever"/>
    <s v="ชลดา ตรีกุล"/>
    <m/>
    <s v="หญิง"/>
    <n v="18"/>
    <n v="5"/>
    <s v="ไม่ทราบอาชีพ/ในปกครอง"/>
    <s v="122"/>
    <x v="8"/>
    <x v="266"/>
    <x v="7"/>
    <x v="4"/>
    <m/>
    <d v="2024-08-10T00:00:00"/>
    <d v="2024-08-12T00:00:00"/>
    <m/>
    <d v="2024-01-06T00:00:00"/>
    <x v="24"/>
    <n v="32"/>
  </r>
  <r>
    <n v="25247"/>
    <s v="26.D.H.F."/>
    <s v="ณัฐภูมิ สุดาทิพย์"/>
    <m/>
    <s v="ชาย"/>
    <n v="16"/>
    <n v="2"/>
    <s v="เกษตร"/>
    <s v="167"/>
    <x v="8"/>
    <x v="34"/>
    <x v="25"/>
    <x v="13"/>
    <m/>
    <d v="2024-02-04T00:00:00"/>
    <d v="2024-02-04T00:00:00"/>
    <m/>
    <d v="2024-01-06T00:00:00"/>
    <x v="0"/>
    <n v="5"/>
  </r>
  <r>
    <n v="25302"/>
    <s v="26.D.H.F."/>
    <s v="พิชญนันท์ เศรษโถ"/>
    <m/>
    <s v="หญิง"/>
    <n v="12"/>
    <n v="1"/>
    <s v="นักเรียน"/>
    <s v="110"/>
    <x v="9"/>
    <x v="288"/>
    <x v="42"/>
    <x v="18"/>
    <m/>
    <d v="2024-01-26T00:00:00"/>
    <d v="2024-02-01T00:00:00"/>
    <m/>
    <d v="2024-01-06T00:00:00"/>
    <x v="3"/>
    <n v="3"/>
  </r>
  <r>
    <n v="25303"/>
    <s v="26.D.H.F."/>
    <s v="จรรยานุช จันทะดวง"/>
    <m/>
    <s v="หญิง"/>
    <n v="10"/>
    <n v="4"/>
    <s v="นักเรียน"/>
    <s v="21"/>
    <x v="14"/>
    <x v="289"/>
    <x v="125"/>
    <x v="9"/>
    <m/>
    <d v="2024-01-27T00:00:00"/>
    <d v="2024-02-01T00:00:00"/>
    <m/>
    <d v="2024-01-06T00:00:00"/>
    <x v="3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AM467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3">
        <item x="19"/>
        <item x="2"/>
        <item x="5"/>
        <item x="9"/>
        <item sd="0" x="8"/>
        <item x="1"/>
        <item x="4"/>
        <item x="10"/>
        <item x="7"/>
        <item sd="0" x="17"/>
        <item x="11"/>
        <item x="14"/>
        <item x="12"/>
        <item x="3"/>
        <item sd="0" x="0"/>
        <item sd="0" x="18"/>
        <item x="6"/>
        <item x="15"/>
        <item x="16"/>
        <item x="20"/>
        <item x="13"/>
        <item x="21"/>
        <item t="default"/>
      </items>
    </pivotField>
    <pivotField axis="axisRow" compact="0" outline="0" subtotalTop="0" showAll="0" includeNewItemsInFilter="1" sortType="ascending">
      <items count="291">
        <item x="69"/>
        <item x="24"/>
        <item x="84"/>
        <item x="100"/>
        <item x="97"/>
        <item x="132"/>
        <item x="236"/>
        <item x="284"/>
        <item x="283"/>
        <item x="281"/>
        <item x="90"/>
        <item x="205"/>
        <item x="146"/>
        <item x="271"/>
        <item x="76"/>
        <item x="143"/>
        <item x="228"/>
        <item x="3"/>
        <item x="42"/>
        <item x="20"/>
        <item x="180"/>
        <item x="36"/>
        <item x="67"/>
        <item x="29"/>
        <item x="19"/>
        <item x="18"/>
        <item x="83"/>
        <item x="14"/>
        <item x="41"/>
        <item x="93"/>
        <item x="194"/>
        <item x="260"/>
        <item x="184"/>
        <item x="253"/>
        <item x="105"/>
        <item x="166"/>
        <item x="190"/>
        <item x="150"/>
        <item x="189"/>
        <item x="177"/>
        <item x="157"/>
        <item x="130"/>
        <item x="160"/>
        <item x="239"/>
        <item x="158"/>
        <item x="44"/>
        <item x="270"/>
        <item x="188"/>
        <item x="167"/>
        <item x="199"/>
        <item x="175"/>
        <item x="161"/>
        <item x="61"/>
        <item x="137"/>
        <item x="231"/>
        <item x="211"/>
        <item x="63"/>
        <item x="4"/>
        <item x="73"/>
        <item x="103"/>
        <item x="258"/>
        <item x="197"/>
        <item x="278"/>
        <item x="259"/>
        <item x="113"/>
        <item x="213"/>
        <item x="172"/>
        <item x="201"/>
        <item x="126"/>
        <item x="210"/>
        <item x="234"/>
        <item x="186"/>
        <item x="65"/>
        <item x="125"/>
        <item x="9"/>
        <item x="245"/>
        <item x="219"/>
        <item x="21"/>
        <item x="1"/>
        <item x="52"/>
        <item x="56"/>
        <item x="119"/>
        <item x="249"/>
        <item x="94"/>
        <item x="203"/>
        <item x="23"/>
        <item x="59"/>
        <item x="34"/>
        <item x="16"/>
        <item x="118"/>
        <item x="138"/>
        <item x="263"/>
        <item x="112"/>
        <item x="277"/>
        <item x="99"/>
        <item x="272"/>
        <item x="171"/>
        <item x="62"/>
        <item x="145"/>
        <item x="107"/>
        <item x="117"/>
        <item x="207"/>
        <item x="198"/>
        <item x="17"/>
        <item x="71"/>
        <item x="179"/>
        <item x="147"/>
        <item x="70"/>
        <item x="193"/>
        <item x="116"/>
        <item x="57"/>
        <item x="78"/>
        <item x="108"/>
        <item x="123"/>
        <item x="37"/>
        <item x="217"/>
        <item x="243"/>
        <item x="250"/>
        <item x="230"/>
        <item x="192"/>
        <item x="80"/>
        <item x="282"/>
        <item x="131"/>
        <item x="141"/>
        <item x="91"/>
        <item x="82"/>
        <item x="202"/>
        <item x="26"/>
        <item x="64"/>
        <item x="86"/>
        <item x="140"/>
        <item x="39"/>
        <item x="46"/>
        <item x="129"/>
        <item x="242"/>
        <item x="204"/>
        <item x="195"/>
        <item x="48"/>
        <item x="87"/>
        <item x="96"/>
        <item x="74"/>
        <item x="92"/>
        <item x="135"/>
        <item x="174"/>
        <item x="32"/>
        <item x="176"/>
        <item x="95"/>
        <item x="226"/>
        <item x="11"/>
        <item x="13"/>
        <item x="214"/>
        <item x="88"/>
        <item x="0"/>
        <item x="215"/>
        <item x="248"/>
        <item x="269"/>
        <item x="280"/>
        <item x="224"/>
        <item x="60"/>
        <item x="183"/>
        <item x="142"/>
        <item x="275"/>
        <item x="152"/>
        <item x="240"/>
        <item x="238"/>
        <item x="72"/>
        <item x="79"/>
        <item x="40"/>
        <item x="244"/>
        <item x="153"/>
        <item x="262"/>
        <item x="89"/>
        <item x="109"/>
        <item x="120"/>
        <item x="33"/>
        <item x="12"/>
        <item x="22"/>
        <item x="246"/>
        <item x="274"/>
        <item x="170"/>
        <item x="216"/>
        <item x="101"/>
        <item x="66"/>
        <item x="136"/>
        <item x="128"/>
        <item x="232"/>
        <item x="168"/>
        <item x="28"/>
        <item x="265"/>
        <item x="247"/>
        <item x="252"/>
        <item x="162"/>
        <item x="178"/>
        <item x="241"/>
        <item x="221"/>
        <item x="206"/>
        <item x="55"/>
        <item x="235"/>
        <item x="54"/>
        <item x="81"/>
        <item x="115"/>
        <item x="279"/>
        <item x="144"/>
        <item x="2"/>
        <item x="227"/>
        <item x="229"/>
        <item x="261"/>
        <item x="30"/>
        <item x="68"/>
        <item x="257"/>
        <item x="45"/>
        <item x="25"/>
        <item x="187"/>
        <item x="220"/>
        <item x="225"/>
        <item x="15"/>
        <item x="191"/>
        <item x="182"/>
        <item x="165"/>
        <item x="223"/>
        <item x="159"/>
        <item x="8"/>
        <item x="75"/>
        <item x="121"/>
        <item x="50"/>
        <item x="155"/>
        <item x="77"/>
        <item x="218"/>
        <item x="196"/>
        <item x="58"/>
        <item x="212"/>
        <item x="5"/>
        <item x="237"/>
        <item x="31"/>
        <item x="47"/>
        <item x="208"/>
        <item x="38"/>
        <item x="164"/>
        <item x="7"/>
        <item x="169"/>
        <item x="256"/>
        <item x="43"/>
        <item x="35"/>
        <item x="288"/>
        <item x="255"/>
        <item x="154"/>
        <item x="49"/>
        <item x="53"/>
        <item x="156"/>
        <item x="51"/>
        <item x="185"/>
        <item x="273"/>
        <item x="148"/>
        <item x="149"/>
        <item x="85"/>
        <item x="268"/>
        <item x="133"/>
        <item x="114"/>
        <item x="264"/>
        <item x="110"/>
        <item x="6"/>
        <item x="124"/>
        <item x="106"/>
        <item x="104"/>
        <item x="200"/>
        <item x="289"/>
        <item x="98"/>
        <item x="163"/>
        <item x="181"/>
        <item x="276"/>
        <item x="122"/>
        <item x="139"/>
        <item x="267"/>
        <item x="173"/>
        <item x="127"/>
        <item x="151"/>
        <item x="209"/>
        <item x="111"/>
        <item x="286"/>
        <item x="134"/>
        <item x="222"/>
        <item x="285"/>
        <item x="287"/>
        <item x="102"/>
        <item x="27"/>
        <item x="10"/>
        <item x="251"/>
        <item x="266"/>
        <item x="233"/>
        <item x="254"/>
        <item t="default"/>
      </items>
    </pivotField>
    <pivotField axis="axisRow" compact="0" outline="0" subtotalTop="0" showAll="0" includeNewItemsInFilter="1" sortType="descending">
      <items count="127">
        <item x="0"/>
        <item x="22"/>
        <item x="63"/>
        <item x="23"/>
        <item x="111"/>
        <item x="50"/>
        <item x="35"/>
        <item x="74"/>
        <item x="53"/>
        <item x="85"/>
        <item x="115"/>
        <item x="123"/>
        <item x="81"/>
        <item x="46"/>
        <item x="44"/>
        <item x="54"/>
        <item x="18"/>
        <item x="3"/>
        <item x="71"/>
        <item x="75"/>
        <item x="99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4"/>
        <item x="25"/>
        <item x="26"/>
        <item x="27"/>
        <item x="28"/>
        <item x="29"/>
        <item x="30"/>
        <item x="31"/>
        <item x="32"/>
        <item x="33"/>
        <item x="34"/>
        <item x="36"/>
        <item x="37"/>
        <item x="38"/>
        <item x="39"/>
        <item x="40"/>
        <item x="41"/>
        <item x="42"/>
        <item x="43"/>
        <item x="45"/>
        <item x="47"/>
        <item x="48"/>
        <item x="49"/>
        <item x="51"/>
        <item x="52"/>
        <item x="55"/>
        <item x="56"/>
        <item x="57"/>
        <item x="58"/>
        <item x="59"/>
        <item x="60"/>
        <item x="61"/>
        <item x="62"/>
        <item x="64"/>
        <item x="65"/>
        <item x="66"/>
        <item x="67"/>
        <item x="68"/>
        <item x="69"/>
        <item x="70"/>
        <item x="72"/>
        <item x="73"/>
        <item x="76"/>
        <item x="77"/>
        <item x="78"/>
        <item x="79"/>
        <item x="80"/>
        <item x="82"/>
        <item x="83"/>
        <item x="84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6"/>
        <item x="117"/>
        <item x="118"/>
        <item x="119"/>
        <item x="120"/>
        <item x="121"/>
        <item x="122"/>
        <item x="124"/>
        <item x="1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14"/>
        <item x="2"/>
        <item x="9"/>
        <item x="19"/>
        <item x="7"/>
        <item x="4"/>
        <item x="10"/>
        <item x="11"/>
        <item x="15"/>
        <item x="1"/>
        <item x="5"/>
        <item x="6"/>
        <item x="12"/>
        <item x="18"/>
        <item x="17"/>
        <item x="8"/>
        <item x="13"/>
        <item x="0"/>
        <item x="3"/>
        <item x="16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6">
        <item x="34"/>
        <item x="2"/>
        <item x="1"/>
        <item x="6"/>
        <item x="3"/>
        <item x="0"/>
        <item x="4"/>
        <item x="5"/>
        <item x="7"/>
        <item x="9"/>
        <item x="10"/>
        <item x="11"/>
        <item x="12"/>
        <item x="13"/>
        <item x="15"/>
        <item x="16"/>
        <item x="17"/>
        <item x="18"/>
        <item x="19"/>
        <item x="20"/>
        <item x="22"/>
        <item x="23"/>
        <item x="25"/>
        <item x="26"/>
        <item x="27"/>
        <item x="28"/>
        <item x="29"/>
        <item x="30"/>
        <item x="31"/>
        <item x="32"/>
        <item x="33"/>
        <item x="21"/>
        <item x="24"/>
        <item x="8"/>
        <item x="14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462">
    <i>
      <x/>
      <x v="50"/>
      <x v="7"/>
    </i>
    <i r="2">
      <x v="8"/>
    </i>
    <i r="2">
      <x v="9"/>
    </i>
    <i r="2">
      <x v="246"/>
    </i>
    <i r="2">
      <x v="251"/>
    </i>
    <i t="default" r="1">
      <x v="50"/>
    </i>
    <i r="1">
      <x v="42"/>
      <x v="114"/>
    </i>
    <i t="default" r="1">
      <x v="42"/>
    </i>
    <i r="1">
      <x v="115"/>
      <x v="54"/>
    </i>
    <i r="2">
      <x v="154"/>
    </i>
    <i t="default" r="1">
      <x v="115"/>
    </i>
    <i r="1">
      <x v="124"/>
      <x v="282"/>
    </i>
    <i t="default" r="1">
      <x v="124"/>
    </i>
    <i r="1">
      <x v="112"/>
      <x v="253"/>
    </i>
    <i t="default" r="1">
      <x v="112"/>
    </i>
    <i r="1">
      <x v="121"/>
      <x v="201"/>
    </i>
    <i t="default" r="1">
      <x v="121"/>
    </i>
    <i r="1">
      <x v="122"/>
      <x v="156"/>
    </i>
    <i t="default" r="1">
      <x v="122"/>
    </i>
    <i r="1">
      <x v="55"/>
      <x v="128"/>
    </i>
    <i t="default" r="1">
      <x v="55"/>
    </i>
    <i r="1">
      <x v="6"/>
      <x v="260"/>
    </i>
    <i t="default" r="1">
      <x v="6"/>
    </i>
    <i r="1">
      <x v="65"/>
      <x v="29"/>
    </i>
    <i t="default" r="1">
      <x v="65"/>
    </i>
    <i t="default">
      <x/>
    </i>
    <i>
      <x v="1"/>
      <x v="23"/>
      <x v="2"/>
    </i>
    <i r="2">
      <x v="57"/>
    </i>
    <i r="2">
      <x v="149"/>
    </i>
    <i r="2">
      <x v="238"/>
    </i>
    <i t="default" r="1">
      <x v="23"/>
    </i>
    <i r="1">
      <x v="88"/>
      <x v="37"/>
    </i>
    <i r="2">
      <x v="228"/>
    </i>
    <i r="2">
      <x v="253"/>
    </i>
    <i r="2">
      <x v="275"/>
    </i>
    <i t="default" r="1">
      <x v="88"/>
    </i>
    <i r="1">
      <x v="28"/>
      <x v="28"/>
    </i>
    <i r="2">
      <x v="218"/>
    </i>
    <i r="2">
      <x v="266"/>
    </i>
    <i r="2">
      <x v="285"/>
    </i>
    <i t="default" r="1">
      <x v="28"/>
    </i>
    <i r="1">
      <x v="66"/>
      <x v="62"/>
    </i>
    <i r="2">
      <x v="83"/>
    </i>
    <i t="default" r="1">
      <x v="66"/>
    </i>
    <i r="1">
      <x v="72"/>
      <x v="15"/>
    </i>
    <i r="2">
      <x v="112"/>
    </i>
    <i t="default" r="1">
      <x v="72"/>
    </i>
    <i r="1">
      <x v="57"/>
      <x v="232"/>
    </i>
    <i t="default" r="1">
      <x v="57"/>
    </i>
    <i r="1">
      <x v="40"/>
      <x v="110"/>
    </i>
    <i r="2">
      <x v="174"/>
    </i>
    <i t="default" r="1">
      <x v="40"/>
    </i>
    <i r="1">
      <x v="24"/>
      <x v="231"/>
    </i>
    <i t="default" r="1">
      <x v="24"/>
    </i>
    <i t="default">
      <x v="1"/>
    </i>
    <i>
      <x v="2"/>
      <x v="100"/>
      <x v="65"/>
    </i>
    <i r="2">
      <x v="66"/>
    </i>
    <i r="2">
      <x v="145"/>
    </i>
    <i t="default" r="1">
      <x v="100"/>
    </i>
    <i r="1">
      <x v="101"/>
      <x v="70"/>
    </i>
    <i r="2">
      <x v="273"/>
    </i>
    <i t="default" r="1">
      <x v="101"/>
    </i>
    <i r="1">
      <x v="68"/>
      <x v="72"/>
    </i>
    <i r="2">
      <x v="82"/>
    </i>
    <i t="default" r="1">
      <x v="68"/>
    </i>
    <i r="1">
      <x v="125"/>
      <x v="265"/>
    </i>
    <i t="default" r="1">
      <x v="125"/>
    </i>
    <i r="1">
      <x v="111"/>
      <x v="55"/>
    </i>
    <i t="default" r="1">
      <x v="111"/>
    </i>
    <i r="1">
      <x v="89"/>
      <x v="162"/>
    </i>
    <i t="default" r="1">
      <x v="89"/>
    </i>
    <i r="1">
      <x v="33"/>
      <x v="88"/>
    </i>
    <i t="default" r="1">
      <x v="33"/>
    </i>
    <i t="default">
      <x v="2"/>
    </i>
    <i>
      <x v="3"/>
      <x v="70"/>
      <x v="131"/>
    </i>
    <i r="2">
      <x v="263"/>
    </i>
    <i t="default" r="1">
      <x v="70"/>
    </i>
    <i r="1">
      <x v="93"/>
      <x v="51"/>
    </i>
    <i r="2">
      <x v="170"/>
    </i>
    <i t="default" r="1">
      <x v="93"/>
    </i>
    <i r="1">
      <x v="120"/>
      <x v="13"/>
    </i>
    <i t="default" r="1">
      <x v="120"/>
    </i>
    <i t="default">
      <x v="3"/>
    </i>
    <i>
      <x v="4"/>
      <x v="47"/>
      <x v="45"/>
    </i>
    <i r="2">
      <x v="90"/>
    </i>
    <i r="2">
      <x v="264"/>
    </i>
    <i r="2">
      <x v="288"/>
    </i>
    <i t="default" r="1">
      <x v="47"/>
    </i>
    <i r="1">
      <x v="16"/>
      <x v="104"/>
    </i>
    <i r="2">
      <x v="164"/>
    </i>
    <i r="2">
      <x v="183"/>
    </i>
    <i t="default" r="1">
      <x v="16"/>
    </i>
    <i r="1">
      <x v="30"/>
      <x v="175"/>
    </i>
    <i r="2">
      <x v="262"/>
    </i>
    <i t="default" r="1">
      <x v="30"/>
    </i>
    <i r="1">
      <x v="76"/>
      <x v="194"/>
    </i>
    <i r="2">
      <x v="257"/>
    </i>
    <i t="default" r="1">
      <x v="76"/>
    </i>
    <i t="default">
      <x v="4"/>
    </i>
    <i>
      <x v="5"/>
      <x v="26"/>
      <x v="221"/>
    </i>
    <i r="2">
      <x v="261"/>
    </i>
    <i r="2">
      <x v="271"/>
    </i>
    <i r="2">
      <x v="287"/>
    </i>
    <i t="default" r="1">
      <x v="26"/>
    </i>
    <i r="1">
      <x v="56"/>
      <x v="5"/>
    </i>
    <i r="2">
      <x v="60"/>
    </i>
    <i r="2">
      <x v="72"/>
    </i>
    <i r="2">
      <x v="116"/>
    </i>
    <i t="default" r="1">
      <x v="56"/>
    </i>
    <i r="1">
      <x v="113"/>
      <x v="153"/>
    </i>
    <i t="default" r="1">
      <x v="113"/>
    </i>
    <i r="1">
      <x v="85"/>
      <x v="271"/>
    </i>
    <i t="default" r="1">
      <x v="85"/>
    </i>
    <i t="default">
      <x v="5"/>
    </i>
    <i>
      <x v="6"/>
      <x v="94"/>
      <x v="135"/>
    </i>
    <i r="2">
      <x v="191"/>
    </i>
    <i t="default" r="1">
      <x v="94"/>
    </i>
    <i r="1">
      <x v="37"/>
      <x v="127"/>
    </i>
    <i r="2">
      <x v="193"/>
    </i>
    <i t="default" r="1">
      <x v="37"/>
    </i>
    <i r="1">
      <x v="49"/>
      <x v="137"/>
    </i>
    <i r="2">
      <x v="230"/>
    </i>
    <i t="default" r="1">
      <x v="49"/>
    </i>
    <i r="1">
      <x v="82"/>
      <x v="114"/>
    </i>
    <i t="default" r="1">
      <x v="82"/>
    </i>
    <i r="1">
      <x v="108"/>
      <x v="67"/>
    </i>
    <i t="default" r="1">
      <x v="108"/>
    </i>
    <i t="default">
      <x v="6"/>
    </i>
    <i>
      <x v="7"/>
      <x v="60"/>
      <x v="151"/>
    </i>
    <i r="2">
      <x v="222"/>
    </i>
    <i t="default" r="1">
      <x v="60"/>
    </i>
    <i r="1">
      <x v="39"/>
      <x v="23"/>
    </i>
    <i r="2">
      <x v="24"/>
    </i>
    <i r="2">
      <x v="73"/>
    </i>
    <i t="default" r="1">
      <x v="39"/>
    </i>
    <i r="1">
      <x v="97"/>
      <x v="102"/>
    </i>
    <i r="2">
      <x v="122"/>
    </i>
    <i t="default" r="1">
      <x v="97"/>
    </i>
    <i r="1">
      <x v="74"/>
      <x v="61"/>
    </i>
    <i r="2">
      <x v="92"/>
    </i>
    <i t="default" r="1">
      <x v="74"/>
    </i>
    <i r="1">
      <x v="75"/>
      <x v="64"/>
    </i>
    <i t="default" r="1">
      <x v="75"/>
    </i>
    <i r="1">
      <x v="119"/>
      <x v="90"/>
    </i>
    <i t="default" r="1">
      <x v="119"/>
    </i>
    <i r="1">
      <x v="104"/>
      <x v="20"/>
    </i>
    <i t="default" r="1">
      <x v="104"/>
    </i>
    <i t="default">
      <x v="7"/>
    </i>
    <i>
      <x v="8"/>
      <x v="69"/>
      <x v="16"/>
    </i>
    <i r="2">
      <x v="38"/>
    </i>
    <i r="2">
      <x v="42"/>
    </i>
    <i r="2">
      <x v="98"/>
    </i>
    <i r="2">
      <x v="101"/>
    </i>
    <i r="2">
      <x v="139"/>
    </i>
    <i r="2">
      <x v="161"/>
    </i>
    <i t="default" r="1">
      <x v="69"/>
    </i>
    <i r="1">
      <x v="64"/>
      <x v="43"/>
    </i>
    <i r="2">
      <x v="136"/>
    </i>
    <i r="2">
      <x v="138"/>
    </i>
    <i r="2">
      <x v="254"/>
    </i>
    <i t="default" r="1">
      <x v="64"/>
    </i>
    <i r="1">
      <x v="102"/>
      <x v="36"/>
    </i>
    <i r="2">
      <x v="46"/>
    </i>
    <i r="2">
      <x v="47"/>
    </i>
    <i r="2">
      <x v="50"/>
    </i>
    <i r="2">
      <x v="189"/>
    </i>
    <i t="default" r="1">
      <x v="102"/>
    </i>
    <i r="1">
      <x v="54"/>
      <x v="52"/>
    </i>
    <i r="2">
      <x v="205"/>
    </i>
    <i r="2">
      <x v="259"/>
    </i>
    <i t="default" r="1">
      <x v="54"/>
    </i>
    <i r="1">
      <x v="43"/>
      <x v="97"/>
    </i>
    <i r="2">
      <x v="107"/>
    </i>
    <i r="2">
      <x v="131"/>
    </i>
    <i t="default" r="1">
      <x v="43"/>
    </i>
    <i r="1">
      <x v="53"/>
      <x v="69"/>
    </i>
    <i r="2">
      <x v="198"/>
    </i>
    <i t="default" r="1">
      <x v="53"/>
    </i>
    <i r="1">
      <x v="110"/>
      <x v="234"/>
    </i>
    <i t="default" r="1">
      <x v="110"/>
    </i>
    <i r="1">
      <x v="91"/>
      <x v="225"/>
    </i>
    <i t="default" r="1">
      <x v="91"/>
    </i>
    <i t="default">
      <x v="8"/>
    </i>
    <i>
      <x v="9"/>
      <x v="95"/>
      <x v="71"/>
    </i>
    <i r="2">
      <x v="115"/>
    </i>
    <i r="2">
      <x v="157"/>
    </i>
    <i r="2">
      <x v="267"/>
    </i>
    <i t="default" r="1">
      <x v="95"/>
    </i>
    <i r="1">
      <x v="22"/>
      <x v="155"/>
    </i>
    <i r="2">
      <x v="203"/>
    </i>
    <i r="2">
      <x v="212"/>
    </i>
    <i r="2">
      <x v="229"/>
    </i>
    <i t="default" r="1">
      <x v="22"/>
    </i>
    <i r="1">
      <x v="21"/>
      <x v="78"/>
    </i>
    <i t="default" r="1">
      <x v="21"/>
    </i>
    <i t="default">
      <x v="9"/>
    </i>
    <i>
      <x v="10"/>
      <x v="62"/>
      <x v="111"/>
    </i>
    <i r="2">
      <x v="120"/>
    </i>
    <i r="2">
      <x v="166"/>
    </i>
    <i t="default" r="1">
      <x v="62"/>
    </i>
    <i r="1">
      <x v="27"/>
      <x v="56"/>
    </i>
    <i r="2">
      <x v="74"/>
    </i>
    <i t="default" r="1">
      <x v="27"/>
    </i>
    <i r="1">
      <x v="116"/>
      <x v="185"/>
    </i>
    <i t="default" r="1">
      <x v="116"/>
    </i>
    <i r="1">
      <x v="63"/>
      <x v="125"/>
    </i>
    <i t="default" r="1">
      <x v="63"/>
    </i>
    <i r="1">
      <x v="38"/>
      <x v="196"/>
    </i>
    <i r="2">
      <x v="284"/>
    </i>
    <i t="default" r="1">
      <x v="38"/>
    </i>
    <i r="1">
      <x v="48"/>
      <x v="132"/>
    </i>
    <i t="default" r="1">
      <x v="48"/>
    </i>
    <i t="default">
      <x v="10"/>
    </i>
    <i>
      <x v="11"/>
      <x v="29"/>
      <x v="19"/>
    </i>
    <i r="2">
      <x v="148"/>
    </i>
    <i r="2">
      <x v="242"/>
    </i>
    <i t="default" r="1">
      <x v="29"/>
    </i>
    <i r="1">
      <x v="45"/>
      <x v="18"/>
    </i>
    <i r="2">
      <x v="178"/>
    </i>
    <i r="2">
      <x v="244"/>
    </i>
    <i r="2">
      <x v="250"/>
    </i>
    <i t="default" r="1">
      <x v="45"/>
    </i>
    <i r="1">
      <x v="105"/>
      <x v="217"/>
    </i>
    <i t="default" r="1">
      <x v="105"/>
    </i>
    <i t="default">
      <x v="11"/>
    </i>
    <i>
      <x v="12"/>
      <x/>
      <x v="10"/>
    </i>
    <i r="2">
      <x v="11"/>
    </i>
    <i r="2">
      <x v="94"/>
    </i>
    <i r="2">
      <x v="96"/>
    </i>
    <i r="2">
      <x v="147"/>
    </i>
    <i r="2">
      <x v="177"/>
    </i>
    <i r="2">
      <x v="223"/>
    </i>
    <i r="2">
      <x v="255"/>
    </i>
    <i r="2">
      <x v="276"/>
    </i>
    <i t="default" r="1">
      <x/>
    </i>
    <i r="1">
      <x v="1"/>
      <x v="99"/>
    </i>
    <i r="2">
      <x v="113"/>
    </i>
    <i r="2">
      <x v="220"/>
    </i>
    <i r="2">
      <x v="226"/>
    </i>
    <i r="2">
      <x v="233"/>
    </i>
    <i r="2">
      <x v="273"/>
    </i>
    <i t="default" r="1">
      <x v="1"/>
    </i>
    <i r="1">
      <x v="2"/>
      <x v="134"/>
    </i>
    <i r="2">
      <x v="150"/>
    </i>
    <i r="2">
      <x v="172"/>
    </i>
    <i r="2">
      <x v="179"/>
    </i>
    <i r="2">
      <x v="188"/>
    </i>
    <i t="default" r="1">
      <x v="2"/>
    </i>
    <i r="1">
      <x v="3"/>
      <x v="12"/>
    </i>
    <i r="2">
      <x v="84"/>
    </i>
    <i r="2">
      <x v="143"/>
    </i>
    <i r="2">
      <x v="144"/>
    </i>
    <i t="default" r="1">
      <x v="3"/>
    </i>
    <i r="1">
      <x v="4"/>
      <x v="117"/>
    </i>
    <i r="2">
      <x v="180"/>
    </i>
    <i r="2">
      <x v="227"/>
    </i>
    <i t="default" r="1">
      <x v="4"/>
    </i>
    <i r="1">
      <x v="5"/>
      <x v="3"/>
    </i>
    <i r="2">
      <x v="76"/>
    </i>
    <i r="2">
      <x v="171"/>
    </i>
    <i r="2">
      <x v="199"/>
    </i>
    <i t="default" r="1">
      <x v="5"/>
    </i>
    <i r="1">
      <x v="6"/>
      <x v="6"/>
    </i>
    <i r="2">
      <x v="41"/>
    </i>
    <i r="2">
      <x v="224"/>
    </i>
    <i t="default" r="1">
      <x v="6"/>
    </i>
    <i r="1">
      <x v="8"/>
      <x v="14"/>
    </i>
    <i r="2">
      <x v="124"/>
    </i>
    <i r="2">
      <x v="272"/>
    </i>
    <i t="default" r="1">
      <x v="8"/>
    </i>
    <i r="1">
      <x v="7"/>
      <x v="159"/>
    </i>
    <i r="2">
      <x v="270"/>
    </i>
    <i t="default" r="1">
      <x v="7"/>
    </i>
    <i r="1">
      <x v="9"/>
      <x v="169"/>
    </i>
    <i r="2">
      <x v="289"/>
    </i>
    <i t="default" r="1">
      <x v="9"/>
    </i>
    <i r="1">
      <x v="10"/>
      <x v="240"/>
    </i>
    <i t="default" r="1">
      <x v="10"/>
    </i>
    <i r="1">
      <x v="12"/>
      <x v="202"/>
    </i>
    <i t="default" r="1">
      <x v="12"/>
    </i>
    <i r="1">
      <x v="11"/>
      <x v="278"/>
    </i>
    <i t="default" r="1">
      <x v="11"/>
    </i>
    <i t="default">
      <x v="12"/>
    </i>
    <i>
      <x v="13"/>
      <x v="57"/>
      <x v="144"/>
    </i>
    <i r="2">
      <x v="182"/>
    </i>
    <i r="2">
      <x v="243"/>
    </i>
    <i r="2">
      <x v="279"/>
    </i>
    <i t="default" r="1">
      <x v="57"/>
    </i>
    <i r="1">
      <x v="84"/>
      <x v="31"/>
    </i>
    <i r="2">
      <x v="142"/>
    </i>
    <i t="default" r="1">
      <x v="84"/>
    </i>
    <i t="default">
      <x v="13"/>
    </i>
    <i>
      <x v="14"/>
      <x v="52"/>
      <x v="118"/>
    </i>
    <i r="2">
      <x v="247"/>
    </i>
    <i t="default" r="1">
      <x v="52"/>
    </i>
    <i r="1">
      <x v="118"/>
      <x v="206"/>
    </i>
    <i t="default" r="1">
      <x v="118"/>
    </i>
    <i r="1">
      <x v="123"/>
      <x v="121"/>
    </i>
    <i t="default" r="1">
      <x v="123"/>
    </i>
    <i r="1">
      <x v="103"/>
      <x v="192"/>
    </i>
    <i t="default" r="1">
      <x v="103"/>
    </i>
    <i t="default">
      <x v="14"/>
    </i>
    <i>
      <x v="15"/>
      <x v="31"/>
      <x v="1"/>
    </i>
    <i r="2">
      <x v="5"/>
    </i>
    <i r="2">
      <x v="21"/>
    </i>
    <i r="2">
      <x v="24"/>
    </i>
    <i r="2">
      <x v="25"/>
    </i>
    <i r="2">
      <x v="26"/>
    </i>
    <i r="2">
      <x v="27"/>
    </i>
    <i r="2">
      <x v="77"/>
    </i>
    <i r="2">
      <x v="79"/>
    </i>
    <i r="2">
      <x v="80"/>
    </i>
    <i r="2">
      <x v="207"/>
    </i>
    <i r="2">
      <x v="219"/>
    </i>
    <i t="default" r="1">
      <x v="31"/>
    </i>
    <i r="1">
      <x v="51"/>
      <x v="158"/>
    </i>
    <i r="2">
      <x v="181"/>
    </i>
    <i r="2">
      <x v="190"/>
    </i>
    <i r="2">
      <x v="195"/>
    </i>
    <i r="2">
      <x v="249"/>
    </i>
    <i t="default" r="1">
      <x v="51"/>
    </i>
    <i r="1">
      <x v="36"/>
      <x v="85"/>
    </i>
    <i r="2">
      <x v="236"/>
    </i>
    <i r="2">
      <x v="268"/>
    </i>
    <i r="2">
      <x v="269"/>
    </i>
    <i t="default" r="1">
      <x v="36"/>
    </i>
    <i r="1">
      <x v="58"/>
      <x v="22"/>
    </i>
    <i r="2">
      <x v="109"/>
    </i>
    <i r="2">
      <x v="122"/>
    </i>
    <i r="2">
      <x v="209"/>
    </i>
    <i r="2">
      <x v="246"/>
    </i>
    <i t="default" r="1">
      <x v="58"/>
    </i>
    <i r="1">
      <x v="34"/>
      <x v="86"/>
    </i>
    <i r="2">
      <x v="103"/>
    </i>
    <i r="2">
      <x v="106"/>
    </i>
    <i r="2">
      <x v="168"/>
    </i>
    <i t="default" r="1">
      <x v="34"/>
    </i>
    <i r="1">
      <x v="107"/>
      <x v="30"/>
    </i>
    <i r="2">
      <x v="93"/>
    </i>
    <i r="2">
      <x v="126"/>
    </i>
    <i t="default" r="1">
      <x v="107"/>
    </i>
    <i r="1">
      <x v="67"/>
      <x v="146"/>
    </i>
    <i r="2">
      <x v="204"/>
    </i>
    <i t="default" r="1">
      <x v="67"/>
    </i>
    <i r="1">
      <x v="28"/>
      <x v="75"/>
    </i>
    <i r="2">
      <x v="108"/>
    </i>
    <i r="2">
      <x v="119"/>
    </i>
    <i r="2">
      <x v="216"/>
    </i>
    <i t="default" r="1">
      <x v="28"/>
    </i>
    <i r="1">
      <x v="61"/>
      <x v="14"/>
    </i>
    <i r="2">
      <x v="128"/>
    </i>
    <i t="default" r="1">
      <x v="61"/>
    </i>
    <i r="1">
      <x v="96"/>
      <x v="213"/>
    </i>
    <i r="2">
      <x v="237"/>
    </i>
    <i t="default" r="1">
      <x v="96"/>
    </i>
    <i r="1">
      <x v="117"/>
      <x v="63"/>
    </i>
    <i t="default" r="1">
      <x v="117"/>
    </i>
    <i r="1">
      <x v="35"/>
      <x v="176"/>
    </i>
    <i t="default" r="1">
      <x v="35"/>
    </i>
    <i r="1">
      <x v="46"/>
      <x v="241"/>
    </i>
    <i t="default" r="1">
      <x v="46"/>
    </i>
    <i r="1">
      <x v="109"/>
      <x v="259"/>
    </i>
    <i t="default" r="1">
      <x v="109"/>
    </i>
    <i t="default">
      <x v="15"/>
    </i>
    <i>
      <x v="16"/>
      <x v="41"/>
      <x v="87"/>
    </i>
    <i t="default" r="1">
      <x v="41"/>
    </i>
    <i r="1">
      <x v="99"/>
      <x v="105"/>
    </i>
    <i r="2">
      <x v="239"/>
    </i>
    <i t="default" r="1">
      <x v="99"/>
    </i>
    <i r="1">
      <x v="71"/>
      <x v="34"/>
    </i>
    <i r="2">
      <x v="35"/>
    </i>
    <i t="default" r="1">
      <x v="71"/>
    </i>
    <i r="1">
      <x v="87"/>
      <x v="252"/>
    </i>
    <i t="default" r="1">
      <x v="87"/>
    </i>
    <i r="1">
      <x v="86"/>
      <x v="160"/>
    </i>
    <i t="default" r="1">
      <x v="86"/>
    </i>
    <i r="1">
      <x v="59"/>
      <x v="165"/>
    </i>
    <i t="default" r="1">
      <x v="59"/>
    </i>
    <i r="1">
      <x v="92"/>
      <x v="44"/>
    </i>
    <i t="default" r="1">
      <x v="92"/>
    </i>
    <i r="1">
      <x v="78"/>
      <x v="109"/>
    </i>
    <i t="default" r="1">
      <x v="78"/>
    </i>
    <i r="1">
      <x v="114"/>
      <x v="280"/>
    </i>
    <i t="default" r="1">
      <x v="114"/>
    </i>
    <i r="1">
      <x v="79"/>
      <x v="100"/>
    </i>
    <i t="default" r="1">
      <x v="79"/>
    </i>
    <i r="1">
      <x v="81"/>
      <x v="173"/>
    </i>
    <i t="default" r="1">
      <x v="81"/>
    </i>
    <i t="default">
      <x v="16"/>
    </i>
    <i>
      <x v="17"/>
      <x v="13"/>
      <x v="129"/>
    </i>
    <i r="2">
      <x v="140"/>
    </i>
    <i r="2">
      <x v="214"/>
    </i>
    <i r="2">
      <x v="254"/>
    </i>
    <i r="2">
      <x v="274"/>
    </i>
    <i r="2">
      <x v="283"/>
    </i>
    <i t="default" r="1">
      <x v="13"/>
    </i>
    <i r="1">
      <x v="14"/>
      <x/>
    </i>
    <i r="2">
      <x v="58"/>
    </i>
    <i r="2">
      <x v="59"/>
    </i>
    <i r="2">
      <x v="95"/>
    </i>
    <i r="2">
      <x v="208"/>
    </i>
    <i t="default" r="1">
      <x v="14"/>
    </i>
    <i r="1">
      <x v="15"/>
      <x v="40"/>
    </i>
    <i r="2">
      <x v="49"/>
    </i>
    <i r="2">
      <x v="141"/>
    </i>
    <i r="2">
      <x v="234"/>
    </i>
    <i t="default" r="1">
      <x v="15"/>
    </i>
    <i r="1">
      <x v="16"/>
      <x v="210"/>
    </i>
    <i r="2">
      <x v="211"/>
    </i>
    <i r="2">
      <x v="248"/>
    </i>
    <i t="default" r="1">
      <x v="16"/>
    </i>
    <i r="1">
      <x/>
      <x v="130"/>
    </i>
    <i r="2">
      <x v="152"/>
    </i>
    <i r="2">
      <x v="234"/>
    </i>
    <i r="2">
      <x v="235"/>
    </i>
    <i r="2">
      <x v="286"/>
    </i>
    <i t="default" r="1">
      <x/>
    </i>
    <i r="1">
      <x v="17"/>
      <x v="4"/>
    </i>
    <i r="2">
      <x v="17"/>
    </i>
    <i r="2">
      <x v="258"/>
    </i>
    <i t="default" r="1">
      <x v="17"/>
    </i>
    <i r="1">
      <x v="19"/>
      <x v="33"/>
    </i>
    <i r="2">
      <x v="53"/>
    </i>
    <i r="2">
      <x v="123"/>
    </i>
    <i r="2">
      <x v="184"/>
    </i>
    <i t="default" r="1">
      <x v="19"/>
    </i>
    <i r="1">
      <x v="18"/>
      <x v="89"/>
    </i>
    <i r="2">
      <x v="91"/>
    </i>
    <i r="2">
      <x v="133"/>
    </i>
    <i t="default" r="1">
      <x v="18"/>
    </i>
    <i r="1">
      <x v="20"/>
      <x v="39"/>
    </i>
    <i t="default" r="1">
      <x v="20"/>
    </i>
    <i t="default">
      <x v="17"/>
    </i>
    <i>
      <x v="18"/>
      <x v="25"/>
      <x v="68"/>
    </i>
    <i r="2">
      <x v="187"/>
    </i>
    <i r="2">
      <x v="260"/>
    </i>
    <i t="default" r="1">
      <x v="25"/>
    </i>
    <i r="1">
      <x v="32"/>
      <x v="215"/>
    </i>
    <i t="default" r="1">
      <x v="32"/>
    </i>
    <i r="1">
      <x v="80"/>
      <x v="81"/>
    </i>
    <i t="default" r="1">
      <x v="80"/>
    </i>
    <i t="default">
      <x v="18"/>
    </i>
    <i>
      <x v="19"/>
      <x v="83"/>
      <x v="163"/>
    </i>
    <i r="2">
      <x v="256"/>
    </i>
    <i t="default" r="1">
      <x v="83"/>
    </i>
    <i r="1">
      <x v="77"/>
      <x v="186"/>
    </i>
    <i r="2">
      <x v="197"/>
    </i>
    <i r="2">
      <x v="200"/>
    </i>
    <i t="default" r="1">
      <x v="77"/>
    </i>
    <i r="1">
      <x v="106"/>
      <x v="32"/>
    </i>
    <i r="2">
      <x v="281"/>
    </i>
    <i t="default" r="1">
      <x v="106"/>
    </i>
    <i r="1">
      <x v="90"/>
      <x v="245"/>
    </i>
    <i t="default" r="1">
      <x v="90"/>
    </i>
    <i r="1">
      <x v="98"/>
      <x v="48"/>
    </i>
    <i t="default" r="1">
      <x v="98"/>
    </i>
    <i r="1">
      <x v="73"/>
      <x v="277"/>
    </i>
    <i t="default" r="1">
      <x v="73"/>
    </i>
    <i r="1">
      <x v="44"/>
      <x v="167"/>
    </i>
    <i t="default" r="1">
      <x v="44"/>
    </i>
    <i t="default">
      <x v="19"/>
    </i>
    <i t="grand">
      <x/>
    </i>
  </rowItems>
  <colFields count="1">
    <field x="18"/>
  </colFields>
  <col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colItems>
  <dataFields count="1">
    <dataField name="ราย" fld="15" subtotal="count" baseField="0" baseItem="0"/>
  </dataFields>
  <formats count="25">
    <format dxfId="14">
      <pivotArea type="all" outline="0" fieldPosition="0"/>
    </format>
    <format dxfId="15">
      <pivotArea grandRow="1" outline="0" fieldPosition="0"/>
    </format>
    <format dxfId="16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grandCol="1" outline="0" fieldPosition="0"/>
    </format>
    <format dxfId="20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dataOnly="0" labelOnly="1" grandRow="1" outline="0" fieldPosition="0"/>
    </format>
    <format dxfId="22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3">
      <pivotArea grandRow="1" outline="0" fieldPosition="0"/>
    </format>
    <format dxfId="24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3">
      <pivotArea type="all" dataOnly="0" outline="0" fieldPosition="0"/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12" type="button" dataOnly="0" labelOnly="1" outline="0" axis="axisRow" fieldPosition="0"/>
    </format>
    <format dxfId="8">
      <pivotArea field="11" type="button" dataOnly="0" labelOnly="1" outline="0" axis="axisRow" fieldPosition="1"/>
    </format>
    <format dxfId="7">
      <pivotArea field="10" type="button" dataOnly="0" labelOnly="1" outline="0" axis="axisRow" fieldPosition="2"/>
    </format>
    <format dxfId="6">
      <pivotArea field="18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18" count="0"/>
        </references>
      </pivotArea>
    </format>
    <format dxfId="3">
      <pivotArea dataOnly="0" labelOnly="1" grandCol="1" outline="0" fieldPosition="0"/>
    </format>
    <format dxfId="2">
      <pivotArea dataOnly="0" outline="0" fieldPosition="0">
        <references count="1">
          <reference field="11" count="0" defaultSubtotal="1"/>
        </references>
      </pivotArea>
    </format>
    <format dxfId="1">
      <pivotArea outline="0" fieldPosition="0">
        <references count="1">
          <reference field="12" count="1" selected="0" defaultSubtotal="1">
            <x v="0"/>
          </reference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09765625" defaultRowHeight="21.75"/>
  <cols>
    <col min="1" max="1" width="36" style="24" customWidth="1"/>
    <col min="2" max="2" width="7" style="24" customWidth="1"/>
    <col min="3" max="3" width="7.3984375" style="24" customWidth="1"/>
    <col min="4" max="4" width="7.59765625" style="24" customWidth="1"/>
    <col min="5" max="5" width="8" style="24" customWidth="1"/>
    <col min="6" max="6" width="7.8984375" style="24" customWidth="1"/>
    <col min="7" max="7" width="8.59765625" style="24" customWidth="1"/>
    <col min="8" max="10" width="8" style="24" customWidth="1"/>
    <col min="11" max="11" width="7.8984375" style="24" customWidth="1"/>
    <col min="12" max="12" width="7.3984375" style="24" customWidth="1"/>
    <col min="13" max="13" width="7.296875" style="24" customWidth="1"/>
    <col min="14" max="14" width="7.8984375" style="23" customWidth="1"/>
    <col min="15" max="15" width="9.09765625" style="24"/>
    <col min="16" max="16" width="12.8984375" style="24" customWidth="1"/>
    <col min="17" max="16384" width="9.09765625" style="24"/>
  </cols>
  <sheetData>
    <row r="1" spans="1:30" s="20" customFormat="1" ht="24">
      <c r="A1" s="351" t="s">
        <v>376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19"/>
    </row>
    <row r="2" spans="1:30" ht="24">
      <c r="A2" s="21"/>
      <c r="B2" s="21"/>
      <c r="C2" s="22" t="s">
        <v>720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0" ht="24">
      <c r="A3" s="25" t="s">
        <v>72</v>
      </c>
      <c r="B3" s="25" t="s">
        <v>65</v>
      </c>
      <c r="C3" s="25" t="s">
        <v>66</v>
      </c>
      <c r="D3" s="25" t="s">
        <v>47</v>
      </c>
      <c r="E3" s="25" t="s">
        <v>48</v>
      </c>
      <c r="F3" s="25" t="s">
        <v>49</v>
      </c>
      <c r="G3" s="25" t="s">
        <v>50</v>
      </c>
      <c r="H3" s="25" t="s">
        <v>51</v>
      </c>
      <c r="I3" s="25" t="s">
        <v>52</v>
      </c>
      <c r="J3" s="25" t="s">
        <v>53</v>
      </c>
      <c r="K3" s="25" t="s">
        <v>54</v>
      </c>
      <c r="L3" s="25" t="s">
        <v>55</v>
      </c>
      <c r="M3" s="25" t="s">
        <v>56</v>
      </c>
      <c r="N3" s="26" t="s">
        <v>41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24">
      <c r="A4" s="28">
        <v>2562</v>
      </c>
      <c r="B4" s="29">
        <v>49</v>
      </c>
      <c r="C4" s="29">
        <v>77</v>
      </c>
      <c r="D4" s="29">
        <v>82</v>
      </c>
      <c r="E4" s="29">
        <v>96</v>
      </c>
      <c r="F4" s="29">
        <v>275</v>
      </c>
      <c r="G4" s="29">
        <v>822</v>
      </c>
      <c r="H4" s="29">
        <v>863</v>
      </c>
      <c r="I4" s="29">
        <v>565</v>
      </c>
      <c r="J4" s="29">
        <v>462</v>
      </c>
      <c r="K4" s="29">
        <v>308</v>
      </c>
      <c r="L4" s="29">
        <v>142</v>
      </c>
      <c r="M4" s="29">
        <v>60</v>
      </c>
      <c r="N4" s="30">
        <f t="shared" ref="N4:N13" si="0">SUM(B4:M4)</f>
        <v>3801</v>
      </c>
      <c r="S4" s="31"/>
      <c r="T4" s="32"/>
    </row>
    <row r="5" spans="1:30" ht="24">
      <c r="A5" s="28">
        <v>2563</v>
      </c>
      <c r="B5" s="29">
        <v>59</v>
      </c>
      <c r="C5" s="29">
        <v>49</v>
      </c>
      <c r="D5" s="29">
        <v>67</v>
      </c>
      <c r="E5" s="29">
        <v>126</v>
      </c>
      <c r="F5" s="29">
        <v>207</v>
      </c>
      <c r="G5" s="29">
        <v>228</v>
      </c>
      <c r="H5" s="29">
        <v>352</v>
      </c>
      <c r="I5" s="29">
        <v>296</v>
      </c>
      <c r="J5" s="29">
        <v>171</v>
      </c>
      <c r="K5" s="29">
        <v>49</v>
      </c>
      <c r="L5" s="29">
        <v>25</v>
      </c>
      <c r="M5" s="29">
        <v>9</v>
      </c>
      <c r="N5" s="30">
        <f t="shared" si="0"/>
        <v>1638</v>
      </c>
      <c r="S5" s="31"/>
      <c r="T5" s="32"/>
    </row>
    <row r="6" spans="1:30" ht="24">
      <c r="A6" s="28">
        <v>2564</v>
      </c>
      <c r="B6" s="29">
        <v>5</v>
      </c>
      <c r="C6" s="29">
        <v>3</v>
      </c>
      <c r="D6" s="29">
        <v>6</v>
      </c>
      <c r="E6" s="29">
        <v>4</v>
      </c>
      <c r="F6" s="29">
        <v>19</v>
      </c>
      <c r="G6" s="29">
        <v>49</v>
      </c>
      <c r="H6" s="29">
        <v>29</v>
      </c>
      <c r="I6" s="29">
        <v>50</v>
      </c>
      <c r="J6" s="29">
        <v>59</v>
      </c>
      <c r="K6" s="29">
        <v>44</v>
      </c>
      <c r="L6" s="29">
        <v>6</v>
      </c>
      <c r="M6" s="29">
        <v>10</v>
      </c>
      <c r="N6" s="30">
        <f t="shared" si="0"/>
        <v>284</v>
      </c>
      <c r="P6" s="31"/>
      <c r="S6" s="33"/>
      <c r="T6" s="32"/>
    </row>
    <row r="7" spans="1:30" ht="24">
      <c r="A7" s="28">
        <v>2565</v>
      </c>
      <c r="B7" s="29">
        <v>16</v>
      </c>
      <c r="C7" s="29">
        <v>10</v>
      </c>
      <c r="D7" s="29">
        <v>1</v>
      </c>
      <c r="E7" s="29">
        <v>7</v>
      </c>
      <c r="F7" s="29">
        <v>32</v>
      </c>
      <c r="G7" s="29">
        <v>167</v>
      </c>
      <c r="H7" s="29">
        <v>101</v>
      </c>
      <c r="I7" s="29">
        <v>109</v>
      </c>
      <c r="J7" s="29">
        <v>76</v>
      </c>
      <c r="K7" s="29">
        <v>43</v>
      </c>
      <c r="L7" s="29">
        <v>29</v>
      </c>
      <c r="M7" s="29">
        <v>15</v>
      </c>
      <c r="N7" s="30">
        <f t="shared" si="0"/>
        <v>606</v>
      </c>
      <c r="P7" s="31"/>
      <c r="S7" s="33"/>
      <c r="T7" s="32"/>
    </row>
    <row r="8" spans="1:30" ht="24">
      <c r="A8" s="28">
        <v>2566</v>
      </c>
      <c r="B8" s="29">
        <v>7</v>
      </c>
      <c r="C8" s="29">
        <v>19</v>
      </c>
      <c r="D8" s="29">
        <v>28</v>
      </c>
      <c r="E8" s="29">
        <v>32</v>
      </c>
      <c r="F8" s="29">
        <v>44</v>
      </c>
      <c r="G8" s="29">
        <v>208</v>
      </c>
      <c r="H8" s="29">
        <v>483</v>
      </c>
      <c r="I8" s="29">
        <v>415</v>
      </c>
      <c r="J8" s="29">
        <v>305</v>
      </c>
      <c r="K8" s="29">
        <v>129</v>
      </c>
      <c r="L8" s="29">
        <v>48</v>
      </c>
      <c r="M8" s="29">
        <v>13</v>
      </c>
      <c r="N8" s="30">
        <f t="shared" si="0"/>
        <v>1731</v>
      </c>
      <c r="P8" s="33"/>
      <c r="S8" s="33"/>
      <c r="T8" s="32"/>
    </row>
    <row r="9" spans="1:30" ht="24">
      <c r="A9" s="34" t="s">
        <v>377</v>
      </c>
      <c r="B9" s="35">
        <f>MEDIAN(B4:B8)</f>
        <v>16</v>
      </c>
      <c r="C9" s="35">
        <f t="shared" ref="C9:M9" si="1">MEDIAN(C4:C8)</f>
        <v>19</v>
      </c>
      <c r="D9" s="35">
        <f t="shared" si="1"/>
        <v>28</v>
      </c>
      <c r="E9" s="35">
        <f t="shared" si="1"/>
        <v>32</v>
      </c>
      <c r="F9" s="35">
        <f t="shared" si="1"/>
        <v>44</v>
      </c>
      <c r="G9" s="35">
        <f t="shared" si="1"/>
        <v>208</v>
      </c>
      <c r="H9" s="35">
        <f t="shared" si="1"/>
        <v>352</v>
      </c>
      <c r="I9" s="35">
        <f t="shared" si="1"/>
        <v>296</v>
      </c>
      <c r="J9" s="35">
        <f t="shared" si="1"/>
        <v>171</v>
      </c>
      <c r="K9" s="35">
        <f t="shared" si="1"/>
        <v>49</v>
      </c>
      <c r="L9" s="35">
        <f t="shared" si="1"/>
        <v>29</v>
      </c>
      <c r="M9" s="35">
        <f t="shared" si="1"/>
        <v>13</v>
      </c>
      <c r="N9" s="36">
        <f>SUM(B9:M9)</f>
        <v>1257</v>
      </c>
      <c r="O9" s="37"/>
      <c r="P9" s="38"/>
      <c r="S9" s="31"/>
      <c r="T9" s="32"/>
    </row>
    <row r="10" spans="1:30" ht="24">
      <c r="A10" s="39" t="s">
        <v>0</v>
      </c>
      <c r="B10" s="40">
        <f>MIN(B4:B8)</f>
        <v>5</v>
      </c>
      <c r="C10" s="40">
        <f t="shared" ref="C10:M10" si="2">MIN(C4:C8)</f>
        <v>3</v>
      </c>
      <c r="D10" s="40">
        <f t="shared" si="2"/>
        <v>1</v>
      </c>
      <c r="E10" s="40">
        <f t="shared" si="2"/>
        <v>4</v>
      </c>
      <c r="F10" s="40">
        <f t="shared" si="2"/>
        <v>19</v>
      </c>
      <c r="G10" s="40">
        <f t="shared" si="2"/>
        <v>49</v>
      </c>
      <c r="H10" s="40">
        <f t="shared" si="2"/>
        <v>29</v>
      </c>
      <c r="I10" s="40">
        <f t="shared" si="2"/>
        <v>50</v>
      </c>
      <c r="J10" s="40">
        <f t="shared" si="2"/>
        <v>59</v>
      </c>
      <c r="K10" s="40">
        <f t="shared" si="2"/>
        <v>43</v>
      </c>
      <c r="L10" s="40">
        <f t="shared" si="2"/>
        <v>6</v>
      </c>
      <c r="M10" s="40">
        <f t="shared" si="2"/>
        <v>9</v>
      </c>
      <c r="N10" s="41">
        <f>SUM(B10:M10)</f>
        <v>277</v>
      </c>
      <c r="O10" s="32"/>
      <c r="P10" s="32"/>
      <c r="S10" s="31"/>
      <c r="T10" s="32"/>
    </row>
    <row r="11" spans="1:30" ht="24">
      <c r="A11" s="42" t="s">
        <v>74</v>
      </c>
      <c r="B11" s="43">
        <f>(P11*B9)/N9</f>
        <v>12.8</v>
      </c>
      <c r="C11" s="43">
        <f>(P11*C9)/N9</f>
        <v>15.200000000000001</v>
      </c>
      <c r="D11" s="43">
        <f>(P11*D9)/N9</f>
        <v>22.4</v>
      </c>
      <c r="E11" s="43">
        <f>(P11*E9)/N9</f>
        <v>25.6</v>
      </c>
      <c r="F11" s="43">
        <f>(P11*F9)/N9</f>
        <v>35.200000000000003</v>
      </c>
      <c r="G11" s="43">
        <f>(P11*G9)/N9</f>
        <v>166.4</v>
      </c>
      <c r="H11" s="43">
        <f>(P11*H9)/N9</f>
        <v>281.60000000000002</v>
      </c>
      <c r="I11" s="43">
        <f>(P11*I9)/N9</f>
        <v>236.80000000000004</v>
      </c>
      <c r="J11" s="43">
        <f>(P11*J9)/N9</f>
        <v>136.80000000000001</v>
      </c>
      <c r="K11" s="43">
        <f>(P11*K9)/N9</f>
        <v>39.200000000000003</v>
      </c>
      <c r="L11" s="43">
        <f>(P11*L9)/N9</f>
        <v>23.200000000000003</v>
      </c>
      <c r="M11" s="43">
        <f>(P11*M9)/N9</f>
        <v>10.4</v>
      </c>
      <c r="N11" s="44">
        <f t="shared" si="0"/>
        <v>1005.6000000000003</v>
      </c>
      <c r="P11" s="45">
        <f>0.8*N9</f>
        <v>1005.6</v>
      </c>
      <c r="Q11" s="46">
        <f>P11*100000/1305058</f>
        <v>77.054046640072698</v>
      </c>
      <c r="S11" s="31"/>
      <c r="T11" s="32"/>
    </row>
    <row r="12" spans="1:30" ht="24" hidden="1">
      <c r="A12" s="42" t="s">
        <v>378</v>
      </c>
      <c r="B12" s="43">
        <v>69</v>
      </c>
      <c r="C12" s="43">
        <v>61</v>
      </c>
      <c r="D12" s="43">
        <v>76</v>
      </c>
      <c r="E12" s="43">
        <v>95</v>
      </c>
      <c r="F12" s="43">
        <v>265</v>
      </c>
      <c r="G12" s="43">
        <v>519</v>
      </c>
      <c r="H12" s="43">
        <v>500</v>
      </c>
      <c r="I12" s="43">
        <v>488</v>
      </c>
      <c r="J12" s="43">
        <v>291</v>
      </c>
      <c r="K12" s="43">
        <v>152</v>
      </c>
      <c r="L12" s="43">
        <v>108</v>
      </c>
      <c r="M12" s="43">
        <v>68</v>
      </c>
      <c r="N12" s="44">
        <f t="shared" si="0"/>
        <v>2692</v>
      </c>
      <c r="O12" s="31"/>
      <c r="P12" s="32"/>
      <c r="Q12" s="47"/>
      <c r="S12" s="31"/>
      <c r="T12" s="32"/>
    </row>
    <row r="13" spans="1:30" s="52" customFormat="1" ht="24">
      <c r="A13" s="48">
        <v>2567</v>
      </c>
      <c r="B13" s="49">
        <v>48</v>
      </c>
      <c r="C13" s="49">
        <v>51</v>
      </c>
      <c r="D13" s="49">
        <v>62</v>
      </c>
      <c r="E13" s="49">
        <v>65</v>
      </c>
      <c r="F13" s="49">
        <v>26</v>
      </c>
      <c r="G13" s="49">
        <v>86</v>
      </c>
      <c r="H13" s="49">
        <v>120</v>
      </c>
      <c r="I13" s="48">
        <v>121</v>
      </c>
      <c r="J13" s="48">
        <v>0</v>
      </c>
      <c r="K13" s="48">
        <v>0</v>
      </c>
      <c r="L13" s="48">
        <v>0</v>
      </c>
      <c r="M13" s="48">
        <v>0</v>
      </c>
      <c r="N13" s="49">
        <f t="shared" si="0"/>
        <v>579</v>
      </c>
      <c r="O13" s="50"/>
      <c r="P13" s="51">
        <f>N9-21</f>
        <v>1236</v>
      </c>
      <c r="S13" s="50"/>
      <c r="T13" s="51"/>
    </row>
    <row r="14" spans="1:30" s="23" customFormat="1" ht="24">
      <c r="A14" s="53" t="s">
        <v>429</v>
      </c>
      <c r="B14" s="54">
        <f>B13</f>
        <v>48</v>
      </c>
      <c r="C14" s="54">
        <f>B13+C13</f>
        <v>99</v>
      </c>
      <c r="D14" s="54">
        <f>B13+C13+D13</f>
        <v>161</v>
      </c>
      <c r="E14" s="55">
        <f>SUM(B13:E13)</f>
        <v>226</v>
      </c>
      <c r="F14" s="55">
        <f>SUM(B13:F13)</f>
        <v>252</v>
      </c>
      <c r="G14" s="55">
        <f>SUM(B13:G13)</f>
        <v>338</v>
      </c>
      <c r="H14" s="55">
        <f>SUM(B13:H13)</f>
        <v>458</v>
      </c>
      <c r="I14" s="55">
        <f>SUM(B13:I13)</f>
        <v>579</v>
      </c>
      <c r="J14" s="55">
        <f>SUM(B13:J13)</f>
        <v>579</v>
      </c>
      <c r="K14" s="55">
        <f>SUM(B13:K13)</f>
        <v>579</v>
      </c>
      <c r="L14" s="55">
        <f>SUM(B13:L13)</f>
        <v>579</v>
      </c>
      <c r="M14" s="55">
        <f>SUM(B13:M13)</f>
        <v>579</v>
      </c>
      <c r="N14" s="56"/>
      <c r="P14" s="57"/>
      <c r="S14" s="31"/>
    </row>
    <row r="15" spans="1:30" s="23" customFormat="1" ht="24">
      <c r="A15" s="58"/>
      <c r="B15" s="59"/>
      <c r="C15" s="59"/>
      <c r="D15" s="60"/>
      <c r="E15" s="60"/>
      <c r="F15" s="59"/>
      <c r="G15" s="59"/>
      <c r="H15" s="59"/>
      <c r="I15" s="59"/>
      <c r="J15" s="59"/>
      <c r="K15" s="59"/>
      <c r="L15" s="59"/>
      <c r="M15" s="59"/>
      <c r="N15" s="59"/>
      <c r="P15" s="57"/>
      <c r="S15" s="31"/>
    </row>
    <row r="16" spans="1:30">
      <c r="A16" s="61" t="s">
        <v>473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31"/>
      <c r="P16" s="33"/>
      <c r="S16" s="31"/>
    </row>
    <row r="17" spans="1:19" ht="24">
      <c r="A17" s="65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  <c r="P17" s="32"/>
      <c r="R17" s="31"/>
      <c r="S17" s="31"/>
    </row>
    <row r="18" spans="1:19">
      <c r="A18" s="66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S18" s="31"/>
    </row>
    <row r="19" spans="1:19">
      <c r="A19" s="66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9">
      <c r="A20" s="66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9">
      <c r="A21" s="66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1:19">
      <c r="A22" s="66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9">
      <c r="A23" s="66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</row>
    <row r="24" spans="1:19">
      <c r="A24" s="66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4"/>
    </row>
    <row r="25" spans="1:19">
      <c r="A25" s="66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</row>
    <row r="26" spans="1:19">
      <c r="A26" s="66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</row>
    <row r="27" spans="1:19">
      <c r="A27" s="66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</row>
    <row r="28" spans="1:19">
      <c r="A28" s="66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</row>
    <row r="29" spans="1:19">
      <c r="A29" s="66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</row>
    <row r="30" spans="1:19">
      <c r="A30" s="66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4"/>
    </row>
    <row r="31" spans="1:19">
      <c r="D31" s="352"/>
      <c r="E31" s="352"/>
      <c r="F31" s="352"/>
      <c r="G31" s="352"/>
      <c r="H31" s="352"/>
      <c r="I31" s="352"/>
      <c r="J31" s="352"/>
      <c r="K31" s="352"/>
    </row>
    <row r="32" spans="1:19">
      <c r="D32" s="352"/>
      <c r="E32" s="352"/>
      <c r="F32" s="352"/>
      <c r="G32" s="352"/>
      <c r="H32" s="352"/>
      <c r="I32" s="352"/>
      <c r="J32" s="352"/>
      <c r="K32" s="352"/>
    </row>
    <row r="33" spans="3:14">
      <c r="D33" s="67"/>
      <c r="E33" s="67"/>
      <c r="F33" s="67"/>
      <c r="G33" s="67"/>
      <c r="H33" s="67"/>
      <c r="I33" s="67"/>
      <c r="J33" s="67"/>
      <c r="K33" s="67"/>
    </row>
    <row r="37" spans="3:14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68"/>
    </row>
    <row r="38" spans="3:14">
      <c r="C38" s="27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indexed="14"/>
  </sheetPr>
  <dimension ref="A1:Z1151"/>
  <sheetViews>
    <sheetView topLeftCell="F13" zoomScale="90" zoomScaleNormal="90" workbookViewId="0">
      <selection activeCell="V5" activeCellId="1" sqref="R5:R26 V5:V26"/>
    </sheetView>
  </sheetViews>
  <sheetFormatPr defaultColWidth="9.09765625" defaultRowHeight="27.75"/>
  <cols>
    <col min="1" max="1" width="18" style="17" customWidth="1"/>
    <col min="2" max="2" width="5.8984375" style="17" customWidth="1"/>
    <col min="3" max="4" width="5.296875" style="17" customWidth="1"/>
    <col min="5" max="5" width="5.59765625" style="17" customWidth="1"/>
    <col min="6" max="6" width="5.296875" style="17" customWidth="1"/>
    <col min="7" max="7" width="6.09765625" style="17" customWidth="1"/>
    <col min="8" max="8" width="6" style="17" customWidth="1"/>
    <col min="9" max="9" width="6.296875" style="17" customWidth="1"/>
    <col min="10" max="11" width="5.296875" style="17" customWidth="1"/>
    <col min="12" max="13" width="5.69921875" style="17" customWidth="1"/>
    <col min="14" max="14" width="8" style="18" customWidth="1"/>
    <col min="15" max="15" width="9.69921875" style="17" customWidth="1"/>
    <col min="16" max="16" width="9.09765625" style="17" customWidth="1"/>
    <col min="17" max="17" width="4.59765625" style="17" customWidth="1"/>
    <col min="18" max="18" width="16.09765625" style="17" customWidth="1"/>
    <col min="19" max="20" width="11.3984375" style="17" customWidth="1"/>
    <col min="21" max="21" width="14.09765625" style="17" customWidth="1"/>
    <col min="22" max="22" width="11.8984375" style="17" customWidth="1"/>
    <col min="23" max="23" width="14.59765625" style="17" customWidth="1"/>
    <col min="24" max="24" width="9.09765625" style="17"/>
    <col min="25" max="25" width="11.69921875" style="17" bestFit="1" customWidth="1"/>
    <col min="26" max="16384" width="9.09765625" style="17"/>
  </cols>
  <sheetData>
    <row r="1" spans="1:26">
      <c r="A1" s="72" t="s">
        <v>379</v>
      </c>
      <c r="R1" s="356" t="s">
        <v>478</v>
      </c>
      <c r="S1" s="356"/>
      <c r="T1" s="356"/>
      <c r="U1" s="356"/>
      <c r="V1" s="356"/>
      <c r="W1" s="356"/>
    </row>
    <row r="2" spans="1:26">
      <c r="B2" s="73" t="s">
        <v>721</v>
      </c>
      <c r="R2" s="74"/>
      <c r="S2" s="74"/>
      <c r="T2" s="357" t="s">
        <v>335</v>
      </c>
      <c r="U2" s="358"/>
      <c r="V2" s="358"/>
      <c r="W2" s="359"/>
    </row>
    <row r="3" spans="1:26">
      <c r="A3" s="75" t="s">
        <v>9</v>
      </c>
      <c r="B3" s="353" t="s">
        <v>43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5"/>
      <c r="N3" s="75" t="s">
        <v>41</v>
      </c>
      <c r="O3" s="75" t="s">
        <v>13</v>
      </c>
      <c r="R3" s="76" t="s">
        <v>9</v>
      </c>
      <c r="S3" s="76" t="s">
        <v>10</v>
      </c>
      <c r="T3" s="76" t="s">
        <v>11</v>
      </c>
      <c r="U3" s="76" t="s">
        <v>12</v>
      </c>
      <c r="V3" s="77" t="s">
        <v>13</v>
      </c>
      <c r="W3" s="77" t="s">
        <v>14</v>
      </c>
    </row>
    <row r="4" spans="1:26">
      <c r="A4" s="78"/>
      <c r="B4" s="79" t="s">
        <v>65</v>
      </c>
      <c r="C4" s="80" t="s">
        <v>66</v>
      </c>
      <c r="D4" s="80" t="s">
        <v>47</v>
      </c>
      <c r="E4" s="80" t="s">
        <v>48</v>
      </c>
      <c r="F4" s="80" t="s">
        <v>49</v>
      </c>
      <c r="G4" s="81" t="s">
        <v>50</v>
      </c>
      <c r="H4" s="81" t="s">
        <v>51</v>
      </c>
      <c r="I4" s="81" t="s">
        <v>52</v>
      </c>
      <c r="J4" s="81" t="s">
        <v>53</v>
      </c>
      <c r="K4" s="81" t="s">
        <v>54</v>
      </c>
      <c r="L4" s="81" t="s">
        <v>55</v>
      </c>
      <c r="M4" s="82" t="s">
        <v>56</v>
      </c>
      <c r="N4" s="83"/>
      <c r="O4" s="84" t="s">
        <v>20</v>
      </c>
      <c r="R4" s="85"/>
      <c r="S4" s="85"/>
      <c r="T4" s="85" t="s">
        <v>18</v>
      </c>
      <c r="U4" s="85" t="s">
        <v>18</v>
      </c>
      <c r="V4" s="76"/>
      <c r="W4" s="85" t="s">
        <v>19</v>
      </c>
    </row>
    <row r="5" spans="1:26">
      <c r="A5" s="86" t="s">
        <v>21</v>
      </c>
      <c r="B5" s="305">
        <v>5</v>
      </c>
      <c r="C5" s="305">
        <v>3</v>
      </c>
      <c r="D5" s="305">
        <v>1</v>
      </c>
      <c r="E5" s="305">
        <v>6</v>
      </c>
      <c r="F5" s="305">
        <v>2</v>
      </c>
      <c r="G5" s="305">
        <v>7</v>
      </c>
      <c r="H5" s="87">
        <v>21</v>
      </c>
      <c r="I5" s="87">
        <v>27</v>
      </c>
      <c r="J5" s="87">
        <v>0</v>
      </c>
      <c r="K5" s="87"/>
      <c r="L5" s="88"/>
      <c r="M5" s="87"/>
      <c r="N5" s="89">
        <f t="shared" ref="N5:N26" si="0">SUM(B5:M5)</f>
        <v>72</v>
      </c>
      <c r="O5" s="90">
        <f t="shared" ref="O5:O27" si="1">V5</f>
        <v>45.47234397301974</v>
      </c>
      <c r="R5" s="91" t="s">
        <v>330</v>
      </c>
      <c r="S5" s="92">
        <v>158338</v>
      </c>
      <c r="T5" s="93">
        <f>T6+T7</f>
        <v>72</v>
      </c>
      <c r="U5" s="94">
        <v>0</v>
      </c>
      <c r="V5" s="95">
        <f>T5*100000/S5</f>
        <v>45.47234397301974</v>
      </c>
      <c r="W5" s="96">
        <f>(U5/T5)*100</f>
        <v>0</v>
      </c>
      <c r="X5" s="97"/>
    </row>
    <row r="6" spans="1:26">
      <c r="A6" s="98" t="s">
        <v>57</v>
      </c>
      <c r="B6" s="308">
        <v>1</v>
      </c>
      <c r="C6" s="308">
        <v>0</v>
      </c>
      <c r="D6" s="308">
        <v>0</v>
      </c>
      <c r="E6" s="306">
        <v>0</v>
      </c>
      <c r="F6" s="306">
        <v>0</v>
      </c>
      <c r="G6" s="306">
        <v>0</v>
      </c>
      <c r="H6" s="99">
        <v>3</v>
      </c>
      <c r="I6" s="100">
        <v>5</v>
      </c>
      <c r="J6" s="101">
        <v>0</v>
      </c>
      <c r="K6" s="101"/>
      <c r="L6" s="101"/>
      <c r="M6" s="101"/>
      <c r="N6" s="102">
        <f t="shared" si="0"/>
        <v>9</v>
      </c>
      <c r="O6" s="103">
        <f t="shared" si="1"/>
        <v>25.479149562607933</v>
      </c>
      <c r="R6" s="295" t="s">
        <v>331</v>
      </c>
      <c r="S6" s="105">
        <v>35323</v>
      </c>
      <c r="T6" s="106">
        <f>N6</f>
        <v>9</v>
      </c>
      <c r="U6" s="107">
        <v>0</v>
      </c>
      <c r="V6" s="108">
        <f>T6*100000/S6</f>
        <v>25.479149562607933</v>
      </c>
      <c r="W6" s="96">
        <f t="shared" ref="W6:W26" si="2">(U6/T6)*100</f>
        <v>0</v>
      </c>
      <c r="X6" s="97"/>
    </row>
    <row r="7" spans="1:26">
      <c r="A7" s="98" t="s">
        <v>22</v>
      </c>
      <c r="B7" s="308">
        <v>4</v>
      </c>
      <c r="C7" s="308">
        <v>3</v>
      </c>
      <c r="D7" s="308">
        <v>1</v>
      </c>
      <c r="E7" s="306">
        <v>6</v>
      </c>
      <c r="F7" s="306">
        <v>2</v>
      </c>
      <c r="G7" s="306">
        <v>7</v>
      </c>
      <c r="H7" s="99">
        <v>18</v>
      </c>
      <c r="I7" s="100">
        <v>22</v>
      </c>
      <c r="J7" s="101">
        <v>0</v>
      </c>
      <c r="K7" s="101"/>
      <c r="L7" s="101"/>
      <c r="M7" s="101"/>
      <c r="N7" s="102">
        <f t="shared" si="0"/>
        <v>63</v>
      </c>
      <c r="O7" s="103">
        <f t="shared" si="1"/>
        <v>51.213266674795754</v>
      </c>
      <c r="R7" s="295" t="s">
        <v>77</v>
      </c>
      <c r="S7" s="105">
        <v>123015</v>
      </c>
      <c r="T7" s="106">
        <f t="shared" ref="T7:T26" si="3">N7</f>
        <v>63</v>
      </c>
      <c r="U7" s="107">
        <v>0</v>
      </c>
      <c r="V7" s="108">
        <f t="shared" ref="V7:V26" si="4">T7*100000/S7</f>
        <v>51.213266674795754</v>
      </c>
      <c r="W7" s="96">
        <f t="shared" si="2"/>
        <v>0</v>
      </c>
      <c r="X7" s="97"/>
      <c r="Z7" s="109"/>
    </row>
    <row r="8" spans="1:26">
      <c r="A8" s="98" t="s">
        <v>23</v>
      </c>
      <c r="B8" s="308">
        <v>10</v>
      </c>
      <c r="C8" s="308">
        <v>3</v>
      </c>
      <c r="D8" s="308">
        <v>2</v>
      </c>
      <c r="E8" s="306">
        <v>1</v>
      </c>
      <c r="F8" s="306">
        <v>0</v>
      </c>
      <c r="G8" s="306">
        <v>1</v>
      </c>
      <c r="H8" s="99">
        <v>1</v>
      </c>
      <c r="I8" s="100">
        <v>3</v>
      </c>
      <c r="J8" s="101">
        <v>0</v>
      </c>
      <c r="K8" s="101"/>
      <c r="L8" s="101"/>
      <c r="M8" s="101"/>
      <c r="N8" s="102">
        <f t="shared" si="0"/>
        <v>21</v>
      </c>
      <c r="O8" s="103">
        <f t="shared" si="1"/>
        <v>21.551945319635873</v>
      </c>
      <c r="R8" s="110" t="s">
        <v>23</v>
      </c>
      <c r="S8" s="111">
        <v>97439</v>
      </c>
      <c r="T8" s="106">
        <f t="shared" si="3"/>
        <v>21</v>
      </c>
      <c r="U8" s="112">
        <v>0</v>
      </c>
      <c r="V8" s="108">
        <f t="shared" si="4"/>
        <v>21.551945319635873</v>
      </c>
      <c r="W8" s="96">
        <f t="shared" si="2"/>
        <v>0</v>
      </c>
      <c r="X8" s="97"/>
      <c r="Z8" s="109"/>
    </row>
    <row r="9" spans="1:26">
      <c r="A9" s="98" t="s">
        <v>31</v>
      </c>
      <c r="B9" s="308">
        <v>0</v>
      </c>
      <c r="C9" s="308">
        <v>1</v>
      </c>
      <c r="D9" s="308">
        <v>1</v>
      </c>
      <c r="E9" s="307">
        <v>0</v>
      </c>
      <c r="F9" s="306">
        <v>0</v>
      </c>
      <c r="G9" s="306">
        <v>0</v>
      </c>
      <c r="H9" s="113">
        <v>5</v>
      </c>
      <c r="I9" s="100">
        <v>2</v>
      </c>
      <c r="J9" s="101">
        <v>0</v>
      </c>
      <c r="K9" s="101"/>
      <c r="L9" s="101"/>
      <c r="M9" s="101"/>
      <c r="N9" s="102">
        <f t="shared" si="0"/>
        <v>9</v>
      </c>
      <c r="O9" s="103">
        <f t="shared" si="1"/>
        <v>16.771019677996421</v>
      </c>
      <c r="R9" s="110" t="s">
        <v>31</v>
      </c>
      <c r="S9" s="111">
        <v>53664</v>
      </c>
      <c r="T9" s="106">
        <f t="shared" si="3"/>
        <v>9</v>
      </c>
      <c r="U9" s="112">
        <v>0</v>
      </c>
      <c r="V9" s="108">
        <f t="shared" si="4"/>
        <v>16.771019677996421</v>
      </c>
      <c r="W9" s="96">
        <f t="shared" si="2"/>
        <v>0</v>
      </c>
      <c r="X9" s="97"/>
      <c r="Z9" s="109"/>
    </row>
    <row r="10" spans="1:26">
      <c r="A10" s="98" t="s">
        <v>24</v>
      </c>
      <c r="B10" s="308">
        <v>4</v>
      </c>
      <c r="C10" s="308">
        <v>11</v>
      </c>
      <c r="D10" s="308">
        <v>1</v>
      </c>
      <c r="E10" s="307">
        <v>2</v>
      </c>
      <c r="F10" s="306">
        <v>2</v>
      </c>
      <c r="G10" s="306">
        <v>4</v>
      </c>
      <c r="H10" s="113">
        <v>4</v>
      </c>
      <c r="I10" s="100">
        <v>3</v>
      </c>
      <c r="J10" s="101">
        <v>0</v>
      </c>
      <c r="K10" s="101"/>
      <c r="L10" s="101"/>
      <c r="M10" s="101"/>
      <c r="N10" s="102">
        <f t="shared" si="0"/>
        <v>31</v>
      </c>
      <c r="O10" s="103">
        <f t="shared" si="1"/>
        <v>39.155751474656121</v>
      </c>
      <c r="R10" s="110" t="s">
        <v>24</v>
      </c>
      <c r="S10" s="111">
        <v>79171</v>
      </c>
      <c r="T10" s="106">
        <f t="shared" si="3"/>
        <v>31</v>
      </c>
      <c r="U10" s="112">
        <v>0</v>
      </c>
      <c r="V10" s="108">
        <f t="shared" si="4"/>
        <v>39.155751474656121</v>
      </c>
      <c r="W10" s="96">
        <f t="shared" si="2"/>
        <v>0</v>
      </c>
      <c r="X10" s="97"/>
      <c r="Z10" s="109"/>
    </row>
    <row r="11" spans="1:26">
      <c r="A11" s="98" t="s">
        <v>25</v>
      </c>
      <c r="B11" s="308">
        <v>1</v>
      </c>
      <c r="C11" s="308">
        <v>1</v>
      </c>
      <c r="D11" s="308">
        <v>1</v>
      </c>
      <c r="E11" s="307">
        <v>0</v>
      </c>
      <c r="F11" s="306">
        <v>0</v>
      </c>
      <c r="G11" s="306">
        <v>2</v>
      </c>
      <c r="H11" s="113">
        <v>1</v>
      </c>
      <c r="I11" s="100">
        <v>6</v>
      </c>
      <c r="J11" s="101">
        <v>0</v>
      </c>
      <c r="K11" s="101"/>
      <c r="L11" s="101"/>
      <c r="M11" s="101"/>
      <c r="N11" s="102">
        <f t="shared" si="0"/>
        <v>12</v>
      </c>
      <c r="O11" s="103">
        <f t="shared" si="1"/>
        <v>17.87017319176185</v>
      </c>
      <c r="R11" s="110" t="s">
        <v>25</v>
      </c>
      <c r="S11" s="111">
        <v>67151</v>
      </c>
      <c r="T11" s="106">
        <f t="shared" si="3"/>
        <v>12</v>
      </c>
      <c r="U11" s="112">
        <v>0</v>
      </c>
      <c r="V11" s="108">
        <f t="shared" si="4"/>
        <v>17.87017319176185</v>
      </c>
      <c r="W11" s="96">
        <f t="shared" si="2"/>
        <v>0</v>
      </c>
      <c r="Z11" s="109"/>
    </row>
    <row r="12" spans="1:26">
      <c r="A12" s="98" t="s">
        <v>26</v>
      </c>
      <c r="B12" s="308">
        <v>0</v>
      </c>
      <c r="C12" s="308">
        <v>1</v>
      </c>
      <c r="D12" s="308">
        <v>0</v>
      </c>
      <c r="E12" s="307">
        <v>1</v>
      </c>
      <c r="F12" s="306">
        <v>2</v>
      </c>
      <c r="G12" s="306">
        <v>5</v>
      </c>
      <c r="H12" s="113">
        <v>6</v>
      </c>
      <c r="I12" s="100">
        <v>3</v>
      </c>
      <c r="J12" s="101">
        <v>0</v>
      </c>
      <c r="K12" s="101"/>
      <c r="L12" s="101"/>
      <c r="M12" s="101"/>
      <c r="N12" s="102">
        <f t="shared" si="0"/>
        <v>18</v>
      </c>
      <c r="O12" s="103">
        <f t="shared" si="1"/>
        <v>25.311471721461317</v>
      </c>
      <c r="R12" s="110" t="s">
        <v>26</v>
      </c>
      <c r="S12" s="111">
        <v>71114</v>
      </c>
      <c r="T12" s="106">
        <f t="shared" si="3"/>
        <v>18</v>
      </c>
      <c r="U12" s="112">
        <v>0</v>
      </c>
      <c r="V12" s="108">
        <f t="shared" si="4"/>
        <v>25.311471721461317</v>
      </c>
      <c r="W12" s="96">
        <f t="shared" si="2"/>
        <v>0</v>
      </c>
      <c r="Z12" s="109"/>
    </row>
    <row r="13" spans="1:26">
      <c r="A13" s="98" t="s">
        <v>27</v>
      </c>
      <c r="B13" s="308">
        <v>1</v>
      </c>
      <c r="C13" s="308">
        <v>2</v>
      </c>
      <c r="D13" s="308">
        <v>4</v>
      </c>
      <c r="E13" s="307">
        <v>15</v>
      </c>
      <c r="F13" s="306">
        <v>3</v>
      </c>
      <c r="G13" s="306">
        <v>0</v>
      </c>
      <c r="H13" s="113">
        <v>1</v>
      </c>
      <c r="I13" s="100">
        <v>1</v>
      </c>
      <c r="J13" s="101">
        <v>0</v>
      </c>
      <c r="K13" s="101"/>
      <c r="L13" s="101"/>
      <c r="M13" s="101"/>
      <c r="N13" s="102">
        <f t="shared" si="0"/>
        <v>27</v>
      </c>
      <c r="O13" s="103">
        <f t="shared" si="1"/>
        <v>25.012969687986363</v>
      </c>
      <c r="R13" s="110" t="s">
        <v>27</v>
      </c>
      <c r="S13" s="111">
        <v>107944</v>
      </c>
      <c r="T13" s="106">
        <f t="shared" si="3"/>
        <v>27</v>
      </c>
      <c r="U13" s="112">
        <v>0</v>
      </c>
      <c r="V13" s="108">
        <f t="shared" si="4"/>
        <v>25.012969687986363</v>
      </c>
      <c r="W13" s="96">
        <f t="shared" si="2"/>
        <v>0</v>
      </c>
      <c r="Z13" s="109"/>
    </row>
    <row r="14" spans="1:26">
      <c r="A14" s="98" t="s">
        <v>34</v>
      </c>
      <c r="B14" s="308">
        <v>1</v>
      </c>
      <c r="C14" s="308">
        <v>0</v>
      </c>
      <c r="D14" s="308">
        <v>4</v>
      </c>
      <c r="E14" s="307">
        <v>3</v>
      </c>
      <c r="F14" s="306">
        <v>1</v>
      </c>
      <c r="G14" s="306">
        <v>6</v>
      </c>
      <c r="H14" s="113">
        <v>20</v>
      </c>
      <c r="I14" s="100">
        <v>17</v>
      </c>
      <c r="J14" s="101">
        <v>0</v>
      </c>
      <c r="K14" s="101"/>
      <c r="L14" s="101"/>
      <c r="M14" s="101"/>
      <c r="N14" s="102">
        <f t="shared" si="0"/>
        <v>52</v>
      </c>
      <c r="O14" s="103">
        <f t="shared" si="1"/>
        <v>89.531680440771353</v>
      </c>
      <c r="R14" s="110" t="s">
        <v>34</v>
      </c>
      <c r="S14" s="111">
        <v>58080</v>
      </c>
      <c r="T14" s="106">
        <f t="shared" si="3"/>
        <v>52</v>
      </c>
      <c r="U14" s="112">
        <v>0</v>
      </c>
      <c r="V14" s="108">
        <f t="shared" si="4"/>
        <v>89.531680440771353</v>
      </c>
      <c r="W14" s="96">
        <f t="shared" si="2"/>
        <v>0</v>
      </c>
      <c r="Z14" s="109"/>
    </row>
    <row r="15" spans="1:26">
      <c r="A15" s="98" t="s">
        <v>32</v>
      </c>
      <c r="B15" s="308">
        <v>6</v>
      </c>
      <c r="C15" s="308">
        <v>5</v>
      </c>
      <c r="D15" s="308">
        <v>10</v>
      </c>
      <c r="E15" s="307">
        <v>16</v>
      </c>
      <c r="F15" s="306">
        <v>5</v>
      </c>
      <c r="G15" s="306">
        <v>24</v>
      </c>
      <c r="H15" s="113">
        <v>11</v>
      </c>
      <c r="I15" s="100">
        <v>9</v>
      </c>
      <c r="J15" s="101">
        <v>0</v>
      </c>
      <c r="K15" s="101"/>
      <c r="L15" s="101"/>
      <c r="M15" s="101"/>
      <c r="N15" s="102">
        <f t="shared" si="0"/>
        <v>86</v>
      </c>
      <c r="O15" s="103">
        <f t="shared" si="1"/>
        <v>129.38362244053619</v>
      </c>
      <c r="R15" s="110" t="s">
        <v>32</v>
      </c>
      <c r="S15" s="111">
        <v>66469</v>
      </c>
      <c r="T15" s="106">
        <f t="shared" si="3"/>
        <v>86</v>
      </c>
      <c r="U15" s="112">
        <v>0</v>
      </c>
      <c r="V15" s="108">
        <f t="shared" si="4"/>
        <v>129.38362244053619</v>
      </c>
      <c r="W15" s="96">
        <f t="shared" si="2"/>
        <v>0</v>
      </c>
      <c r="Z15" s="109"/>
    </row>
    <row r="16" spans="1:26">
      <c r="A16" s="98" t="s">
        <v>28</v>
      </c>
      <c r="B16" s="308">
        <v>0</v>
      </c>
      <c r="C16" s="308">
        <v>2</v>
      </c>
      <c r="D16" s="308">
        <v>3</v>
      </c>
      <c r="E16" s="307">
        <v>0</v>
      </c>
      <c r="F16" s="306">
        <v>1</v>
      </c>
      <c r="G16" s="306">
        <v>6</v>
      </c>
      <c r="H16" s="113">
        <v>3</v>
      </c>
      <c r="I16" s="100">
        <v>1</v>
      </c>
      <c r="J16" s="101">
        <v>0</v>
      </c>
      <c r="K16" s="101"/>
      <c r="L16" s="101"/>
      <c r="M16" s="101"/>
      <c r="N16" s="102">
        <f t="shared" si="0"/>
        <v>16</v>
      </c>
      <c r="O16" s="103">
        <f t="shared" si="1"/>
        <v>13.533974505375525</v>
      </c>
      <c r="R16" s="110" t="s">
        <v>28</v>
      </c>
      <c r="S16" s="111">
        <v>118221</v>
      </c>
      <c r="T16" s="106">
        <f t="shared" si="3"/>
        <v>16</v>
      </c>
      <c r="U16" s="112">
        <v>0</v>
      </c>
      <c r="V16" s="108">
        <f t="shared" si="4"/>
        <v>13.533974505375525</v>
      </c>
      <c r="W16" s="96">
        <f t="shared" si="2"/>
        <v>0</v>
      </c>
      <c r="Z16" s="109"/>
    </row>
    <row r="17" spans="1:26">
      <c r="A17" s="98" t="s">
        <v>29</v>
      </c>
      <c r="B17" s="308">
        <v>10</v>
      </c>
      <c r="C17" s="308">
        <v>11</v>
      </c>
      <c r="D17" s="308">
        <v>21</v>
      </c>
      <c r="E17" s="307">
        <v>14</v>
      </c>
      <c r="F17" s="306">
        <v>4</v>
      </c>
      <c r="G17" s="306">
        <v>17</v>
      </c>
      <c r="H17" s="113">
        <v>21</v>
      </c>
      <c r="I17" s="100">
        <v>29</v>
      </c>
      <c r="J17" s="101">
        <v>0</v>
      </c>
      <c r="K17" s="101"/>
      <c r="L17" s="101"/>
      <c r="M17" s="101"/>
      <c r="N17" s="102">
        <f t="shared" si="0"/>
        <v>127</v>
      </c>
      <c r="O17" s="103">
        <f t="shared" si="1"/>
        <v>111.11499965003149</v>
      </c>
      <c r="R17" s="110" t="s">
        <v>29</v>
      </c>
      <c r="S17" s="111">
        <v>114296</v>
      </c>
      <c r="T17" s="106">
        <f t="shared" si="3"/>
        <v>127</v>
      </c>
      <c r="U17" s="112">
        <v>0</v>
      </c>
      <c r="V17" s="108">
        <f t="shared" si="4"/>
        <v>111.11499965003149</v>
      </c>
      <c r="W17" s="96">
        <f t="shared" si="2"/>
        <v>0</v>
      </c>
      <c r="Z17" s="109"/>
    </row>
    <row r="18" spans="1:26">
      <c r="A18" s="98" t="s">
        <v>33</v>
      </c>
      <c r="B18" s="308">
        <v>1</v>
      </c>
      <c r="C18" s="308">
        <v>0</v>
      </c>
      <c r="D18" s="308">
        <v>6</v>
      </c>
      <c r="E18" s="307">
        <v>2</v>
      </c>
      <c r="F18" s="306">
        <v>0</v>
      </c>
      <c r="G18" s="306">
        <v>2</v>
      </c>
      <c r="H18" s="113">
        <v>0</v>
      </c>
      <c r="I18" s="100">
        <v>1</v>
      </c>
      <c r="J18" s="101">
        <v>0</v>
      </c>
      <c r="K18" s="101"/>
      <c r="L18" s="101"/>
      <c r="M18" s="101"/>
      <c r="N18" s="102">
        <f t="shared" si="0"/>
        <v>12</v>
      </c>
      <c r="O18" s="103">
        <f t="shared" si="1"/>
        <v>51.87394631046557</v>
      </c>
      <c r="R18" s="110" t="s">
        <v>33</v>
      </c>
      <c r="S18" s="111">
        <v>23133</v>
      </c>
      <c r="T18" s="106">
        <f t="shared" si="3"/>
        <v>12</v>
      </c>
      <c r="U18" s="112">
        <v>0</v>
      </c>
      <c r="V18" s="108">
        <f t="shared" si="4"/>
        <v>51.87394631046557</v>
      </c>
      <c r="W18" s="96">
        <f t="shared" si="2"/>
        <v>0</v>
      </c>
      <c r="Z18" s="109"/>
    </row>
    <row r="19" spans="1:26">
      <c r="A19" s="98" t="s">
        <v>58</v>
      </c>
      <c r="B19" s="308">
        <v>4</v>
      </c>
      <c r="C19" s="308">
        <v>1</v>
      </c>
      <c r="D19" s="308">
        <v>1</v>
      </c>
      <c r="E19" s="306">
        <v>0</v>
      </c>
      <c r="F19" s="306">
        <v>0</v>
      </c>
      <c r="G19" s="306">
        <v>0</v>
      </c>
      <c r="H19" s="99">
        <v>8</v>
      </c>
      <c r="I19" s="100">
        <v>2</v>
      </c>
      <c r="J19" s="101">
        <v>0</v>
      </c>
      <c r="K19" s="101"/>
      <c r="L19" s="101"/>
      <c r="M19" s="101"/>
      <c r="N19" s="102">
        <f t="shared" si="0"/>
        <v>16</v>
      </c>
      <c r="O19" s="103">
        <f t="shared" si="1"/>
        <v>57.187790406748157</v>
      </c>
      <c r="R19" s="110" t="s">
        <v>58</v>
      </c>
      <c r="S19" s="111">
        <v>27978</v>
      </c>
      <c r="T19" s="106">
        <f t="shared" si="3"/>
        <v>16</v>
      </c>
      <c r="U19" s="112">
        <v>0</v>
      </c>
      <c r="V19" s="108">
        <f t="shared" si="4"/>
        <v>57.187790406748157</v>
      </c>
      <c r="W19" s="96">
        <v>0</v>
      </c>
      <c r="Z19" s="109"/>
    </row>
    <row r="20" spans="1:26">
      <c r="A20" s="98" t="s">
        <v>30</v>
      </c>
      <c r="B20" s="308">
        <v>1</v>
      </c>
      <c r="C20" s="308">
        <v>1</v>
      </c>
      <c r="D20" s="308">
        <v>0</v>
      </c>
      <c r="E20" s="307">
        <v>0</v>
      </c>
      <c r="F20" s="306">
        <v>3</v>
      </c>
      <c r="G20" s="306">
        <v>4</v>
      </c>
      <c r="H20" s="113">
        <v>4</v>
      </c>
      <c r="I20" s="100">
        <v>1</v>
      </c>
      <c r="J20" s="101">
        <v>0</v>
      </c>
      <c r="K20" s="101"/>
      <c r="L20" s="101"/>
      <c r="M20" s="101"/>
      <c r="N20" s="102">
        <f t="shared" si="0"/>
        <v>14</v>
      </c>
      <c r="O20" s="103">
        <f t="shared" si="1"/>
        <v>18.991548760801443</v>
      </c>
      <c r="R20" s="110" t="s">
        <v>30</v>
      </c>
      <c r="S20" s="111">
        <v>73717</v>
      </c>
      <c r="T20" s="106">
        <f t="shared" si="3"/>
        <v>14</v>
      </c>
      <c r="U20" s="112">
        <v>0</v>
      </c>
      <c r="V20" s="108">
        <f t="shared" si="4"/>
        <v>18.991548760801443</v>
      </c>
      <c r="W20" s="96">
        <f t="shared" si="2"/>
        <v>0</v>
      </c>
      <c r="Z20" s="109"/>
    </row>
    <row r="21" spans="1:26">
      <c r="A21" s="98" t="s">
        <v>35</v>
      </c>
      <c r="B21" s="308">
        <v>1</v>
      </c>
      <c r="C21" s="308">
        <v>4</v>
      </c>
      <c r="D21" s="308">
        <v>4</v>
      </c>
      <c r="E21" s="307">
        <v>4</v>
      </c>
      <c r="F21" s="306">
        <v>0</v>
      </c>
      <c r="G21" s="306">
        <v>0</v>
      </c>
      <c r="H21" s="113">
        <v>2</v>
      </c>
      <c r="I21" s="100">
        <v>2</v>
      </c>
      <c r="J21" s="101">
        <v>0</v>
      </c>
      <c r="K21" s="101"/>
      <c r="L21" s="101"/>
      <c r="M21" s="101"/>
      <c r="N21" s="102">
        <f t="shared" si="0"/>
        <v>17</v>
      </c>
      <c r="O21" s="103">
        <f t="shared" si="1"/>
        <v>73.421439060205586</v>
      </c>
      <c r="R21" s="110" t="s">
        <v>35</v>
      </c>
      <c r="S21" s="111">
        <v>23154</v>
      </c>
      <c r="T21" s="106">
        <f t="shared" si="3"/>
        <v>17</v>
      </c>
      <c r="U21" s="112">
        <v>0</v>
      </c>
      <c r="V21" s="108">
        <f t="shared" si="4"/>
        <v>73.421439060205586</v>
      </c>
      <c r="W21" s="96">
        <f t="shared" si="2"/>
        <v>0</v>
      </c>
      <c r="Z21" s="109"/>
    </row>
    <row r="22" spans="1:26">
      <c r="A22" s="98" t="s">
        <v>59</v>
      </c>
      <c r="B22" s="308">
        <v>1</v>
      </c>
      <c r="C22" s="308">
        <v>0</v>
      </c>
      <c r="D22" s="308">
        <v>1</v>
      </c>
      <c r="E22" s="307">
        <v>0</v>
      </c>
      <c r="F22" s="306">
        <v>0</v>
      </c>
      <c r="G22" s="306">
        <v>0</v>
      </c>
      <c r="H22" s="113">
        <v>2</v>
      </c>
      <c r="I22" s="100">
        <v>3</v>
      </c>
      <c r="J22" s="101">
        <v>0</v>
      </c>
      <c r="K22" s="101"/>
      <c r="L22" s="101"/>
      <c r="M22" s="101"/>
      <c r="N22" s="102">
        <f t="shared" si="0"/>
        <v>7</v>
      </c>
      <c r="O22" s="103">
        <f t="shared" si="1"/>
        <v>19.462284872244002</v>
      </c>
      <c r="R22" s="114" t="s">
        <v>59</v>
      </c>
      <c r="S22" s="111">
        <v>35967</v>
      </c>
      <c r="T22" s="106">
        <f t="shared" si="3"/>
        <v>7</v>
      </c>
      <c r="U22" s="112">
        <v>0</v>
      </c>
      <c r="V22" s="108">
        <f t="shared" si="4"/>
        <v>19.462284872244002</v>
      </c>
      <c r="W22" s="96">
        <f t="shared" si="2"/>
        <v>0</v>
      </c>
      <c r="Z22" s="109"/>
    </row>
    <row r="23" spans="1:26">
      <c r="A23" s="98" t="s">
        <v>60</v>
      </c>
      <c r="B23" s="308">
        <v>1</v>
      </c>
      <c r="C23" s="308">
        <v>1</v>
      </c>
      <c r="D23" s="308">
        <v>0</v>
      </c>
      <c r="E23" s="307">
        <v>1</v>
      </c>
      <c r="F23" s="306">
        <v>0</v>
      </c>
      <c r="G23" s="306">
        <v>2</v>
      </c>
      <c r="H23" s="113">
        <v>5</v>
      </c>
      <c r="I23" s="100">
        <v>2</v>
      </c>
      <c r="J23" s="101">
        <v>0</v>
      </c>
      <c r="K23" s="101"/>
      <c r="L23" s="101"/>
      <c r="M23" s="101"/>
      <c r="N23" s="102">
        <f t="shared" si="0"/>
        <v>12</v>
      </c>
      <c r="O23" s="103">
        <f t="shared" si="1"/>
        <v>26.520509193776519</v>
      </c>
      <c r="R23" s="114" t="s">
        <v>60</v>
      </c>
      <c r="S23" s="111">
        <v>45248</v>
      </c>
      <c r="T23" s="106">
        <f t="shared" si="3"/>
        <v>12</v>
      </c>
      <c r="U23" s="112">
        <v>0</v>
      </c>
      <c r="V23" s="108">
        <f t="shared" si="4"/>
        <v>26.520509193776519</v>
      </c>
      <c r="W23" s="96">
        <f t="shared" si="2"/>
        <v>0</v>
      </c>
      <c r="Z23" s="109"/>
    </row>
    <row r="24" spans="1:26">
      <c r="A24" s="98" t="s">
        <v>61</v>
      </c>
      <c r="B24" s="308">
        <v>0</v>
      </c>
      <c r="C24" s="308">
        <v>0</v>
      </c>
      <c r="D24" s="308">
        <v>0</v>
      </c>
      <c r="E24" s="307">
        <v>0</v>
      </c>
      <c r="F24" s="306">
        <v>1</v>
      </c>
      <c r="G24" s="306">
        <v>0</v>
      </c>
      <c r="H24" s="113">
        <v>1</v>
      </c>
      <c r="I24" s="100">
        <v>3</v>
      </c>
      <c r="J24" s="101">
        <v>0</v>
      </c>
      <c r="K24" s="101"/>
      <c r="L24" s="101"/>
      <c r="M24" s="101"/>
      <c r="N24" s="102">
        <f t="shared" si="0"/>
        <v>5</v>
      </c>
      <c r="O24" s="103">
        <f t="shared" si="1"/>
        <v>18.271514708569342</v>
      </c>
      <c r="R24" s="114" t="s">
        <v>61</v>
      </c>
      <c r="S24" s="111">
        <v>27365</v>
      </c>
      <c r="T24" s="106">
        <f t="shared" si="3"/>
        <v>5</v>
      </c>
      <c r="U24" s="112">
        <v>0</v>
      </c>
      <c r="V24" s="108">
        <f t="shared" si="4"/>
        <v>18.271514708569342</v>
      </c>
      <c r="W24" s="96">
        <f t="shared" si="2"/>
        <v>0</v>
      </c>
      <c r="Z24" s="109"/>
    </row>
    <row r="25" spans="1:26">
      <c r="A25" s="98" t="s">
        <v>62</v>
      </c>
      <c r="B25" s="308">
        <v>1</v>
      </c>
      <c r="C25" s="308">
        <v>3</v>
      </c>
      <c r="D25" s="308">
        <v>0</v>
      </c>
      <c r="E25" s="307">
        <v>0</v>
      </c>
      <c r="F25" s="306">
        <v>0</v>
      </c>
      <c r="G25" s="306">
        <v>3</v>
      </c>
      <c r="H25" s="113">
        <v>1</v>
      </c>
      <c r="I25" s="100">
        <v>0</v>
      </c>
      <c r="J25" s="101">
        <v>0</v>
      </c>
      <c r="K25" s="101"/>
      <c r="L25" s="101"/>
      <c r="M25" s="101"/>
      <c r="N25" s="102">
        <f t="shared" si="0"/>
        <v>8</v>
      </c>
      <c r="O25" s="103">
        <f t="shared" si="1"/>
        <v>32.820512820512818</v>
      </c>
      <c r="R25" s="114" t="s">
        <v>62</v>
      </c>
      <c r="S25" s="111">
        <v>24375</v>
      </c>
      <c r="T25" s="106">
        <f t="shared" si="3"/>
        <v>8</v>
      </c>
      <c r="U25" s="112">
        <v>0</v>
      </c>
      <c r="V25" s="108">
        <f t="shared" si="4"/>
        <v>32.820512820512818</v>
      </c>
      <c r="W25" s="96">
        <v>0</v>
      </c>
      <c r="Z25" s="109"/>
    </row>
    <row r="26" spans="1:26">
      <c r="A26" s="115" t="s">
        <v>63</v>
      </c>
      <c r="B26" s="308">
        <v>0</v>
      </c>
      <c r="C26" s="308">
        <v>1</v>
      </c>
      <c r="D26" s="308">
        <v>2</v>
      </c>
      <c r="E26" s="307">
        <v>0</v>
      </c>
      <c r="F26" s="306">
        <v>2</v>
      </c>
      <c r="G26" s="306">
        <v>3</v>
      </c>
      <c r="H26" s="113">
        <v>3</v>
      </c>
      <c r="I26" s="100">
        <v>6</v>
      </c>
      <c r="J26" s="116">
        <v>0</v>
      </c>
      <c r="K26" s="116"/>
      <c r="L26" s="116"/>
      <c r="M26" s="116"/>
      <c r="N26" s="102">
        <f t="shared" si="0"/>
        <v>17</v>
      </c>
      <c r="O26" s="117">
        <f t="shared" si="1"/>
        <v>73.310621415326239</v>
      </c>
      <c r="R26" s="118" t="s">
        <v>63</v>
      </c>
      <c r="S26" s="111">
        <v>23189</v>
      </c>
      <c r="T26" s="106">
        <f t="shared" si="3"/>
        <v>17</v>
      </c>
      <c r="U26" s="119">
        <v>0</v>
      </c>
      <c r="V26" s="108">
        <f t="shared" si="4"/>
        <v>73.310621415326239</v>
      </c>
      <c r="W26" s="96">
        <f t="shared" si="2"/>
        <v>0</v>
      </c>
      <c r="Z26" s="109"/>
    </row>
    <row r="27" spans="1:26" s="123" customFormat="1">
      <c r="A27" s="120" t="s">
        <v>64</v>
      </c>
      <c r="B27" s="121">
        <f t="shared" ref="B27:M27" si="5">SUM(B6:B26)</f>
        <v>48</v>
      </c>
      <c r="C27" s="121">
        <f t="shared" si="5"/>
        <v>51</v>
      </c>
      <c r="D27" s="121">
        <f t="shared" si="5"/>
        <v>62</v>
      </c>
      <c r="E27" s="121">
        <f t="shared" si="5"/>
        <v>65</v>
      </c>
      <c r="F27" s="121">
        <f t="shared" si="5"/>
        <v>26</v>
      </c>
      <c r="G27" s="121">
        <f t="shared" si="5"/>
        <v>86</v>
      </c>
      <c r="H27" s="121">
        <f t="shared" si="5"/>
        <v>120</v>
      </c>
      <c r="I27" s="121">
        <f t="shared" si="5"/>
        <v>121</v>
      </c>
      <c r="J27" s="121">
        <f t="shared" si="5"/>
        <v>0</v>
      </c>
      <c r="K27" s="121">
        <f t="shared" si="5"/>
        <v>0</v>
      </c>
      <c r="L27" s="121">
        <f t="shared" si="5"/>
        <v>0</v>
      </c>
      <c r="M27" s="121">
        <f t="shared" si="5"/>
        <v>0</v>
      </c>
      <c r="N27" s="121">
        <f>SUM(B27:M27)</f>
        <v>579</v>
      </c>
      <c r="O27" s="122">
        <f t="shared" si="1"/>
        <v>44.675477792275231</v>
      </c>
      <c r="R27" s="120" t="s">
        <v>64</v>
      </c>
      <c r="S27" s="121">
        <f>SUM(S6:S26)</f>
        <v>1296013</v>
      </c>
      <c r="T27" s="121">
        <f>SUM(T6:T26)</f>
        <v>579</v>
      </c>
      <c r="U27" s="121">
        <f>SUM(U6:U26)</f>
        <v>0</v>
      </c>
      <c r="V27" s="122">
        <f>T27*100000/S27</f>
        <v>44.675477792275231</v>
      </c>
      <c r="W27" s="122">
        <f>(U27/T27)*100</f>
        <v>0</v>
      </c>
    </row>
    <row r="28" spans="1:26" s="123" customFormat="1">
      <c r="A28" s="124"/>
      <c r="N28" s="72"/>
      <c r="S28" s="72" t="s">
        <v>5</v>
      </c>
      <c r="T28" s="125"/>
    </row>
    <row r="29" spans="1:26">
      <c r="S29" s="17" t="s">
        <v>5</v>
      </c>
    </row>
    <row r="30" spans="1:26">
      <c r="S30" s="17" t="s">
        <v>5</v>
      </c>
    </row>
    <row r="31" spans="1:26">
      <c r="S31" s="17" t="s">
        <v>5</v>
      </c>
    </row>
    <row r="32" spans="1:26">
      <c r="S32" s="17" t="s">
        <v>5</v>
      </c>
    </row>
    <row r="33" spans="19:19">
      <c r="S33" s="17" t="s">
        <v>5</v>
      </c>
    </row>
    <row r="34" spans="19:19">
      <c r="S34" s="17" t="s">
        <v>5</v>
      </c>
    </row>
    <row r="35" spans="19:19">
      <c r="S35" s="17" t="s">
        <v>5</v>
      </c>
    </row>
    <row r="36" spans="19:19">
      <c r="S36" s="17" t="s">
        <v>5</v>
      </c>
    </row>
    <row r="37" spans="19:19">
      <c r="S37" s="17" t="s">
        <v>5</v>
      </c>
    </row>
    <row r="38" spans="19:19">
      <c r="S38" s="17" t="s">
        <v>5</v>
      </c>
    </row>
    <row r="39" spans="19:19">
      <c r="S39" s="17" t="s">
        <v>5</v>
      </c>
    </row>
    <row r="40" spans="19:19">
      <c r="S40" s="17" t="s">
        <v>5</v>
      </c>
    </row>
    <row r="41" spans="19:19">
      <c r="S41" s="17" t="s">
        <v>5</v>
      </c>
    </row>
    <row r="42" spans="19:19">
      <c r="S42" s="17" t="s">
        <v>5</v>
      </c>
    </row>
    <row r="43" spans="19:19">
      <c r="S43" s="17" t="s">
        <v>5</v>
      </c>
    </row>
    <row r="44" spans="19:19">
      <c r="S44" s="17" t="s">
        <v>5</v>
      </c>
    </row>
    <row r="45" spans="19:19">
      <c r="S45" s="17" t="s">
        <v>5</v>
      </c>
    </row>
    <row r="46" spans="19:19">
      <c r="S46" s="17" t="s">
        <v>5</v>
      </c>
    </row>
    <row r="47" spans="19:19">
      <c r="S47" s="17" t="s">
        <v>5</v>
      </c>
    </row>
    <row r="48" spans="19:19">
      <c r="S48" s="17" t="s">
        <v>5</v>
      </c>
    </row>
    <row r="49" spans="19:19">
      <c r="S49" s="17" t="s">
        <v>5</v>
      </c>
    </row>
    <row r="50" spans="19:19">
      <c r="S50" s="17" t="s">
        <v>5</v>
      </c>
    </row>
    <row r="51" spans="19:19">
      <c r="S51" s="17" t="s">
        <v>5</v>
      </c>
    </row>
    <row r="52" spans="19:19">
      <c r="S52" s="17" t="s">
        <v>5</v>
      </c>
    </row>
    <row r="53" spans="19:19">
      <c r="S53" s="17" t="s">
        <v>5</v>
      </c>
    </row>
    <row r="54" spans="19:19">
      <c r="S54" s="17" t="s">
        <v>5</v>
      </c>
    </row>
    <row r="55" spans="19:19">
      <c r="S55" s="17" t="s">
        <v>5</v>
      </c>
    </row>
    <row r="56" spans="19:19">
      <c r="S56" s="17" t="s">
        <v>5</v>
      </c>
    </row>
    <row r="57" spans="19:19">
      <c r="S57" s="17" t="s">
        <v>5</v>
      </c>
    </row>
    <row r="58" spans="19:19">
      <c r="S58" s="17" t="s">
        <v>5</v>
      </c>
    </row>
    <row r="59" spans="19:19">
      <c r="S59" s="17" t="s">
        <v>5</v>
      </c>
    </row>
    <row r="60" spans="19:19">
      <c r="S60" s="17" t="s">
        <v>5</v>
      </c>
    </row>
    <row r="61" spans="19:19">
      <c r="S61" s="17" t="s">
        <v>5</v>
      </c>
    </row>
    <row r="62" spans="19:19">
      <c r="S62" s="17" t="s">
        <v>5</v>
      </c>
    </row>
    <row r="63" spans="19:19">
      <c r="S63" s="17" t="s">
        <v>5</v>
      </c>
    </row>
    <row r="64" spans="19:19">
      <c r="S64" s="17" t="s">
        <v>5</v>
      </c>
    </row>
    <row r="65" spans="19:19">
      <c r="S65" s="17" t="s">
        <v>5</v>
      </c>
    </row>
    <row r="66" spans="19:19">
      <c r="S66" s="17" t="s">
        <v>5</v>
      </c>
    </row>
    <row r="67" spans="19:19">
      <c r="S67" s="17" t="s">
        <v>5</v>
      </c>
    </row>
    <row r="68" spans="19:19">
      <c r="S68" s="17" t="s">
        <v>5</v>
      </c>
    </row>
    <row r="69" spans="19:19">
      <c r="S69" s="17" t="s">
        <v>5</v>
      </c>
    </row>
    <row r="70" spans="19:19">
      <c r="S70" s="17" t="s">
        <v>5</v>
      </c>
    </row>
    <row r="71" spans="19:19">
      <c r="S71" s="17" t="s">
        <v>5</v>
      </c>
    </row>
    <row r="72" spans="19:19">
      <c r="S72" s="17" t="s">
        <v>5</v>
      </c>
    </row>
    <row r="73" spans="19:19">
      <c r="S73" s="17" t="s">
        <v>5</v>
      </c>
    </row>
    <row r="74" spans="19:19">
      <c r="S74" s="17" t="s">
        <v>5</v>
      </c>
    </row>
    <row r="75" spans="19:19">
      <c r="S75" s="17" t="s">
        <v>5</v>
      </c>
    </row>
    <row r="76" spans="19:19">
      <c r="S76" s="17" t="s">
        <v>5</v>
      </c>
    </row>
    <row r="77" spans="19:19">
      <c r="S77" s="17" t="s">
        <v>5</v>
      </c>
    </row>
    <row r="78" spans="19:19">
      <c r="S78" s="17" t="s">
        <v>5</v>
      </c>
    </row>
    <row r="79" spans="19:19">
      <c r="S79" s="17" t="s">
        <v>5</v>
      </c>
    </row>
    <row r="80" spans="19:19">
      <c r="S80" s="17" t="s">
        <v>5</v>
      </c>
    </row>
    <row r="81" spans="19:19">
      <c r="S81" s="17" t="s">
        <v>5</v>
      </c>
    </row>
    <row r="82" spans="19:19">
      <c r="S82" s="17" t="s">
        <v>5</v>
      </c>
    </row>
    <row r="83" spans="19:19">
      <c r="S83" s="17" t="s">
        <v>5</v>
      </c>
    </row>
    <row r="84" spans="19:19">
      <c r="S84" s="17" t="s">
        <v>5</v>
      </c>
    </row>
    <row r="85" spans="19:19">
      <c r="S85" s="17" t="s">
        <v>5</v>
      </c>
    </row>
    <row r="86" spans="19:19">
      <c r="S86" s="17" t="s">
        <v>5</v>
      </c>
    </row>
    <row r="87" spans="19:19">
      <c r="S87" s="17" t="s">
        <v>5</v>
      </c>
    </row>
    <row r="88" spans="19:19">
      <c r="S88" s="17" t="s">
        <v>5</v>
      </c>
    </row>
    <row r="89" spans="19:19">
      <c r="S89" s="17" t="s">
        <v>5</v>
      </c>
    </row>
    <row r="90" spans="19:19">
      <c r="S90" s="17" t="s">
        <v>5</v>
      </c>
    </row>
    <row r="91" spans="19:19">
      <c r="S91" s="17" t="s">
        <v>5</v>
      </c>
    </row>
    <row r="92" spans="19:19">
      <c r="S92" s="17" t="s">
        <v>5</v>
      </c>
    </row>
    <row r="93" spans="19:19">
      <c r="S93" s="17" t="s">
        <v>5</v>
      </c>
    </row>
    <row r="94" spans="19:19">
      <c r="S94" s="17" t="s">
        <v>5</v>
      </c>
    </row>
    <row r="95" spans="19:19">
      <c r="S95" s="17" t="s">
        <v>5</v>
      </c>
    </row>
    <row r="96" spans="19:19">
      <c r="S96" s="17" t="s">
        <v>5</v>
      </c>
    </row>
    <row r="97" spans="19:19">
      <c r="S97" s="17" t="s">
        <v>5</v>
      </c>
    </row>
    <row r="98" spans="19:19">
      <c r="S98" s="17" t="s">
        <v>5</v>
      </c>
    </row>
    <row r="99" spans="19:19">
      <c r="S99" s="17" t="s">
        <v>5</v>
      </c>
    </row>
    <row r="100" spans="19:19">
      <c r="S100" s="17" t="s">
        <v>5</v>
      </c>
    </row>
    <row r="101" spans="19:19">
      <c r="S101" s="17" t="s">
        <v>5</v>
      </c>
    </row>
    <row r="102" spans="19:19">
      <c r="S102" s="17" t="s">
        <v>5</v>
      </c>
    </row>
    <row r="103" spans="19:19">
      <c r="S103" s="17" t="s">
        <v>5</v>
      </c>
    </row>
    <row r="104" spans="19:19">
      <c r="S104" s="17" t="s">
        <v>5</v>
      </c>
    </row>
    <row r="105" spans="19:19">
      <c r="S105" s="17" t="s">
        <v>5</v>
      </c>
    </row>
    <row r="106" spans="19:19">
      <c r="S106" s="17" t="s">
        <v>5</v>
      </c>
    </row>
    <row r="107" spans="19:19">
      <c r="S107" s="17" t="s">
        <v>5</v>
      </c>
    </row>
    <row r="108" spans="19:19">
      <c r="S108" s="17" t="s">
        <v>5</v>
      </c>
    </row>
    <row r="109" spans="19:19">
      <c r="S109" s="17" t="s">
        <v>5</v>
      </c>
    </row>
    <row r="110" spans="19:19">
      <c r="S110" s="17" t="s">
        <v>5</v>
      </c>
    </row>
    <row r="111" spans="19:19">
      <c r="S111" s="17" t="s">
        <v>5</v>
      </c>
    </row>
    <row r="112" spans="19:19">
      <c r="S112" s="17" t="s">
        <v>5</v>
      </c>
    </row>
    <row r="113" spans="19:19">
      <c r="S113" s="17" t="s">
        <v>5</v>
      </c>
    </row>
    <row r="114" spans="19:19">
      <c r="S114" s="17" t="s">
        <v>5</v>
      </c>
    </row>
    <row r="115" spans="19:19">
      <c r="S115" s="17" t="s">
        <v>5</v>
      </c>
    </row>
    <row r="116" spans="19:19">
      <c r="S116" s="17" t="s">
        <v>5</v>
      </c>
    </row>
    <row r="117" spans="19:19">
      <c r="S117" s="17" t="s">
        <v>5</v>
      </c>
    </row>
    <row r="118" spans="19:19">
      <c r="S118" s="17" t="s">
        <v>5</v>
      </c>
    </row>
    <row r="119" spans="19:19">
      <c r="S119" s="17" t="s">
        <v>5</v>
      </c>
    </row>
    <row r="120" spans="19:19">
      <c r="S120" s="17" t="s">
        <v>5</v>
      </c>
    </row>
    <row r="121" spans="19:19">
      <c r="S121" s="17" t="s">
        <v>5</v>
      </c>
    </row>
    <row r="122" spans="19:19">
      <c r="S122" s="17" t="s">
        <v>5</v>
      </c>
    </row>
    <row r="123" spans="19:19">
      <c r="S123" s="17" t="s">
        <v>5</v>
      </c>
    </row>
    <row r="124" spans="19:19">
      <c r="S124" s="17" t="s">
        <v>5</v>
      </c>
    </row>
    <row r="125" spans="19:19">
      <c r="S125" s="17" t="s">
        <v>5</v>
      </c>
    </row>
    <row r="126" spans="19:19">
      <c r="S126" s="17" t="s">
        <v>5</v>
      </c>
    </row>
    <row r="127" spans="19:19">
      <c r="S127" s="17" t="s">
        <v>5</v>
      </c>
    </row>
    <row r="128" spans="19:19">
      <c r="S128" s="17" t="s">
        <v>5</v>
      </c>
    </row>
    <row r="129" spans="19:19">
      <c r="S129" s="17" t="s">
        <v>5</v>
      </c>
    </row>
    <row r="130" spans="19:19">
      <c r="S130" s="17" t="s">
        <v>5</v>
      </c>
    </row>
    <row r="131" spans="19:19">
      <c r="S131" s="17" t="s">
        <v>5</v>
      </c>
    </row>
    <row r="132" spans="19:19">
      <c r="S132" s="17" t="s">
        <v>5</v>
      </c>
    </row>
    <row r="133" spans="19:19">
      <c r="S133" s="17" t="s">
        <v>5</v>
      </c>
    </row>
    <row r="134" spans="19:19">
      <c r="S134" s="17" t="s">
        <v>5</v>
      </c>
    </row>
    <row r="135" spans="19:19">
      <c r="S135" s="17" t="s">
        <v>5</v>
      </c>
    </row>
    <row r="136" spans="19:19">
      <c r="S136" s="17" t="s">
        <v>5</v>
      </c>
    </row>
    <row r="137" spans="19:19">
      <c r="S137" s="17" t="s">
        <v>5</v>
      </c>
    </row>
    <row r="138" spans="19:19">
      <c r="S138" s="17" t="s">
        <v>5</v>
      </c>
    </row>
    <row r="139" spans="19:19">
      <c r="S139" s="17" t="s">
        <v>5</v>
      </c>
    </row>
    <row r="140" spans="19:19">
      <c r="S140" s="17" t="s">
        <v>5</v>
      </c>
    </row>
    <row r="141" spans="19:19">
      <c r="S141" s="17" t="s">
        <v>5</v>
      </c>
    </row>
    <row r="142" spans="19:19">
      <c r="S142" s="17" t="s">
        <v>5</v>
      </c>
    </row>
    <row r="143" spans="19:19">
      <c r="S143" s="17" t="s">
        <v>5</v>
      </c>
    </row>
    <row r="144" spans="19:19">
      <c r="S144" s="17" t="s">
        <v>5</v>
      </c>
    </row>
    <row r="145" spans="19:19">
      <c r="S145" s="17" t="s">
        <v>5</v>
      </c>
    </row>
    <row r="146" spans="19:19">
      <c r="S146" s="17" t="s">
        <v>5</v>
      </c>
    </row>
    <row r="147" spans="19:19">
      <c r="S147" s="17" t="s">
        <v>5</v>
      </c>
    </row>
    <row r="148" spans="19:19">
      <c r="S148" s="17" t="s">
        <v>5</v>
      </c>
    </row>
    <row r="149" spans="19:19">
      <c r="S149" s="17" t="s">
        <v>5</v>
      </c>
    </row>
    <row r="150" spans="19:19">
      <c r="S150" s="17" t="s">
        <v>5</v>
      </c>
    </row>
    <row r="151" spans="19:19">
      <c r="S151" s="17" t="s">
        <v>5</v>
      </c>
    </row>
    <row r="152" spans="19:19">
      <c r="S152" s="17" t="s">
        <v>5</v>
      </c>
    </row>
    <row r="153" spans="19:19">
      <c r="S153" s="17" t="s">
        <v>5</v>
      </c>
    </row>
    <row r="154" spans="19:19">
      <c r="S154" s="17" t="s">
        <v>5</v>
      </c>
    </row>
    <row r="155" spans="19:19">
      <c r="S155" s="17" t="s">
        <v>5</v>
      </c>
    </row>
    <row r="156" spans="19:19">
      <c r="S156" s="17" t="s">
        <v>5</v>
      </c>
    </row>
    <row r="157" spans="19:19">
      <c r="S157" s="17" t="s">
        <v>5</v>
      </c>
    </row>
    <row r="158" spans="19:19">
      <c r="S158" s="17" t="s">
        <v>5</v>
      </c>
    </row>
    <row r="159" spans="19:19">
      <c r="S159" s="17" t="s">
        <v>5</v>
      </c>
    </row>
    <row r="160" spans="19:19">
      <c r="S160" s="17" t="s">
        <v>5</v>
      </c>
    </row>
    <row r="161" spans="19:19">
      <c r="S161" s="17" t="s">
        <v>5</v>
      </c>
    </row>
    <row r="162" spans="19:19">
      <c r="S162" s="17" t="s">
        <v>5</v>
      </c>
    </row>
    <row r="163" spans="19:19">
      <c r="S163" s="17" t="s">
        <v>5</v>
      </c>
    </row>
    <row r="164" spans="19:19">
      <c r="S164" s="17" t="s">
        <v>5</v>
      </c>
    </row>
    <row r="165" spans="19:19">
      <c r="S165" s="17" t="s">
        <v>5</v>
      </c>
    </row>
    <row r="166" spans="19:19">
      <c r="S166" s="17" t="s">
        <v>5</v>
      </c>
    </row>
    <row r="167" spans="19:19">
      <c r="S167" s="17" t="s">
        <v>5</v>
      </c>
    </row>
    <row r="168" spans="19:19">
      <c r="S168" s="17" t="s">
        <v>5</v>
      </c>
    </row>
    <row r="169" spans="19:19">
      <c r="S169" s="17" t="s">
        <v>5</v>
      </c>
    </row>
    <row r="170" spans="19:19">
      <c r="S170" s="17" t="s">
        <v>5</v>
      </c>
    </row>
    <row r="171" spans="19:19">
      <c r="S171" s="17" t="s">
        <v>5</v>
      </c>
    </row>
    <row r="172" spans="19:19">
      <c r="S172" s="17" t="s">
        <v>5</v>
      </c>
    </row>
    <row r="173" spans="19:19">
      <c r="S173" s="17" t="s">
        <v>5</v>
      </c>
    </row>
    <row r="174" spans="19:19">
      <c r="S174" s="17" t="s">
        <v>5</v>
      </c>
    </row>
    <row r="175" spans="19:19">
      <c r="S175" s="17" t="s">
        <v>5</v>
      </c>
    </row>
    <row r="176" spans="19:19">
      <c r="S176" s="17" t="s">
        <v>5</v>
      </c>
    </row>
    <row r="177" spans="19:19">
      <c r="S177" s="17" t="s">
        <v>5</v>
      </c>
    </row>
    <row r="178" spans="19:19">
      <c r="S178" s="17" t="s">
        <v>5</v>
      </c>
    </row>
    <row r="179" spans="19:19">
      <c r="S179" s="17" t="s">
        <v>5</v>
      </c>
    </row>
    <row r="180" spans="19:19">
      <c r="S180" s="17" t="s">
        <v>5</v>
      </c>
    </row>
    <row r="181" spans="19:19">
      <c r="S181" s="17" t="s">
        <v>5</v>
      </c>
    </row>
    <row r="182" spans="19:19">
      <c r="S182" s="17" t="s">
        <v>5</v>
      </c>
    </row>
    <row r="183" spans="19:19">
      <c r="S183" s="17" t="s">
        <v>5</v>
      </c>
    </row>
    <row r="184" spans="19:19">
      <c r="S184" s="17" t="s">
        <v>5</v>
      </c>
    </row>
    <row r="185" spans="19:19">
      <c r="S185" s="17" t="s">
        <v>5</v>
      </c>
    </row>
    <row r="186" spans="19:19">
      <c r="S186" s="17" t="s">
        <v>5</v>
      </c>
    </row>
    <row r="187" spans="19:19">
      <c r="S187" s="17" t="s">
        <v>5</v>
      </c>
    </row>
    <row r="188" spans="19:19">
      <c r="S188" s="17" t="s">
        <v>5</v>
      </c>
    </row>
    <row r="189" spans="19:19">
      <c r="S189" s="17" t="s">
        <v>5</v>
      </c>
    </row>
    <row r="190" spans="19:19">
      <c r="S190" s="17" t="s">
        <v>5</v>
      </c>
    </row>
    <row r="191" spans="19:19">
      <c r="S191" s="17" t="s">
        <v>5</v>
      </c>
    </row>
    <row r="192" spans="19:19">
      <c r="S192" s="17" t="s">
        <v>5</v>
      </c>
    </row>
    <row r="193" spans="19:19">
      <c r="S193" s="17" t="s">
        <v>5</v>
      </c>
    </row>
    <row r="194" spans="19:19">
      <c r="S194" s="17" t="s">
        <v>5</v>
      </c>
    </row>
    <row r="195" spans="19:19">
      <c r="S195" s="17" t="s">
        <v>5</v>
      </c>
    </row>
    <row r="196" spans="19:19">
      <c r="S196" s="17" t="s">
        <v>5</v>
      </c>
    </row>
    <row r="197" spans="19:19">
      <c r="S197" s="17" t="s">
        <v>5</v>
      </c>
    </row>
    <row r="198" spans="19:19">
      <c r="S198" s="17" t="s">
        <v>5</v>
      </c>
    </row>
    <row r="199" spans="19:19">
      <c r="S199" s="17" t="s">
        <v>5</v>
      </c>
    </row>
    <row r="200" spans="19:19">
      <c r="S200" s="17" t="s">
        <v>5</v>
      </c>
    </row>
    <row r="201" spans="19:19">
      <c r="S201" s="17" t="s">
        <v>5</v>
      </c>
    </row>
    <row r="202" spans="19:19">
      <c r="S202" s="17" t="s">
        <v>5</v>
      </c>
    </row>
    <row r="203" spans="19:19">
      <c r="S203" s="17" t="s">
        <v>5</v>
      </c>
    </row>
    <row r="204" spans="19:19">
      <c r="S204" s="17" t="s">
        <v>5</v>
      </c>
    </row>
    <row r="205" spans="19:19">
      <c r="S205" s="17" t="s">
        <v>5</v>
      </c>
    </row>
    <row r="206" spans="19:19">
      <c r="S206" s="17" t="s">
        <v>5</v>
      </c>
    </row>
    <row r="207" spans="19:19">
      <c r="S207" s="17" t="s">
        <v>5</v>
      </c>
    </row>
    <row r="208" spans="19:19">
      <c r="S208" s="17" t="s">
        <v>5</v>
      </c>
    </row>
    <row r="209" spans="19:19">
      <c r="S209" s="17" t="s">
        <v>5</v>
      </c>
    </row>
    <row r="210" spans="19:19">
      <c r="S210" s="17" t="s">
        <v>5</v>
      </c>
    </row>
    <row r="211" spans="19:19">
      <c r="S211" s="17" t="s">
        <v>5</v>
      </c>
    </row>
    <row r="212" spans="19:19">
      <c r="S212" s="17" t="s">
        <v>5</v>
      </c>
    </row>
    <row r="213" spans="19:19">
      <c r="S213" s="17" t="s">
        <v>5</v>
      </c>
    </row>
    <row r="214" spans="19:19">
      <c r="S214" s="17" t="s">
        <v>5</v>
      </c>
    </row>
    <row r="215" spans="19:19">
      <c r="S215" s="17" t="s">
        <v>5</v>
      </c>
    </row>
    <row r="216" spans="19:19">
      <c r="S216" s="17" t="s">
        <v>5</v>
      </c>
    </row>
    <row r="217" spans="19:19">
      <c r="S217" s="17" t="s">
        <v>5</v>
      </c>
    </row>
    <row r="218" spans="19:19">
      <c r="S218" s="17" t="s">
        <v>5</v>
      </c>
    </row>
    <row r="219" spans="19:19">
      <c r="S219" s="17" t="s">
        <v>5</v>
      </c>
    </row>
    <row r="220" spans="19:19">
      <c r="S220" s="17" t="s">
        <v>5</v>
      </c>
    </row>
    <row r="221" spans="19:19">
      <c r="S221" s="17" t="s">
        <v>5</v>
      </c>
    </row>
    <row r="222" spans="19:19">
      <c r="S222" s="17" t="s">
        <v>5</v>
      </c>
    </row>
    <row r="223" spans="19:19">
      <c r="S223" s="17" t="s">
        <v>5</v>
      </c>
    </row>
    <row r="224" spans="19:19">
      <c r="S224" s="17" t="s">
        <v>5</v>
      </c>
    </row>
    <row r="225" spans="19:19">
      <c r="S225" s="17" t="s">
        <v>5</v>
      </c>
    </row>
    <row r="226" spans="19:19">
      <c r="S226" s="17" t="s">
        <v>5</v>
      </c>
    </row>
    <row r="227" spans="19:19">
      <c r="S227" s="17" t="s">
        <v>5</v>
      </c>
    </row>
    <row r="228" spans="19:19">
      <c r="S228" s="17" t="s">
        <v>5</v>
      </c>
    </row>
    <row r="229" spans="19:19">
      <c r="S229" s="17" t="s">
        <v>5</v>
      </c>
    </row>
    <row r="230" spans="19:19">
      <c r="S230" s="17" t="s">
        <v>5</v>
      </c>
    </row>
    <row r="231" spans="19:19">
      <c r="S231" s="17" t="s">
        <v>5</v>
      </c>
    </row>
    <row r="232" spans="19:19">
      <c r="S232" s="17" t="s">
        <v>5</v>
      </c>
    </row>
    <row r="233" spans="19:19">
      <c r="S233" s="17" t="s">
        <v>5</v>
      </c>
    </row>
    <row r="234" spans="19:19">
      <c r="S234" s="17" t="s">
        <v>5</v>
      </c>
    </row>
    <row r="235" spans="19:19">
      <c r="S235" s="17" t="s">
        <v>5</v>
      </c>
    </row>
    <row r="236" spans="19:19">
      <c r="S236" s="17" t="s">
        <v>5</v>
      </c>
    </row>
    <row r="237" spans="19:19">
      <c r="S237" s="17" t="s">
        <v>5</v>
      </c>
    </row>
    <row r="238" spans="19:19">
      <c r="S238" s="17" t="s">
        <v>5</v>
      </c>
    </row>
    <row r="239" spans="19:19">
      <c r="S239" s="17" t="s">
        <v>5</v>
      </c>
    </row>
    <row r="240" spans="19:19">
      <c r="S240" s="17" t="s">
        <v>5</v>
      </c>
    </row>
    <row r="241" spans="19:19">
      <c r="S241" s="17" t="s">
        <v>5</v>
      </c>
    </row>
    <row r="242" spans="19:19">
      <c r="S242" s="17" t="s">
        <v>5</v>
      </c>
    </row>
    <row r="243" spans="19:19">
      <c r="S243" s="17" t="s">
        <v>5</v>
      </c>
    </row>
    <row r="244" spans="19:19">
      <c r="S244" s="17" t="s">
        <v>5</v>
      </c>
    </row>
    <row r="245" spans="19:19">
      <c r="S245" s="17" t="s">
        <v>5</v>
      </c>
    </row>
    <row r="246" spans="19:19">
      <c r="S246" s="17" t="s">
        <v>5</v>
      </c>
    </row>
    <row r="247" spans="19:19">
      <c r="S247" s="17" t="s">
        <v>5</v>
      </c>
    </row>
    <row r="248" spans="19:19">
      <c r="S248" s="17" t="s">
        <v>5</v>
      </c>
    </row>
    <row r="249" spans="19:19">
      <c r="S249" s="17" t="s">
        <v>5</v>
      </c>
    </row>
    <row r="250" spans="19:19">
      <c r="S250" s="17" t="s">
        <v>5</v>
      </c>
    </row>
    <row r="251" spans="19:19">
      <c r="S251" s="17" t="s">
        <v>5</v>
      </c>
    </row>
    <row r="252" spans="19:19">
      <c r="S252" s="17" t="s">
        <v>5</v>
      </c>
    </row>
    <row r="253" spans="19:19">
      <c r="S253" s="17" t="s">
        <v>5</v>
      </c>
    </row>
    <row r="254" spans="19:19">
      <c r="S254" s="17" t="s">
        <v>5</v>
      </c>
    </row>
    <row r="255" spans="19:19">
      <c r="S255" s="17" t="s">
        <v>5</v>
      </c>
    </row>
    <row r="256" spans="19:19">
      <c r="S256" s="17" t="s">
        <v>5</v>
      </c>
    </row>
    <row r="257" spans="19:19">
      <c r="S257" s="17" t="s">
        <v>5</v>
      </c>
    </row>
    <row r="258" spans="19:19">
      <c r="S258" s="17" t="s">
        <v>5</v>
      </c>
    </row>
    <row r="259" spans="19:19">
      <c r="S259" s="17" t="s">
        <v>5</v>
      </c>
    </row>
    <row r="260" spans="19:19">
      <c r="S260" s="17" t="s">
        <v>5</v>
      </c>
    </row>
    <row r="261" spans="19:19">
      <c r="S261" s="17" t="s">
        <v>5</v>
      </c>
    </row>
    <row r="262" spans="19:19">
      <c r="S262" s="17" t="s">
        <v>5</v>
      </c>
    </row>
    <row r="263" spans="19:19">
      <c r="S263" s="17" t="s">
        <v>5</v>
      </c>
    </row>
    <row r="264" spans="19:19">
      <c r="S264" s="17" t="s">
        <v>5</v>
      </c>
    </row>
    <row r="265" spans="19:19">
      <c r="S265" s="17" t="s">
        <v>5</v>
      </c>
    </row>
    <row r="266" spans="19:19">
      <c r="S266" s="17" t="s">
        <v>5</v>
      </c>
    </row>
    <row r="267" spans="19:19">
      <c r="S267" s="17" t="s">
        <v>5</v>
      </c>
    </row>
    <row r="268" spans="19:19">
      <c r="S268" s="17" t="s">
        <v>5</v>
      </c>
    </row>
    <row r="269" spans="19:19">
      <c r="S269" s="17" t="s">
        <v>5</v>
      </c>
    </row>
    <row r="270" spans="19:19">
      <c r="S270" s="17" t="s">
        <v>5</v>
      </c>
    </row>
    <row r="271" spans="19:19">
      <c r="S271" s="17" t="s">
        <v>5</v>
      </c>
    </row>
    <row r="272" spans="19:19">
      <c r="S272" s="17" t="s">
        <v>5</v>
      </c>
    </row>
    <row r="273" spans="19:19">
      <c r="S273" s="17" t="s">
        <v>5</v>
      </c>
    </row>
    <row r="274" spans="19:19">
      <c r="S274" s="17" t="s">
        <v>5</v>
      </c>
    </row>
    <row r="275" spans="19:19">
      <c r="S275" s="17" t="s">
        <v>5</v>
      </c>
    </row>
    <row r="276" spans="19:19">
      <c r="S276" s="17" t="s">
        <v>5</v>
      </c>
    </row>
    <row r="277" spans="19:19">
      <c r="S277" s="17" t="s">
        <v>5</v>
      </c>
    </row>
    <row r="278" spans="19:19">
      <c r="S278" s="17" t="s">
        <v>5</v>
      </c>
    </row>
    <row r="279" spans="19:19">
      <c r="S279" s="17" t="s">
        <v>5</v>
      </c>
    </row>
    <row r="280" spans="19:19">
      <c r="S280" s="17" t="s">
        <v>5</v>
      </c>
    </row>
    <row r="281" spans="19:19">
      <c r="S281" s="17" t="s">
        <v>5</v>
      </c>
    </row>
    <row r="282" spans="19:19">
      <c r="S282" s="17" t="s">
        <v>5</v>
      </c>
    </row>
    <row r="283" spans="19:19">
      <c r="S283" s="17" t="s">
        <v>5</v>
      </c>
    </row>
    <row r="284" spans="19:19">
      <c r="S284" s="17" t="s">
        <v>5</v>
      </c>
    </row>
    <row r="285" spans="19:19">
      <c r="S285" s="17" t="s">
        <v>5</v>
      </c>
    </row>
    <row r="286" spans="19:19">
      <c r="S286" s="17" t="s">
        <v>5</v>
      </c>
    </row>
    <row r="287" spans="19:19">
      <c r="S287" s="17" t="s">
        <v>5</v>
      </c>
    </row>
    <row r="288" spans="19:19">
      <c r="S288" s="17" t="s">
        <v>5</v>
      </c>
    </row>
    <row r="289" spans="19:19">
      <c r="S289" s="17" t="s">
        <v>5</v>
      </c>
    </row>
    <row r="290" spans="19:19">
      <c r="S290" s="17" t="s">
        <v>5</v>
      </c>
    </row>
    <row r="291" spans="19:19">
      <c r="S291" s="17" t="s">
        <v>5</v>
      </c>
    </row>
    <row r="292" spans="19:19">
      <c r="S292" s="17" t="s">
        <v>5</v>
      </c>
    </row>
    <row r="293" spans="19:19">
      <c r="S293" s="17" t="s">
        <v>5</v>
      </c>
    </row>
    <row r="294" spans="19:19">
      <c r="S294" s="17" t="s">
        <v>5</v>
      </c>
    </row>
    <row r="295" spans="19:19">
      <c r="S295" s="17" t="s">
        <v>5</v>
      </c>
    </row>
    <row r="296" spans="19:19">
      <c r="S296" s="17" t="s">
        <v>5</v>
      </c>
    </row>
    <row r="297" spans="19:19">
      <c r="S297" s="17" t="s">
        <v>5</v>
      </c>
    </row>
    <row r="298" spans="19:19">
      <c r="S298" s="17" t="s">
        <v>5</v>
      </c>
    </row>
    <row r="299" spans="19:19">
      <c r="S299" s="17" t="s">
        <v>5</v>
      </c>
    </row>
    <row r="300" spans="19:19">
      <c r="S300" s="17" t="s">
        <v>5</v>
      </c>
    </row>
    <row r="301" spans="19:19">
      <c r="S301" s="17" t="s">
        <v>5</v>
      </c>
    </row>
    <row r="302" spans="19:19">
      <c r="S302" s="17" t="s">
        <v>5</v>
      </c>
    </row>
    <row r="303" spans="19:19">
      <c r="S303" s="17" t="s">
        <v>5</v>
      </c>
    </row>
    <row r="304" spans="19:19">
      <c r="S304" s="17" t="s">
        <v>5</v>
      </c>
    </row>
    <row r="305" spans="19:19">
      <c r="S305" s="17" t="s">
        <v>5</v>
      </c>
    </row>
    <row r="306" spans="19:19">
      <c r="S306" s="17" t="s">
        <v>5</v>
      </c>
    </row>
    <row r="307" spans="19:19">
      <c r="S307" s="17" t="s">
        <v>5</v>
      </c>
    </row>
    <row r="308" spans="19:19">
      <c r="S308" s="17" t="s">
        <v>5</v>
      </c>
    </row>
    <row r="309" spans="19:19">
      <c r="S309" s="17" t="s">
        <v>5</v>
      </c>
    </row>
    <row r="310" spans="19:19">
      <c r="S310" s="17" t="s">
        <v>5</v>
      </c>
    </row>
    <row r="311" spans="19:19">
      <c r="S311" s="17" t="s">
        <v>5</v>
      </c>
    </row>
    <row r="312" spans="19:19">
      <c r="S312" s="17" t="s">
        <v>5</v>
      </c>
    </row>
    <row r="313" spans="19:19">
      <c r="S313" s="17" t="s">
        <v>5</v>
      </c>
    </row>
    <row r="314" spans="19:19">
      <c r="S314" s="17" t="s">
        <v>5</v>
      </c>
    </row>
    <row r="315" spans="19:19">
      <c r="S315" s="17" t="s">
        <v>5</v>
      </c>
    </row>
    <row r="316" spans="19:19">
      <c r="S316" s="17" t="s">
        <v>5</v>
      </c>
    </row>
    <row r="317" spans="19:19">
      <c r="S317" s="17" t="s">
        <v>5</v>
      </c>
    </row>
    <row r="318" spans="19:19">
      <c r="S318" s="17" t="s">
        <v>5</v>
      </c>
    </row>
    <row r="319" spans="19:19">
      <c r="S319" s="17" t="s">
        <v>5</v>
      </c>
    </row>
    <row r="320" spans="19:19">
      <c r="S320" s="17" t="s">
        <v>5</v>
      </c>
    </row>
    <row r="321" spans="19:19">
      <c r="S321" s="17" t="s">
        <v>5</v>
      </c>
    </row>
    <row r="322" spans="19:19">
      <c r="S322" s="17" t="s">
        <v>5</v>
      </c>
    </row>
    <row r="323" spans="19:19">
      <c r="S323" s="17" t="s">
        <v>5</v>
      </c>
    </row>
    <row r="324" spans="19:19">
      <c r="S324" s="17" t="s">
        <v>5</v>
      </c>
    </row>
    <row r="325" spans="19:19">
      <c r="S325" s="17" t="s">
        <v>5</v>
      </c>
    </row>
    <row r="326" spans="19:19">
      <c r="S326" s="17" t="s">
        <v>5</v>
      </c>
    </row>
    <row r="327" spans="19:19">
      <c r="S327" s="17" t="s">
        <v>5</v>
      </c>
    </row>
    <row r="328" spans="19:19">
      <c r="S328" s="17" t="s">
        <v>5</v>
      </c>
    </row>
    <row r="329" spans="19:19">
      <c r="S329" s="17" t="s">
        <v>5</v>
      </c>
    </row>
    <row r="330" spans="19:19">
      <c r="S330" s="17" t="s">
        <v>5</v>
      </c>
    </row>
    <row r="331" spans="19:19">
      <c r="S331" s="17" t="s">
        <v>5</v>
      </c>
    </row>
    <row r="332" spans="19:19">
      <c r="S332" s="17" t="s">
        <v>5</v>
      </c>
    </row>
    <row r="333" spans="19:19">
      <c r="S333" s="17" t="s">
        <v>5</v>
      </c>
    </row>
    <row r="334" spans="19:19">
      <c r="S334" s="17" t="s">
        <v>5</v>
      </c>
    </row>
    <row r="335" spans="19:19">
      <c r="S335" s="17" t="s">
        <v>5</v>
      </c>
    </row>
    <row r="336" spans="19:19">
      <c r="S336" s="17" t="s">
        <v>5</v>
      </c>
    </row>
    <row r="337" spans="19:19">
      <c r="S337" s="17" t="s">
        <v>5</v>
      </c>
    </row>
    <row r="338" spans="19:19">
      <c r="S338" s="17" t="s">
        <v>5</v>
      </c>
    </row>
    <row r="339" spans="19:19">
      <c r="S339" s="17" t="s">
        <v>5</v>
      </c>
    </row>
    <row r="340" spans="19:19">
      <c r="S340" s="17" t="s">
        <v>5</v>
      </c>
    </row>
    <row r="341" spans="19:19">
      <c r="S341" s="17" t="s">
        <v>5</v>
      </c>
    </row>
    <row r="342" spans="19:19">
      <c r="S342" s="17" t="s">
        <v>5</v>
      </c>
    </row>
    <row r="343" spans="19:19">
      <c r="S343" s="17" t="s">
        <v>5</v>
      </c>
    </row>
    <row r="344" spans="19:19">
      <c r="S344" s="17" t="s">
        <v>5</v>
      </c>
    </row>
    <row r="345" spans="19:19">
      <c r="S345" s="17" t="s">
        <v>5</v>
      </c>
    </row>
    <row r="346" spans="19:19">
      <c r="S346" s="17" t="s">
        <v>5</v>
      </c>
    </row>
    <row r="347" spans="19:19">
      <c r="S347" s="17" t="s">
        <v>5</v>
      </c>
    </row>
    <row r="348" spans="19:19">
      <c r="S348" s="17" t="s">
        <v>5</v>
      </c>
    </row>
    <row r="349" spans="19:19">
      <c r="S349" s="17" t="s">
        <v>5</v>
      </c>
    </row>
    <row r="350" spans="19:19">
      <c r="S350" s="17" t="s">
        <v>5</v>
      </c>
    </row>
    <row r="351" spans="19:19">
      <c r="S351" s="17" t="s">
        <v>5</v>
      </c>
    </row>
    <row r="352" spans="19:19">
      <c r="S352" s="17" t="s">
        <v>5</v>
      </c>
    </row>
    <row r="353" spans="19:19">
      <c r="S353" s="17" t="s">
        <v>5</v>
      </c>
    </row>
    <row r="354" spans="19:19">
      <c r="S354" s="17" t="s">
        <v>5</v>
      </c>
    </row>
    <row r="355" spans="19:19">
      <c r="S355" s="17" t="s">
        <v>5</v>
      </c>
    </row>
    <row r="356" spans="19:19">
      <c r="S356" s="17" t="s">
        <v>5</v>
      </c>
    </row>
    <row r="357" spans="19:19">
      <c r="S357" s="17" t="s">
        <v>5</v>
      </c>
    </row>
    <row r="358" spans="19:19">
      <c r="S358" s="17" t="s">
        <v>5</v>
      </c>
    </row>
    <row r="359" spans="19:19">
      <c r="S359" s="17" t="s">
        <v>5</v>
      </c>
    </row>
    <row r="360" spans="19:19">
      <c r="S360" s="17" t="s">
        <v>5</v>
      </c>
    </row>
    <row r="361" spans="19:19">
      <c r="S361" s="17" t="s">
        <v>5</v>
      </c>
    </row>
    <row r="362" spans="19:19">
      <c r="S362" s="17" t="s">
        <v>5</v>
      </c>
    </row>
    <row r="363" spans="19:19">
      <c r="S363" s="17" t="s">
        <v>5</v>
      </c>
    </row>
    <row r="364" spans="19:19">
      <c r="S364" s="17" t="s">
        <v>5</v>
      </c>
    </row>
    <row r="365" spans="19:19">
      <c r="S365" s="17" t="s">
        <v>5</v>
      </c>
    </row>
    <row r="366" spans="19:19">
      <c r="S366" s="17" t="s">
        <v>5</v>
      </c>
    </row>
    <row r="367" spans="19:19">
      <c r="S367" s="17" t="s">
        <v>5</v>
      </c>
    </row>
    <row r="368" spans="19:19">
      <c r="S368" s="17" t="s">
        <v>5</v>
      </c>
    </row>
    <row r="369" spans="19:19">
      <c r="S369" s="17" t="s">
        <v>5</v>
      </c>
    </row>
    <row r="370" spans="19:19">
      <c r="S370" s="17" t="s">
        <v>5</v>
      </c>
    </row>
    <row r="371" spans="19:19">
      <c r="S371" s="17" t="s">
        <v>5</v>
      </c>
    </row>
    <row r="372" spans="19:19">
      <c r="S372" s="17" t="s">
        <v>5</v>
      </c>
    </row>
    <row r="373" spans="19:19">
      <c r="S373" s="17" t="s">
        <v>5</v>
      </c>
    </row>
    <row r="374" spans="19:19">
      <c r="S374" s="17" t="s">
        <v>5</v>
      </c>
    </row>
    <row r="375" spans="19:19">
      <c r="S375" s="17" t="s">
        <v>5</v>
      </c>
    </row>
    <row r="376" spans="19:19">
      <c r="S376" s="17" t="s">
        <v>5</v>
      </c>
    </row>
    <row r="377" spans="19:19">
      <c r="S377" s="17" t="s">
        <v>5</v>
      </c>
    </row>
    <row r="378" spans="19:19">
      <c r="S378" s="17" t="s">
        <v>5</v>
      </c>
    </row>
    <row r="379" spans="19:19">
      <c r="S379" s="17" t="s">
        <v>5</v>
      </c>
    </row>
    <row r="380" spans="19:19">
      <c r="S380" s="17" t="s">
        <v>5</v>
      </c>
    </row>
    <row r="381" spans="19:19">
      <c r="S381" s="17" t="s">
        <v>5</v>
      </c>
    </row>
    <row r="382" spans="19:19">
      <c r="S382" s="17" t="s">
        <v>5</v>
      </c>
    </row>
    <row r="383" spans="19:19">
      <c r="S383" s="17" t="s">
        <v>5</v>
      </c>
    </row>
    <row r="384" spans="19:19">
      <c r="S384" s="17" t="s">
        <v>5</v>
      </c>
    </row>
    <row r="385" spans="19:19">
      <c r="S385" s="17" t="s">
        <v>5</v>
      </c>
    </row>
    <row r="386" spans="19:19">
      <c r="S386" s="17" t="s">
        <v>5</v>
      </c>
    </row>
    <row r="387" spans="19:19">
      <c r="S387" s="17" t="s">
        <v>5</v>
      </c>
    </row>
    <row r="388" spans="19:19">
      <c r="S388" s="17" t="s">
        <v>5</v>
      </c>
    </row>
    <row r="389" spans="19:19">
      <c r="S389" s="17" t="s">
        <v>5</v>
      </c>
    </row>
    <row r="390" spans="19:19">
      <c r="S390" s="17" t="s">
        <v>5</v>
      </c>
    </row>
    <row r="391" spans="19:19">
      <c r="S391" s="17" t="s">
        <v>5</v>
      </c>
    </row>
    <row r="392" spans="19:19">
      <c r="S392" s="17" t="s">
        <v>5</v>
      </c>
    </row>
    <row r="393" spans="19:19">
      <c r="S393" s="17" t="s">
        <v>5</v>
      </c>
    </row>
    <row r="394" spans="19:19">
      <c r="S394" s="17" t="s">
        <v>5</v>
      </c>
    </row>
    <row r="395" spans="19:19">
      <c r="S395" s="17" t="s">
        <v>5</v>
      </c>
    </row>
    <row r="396" spans="19:19">
      <c r="S396" s="17" t="s">
        <v>5</v>
      </c>
    </row>
    <row r="397" spans="19:19">
      <c r="S397" s="17" t="s">
        <v>5</v>
      </c>
    </row>
    <row r="398" spans="19:19">
      <c r="S398" s="17" t="s">
        <v>5</v>
      </c>
    </row>
    <row r="399" spans="19:19">
      <c r="S399" s="17" t="s">
        <v>5</v>
      </c>
    </row>
    <row r="400" spans="19:19">
      <c r="S400" s="17" t="s">
        <v>5</v>
      </c>
    </row>
    <row r="401" spans="19:19">
      <c r="S401" s="17" t="s">
        <v>5</v>
      </c>
    </row>
    <row r="402" spans="19:19">
      <c r="S402" s="17" t="s">
        <v>5</v>
      </c>
    </row>
    <row r="403" spans="19:19">
      <c r="S403" s="17" t="s">
        <v>5</v>
      </c>
    </row>
    <row r="404" spans="19:19">
      <c r="S404" s="17" t="s">
        <v>5</v>
      </c>
    </row>
    <row r="405" spans="19:19">
      <c r="S405" s="17" t="s">
        <v>5</v>
      </c>
    </row>
    <row r="406" spans="19:19">
      <c r="S406" s="17" t="s">
        <v>5</v>
      </c>
    </row>
    <row r="407" spans="19:19">
      <c r="S407" s="17" t="s">
        <v>5</v>
      </c>
    </row>
    <row r="408" spans="19:19">
      <c r="S408" s="17" t="s">
        <v>5</v>
      </c>
    </row>
    <row r="409" spans="19:19">
      <c r="S409" s="17" t="s">
        <v>5</v>
      </c>
    </row>
    <row r="410" spans="19:19">
      <c r="S410" s="17" t="s">
        <v>5</v>
      </c>
    </row>
    <row r="411" spans="19:19">
      <c r="S411" s="17" t="s">
        <v>5</v>
      </c>
    </row>
    <row r="412" spans="19:19">
      <c r="S412" s="17" t="s">
        <v>5</v>
      </c>
    </row>
    <row r="413" spans="19:19">
      <c r="S413" s="17" t="s">
        <v>5</v>
      </c>
    </row>
    <row r="414" spans="19:19">
      <c r="S414" s="17" t="s">
        <v>5</v>
      </c>
    </row>
    <row r="415" spans="19:19">
      <c r="S415" s="17" t="s">
        <v>5</v>
      </c>
    </row>
    <row r="416" spans="19:19">
      <c r="S416" s="17" t="s">
        <v>5</v>
      </c>
    </row>
    <row r="417" spans="19:19">
      <c r="S417" s="17" t="s">
        <v>5</v>
      </c>
    </row>
    <row r="418" spans="19:19">
      <c r="S418" s="17" t="s">
        <v>5</v>
      </c>
    </row>
    <row r="419" spans="19:19">
      <c r="S419" s="17" t="s">
        <v>5</v>
      </c>
    </row>
    <row r="420" spans="19:19">
      <c r="S420" s="17" t="s">
        <v>5</v>
      </c>
    </row>
    <row r="421" spans="19:19">
      <c r="S421" s="17" t="s">
        <v>5</v>
      </c>
    </row>
    <row r="422" spans="19:19">
      <c r="S422" s="17" t="s">
        <v>5</v>
      </c>
    </row>
    <row r="423" spans="19:19">
      <c r="S423" s="17" t="s">
        <v>5</v>
      </c>
    </row>
    <row r="424" spans="19:19">
      <c r="S424" s="17" t="s">
        <v>5</v>
      </c>
    </row>
    <row r="425" spans="19:19">
      <c r="S425" s="17" t="s">
        <v>5</v>
      </c>
    </row>
    <row r="426" spans="19:19">
      <c r="S426" s="17" t="s">
        <v>5</v>
      </c>
    </row>
    <row r="427" spans="19:19">
      <c r="S427" s="17" t="s">
        <v>5</v>
      </c>
    </row>
    <row r="428" spans="19:19">
      <c r="S428" s="17" t="s">
        <v>5</v>
      </c>
    </row>
    <row r="429" spans="19:19">
      <c r="S429" s="17" t="s">
        <v>5</v>
      </c>
    </row>
    <row r="430" spans="19:19">
      <c r="S430" s="17" t="s">
        <v>5</v>
      </c>
    </row>
    <row r="431" spans="19:19">
      <c r="S431" s="17" t="s">
        <v>5</v>
      </c>
    </row>
    <row r="432" spans="19:19">
      <c r="S432" s="17" t="s">
        <v>5</v>
      </c>
    </row>
    <row r="433" spans="19:19">
      <c r="S433" s="17" t="s">
        <v>5</v>
      </c>
    </row>
    <row r="434" spans="19:19">
      <c r="S434" s="17" t="s">
        <v>5</v>
      </c>
    </row>
    <row r="435" spans="19:19">
      <c r="S435" s="17" t="s">
        <v>5</v>
      </c>
    </row>
    <row r="436" spans="19:19">
      <c r="S436" s="17" t="s">
        <v>5</v>
      </c>
    </row>
    <row r="437" spans="19:19">
      <c r="S437" s="17" t="s">
        <v>5</v>
      </c>
    </row>
    <row r="438" spans="19:19">
      <c r="S438" s="17" t="s">
        <v>5</v>
      </c>
    </row>
    <row r="439" spans="19:19">
      <c r="S439" s="17" t="s">
        <v>5</v>
      </c>
    </row>
    <row r="440" spans="19:19">
      <c r="S440" s="17" t="s">
        <v>5</v>
      </c>
    </row>
    <row r="441" spans="19:19">
      <c r="S441" s="17" t="s">
        <v>5</v>
      </c>
    </row>
    <row r="442" spans="19:19">
      <c r="S442" s="17" t="s">
        <v>5</v>
      </c>
    </row>
    <row r="443" spans="19:19">
      <c r="S443" s="17" t="s">
        <v>5</v>
      </c>
    </row>
    <row r="444" spans="19:19">
      <c r="S444" s="17" t="s">
        <v>5</v>
      </c>
    </row>
    <row r="445" spans="19:19">
      <c r="S445" s="17" t="s">
        <v>5</v>
      </c>
    </row>
    <row r="446" spans="19:19">
      <c r="S446" s="17" t="s">
        <v>5</v>
      </c>
    </row>
    <row r="447" spans="19:19">
      <c r="S447" s="17" t="s">
        <v>5</v>
      </c>
    </row>
    <row r="448" spans="19:19">
      <c r="S448" s="17" t="s">
        <v>5</v>
      </c>
    </row>
    <row r="449" spans="19:19">
      <c r="S449" s="17" t="s">
        <v>5</v>
      </c>
    </row>
    <row r="450" spans="19:19">
      <c r="S450" s="17" t="s">
        <v>5</v>
      </c>
    </row>
    <row r="451" spans="19:19">
      <c r="S451" s="17" t="s">
        <v>5</v>
      </c>
    </row>
    <row r="452" spans="19:19">
      <c r="S452" s="17" t="s">
        <v>5</v>
      </c>
    </row>
    <row r="453" spans="19:19">
      <c r="S453" s="17" t="s">
        <v>5</v>
      </c>
    </row>
    <row r="454" spans="19:19">
      <c r="S454" s="17" t="s">
        <v>5</v>
      </c>
    </row>
    <row r="455" spans="19:19">
      <c r="S455" s="17" t="s">
        <v>5</v>
      </c>
    </row>
    <row r="456" spans="19:19">
      <c r="S456" s="17" t="s">
        <v>5</v>
      </c>
    </row>
    <row r="457" spans="19:19">
      <c r="S457" s="17" t="s">
        <v>5</v>
      </c>
    </row>
    <row r="458" spans="19:19">
      <c r="S458" s="17" t="s">
        <v>5</v>
      </c>
    </row>
    <row r="459" spans="19:19">
      <c r="S459" s="17" t="s">
        <v>5</v>
      </c>
    </row>
    <row r="460" spans="19:19">
      <c r="S460" s="17" t="s">
        <v>5</v>
      </c>
    </row>
    <row r="461" spans="19:19">
      <c r="S461" s="17" t="s">
        <v>5</v>
      </c>
    </row>
    <row r="462" spans="19:19">
      <c r="S462" s="17" t="s">
        <v>5</v>
      </c>
    </row>
    <row r="463" spans="19:19">
      <c r="S463" s="17" t="s">
        <v>5</v>
      </c>
    </row>
    <row r="464" spans="19:19">
      <c r="S464" s="17" t="s">
        <v>5</v>
      </c>
    </row>
    <row r="465" spans="19:19">
      <c r="S465" s="17" t="s">
        <v>5</v>
      </c>
    </row>
    <row r="466" spans="19:19">
      <c r="S466" s="17" t="s">
        <v>5</v>
      </c>
    </row>
    <row r="467" spans="19:19">
      <c r="S467" s="17" t="s">
        <v>5</v>
      </c>
    </row>
    <row r="468" spans="19:19">
      <c r="S468" s="17" t="s">
        <v>5</v>
      </c>
    </row>
    <row r="469" spans="19:19">
      <c r="S469" s="17" t="s">
        <v>5</v>
      </c>
    </row>
    <row r="470" spans="19:19">
      <c r="S470" s="17" t="s">
        <v>5</v>
      </c>
    </row>
    <row r="471" spans="19:19">
      <c r="S471" s="17" t="s">
        <v>5</v>
      </c>
    </row>
    <row r="472" spans="19:19">
      <c r="S472" s="17" t="s">
        <v>5</v>
      </c>
    </row>
    <row r="473" spans="19:19">
      <c r="S473" s="17" t="s">
        <v>5</v>
      </c>
    </row>
    <row r="474" spans="19:19">
      <c r="S474" s="17" t="s">
        <v>5</v>
      </c>
    </row>
    <row r="475" spans="19:19">
      <c r="S475" s="17" t="s">
        <v>5</v>
      </c>
    </row>
    <row r="476" spans="19:19">
      <c r="S476" s="17" t="s">
        <v>5</v>
      </c>
    </row>
    <row r="477" spans="19:19">
      <c r="S477" s="17" t="s">
        <v>5</v>
      </c>
    </row>
    <row r="478" spans="19:19">
      <c r="S478" s="17" t="s">
        <v>5</v>
      </c>
    </row>
    <row r="479" spans="19:19">
      <c r="S479" s="17" t="s">
        <v>5</v>
      </c>
    </row>
    <row r="480" spans="19:19">
      <c r="S480" s="17" t="s">
        <v>5</v>
      </c>
    </row>
    <row r="481" spans="19:19">
      <c r="S481" s="17" t="s">
        <v>5</v>
      </c>
    </row>
    <row r="482" spans="19:19">
      <c r="S482" s="17" t="s">
        <v>5</v>
      </c>
    </row>
    <row r="483" spans="19:19">
      <c r="S483" s="17" t="s">
        <v>5</v>
      </c>
    </row>
    <row r="484" spans="19:19">
      <c r="S484" s="17" t="s">
        <v>5</v>
      </c>
    </row>
    <row r="485" spans="19:19">
      <c r="S485" s="17" t="s">
        <v>5</v>
      </c>
    </row>
    <row r="486" spans="19:19">
      <c r="S486" s="17" t="s">
        <v>5</v>
      </c>
    </row>
    <row r="487" spans="19:19">
      <c r="S487" s="17" t="s">
        <v>5</v>
      </c>
    </row>
    <row r="488" spans="19:19">
      <c r="S488" s="17" t="s">
        <v>5</v>
      </c>
    </row>
    <row r="489" spans="19:19">
      <c r="S489" s="17" t="s">
        <v>5</v>
      </c>
    </row>
    <row r="490" spans="19:19">
      <c r="S490" s="17" t="s">
        <v>5</v>
      </c>
    </row>
    <row r="491" spans="19:19">
      <c r="S491" s="17" t="s">
        <v>5</v>
      </c>
    </row>
    <row r="492" spans="19:19">
      <c r="S492" s="17" t="s">
        <v>5</v>
      </c>
    </row>
    <row r="493" spans="19:19">
      <c r="S493" s="17" t="s">
        <v>5</v>
      </c>
    </row>
    <row r="494" spans="19:19">
      <c r="S494" s="17" t="s">
        <v>5</v>
      </c>
    </row>
    <row r="495" spans="19:19">
      <c r="S495" s="17" t="s">
        <v>5</v>
      </c>
    </row>
    <row r="496" spans="19:19">
      <c r="S496" s="17" t="s">
        <v>5</v>
      </c>
    </row>
    <row r="497" spans="19:19">
      <c r="S497" s="17" t="s">
        <v>5</v>
      </c>
    </row>
    <row r="498" spans="19:19">
      <c r="S498" s="17" t="s">
        <v>5</v>
      </c>
    </row>
    <row r="499" spans="19:19">
      <c r="S499" s="17" t="s">
        <v>5</v>
      </c>
    </row>
    <row r="500" spans="19:19">
      <c r="S500" s="17" t="s">
        <v>5</v>
      </c>
    </row>
    <row r="501" spans="19:19">
      <c r="S501" s="17" t="s">
        <v>5</v>
      </c>
    </row>
    <row r="502" spans="19:19">
      <c r="S502" s="17" t="s">
        <v>5</v>
      </c>
    </row>
    <row r="503" spans="19:19">
      <c r="S503" s="17" t="s">
        <v>5</v>
      </c>
    </row>
    <row r="504" spans="19:19">
      <c r="S504" s="17" t="s">
        <v>5</v>
      </c>
    </row>
    <row r="505" spans="19:19">
      <c r="S505" s="17" t="s">
        <v>5</v>
      </c>
    </row>
    <row r="506" spans="19:19">
      <c r="S506" s="17" t="s">
        <v>5</v>
      </c>
    </row>
    <row r="507" spans="19:19">
      <c r="S507" s="17" t="s">
        <v>5</v>
      </c>
    </row>
    <row r="508" spans="19:19">
      <c r="S508" s="17" t="s">
        <v>5</v>
      </c>
    </row>
    <row r="509" spans="19:19">
      <c r="S509" s="17" t="s">
        <v>5</v>
      </c>
    </row>
    <row r="510" spans="19:19">
      <c r="S510" s="17" t="s">
        <v>5</v>
      </c>
    </row>
    <row r="511" spans="19:19">
      <c r="S511" s="17" t="s">
        <v>5</v>
      </c>
    </row>
    <row r="512" spans="19:19">
      <c r="S512" s="17" t="s">
        <v>5</v>
      </c>
    </row>
    <row r="513" spans="19:19">
      <c r="S513" s="17" t="s">
        <v>5</v>
      </c>
    </row>
    <row r="514" spans="19:19">
      <c r="S514" s="17" t="s">
        <v>5</v>
      </c>
    </row>
    <row r="515" spans="19:19">
      <c r="S515" s="17" t="s">
        <v>5</v>
      </c>
    </row>
    <row r="516" spans="19:19">
      <c r="S516" s="17" t="s">
        <v>5</v>
      </c>
    </row>
    <row r="517" spans="19:19">
      <c r="S517" s="17" t="s">
        <v>5</v>
      </c>
    </row>
    <row r="518" spans="19:19">
      <c r="S518" s="17" t="s">
        <v>5</v>
      </c>
    </row>
    <row r="519" spans="19:19">
      <c r="S519" s="17" t="s">
        <v>5</v>
      </c>
    </row>
    <row r="520" spans="19:19">
      <c r="S520" s="17" t="s">
        <v>5</v>
      </c>
    </row>
    <row r="521" spans="19:19">
      <c r="S521" s="17" t="s">
        <v>5</v>
      </c>
    </row>
    <row r="522" spans="19:19">
      <c r="S522" s="17" t="s">
        <v>5</v>
      </c>
    </row>
    <row r="523" spans="19:19">
      <c r="S523" s="17" t="s">
        <v>5</v>
      </c>
    </row>
    <row r="524" spans="19:19">
      <c r="S524" s="17" t="s">
        <v>5</v>
      </c>
    </row>
    <row r="525" spans="19:19">
      <c r="S525" s="17" t="s">
        <v>5</v>
      </c>
    </row>
    <row r="526" spans="19:19">
      <c r="S526" s="17" t="s">
        <v>5</v>
      </c>
    </row>
    <row r="527" spans="19:19">
      <c r="S527" s="17" t="s">
        <v>5</v>
      </c>
    </row>
    <row r="528" spans="19:19">
      <c r="S528" s="17" t="s">
        <v>5</v>
      </c>
    </row>
    <row r="529" spans="19:19">
      <c r="S529" s="17" t="s">
        <v>5</v>
      </c>
    </row>
    <row r="530" spans="19:19">
      <c r="S530" s="17" t="s">
        <v>5</v>
      </c>
    </row>
    <row r="531" spans="19:19">
      <c r="S531" s="17" t="s">
        <v>5</v>
      </c>
    </row>
    <row r="532" spans="19:19">
      <c r="S532" s="17" t="s">
        <v>5</v>
      </c>
    </row>
    <row r="533" spans="19:19">
      <c r="S533" s="17" t="s">
        <v>5</v>
      </c>
    </row>
    <row r="534" spans="19:19">
      <c r="S534" s="17" t="s">
        <v>5</v>
      </c>
    </row>
    <row r="535" spans="19:19">
      <c r="S535" s="17" t="s">
        <v>5</v>
      </c>
    </row>
    <row r="536" spans="19:19">
      <c r="S536" s="17" t="s">
        <v>5</v>
      </c>
    </row>
    <row r="537" spans="19:19">
      <c r="S537" s="17" t="s">
        <v>5</v>
      </c>
    </row>
    <row r="538" spans="19:19">
      <c r="S538" s="17" t="s">
        <v>5</v>
      </c>
    </row>
    <row r="539" spans="19:19">
      <c r="S539" s="17" t="s">
        <v>5</v>
      </c>
    </row>
    <row r="540" spans="19:19">
      <c r="S540" s="17" t="s">
        <v>5</v>
      </c>
    </row>
    <row r="541" spans="19:19">
      <c r="S541" s="17" t="s">
        <v>5</v>
      </c>
    </row>
    <row r="542" spans="19:19">
      <c r="S542" s="17" t="s">
        <v>5</v>
      </c>
    </row>
    <row r="543" spans="19:19">
      <c r="S543" s="17" t="s">
        <v>5</v>
      </c>
    </row>
    <row r="544" spans="19:19">
      <c r="S544" s="17" t="s">
        <v>5</v>
      </c>
    </row>
    <row r="545" spans="19:19">
      <c r="S545" s="17" t="s">
        <v>5</v>
      </c>
    </row>
    <row r="546" spans="19:19">
      <c r="S546" s="17" t="s">
        <v>5</v>
      </c>
    </row>
    <row r="547" spans="19:19">
      <c r="S547" s="17" t="s">
        <v>5</v>
      </c>
    </row>
    <row r="548" spans="19:19">
      <c r="S548" s="17" t="s">
        <v>5</v>
      </c>
    </row>
    <row r="549" spans="19:19">
      <c r="S549" s="17" t="s">
        <v>5</v>
      </c>
    </row>
    <row r="550" spans="19:19">
      <c r="S550" s="17" t="s">
        <v>5</v>
      </c>
    </row>
    <row r="551" spans="19:19">
      <c r="S551" s="17" t="s">
        <v>5</v>
      </c>
    </row>
    <row r="552" spans="19:19">
      <c r="S552" s="17" t="s">
        <v>5</v>
      </c>
    </row>
    <row r="553" spans="19:19">
      <c r="S553" s="17" t="s">
        <v>5</v>
      </c>
    </row>
    <row r="554" spans="19:19">
      <c r="S554" s="17" t="s">
        <v>5</v>
      </c>
    </row>
    <row r="555" spans="19:19">
      <c r="S555" s="17" t="s">
        <v>5</v>
      </c>
    </row>
    <row r="556" spans="19:19">
      <c r="S556" s="17" t="s">
        <v>5</v>
      </c>
    </row>
    <row r="557" spans="19:19">
      <c r="S557" s="17" t="s">
        <v>5</v>
      </c>
    </row>
    <row r="558" spans="19:19">
      <c r="S558" s="17" t="s">
        <v>5</v>
      </c>
    </row>
    <row r="559" spans="19:19">
      <c r="S559" s="17" t="s">
        <v>5</v>
      </c>
    </row>
    <row r="560" spans="19:19">
      <c r="S560" s="17" t="s">
        <v>5</v>
      </c>
    </row>
    <row r="561" spans="19:19">
      <c r="S561" s="17" t="s">
        <v>5</v>
      </c>
    </row>
    <row r="562" spans="19:19">
      <c r="S562" s="17" t="s">
        <v>5</v>
      </c>
    </row>
    <row r="563" spans="19:19">
      <c r="S563" s="17" t="s">
        <v>5</v>
      </c>
    </row>
    <row r="564" spans="19:19">
      <c r="S564" s="17" t="s">
        <v>5</v>
      </c>
    </row>
    <row r="565" spans="19:19">
      <c r="S565" s="17" t="s">
        <v>5</v>
      </c>
    </row>
    <row r="566" spans="19:19">
      <c r="S566" s="17" t="s">
        <v>5</v>
      </c>
    </row>
    <row r="567" spans="19:19">
      <c r="S567" s="17" t="s">
        <v>5</v>
      </c>
    </row>
    <row r="568" spans="19:19">
      <c r="S568" s="17" t="s">
        <v>5</v>
      </c>
    </row>
    <row r="569" spans="19:19">
      <c r="S569" s="17" t="s">
        <v>5</v>
      </c>
    </row>
    <row r="570" spans="19:19">
      <c r="S570" s="17" t="s">
        <v>5</v>
      </c>
    </row>
    <row r="571" spans="19:19">
      <c r="S571" s="17" t="s">
        <v>5</v>
      </c>
    </row>
    <row r="572" spans="19:19">
      <c r="S572" s="17" t="s">
        <v>5</v>
      </c>
    </row>
    <row r="573" spans="19:19">
      <c r="S573" s="17" t="s">
        <v>5</v>
      </c>
    </row>
    <row r="574" spans="19:19">
      <c r="S574" s="17" t="s">
        <v>5</v>
      </c>
    </row>
    <row r="575" spans="19:19">
      <c r="S575" s="17" t="s">
        <v>5</v>
      </c>
    </row>
    <row r="576" spans="19:19">
      <c r="S576" s="17" t="s">
        <v>5</v>
      </c>
    </row>
    <row r="577" spans="19:19">
      <c r="S577" s="17" t="s">
        <v>5</v>
      </c>
    </row>
    <row r="578" spans="19:19">
      <c r="S578" s="17" t="s">
        <v>5</v>
      </c>
    </row>
    <row r="579" spans="19:19">
      <c r="S579" s="17" t="s">
        <v>5</v>
      </c>
    </row>
    <row r="580" spans="19:19">
      <c r="S580" s="17" t="s">
        <v>5</v>
      </c>
    </row>
    <row r="581" spans="19:19">
      <c r="S581" s="17" t="s">
        <v>5</v>
      </c>
    </row>
    <row r="582" spans="19:19">
      <c r="S582" s="17" t="s">
        <v>5</v>
      </c>
    </row>
    <row r="583" spans="19:19">
      <c r="S583" s="17" t="s">
        <v>5</v>
      </c>
    </row>
    <row r="584" spans="19:19">
      <c r="S584" s="17" t="s">
        <v>5</v>
      </c>
    </row>
    <row r="585" spans="19:19">
      <c r="S585" s="17" t="s">
        <v>5</v>
      </c>
    </row>
    <row r="586" spans="19:19">
      <c r="S586" s="17" t="s">
        <v>5</v>
      </c>
    </row>
    <row r="587" spans="19:19">
      <c r="S587" s="17" t="s">
        <v>5</v>
      </c>
    </row>
    <row r="588" spans="19:19">
      <c r="S588" s="17" t="s">
        <v>5</v>
      </c>
    </row>
    <row r="589" spans="19:19">
      <c r="S589" s="17" t="s">
        <v>5</v>
      </c>
    </row>
    <row r="590" spans="19:19">
      <c r="S590" s="17" t="s">
        <v>5</v>
      </c>
    </row>
    <row r="591" spans="19:19">
      <c r="S591" s="17" t="s">
        <v>5</v>
      </c>
    </row>
    <row r="592" spans="19:19">
      <c r="S592" s="17" t="s">
        <v>5</v>
      </c>
    </row>
    <row r="593" spans="19:19">
      <c r="S593" s="17" t="s">
        <v>5</v>
      </c>
    </row>
    <row r="594" spans="19:19">
      <c r="S594" s="17" t="s">
        <v>5</v>
      </c>
    </row>
    <row r="595" spans="19:19">
      <c r="S595" s="17" t="s">
        <v>5</v>
      </c>
    </row>
    <row r="596" spans="19:19">
      <c r="S596" s="17" t="s">
        <v>5</v>
      </c>
    </row>
    <row r="597" spans="19:19">
      <c r="S597" s="17" t="s">
        <v>5</v>
      </c>
    </row>
    <row r="598" spans="19:19">
      <c r="S598" s="17" t="s">
        <v>5</v>
      </c>
    </row>
    <row r="599" spans="19:19">
      <c r="S599" s="17" t="s">
        <v>5</v>
      </c>
    </row>
    <row r="600" spans="19:19">
      <c r="S600" s="17" t="s">
        <v>5</v>
      </c>
    </row>
    <row r="601" spans="19:19">
      <c r="S601" s="17" t="s">
        <v>5</v>
      </c>
    </row>
    <row r="602" spans="19:19">
      <c r="S602" s="17" t="s">
        <v>5</v>
      </c>
    </row>
    <row r="603" spans="19:19">
      <c r="S603" s="17" t="s">
        <v>5</v>
      </c>
    </row>
    <row r="604" spans="19:19">
      <c r="S604" s="17" t="s">
        <v>5</v>
      </c>
    </row>
    <row r="605" spans="19:19">
      <c r="S605" s="17" t="s">
        <v>5</v>
      </c>
    </row>
    <row r="606" spans="19:19">
      <c r="S606" s="17" t="s">
        <v>5</v>
      </c>
    </row>
    <row r="607" spans="19:19">
      <c r="S607" s="17" t="s">
        <v>5</v>
      </c>
    </row>
    <row r="608" spans="19:19">
      <c r="S608" s="17" t="s">
        <v>5</v>
      </c>
    </row>
    <row r="609" spans="19:19">
      <c r="S609" s="17" t="s">
        <v>5</v>
      </c>
    </row>
    <row r="610" spans="19:19">
      <c r="S610" s="17" t="s">
        <v>5</v>
      </c>
    </row>
    <row r="611" spans="19:19">
      <c r="S611" s="17" t="s">
        <v>5</v>
      </c>
    </row>
    <row r="612" spans="19:19">
      <c r="S612" s="17" t="s">
        <v>5</v>
      </c>
    </row>
    <row r="613" spans="19:19">
      <c r="S613" s="17" t="s">
        <v>5</v>
      </c>
    </row>
    <row r="614" spans="19:19">
      <c r="S614" s="17" t="s">
        <v>5</v>
      </c>
    </row>
    <row r="615" spans="19:19">
      <c r="S615" s="17" t="s">
        <v>5</v>
      </c>
    </row>
    <row r="616" spans="19:19">
      <c r="S616" s="17" t="s">
        <v>5</v>
      </c>
    </row>
    <row r="617" spans="19:19">
      <c r="S617" s="17" t="s">
        <v>5</v>
      </c>
    </row>
    <row r="618" spans="19:19">
      <c r="S618" s="17" t="s">
        <v>5</v>
      </c>
    </row>
    <row r="619" spans="19:19">
      <c r="S619" s="17" t="s">
        <v>5</v>
      </c>
    </row>
    <row r="620" spans="19:19">
      <c r="S620" s="17" t="s">
        <v>5</v>
      </c>
    </row>
    <row r="621" spans="19:19">
      <c r="S621" s="17" t="s">
        <v>5</v>
      </c>
    </row>
    <row r="622" spans="19:19">
      <c r="S622" s="17" t="s">
        <v>5</v>
      </c>
    </row>
    <row r="623" spans="19:19">
      <c r="S623" s="17" t="s">
        <v>5</v>
      </c>
    </row>
    <row r="624" spans="19:19">
      <c r="S624" s="17" t="s">
        <v>5</v>
      </c>
    </row>
    <row r="625" spans="19:19">
      <c r="S625" s="17" t="s">
        <v>5</v>
      </c>
    </row>
    <row r="626" spans="19:19">
      <c r="S626" s="17" t="s">
        <v>5</v>
      </c>
    </row>
    <row r="627" spans="19:19">
      <c r="S627" s="17" t="s">
        <v>5</v>
      </c>
    </row>
    <row r="628" spans="19:19">
      <c r="S628" s="17" t="s">
        <v>5</v>
      </c>
    </row>
    <row r="629" spans="19:19">
      <c r="S629" s="17" t="s">
        <v>5</v>
      </c>
    </row>
    <row r="630" spans="19:19">
      <c r="S630" s="17" t="s">
        <v>5</v>
      </c>
    </row>
    <row r="631" spans="19:19">
      <c r="S631" s="17" t="s">
        <v>5</v>
      </c>
    </row>
    <row r="632" spans="19:19">
      <c r="S632" s="17" t="s">
        <v>5</v>
      </c>
    </row>
    <row r="633" spans="19:19">
      <c r="S633" s="17" t="s">
        <v>5</v>
      </c>
    </row>
    <row r="634" spans="19:19">
      <c r="S634" s="17" t="s">
        <v>5</v>
      </c>
    </row>
    <row r="635" spans="19:19">
      <c r="S635" s="17" t="s">
        <v>5</v>
      </c>
    </row>
    <row r="636" spans="19:19">
      <c r="S636" s="17" t="s">
        <v>5</v>
      </c>
    </row>
    <row r="637" spans="19:19">
      <c r="S637" s="17" t="s">
        <v>5</v>
      </c>
    </row>
    <row r="638" spans="19:19">
      <c r="S638" s="17" t="s">
        <v>5</v>
      </c>
    </row>
    <row r="639" spans="19:19">
      <c r="S639" s="17" t="s">
        <v>5</v>
      </c>
    </row>
    <row r="640" spans="19:19">
      <c r="S640" s="17" t="s">
        <v>5</v>
      </c>
    </row>
    <row r="641" spans="19:19">
      <c r="S641" s="17" t="s">
        <v>5</v>
      </c>
    </row>
    <row r="642" spans="19:19">
      <c r="S642" s="17" t="s">
        <v>5</v>
      </c>
    </row>
    <row r="643" spans="19:19">
      <c r="S643" s="17" t="s">
        <v>5</v>
      </c>
    </row>
    <row r="644" spans="19:19">
      <c r="S644" s="17" t="s">
        <v>5</v>
      </c>
    </row>
    <row r="645" spans="19:19">
      <c r="S645" s="17" t="s">
        <v>5</v>
      </c>
    </row>
    <row r="646" spans="19:19">
      <c r="S646" s="17" t="s">
        <v>5</v>
      </c>
    </row>
    <row r="647" spans="19:19">
      <c r="S647" s="17" t="s">
        <v>5</v>
      </c>
    </row>
    <row r="648" spans="19:19">
      <c r="S648" s="17" t="s">
        <v>5</v>
      </c>
    </row>
    <row r="649" spans="19:19">
      <c r="S649" s="17" t="s">
        <v>5</v>
      </c>
    </row>
    <row r="650" spans="19:19">
      <c r="S650" s="17" t="s">
        <v>5</v>
      </c>
    </row>
    <row r="651" spans="19:19">
      <c r="S651" s="17" t="s">
        <v>5</v>
      </c>
    </row>
    <row r="652" spans="19:19">
      <c r="S652" s="17" t="s">
        <v>5</v>
      </c>
    </row>
    <row r="653" spans="19:19">
      <c r="S653" s="17" t="s">
        <v>5</v>
      </c>
    </row>
    <row r="654" spans="19:19">
      <c r="S654" s="17" t="s">
        <v>5</v>
      </c>
    </row>
    <row r="655" spans="19:19">
      <c r="S655" s="17" t="s">
        <v>5</v>
      </c>
    </row>
    <row r="656" spans="19:19">
      <c r="S656" s="17" t="s">
        <v>5</v>
      </c>
    </row>
    <row r="657" spans="19:19">
      <c r="S657" s="17" t="s">
        <v>5</v>
      </c>
    </row>
    <row r="658" spans="19:19">
      <c r="S658" s="17" t="s">
        <v>5</v>
      </c>
    </row>
    <row r="659" spans="19:19">
      <c r="S659" s="17" t="s">
        <v>5</v>
      </c>
    </row>
    <row r="660" spans="19:19">
      <c r="S660" s="17" t="s">
        <v>5</v>
      </c>
    </row>
    <row r="661" spans="19:19">
      <c r="S661" s="17" t="s">
        <v>5</v>
      </c>
    </row>
    <row r="662" spans="19:19">
      <c r="S662" s="17" t="s">
        <v>5</v>
      </c>
    </row>
    <row r="663" spans="19:19">
      <c r="S663" s="17" t="s">
        <v>5</v>
      </c>
    </row>
    <row r="664" spans="19:19">
      <c r="S664" s="17" t="s">
        <v>5</v>
      </c>
    </row>
    <row r="665" spans="19:19">
      <c r="S665" s="17" t="s">
        <v>5</v>
      </c>
    </row>
    <row r="666" spans="19:19">
      <c r="S666" s="17" t="s">
        <v>5</v>
      </c>
    </row>
    <row r="667" spans="19:19">
      <c r="S667" s="17" t="s">
        <v>5</v>
      </c>
    </row>
    <row r="668" spans="19:19">
      <c r="S668" s="17" t="s">
        <v>5</v>
      </c>
    </row>
    <row r="669" spans="19:19">
      <c r="S669" s="17" t="s">
        <v>5</v>
      </c>
    </row>
    <row r="670" spans="19:19">
      <c r="S670" s="17" t="s">
        <v>5</v>
      </c>
    </row>
    <row r="671" spans="19:19">
      <c r="S671" s="17" t="s">
        <v>5</v>
      </c>
    </row>
    <row r="672" spans="19:19">
      <c r="S672" s="17" t="s">
        <v>5</v>
      </c>
    </row>
    <row r="673" spans="19:19">
      <c r="S673" s="17" t="s">
        <v>5</v>
      </c>
    </row>
    <row r="674" spans="19:19">
      <c r="S674" s="17" t="s">
        <v>5</v>
      </c>
    </row>
    <row r="675" spans="19:19">
      <c r="S675" s="17" t="s">
        <v>5</v>
      </c>
    </row>
    <row r="676" spans="19:19">
      <c r="S676" s="17" t="s">
        <v>5</v>
      </c>
    </row>
    <row r="677" spans="19:19">
      <c r="S677" s="17" t="s">
        <v>5</v>
      </c>
    </row>
    <row r="678" spans="19:19">
      <c r="S678" s="17" t="s">
        <v>5</v>
      </c>
    </row>
    <row r="679" spans="19:19">
      <c r="S679" s="17" t="s">
        <v>5</v>
      </c>
    </row>
    <row r="680" spans="19:19">
      <c r="S680" s="17" t="s">
        <v>5</v>
      </c>
    </row>
    <row r="681" spans="19:19">
      <c r="S681" s="17" t="s">
        <v>5</v>
      </c>
    </row>
    <row r="682" spans="19:19">
      <c r="S682" s="17" t="s">
        <v>5</v>
      </c>
    </row>
    <row r="683" spans="19:19">
      <c r="S683" s="17" t="s">
        <v>5</v>
      </c>
    </row>
    <row r="684" spans="19:19">
      <c r="S684" s="17" t="s">
        <v>5</v>
      </c>
    </row>
    <row r="685" spans="19:19">
      <c r="S685" s="17" t="s">
        <v>5</v>
      </c>
    </row>
    <row r="686" spans="19:19">
      <c r="S686" s="17" t="s">
        <v>5</v>
      </c>
    </row>
    <row r="687" spans="19:19">
      <c r="S687" s="17" t="s">
        <v>5</v>
      </c>
    </row>
    <row r="688" spans="19:19">
      <c r="S688" s="17" t="s">
        <v>5</v>
      </c>
    </row>
    <row r="689" spans="19:19">
      <c r="S689" s="17" t="s">
        <v>5</v>
      </c>
    </row>
    <row r="690" spans="19:19">
      <c r="S690" s="17" t="s">
        <v>5</v>
      </c>
    </row>
    <row r="691" spans="19:19">
      <c r="S691" s="17" t="s">
        <v>5</v>
      </c>
    </row>
    <row r="692" spans="19:19">
      <c r="S692" s="17" t="s">
        <v>5</v>
      </c>
    </row>
    <row r="693" spans="19:19">
      <c r="S693" s="17" t="s">
        <v>5</v>
      </c>
    </row>
    <row r="694" spans="19:19">
      <c r="S694" s="17" t="s">
        <v>5</v>
      </c>
    </row>
    <row r="695" spans="19:19">
      <c r="S695" s="17" t="s">
        <v>5</v>
      </c>
    </row>
    <row r="696" spans="19:19">
      <c r="S696" s="17" t="s">
        <v>5</v>
      </c>
    </row>
    <row r="697" spans="19:19">
      <c r="S697" s="17" t="s">
        <v>5</v>
      </c>
    </row>
    <row r="698" spans="19:19">
      <c r="S698" s="17" t="s">
        <v>5</v>
      </c>
    </row>
    <row r="699" spans="19:19">
      <c r="S699" s="17" t="s">
        <v>5</v>
      </c>
    </row>
    <row r="700" spans="19:19">
      <c r="S700" s="17" t="s">
        <v>5</v>
      </c>
    </row>
    <row r="701" spans="19:19">
      <c r="S701" s="17" t="s">
        <v>5</v>
      </c>
    </row>
    <row r="702" spans="19:19">
      <c r="S702" s="17" t="s">
        <v>5</v>
      </c>
    </row>
    <row r="703" spans="19:19">
      <c r="S703" s="17" t="s">
        <v>5</v>
      </c>
    </row>
    <row r="704" spans="19:19">
      <c r="S704" s="17" t="s">
        <v>5</v>
      </c>
    </row>
    <row r="705" spans="19:19">
      <c r="S705" s="17" t="s">
        <v>5</v>
      </c>
    </row>
    <row r="706" spans="19:19">
      <c r="S706" s="17" t="s">
        <v>5</v>
      </c>
    </row>
    <row r="707" spans="19:19">
      <c r="S707" s="17" t="s">
        <v>5</v>
      </c>
    </row>
    <row r="708" spans="19:19">
      <c r="S708" s="17" t="s">
        <v>5</v>
      </c>
    </row>
    <row r="709" spans="19:19">
      <c r="S709" s="17" t="s">
        <v>5</v>
      </c>
    </row>
    <row r="710" spans="19:19">
      <c r="S710" s="17" t="s">
        <v>5</v>
      </c>
    </row>
    <row r="711" spans="19:19">
      <c r="S711" s="17" t="s">
        <v>5</v>
      </c>
    </row>
    <row r="712" spans="19:19">
      <c r="S712" s="17" t="s">
        <v>5</v>
      </c>
    </row>
    <row r="713" spans="19:19">
      <c r="S713" s="17" t="s">
        <v>5</v>
      </c>
    </row>
    <row r="714" spans="19:19">
      <c r="S714" s="17" t="s">
        <v>5</v>
      </c>
    </row>
    <row r="715" spans="19:19">
      <c r="S715" s="17" t="s">
        <v>5</v>
      </c>
    </row>
    <row r="716" spans="19:19">
      <c r="S716" s="17" t="s">
        <v>5</v>
      </c>
    </row>
    <row r="717" spans="19:19">
      <c r="S717" s="17" t="s">
        <v>5</v>
      </c>
    </row>
    <row r="718" spans="19:19">
      <c r="S718" s="17" t="s">
        <v>5</v>
      </c>
    </row>
    <row r="719" spans="19:19">
      <c r="S719" s="17" t="s">
        <v>5</v>
      </c>
    </row>
    <row r="720" spans="19:19">
      <c r="S720" s="17" t="s">
        <v>5</v>
      </c>
    </row>
    <row r="721" spans="19:19">
      <c r="S721" s="17" t="s">
        <v>5</v>
      </c>
    </row>
    <row r="722" spans="19:19">
      <c r="S722" s="17" t="s">
        <v>5</v>
      </c>
    </row>
    <row r="723" spans="19:19">
      <c r="S723" s="17" t="s">
        <v>5</v>
      </c>
    </row>
    <row r="724" spans="19:19">
      <c r="S724" s="17" t="s">
        <v>5</v>
      </c>
    </row>
    <row r="725" spans="19:19">
      <c r="S725" s="17" t="s">
        <v>5</v>
      </c>
    </row>
    <row r="726" spans="19:19">
      <c r="S726" s="17" t="s">
        <v>5</v>
      </c>
    </row>
    <row r="727" spans="19:19">
      <c r="S727" s="17" t="s">
        <v>5</v>
      </c>
    </row>
    <row r="728" spans="19:19">
      <c r="S728" s="17" t="s">
        <v>5</v>
      </c>
    </row>
    <row r="729" spans="19:19">
      <c r="S729" s="17" t="s">
        <v>5</v>
      </c>
    </row>
    <row r="730" spans="19:19">
      <c r="S730" s="17" t="s">
        <v>5</v>
      </c>
    </row>
    <row r="731" spans="19:19">
      <c r="S731" s="17" t="s">
        <v>5</v>
      </c>
    </row>
    <row r="732" spans="19:19">
      <c r="S732" s="17" t="s">
        <v>5</v>
      </c>
    </row>
    <row r="733" spans="19:19">
      <c r="S733" s="17" t="s">
        <v>5</v>
      </c>
    </row>
    <row r="734" spans="19:19">
      <c r="S734" s="17" t="s">
        <v>5</v>
      </c>
    </row>
    <row r="735" spans="19:19">
      <c r="S735" s="17" t="s">
        <v>5</v>
      </c>
    </row>
    <row r="736" spans="19:19">
      <c r="S736" s="17" t="s">
        <v>5</v>
      </c>
    </row>
    <row r="737" spans="19:19">
      <c r="S737" s="17" t="s">
        <v>5</v>
      </c>
    </row>
    <row r="738" spans="19:19">
      <c r="S738" s="17" t="s">
        <v>5</v>
      </c>
    </row>
    <row r="739" spans="19:19">
      <c r="S739" s="17" t="s">
        <v>5</v>
      </c>
    </row>
    <row r="740" spans="19:19">
      <c r="S740" s="17" t="s">
        <v>5</v>
      </c>
    </row>
    <row r="741" spans="19:19">
      <c r="S741" s="17" t="s">
        <v>5</v>
      </c>
    </row>
    <row r="742" spans="19:19">
      <c r="S742" s="17" t="s">
        <v>5</v>
      </c>
    </row>
    <row r="743" spans="19:19">
      <c r="S743" s="17" t="s">
        <v>5</v>
      </c>
    </row>
    <row r="744" spans="19:19">
      <c r="S744" s="17" t="s">
        <v>5</v>
      </c>
    </row>
    <row r="745" spans="19:19">
      <c r="S745" s="17" t="s">
        <v>5</v>
      </c>
    </row>
    <row r="746" spans="19:19">
      <c r="S746" s="17" t="s">
        <v>5</v>
      </c>
    </row>
    <row r="747" spans="19:19">
      <c r="S747" s="17" t="s">
        <v>5</v>
      </c>
    </row>
    <row r="748" spans="19:19">
      <c r="S748" s="17" t="s">
        <v>5</v>
      </c>
    </row>
    <row r="749" spans="19:19">
      <c r="S749" s="17" t="s">
        <v>5</v>
      </c>
    </row>
    <row r="750" spans="19:19">
      <c r="S750" s="17" t="s">
        <v>5</v>
      </c>
    </row>
    <row r="751" spans="19:19">
      <c r="S751" s="17" t="s">
        <v>5</v>
      </c>
    </row>
    <row r="752" spans="19:19">
      <c r="S752" s="17" t="s">
        <v>5</v>
      </c>
    </row>
    <row r="753" spans="19:19">
      <c r="S753" s="17" t="s">
        <v>5</v>
      </c>
    </row>
    <row r="754" spans="19:19">
      <c r="S754" s="17" t="s">
        <v>5</v>
      </c>
    </row>
    <row r="755" spans="19:19">
      <c r="S755" s="17" t="s">
        <v>5</v>
      </c>
    </row>
    <row r="756" spans="19:19">
      <c r="S756" s="17" t="s">
        <v>5</v>
      </c>
    </row>
    <row r="757" spans="19:19">
      <c r="S757" s="17" t="s">
        <v>5</v>
      </c>
    </row>
    <row r="758" spans="19:19">
      <c r="S758" s="17" t="s">
        <v>5</v>
      </c>
    </row>
    <row r="759" spans="19:19">
      <c r="S759" s="17" t="s">
        <v>5</v>
      </c>
    </row>
    <row r="760" spans="19:19">
      <c r="S760" s="17" t="s">
        <v>5</v>
      </c>
    </row>
    <row r="761" spans="19:19">
      <c r="S761" s="17" t="s">
        <v>5</v>
      </c>
    </row>
    <row r="762" spans="19:19">
      <c r="S762" s="17" t="s">
        <v>5</v>
      </c>
    </row>
    <row r="763" spans="19:19">
      <c r="S763" s="17" t="s">
        <v>5</v>
      </c>
    </row>
    <row r="764" spans="19:19">
      <c r="S764" s="17" t="s">
        <v>5</v>
      </c>
    </row>
    <row r="765" spans="19:19">
      <c r="S765" s="17" t="s">
        <v>5</v>
      </c>
    </row>
    <row r="766" spans="19:19">
      <c r="S766" s="17" t="s">
        <v>5</v>
      </c>
    </row>
    <row r="767" spans="19:19">
      <c r="S767" s="17" t="s">
        <v>5</v>
      </c>
    </row>
    <row r="768" spans="19:19">
      <c r="S768" s="17" t="s">
        <v>5</v>
      </c>
    </row>
    <row r="769" spans="19:19">
      <c r="S769" s="17" t="s">
        <v>5</v>
      </c>
    </row>
    <row r="770" spans="19:19">
      <c r="S770" s="17" t="s">
        <v>5</v>
      </c>
    </row>
    <row r="771" spans="19:19">
      <c r="S771" s="17" t="s">
        <v>5</v>
      </c>
    </row>
    <row r="772" spans="19:19">
      <c r="S772" s="17" t="s">
        <v>5</v>
      </c>
    </row>
    <row r="773" spans="19:19">
      <c r="S773" s="17" t="s">
        <v>5</v>
      </c>
    </row>
    <row r="774" spans="19:19">
      <c r="S774" s="17" t="s">
        <v>5</v>
      </c>
    </row>
    <row r="775" spans="19:19">
      <c r="S775" s="17" t="s">
        <v>5</v>
      </c>
    </row>
    <row r="776" spans="19:19">
      <c r="S776" s="17" t="s">
        <v>5</v>
      </c>
    </row>
    <row r="777" spans="19:19">
      <c r="S777" s="17" t="s">
        <v>5</v>
      </c>
    </row>
    <row r="778" spans="19:19">
      <c r="S778" s="17" t="s">
        <v>5</v>
      </c>
    </row>
    <row r="779" spans="19:19">
      <c r="S779" s="17" t="s">
        <v>5</v>
      </c>
    </row>
    <row r="780" spans="19:19">
      <c r="S780" s="17" t="s">
        <v>5</v>
      </c>
    </row>
    <row r="781" spans="19:19">
      <c r="S781" s="17" t="s">
        <v>5</v>
      </c>
    </row>
    <row r="782" spans="19:19">
      <c r="S782" s="17" t="s">
        <v>5</v>
      </c>
    </row>
    <row r="783" spans="19:19">
      <c r="S783" s="17" t="s">
        <v>5</v>
      </c>
    </row>
    <row r="784" spans="19:19">
      <c r="S784" s="17" t="s">
        <v>5</v>
      </c>
    </row>
    <row r="785" spans="19:19">
      <c r="S785" s="17" t="s">
        <v>5</v>
      </c>
    </row>
    <row r="786" spans="19:19">
      <c r="S786" s="17" t="s">
        <v>5</v>
      </c>
    </row>
    <row r="787" spans="19:19">
      <c r="S787" s="17" t="s">
        <v>5</v>
      </c>
    </row>
    <row r="788" spans="19:19">
      <c r="S788" s="17" t="s">
        <v>5</v>
      </c>
    </row>
    <row r="789" spans="19:19">
      <c r="S789" s="17" t="s">
        <v>5</v>
      </c>
    </row>
    <row r="790" spans="19:19">
      <c r="S790" s="17" t="s">
        <v>5</v>
      </c>
    </row>
    <row r="791" spans="19:19">
      <c r="S791" s="17" t="s">
        <v>5</v>
      </c>
    </row>
    <row r="792" spans="19:19">
      <c r="S792" s="17" t="s">
        <v>5</v>
      </c>
    </row>
    <row r="793" spans="19:19">
      <c r="S793" s="17" t="s">
        <v>5</v>
      </c>
    </row>
    <row r="794" spans="19:19">
      <c r="S794" s="17" t="s">
        <v>5</v>
      </c>
    </row>
    <row r="795" spans="19:19">
      <c r="S795" s="17" t="s">
        <v>5</v>
      </c>
    </row>
    <row r="796" spans="19:19">
      <c r="S796" s="17" t="s">
        <v>5</v>
      </c>
    </row>
    <row r="797" spans="19:19">
      <c r="S797" s="17" t="s">
        <v>5</v>
      </c>
    </row>
    <row r="798" spans="19:19">
      <c r="S798" s="17" t="s">
        <v>5</v>
      </c>
    </row>
    <row r="799" spans="19:19">
      <c r="S799" s="17" t="s">
        <v>5</v>
      </c>
    </row>
    <row r="800" spans="19:19">
      <c r="S800" s="17" t="s">
        <v>5</v>
      </c>
    </row>
    <row r="801" spans="19:19">
      <c r="S801" s="17" t="s">
        <v>5</v>
      </c>
    </row>
    <row r="802" spans="19:19">
      <c r="S802" s="17" t="s">
        <v>5</v>
      </c>
    </row>
    <row r="803" spans="19:19">
      <c r="S803" s="17" t="s">
        <v>5</v>
      </c>
    </row>
    <row r="804" spans="19:19">
      <c r="S804" s="17" t="s">
        <v>5</v>
      </c>
    </row>
    <row r="805" spans="19:19">
      <c r="S805" s="17" t="s">
        <v>5</v>
      </c>
    </row>
    <row r="806" spans="19:19">
      <c r="S806" s="17" t="s">
        <v>5</v>
      </c>
    </row>
    <row r="807" spans="19:19">
      <c r="S807" s="17" t="s">
        <v>5</v>
      </c>
    </row>
    <row r="808" spans="19:19">
      <c r="S808" s="17" t="s">
        <v>5</v>
      </c>
    </row>
    <row r="809" spans="19:19">
      <c r="S809" s="17" t="s">
        <v>5</v>
      </c>
    </row>
    <row r="810" spans="19:19">
      <c r="S810" s="17" t="s">
        <v>5</v>
      </c>
    </row>
    <row r="811" spans="19:19">
      <c r="S811" s="17" t="s">
        <v>5</v>
      </c>
    </row>
    <row r="812" spans="19:19">
      <c r="S812" s="17" t="s">
        <v>5</v>
      </c>
    </row>
    <row r="813" spans="19:19">
      <c r="S813" s="17" t="s">
        <v>5</v>
      </c>
    </row>
    <row r="814" spans="19:19">
      <c r="S814" s="17" t="s">
        <v>5</v>
      </c>
    </row>
    <row r="815" spans="19:19">
      <c r="S815" s="17" t="s">
        <v>5</v>
      </c>
    </row>
    <row r="816" spans="19:19">
      <c r="S816" s="17" t="s">
        <v>5</v>
      </c>
    </row>
    <row r="817" spans="19:19">
      <c r="S817" s="17" t="s">
        <v>5</v>
      </c>
    </row>
    <row r="818" spans="19:19">
      <c r="S818" s="17" t="s">
        <v>5</v>
      </c>
    </row>
    <row r="819" spans="19:19">
      <c r="S819" s="17" t="s">
        <v>5</v>
      </c>
    </row>
    <row r="820" spans="19:19">
      <c r="S820" s="17" t="s">
        <v>5</v>
      </c>
    </row>
    <row r="821" spans="19:19">
      <c r="S821" s="17" t="s">
        <v>5</v>
      </c>
    </row>
    <row r="822" spans="19:19">
      <c r="S822" s="17" t="s">
        <v>5</v>
      </c>
    </row>
    <row r="823" spans="19:19">
      <c r="S823" s="17" t="s">
        <v>5</v>
      </c>
    </row>
    <row r="824" spans="19:19">
      <c r="S824" s="17" t="s">
        <v>5</v>
      </c>
    </row>
    <row r="825" spans="19:19">
      <c r="S825" s="17" t="s">
        <v>5</v>
      </c>
    </row>
    <row r="826" spans="19:19">
      <c r="S826" s="17" t="s">
        <v>5</v>
      </c>
    </row>
    <row r="827" spans="19:19">
      <c r="S827" s="17" t="s">
        <v>5</v>
      </c>
    </row>
    <row r="828" spans="19:19">
      <c r="S828" s="17" t="s">
        <v>5</v>
      </c>
    </row>
    <row r="829" spans="19:19">
      <c r="S829" s="17" t="s">
        <v>5</v>
      </c>
    </row>
    <row r="830" spans="19:19">
      <c r="S830" s="17" t="s">
        <v>5</v>
      </c>
    </row>
    <row r="831" spans="19:19">
      <c r="S831" s="17" t="s">
        <v>5</v>
      </c>
    </row>
    <row r="832" spans="19:19">
      <c r="S832" s="17" t="s">
        <v>5</v>
      </c>
    </row>
    <row r="833" spans="19:19">
      <c r="S833" s="17" t="s">
        <v>5</v>
      </c>
    </row>
    <row r="834" spans="19:19">
      <c r="S834" s="17" t="s">
        <v>5</v>
      </c>
    </row>
    <row r="835" spans="19:19">
      <c r="S835" s="17" t="s">
        <v>5</v>
      </c>
    </row>
    <row r="836" spans="19:19">
      <c r="S836" s="17" t="s">
        <v>5</v>
      </c>
    </row>
    <row r="837" spans="19:19">
      <c r="S837" s="17" t="s">
        <v>5</v>
      </c>
    </row>
    <row r="838" spans="19:19">
      <c r="S838" s="17" t="s">
        <v>5</v>
      </c>
    </row>
    <row r="839" spans="19:19">
      <c r="S839" s="17" t="s">
        <v>5</v>
      </c>
    </row>
    <row r="840" spans="19:19">
      <c r="S840" s="17" t="s">
        <v>5</v>
      </c>
    </row>
    <row r="841" spans="19:19">
      <c r="S841" s="17" t="s">
        <v>5</v>
      </c>
    </row>
    <row r="842" spans="19:19">
      <c r="S842" s="17" t="s">
        <v>5</v>
      </c>
    </row>
    <row r="843" spans="19:19">
      <c r="S843" s="17" t="s">
        <v>5</v>
      </c>
    </row>
    <row r="844" spans="19:19">
      <c r="S844" s="17" t="s">
        <v>5</v>
      </c>
    </row>
    <row r="845" spans="19:19">
      <c r="S845" s="17" t="s">
        <v>5</v>
      </c>
    </row>
    <row r="846" spans="19:19">
      <c r="S846" s="17" t="s">
        <v>5</v>
      </c>
    </row>
    <row r="847" spans="19:19">
      <c r="S847" s="17" t="s">
        <v>5</v>
      </c>
    </row>
    <row r="848" spans="19:19">
      <c r="S848" s="17" t="s">
        <v>5</v>
      </c>
    </row>
    <row r="849" spans="19:19">
      <c r="S849" s="17" t="s">
        <v>5</v>
      </c>
    </row>
    <row r="850" spans="19:19">
      <c r="S850" s="17" t="s">
        <v>5</v>
      </c>
    </row>
    <row r="851" spans="19:19">
      <c r="S851" s="17" t="s">
        <v>5</v>
      </c>
    </row>
    <row r="852" spans="19:19">
      <c r="S852" s="17" t="s">
        <v>5</v>
      </c>
    </row>
    <row r="853" spans="19:19">
      <c r="S853" s="17" t="s">
        <v>5</v>
      </c>
    </row>
    <row r="854" spans="19:19">
      <c r="S854" s="17" t="s">
        <v>5</v>
      </c>
    </row>
    <row r="855" spans="19:19">
      <c r="S855" s="17" t="s">
        <v>5</v>
      </c>
    </row>
    <row r="856" spans="19:19">
      <c r="S856" s="17" t="s">
        <v>5</v>
      </c>
    </row>
    <row r="857" spans="19:19">
      <c r="S857" s="17" t="s">
        <v>5</v>
      </c>
    </row>
    <row r="858" spans="19:19">
      <c r="S858" s="17" t="s">
        <v>5</v>
      </c>
    </row>
    <row r="859" spans="19:19">
      <c r="S859" s="17" t="s">
        <v>5</v>
      </c>
    </row>
    <row r="860" spans="19:19">
      <c r="S860" s="17" t="s">
        <v>5</v>
      </c>
    </row>
    <row r="861" spans="19:19">
      <c r="S861" s="17" t="s">
        <v>5</v>
      </c>
    </row>
    <row r="862" spans="19:19">
      <c r="S862" s="17" t="s">
        <v>5</v>
      </c>
    </row>
    <row r="863" spans="19:19">
      <c r="S863" s="17" t="s">
        <v>5</v>
      </c>
    </row>
    <row r="864" spans="19:19">
      <c r="S864" s="17" t="s">
        <v>5</v>
      </c>
    </row>
    <row r="865" spans="19:19">
      <c r="S865" s="17" t="s">
        <v>5</v>
      </c>
    </row>
    <row r="866" spans="19:19">
      <c r="S866" s="17" t="s">
        <v>5</v>
      </c>
    </row>
    <row r="867" spans="19:19">
      <c r="S867" s="17" t="s">
        <v>5</v>
      </c>
    </row>
    <row r="868" spans="19:19">
      <c r="S868" s="17" t="s">
        <v>5</v>
      </c>
    </row>
    <row r="869" spans="19:19">
      <c r="S869" s="17" t="s">
        <v>5</v>
      </c>
    </row>
    <row r="870" spans="19:19">
      <c r="S870" s="17" t="s">
        <v>5</v>
      </c>
    </row>
    <row r="871" spans="19:19">
      <c r="S871" s="17" t="s">
        <v>5</v>
      </c>
    </row>
    <row r="872" spans="19:19">
      <c r="S872" s="17" t="s">
        <v>5</v>
      </c>
    </row>
    <row r="873" spans="19:19">
      <c r="S873" s="17" t="s">
        <v>5</v>
      </c>
    </row>
    <row r="874" spans="19:19">
      <c r="S874" s="17" t="s">
        <v>5</v>
      </c>
    </row>
    <row r="875" spans="19:19">
      <c r="S875" s="17" t="s">
        <v>5</v>
      </c>
    </row>
    <row r="876" spans="19:19">
      <c r="S876" s="17" t="s">
        <v>5</v>
      </c>
    </row>
    <row r="877" spans="19:19">
      <c r="S877" s="17" t="s">
        <v>5</v>
      </c>
    </row>
    <row r="878" spans="19:19">
      <c r="S878" s="17" t="s">
        <v>5</v>
      </c>
    </row>
    <row r="879" spans="19:19">
      <c r="S879" s="17" t="s">
        <v>5</v>
      </c>
    </row>
    <row r="880" spans="19:19">
      <c r="S880" s="17" t="s">
        <v>5</v>
      </c>
    </row>
    <row r="881" spans="19:19">
      <c r="S881" s="17" t="s">
        <v>5</v>
      </c>
    </row>
    <row r="882" spans="19:19">
      <c r="S882" s="17" t="s">
        <v>5</v>
      </c>
    </row>
    <row r="883" spans="19:19">
      <c r="S883" s="17" t="s">
        <v>5</v>
      </c>
    </row>
    <row r="884" spans="19:19">
      <c r="S884" s="17" t="s">
        <v>5</v>
      </c>
    </row>
    <row r="885" spans="19:19">
      <c r="S885" s="17" t="s">
        <v>5</v>
      </c>
    </row>
    <row r="886" spans="19:19">
      <c r="S886" s="17" t="s">
        <v>5</v>
      </c>
    </row>
    <row r="887" spans="19:19">
      <c r="S887" s="17" t="s">
        <v>5</v>
      </c>
    </row>
    <row r="888" spans="19:19">
      <c r="S888" s="17" t="s">
        <v>5</v>
      </c>
    </row>
    <row r="889" spans="19:19">
      <c r="S889" s="17" t="s">
        <v>5</v>
      </c>
    </row>
    <row r="890" spans="19:19">
      <c r="S890" s="17" t="s">
        <v>5</v>
      </c>
    </row>
    <row r="891" spans="19:19">
      <c r="S891" s="17" t="s">
        <v>5</v>
      </c>
    </row>
    <row r="892" spans="19:19">
      <c r="S892" s="17" t="s">
        <v>5</v>
      </c>
    </row>
    <row r="893" spans="19:19">
      <c r="S893" s="17" t="s">
        <v>5</v>
      </c>
    </row>
    <row r="894" spans="19:19">
      <c r="S894" s="17" t="s">
        <v>5</v>
      </c>
    </row>
    <row r="895" spans="19:19">
      <c r="S895" s="17" t="s">
        <v>5</v>
      </c>
    </row>
    <row r="896" spans="19:19">
      <c r="S896" s="17" t="s">
        <v>5</v>
      </c>
    </row>
    <row r="897" spans="19:19">
      <c r="S897" s="17" t="s">
        <v>5</v>
      </c>
    </row>
    <row r="898" spans="19:19">
      <c r="S898" s="17" t="s">
        <v>5</v>
      </c>
    </row>
    <row r="899" spans="19:19">
      <c r="S899" s="17" t="s">
        <v>5</v>
      </c>
    </row>
    <row r="900" spans="19:19">
      <c r="S900" s="17" t="s">
        <v>5</v>
      </c>
    </row>
    <row r="901" spans="19:19">
      <c r="S901" s="17" t="s">
        <v>5</v>
      </c>
    </row>
    <row r="902" spans="19:19">
      <c r="S902" s="17" t="s">
        <v>5</v>
      </c>
    </row>
    <row r="903" spans="19:19">
      <c r="S903" s="17" t="s">
        <v>5</v>
      </c>
    </row>
    <row r="904" spans="19:19">
      <c r="S904" s="17" t="s">
        <v>5</v>
      </c>
    </row>
    <row r="905" spans="19:19">
      <c r="S905" s="17" t="s">
        <v>5</v>
      </c>
    </row>
    <row r="906" spans="19:19">
      <c r="S906" s="17" t="s">
        <v>5</v>
      </c>
    </row>
    <row r="907" spans="19:19">
      <c r="S907" s="17" t="s">
        <v>5</v>
      </c>
    </row>
    <row r="908" spans="19:19">
      <c r="S908" s="17" t="s">
        <v>5</v>
      </c>
    </row>
    <row r="909" spans="19:19">
      <c r="S909" s="17" t="s">
        <v>5</v>
      </c>
    </row>
    <row r="910" spans="19:19">
      <c r="S910" s="17" t="s">
        <v>5</v>
      </c>
    </row>
    <row r="911" spans="19:19">
      <c r="S911" s="17" t="s">
        <v>5</v>
      </c>
    </row>
    <row r="912" spans="19:19">
      <c r="S912" s="17" t="s">
        <v>5</v>
      </c>
    </row>
    <row r="913" spans="19:19">
      <c r="S913" s="17" t="s">
        <v>5</v>
      </c>
    </row>
    <row r="914" spans="19:19">
      <c r="S914" s="17" t="s">
        <v>5</v>
      </c>
    </row>
    <row r="915" spans="19:19">
      <c r="S915" s="17" t="s">
        <v>5</v>
      </c>
    </row>
    <row r="916" spans="19:19">
      <c r="S916" s="17" t="s">
        <v>5</v>
      </c>
    </row>
    <row r="917" spans="19:19">
      <c r="S917" s="17" t="s">
        <v>5</v>
      </c>
    </row>
    <row r="918" spans="19:19">
      <c r="S918" s="17" t="s">
        <v>5</v>
      </c>
    </row>
    <row r="919" spans="19:19">
      <c r="S919" s="17" t="s">
        <v>5</v>
      </c>
    </row>
    <row r="920" spans="19:19">
      <c r="S920" s="17" t="s">
        <v>5</v>
      </c>
    </row>
    <row r="921" spans="19:19">
      <c r="S921" s="17" t="s">
        <v>5</v>
      </c>
    </row>
    <row r="922" spans="19:19">
      <c r="S922" s="17" t="s">
        <v>5</v>
      </c>
    </row>
    <row r="923" spans="19:19">
      <c r="S923" s="17" t="s">
        <v>5</v>
      </c>
    </row>
    <row r="924" spans="19:19">
      <c r="S924" s="17" t="s">
        <v>5</v>
      </c>
    </row>
    <row r="925" spans="19:19">
      <c r="S925" s="17" t="s">
        <v>5</v>
      </c>
    </row>
    <row r="926" spans="19:19">
      <c r="S926" s="17" t="s">
        <v>5</v>
      </c>
    </row>
    <row r="927" spans="19:19">
      <c r="S927" s="17" t="s">
        <v>5</v>
      </c>
    </row>
    <row r="928" spans="19:19">
      <c r="S928" s="17" t="s">
        <v>5</v>
      </c>
    </row>
    <row r="929" spans="19:19">
      <c r="S929" s="17" t="s">
        <v>5</v>
      </c>
    </row>
    <row r="930" spans="19:19">
      <c r="S930" s="17" t="s">
        <v>5</v>
      </c>
    </row>
    <row r="931" spans="19:19">
      <c r="S931" s="17" t="s">
        <v>5</v>
      </c>
    </row>
    <row r="932" spans="19:19">
      <c r="S932" s="17" t="s">
        <v>5</v>
      </c>
    </row>
    <row r="933" spans="19:19">
      <c r="S933" s="17" t="s">
        <v>5</v>
      </c>
    </row>
    <row r="934" spans="19:19">
      <c r="S934" s="17" t="s">
        <v>5</v>
      </c>
    </row>
    <row r="935" spans="19:19">
      <c r="S935" s="17" t="s">
        <v>5</v>
      </c>
    </row>
    <row r="936" spans="19:19">
      <c r="S936" s="17" t="s">
        <v>5</v>
      </c>
    </row>
    <row r="937" spans="19:19">
      <c r="S937" s="17" t="s">
        <v>5</v>
      </c>
    </row>
    <row r="938" spans="19:19">
      <c r="S938" s="17" t="s">
        <v>5</v>
      </c>
    </row>
    <row r="939" spans="19:19">
      <c r="S939" s="17" t="s">
        <v>5</v>
      </c>
    </row>
    <row r="940" spans="19:19">
      <c r="S940" s="17" t="s">
        <v>5</v>
      </c>
    </row>
    <row r="941" spans="19:19">
      <c r="S941" s="17" t="s">
        <v>5</v>
      </c>
    </row>
    <row r="942" spans="19:19">
      <c r="S942" s="17" t="s">
        <v>5</v>
      </c>
    </row>
    <row r="943" spans="19:19">
      <c r="S943" s="17" t="s">
        <v>5</v>
      </c>
    </row>
    <row r="944" spans="19:19">
      <c r="S944" s="17" t="s">
        <v>5</v>
      </c>
    </row>
    <row r="945" spans="19:19">
      <c r="S945" s="17" t="s">
        <v>5</v>
      </c>
    </row>
    <row r="946" spans="19:19">
      <c r="S946" s="17" t="s">
        <v>5</v>
      </c>
    </row>
    <row r="947" spans="19:19">
      <c r="S947" s="17" t="s">
        <v>5</v>
      </c>
    </row>
    <row r="948" spans="19:19">
      <c r="S948" s="17" t="s">
        <v>5</v>
      </c>
    </row>
    <row r="949" spans="19:19">
      <c r="S949" s="17" t="s">
        <v>5</v>
      </c>
    </row>
    <row r="950" spans="19:19">
      <c r="S950" s="17" t="s">
        <v>5</v>
      </c>
    </row>
    <row r="951" spans="19:19">
      <c r="S951" s="17" t="s">
        <v>5</v>
      </c>
    </row>
    <row r="952" spans="19:19">
      <c r="S952" s="17" t="s">
        <v>5</v>
      </c>
    </row>
    <row r="953" spans="19:19">
      <c r="S953" s="17" t="s">
        <v>5</v>
      </c>
    </row>
    <row r="954" spans="19:19">
      <c r="S954" s="17" t="s">
        <v>5</v>
      </c>
    </row>
    <row r="955" spans="19:19">
      <c r="S955" s="17" t="s">
        <v>5</v>
      </c>
    </row>
    <row r="956" spans="19:19">
      <c r="S956" s="17" t="s">
        <v>5</v>
      </c>
    </row>
    <row r="957" spans="19:19">
      <c r="S957" s="17" t="s">
        <v>5</v>
      </c>
    </row>
    <row r="958" spans="19:19">
      <c r="S958" s="17" t="s">
        <v>5</v>
      </c>
    </row>
    <row r="959" spans="19:19">
      <c r="S959" s="17" t="s">
        <v>5</v>
      </c>
    </row>
    <row r="960" spans="19:19">
      <c r="S960" s="17" t="s">
        <v>5</v>
      </c>
    </row>
    <row r="961" spans="19:19">
      <c r="S961" s="17" t="s">
        <v>5</v>
      </c>
    </row>
    <row r="962" spans="19:19">
      <c r="S962" s="17" t="s">
        <v>5</v>
      </c>
    </row>
    <row r="963" spans="19:19">
      <c r="S963" s="17" t="s">
        <v>5</v>
      </c>
    </row>
    <row r="964" spans="19:19">
      <c r="S964" s="17" t="s">
        <v>5</v>
      </c>
    </row>
    <row r="965" spans="19:19">
      <c r="S965" s="17" t="s">
        <v>5</v>
      </c>
    </row>
    <row r="966" spans="19:19">
      <c r="S966" s="17" t="s">
        <v>5</v>
      </c>
    </row>
    <row r="967" spans="19:19">
      <c r="S967" s="17" t="s">
        <v>5</v>
      </c>
    </row>
    <row r="968" spans="19:19">
      <c r="S968" s="17" t="s">
        <v>5</v>
      </c>
    </row>
    <row r="969" spans="19:19">
      <c r="S969" s="17" t="s">
        <v>5</v>
      </c>
    </row>
    <row r="970" spans="19:19">
      <c r="S970" s="17" t="s">
        <v>5</v>
      </c>
    </row>
    <row r="971" spans="19:19">
      <c r="S971" s="17" t="s">
        <v>5</v>
      </c>
    </row>
    <row r="972" spans="19:19">
      <c r="S972" s="17" t="s">
        <v>5</v>
      </c>
    </row>
    <row r="973" spans="19:19">
      <c r="S973" s="17" t="s">
        <v>5</v>
      </c>
    </row>
    <row r="974" spans="19:19">
      <c r="S974" s="17" t="s">
        <v>5</v>
      </c>
    </row>
    <row r="975" spans="19:19">
      <c r="S975" s="17" t="s">
        <v>5</v>
      </c>
    </row>
    <row r="976" spans="19:19">
      <c r="S976" s="17" t="s">
        <v>5</v>
      </c>
    </row>
    <row r="977" spans="19:19">
      <c r="S977" s="17" t="s">
        <v>5</v>
      </c>
    </row>
    <row r="978" spans="19:19">
      <c r="S978" s="17" t="s">
        <v>5</v>
      </c>
    </row>
    <row r="979" spans="19:19">
      <c r="S979" s="17" t="s">
        <v>5</v>
      </c>
    </row>
    <row r="980" spans="19:19">
      <c r="S980" s="17" t="s">
        <v>5</v>
      </c>
    </row>
    <row r="981" spans="19:19">
      <c r="S981" s="17" t="s">
        <v>5</v>
      </c>
    </row>
    <row r="982" spans="19:19">
      <c r="S982" s="17" t="s">
        <v>5</v>
      </c>
    </row>
    <row r="983" spans="19:19">
      <c r="S983" s="17" t="s">
        <v>5</v>
      </c>
    </row>
    <row r="984" spans="19:19">
      <c r="S984" s="17" t="s">
        <v>5</v>
      </c>
    </row>
    <row r="985" spans="19:19">
      <c r="S985" s="17" t="s">
        <v>5</v>
      </c>
    </row>
    <row r="986" spans="19:19">
      <c r="S986" s="17" t="s">
        <v>5</v>
      </c>
    </row>
    <row r="987" spans="19:19">
      <c r="S987" s="17" t="s">
        <v>5</v>
      </c>
    </row>
    <row r="988" spans="19:19">
      <c r="S988" s="17" t="s">
        <v>5</v>
      </c>
    </row>
    <row r="989" spans="19:19">
      <c r="S989" s="17" t="s">
        <v>5</v>
      </c>
    </row>
    <row r="990" spans="19:19">
      <c r="S990" s="17" t="s">
        <v>5</v>
      </c>
    </row>
    <row r="991" spans="19:19">
      <c r="S991" s="17" t="s">
        <v>5</v>
      </c>
    </row>
    <row r="992" spans="19:19">
      <c r="S992" s="17" t="s">
        <v>5</v>
      </c>
    </row>
    <row r="993" spans="19:19">
      <c r="S993" s="17" t="s">
        <v>5</v>
      </c>
    </row>
    <row r="994" spans="19:19">
      <c r="S994" s="17" t="s">
        <v>5</v>
      </c>
    </row>
    <row r="995" spans="19:19">
      <c r="S995" s="17" t="s">
        <v>5</v>
      </c>
    </row>
    <row r="996" spans="19:19">
      <c r="S996" s="17" t="s">
        <v>5</v>
      </c>
    </row>
    <row r="997" spans="19:19">
      <c r="S997" s="17" t="s">
        <v>5</v>
      </c>
    </row>
    <row r="998" spans="19:19">
      <c r="S998" s="17" t="s">
        <v>5</v>
      </c>
    </row>
    <row r="999" spans="19:19">
      <c r="S999" s="17" t="s">
        <v>5</v>
      </c>
    </row>
    <row r="1000" spans="19:19">
      <c r="S1000" s="17" t="s">
        <v>5</v>
      </c>
    </row>
    <row r="1001" spans="19:19">
      <c r="S1001" s="17" t="s">
        <v>5</v>
      </c>
    </row>
    <row r="1002" spans="19:19">
      <c r="S1002" s="17" t="s">
        <v>5</v>
      </c>
    </row>
    <row r="1003" spans="19:19">
      <c r="S1003" s="17" t="s">
        <v>5</v>
      </c>
    </row>
    <row r="1004" spans="19:19">
      <c r="S1004" s="17" t="s">
        <v>5</v>
      </c>
    </row>
    <row r="1005" spans="19:19">
      <c r="S1005" s="17" t="s">
        <v>5</v>
      </c>
    </row>
    <row r="1006" spans="19:19">
      <c r="S1006" s="17" t="s">
        <v>5</v>
      </c>
    </row>
    <row r="1007" spans="19:19">
      <c r="S1007" s="17" t="s">
        <v>5</v>
      </c>
    </row>
    <row r="1008" spans="19:19">
      <c r="S1008" s="17" t="s">
        <v>5</v>
      </c>
    </row>
    <row r="1009" spans="19:19">
      <c r="S1009" s="17" t="s">
        <v>5</v>
      </c>
    </row>
    <row r="1010" spans="19:19">
      <c r="S1010" s="17" t="s">
        <v>5</v>
      </c>
    </row>
    <row r="1011" spans="19:19">
      <c r="S1011" s="17" t="s">
        <v>5</v>
      </c>
    </row>
    <row r="1012" spans="19:19">
      <c r="S1012" s="17" t="s">
        <v>5</v>
      </c>
    </row>
    <row r="1013" spans="19:19">
      <c r="S1013" s="17" t="s">
        <v>5</v>
      </c>
    </row>
    <row r="1014" spans="19:19">
      <c r="S1014" s="17" t="s">
        <v>5</v>
      </c>
    </row>
    <row r="1015" spans="19:19">
      <c r="S1015" s="17" t="s">
        <v>5</v>
      </c>
    </row>
    <row r="1016" spans="19:19">
      <c r="S1016" s="17" t="s">
        <v>5</v>
      </c>
    </row>
    <row r="1017" spans="19:19">
      <c r="S1017" s="17" t="s">
        <v>5</v>
      </c>
    </row>
    <row r="1018" spans="19:19">
      <c r="S1018" s="17" t="s">
        <v>5</v>
      </c>
    </row>
    <row r="1019" spans="19:19">
      <c r="S1019" s="17" t="s">
        <v>5</v>
      </c>
    </row>
    <row r="1020" spans="19:19">
      <c r="S1020" s="17" t="s">
        <v>5</v>
      </c>
    </row>
    <row r="1021" spans="19:19">
      <c r="S1021" s="17" t="s">
        <v>5</v>
      </c>
    </row>
    <row r="1022" spans="19:19">
      <c r="S1022" s="17" t="s">
        <v>5</v>
      </c>
    </row>
    <row r="1023" spans="19:19">
      <c r="S1023" s="17" t="s">
        <v>5</v>
      </c>
    </row>
    <row r="1024" spans="19:19">
      <c r="S1024" s="17" t="s">
        <v>5</v>
      </c>
    </row>
    <row r="1025" spans="19:19">
      <c r="S1025" s="17" t="s">
        <v>5</v>
      </c>
    </row>
    <row r="1026" spans="19:19">
      <c r="S1026" s="17" t="s">
        <v>5</v>
      </c>
    </row>
    <row r="1027" spans="19:19">
      <c r="S1027" s="17" t="s">
        <v>5</v>
      </c>
    </row>
    <row r="1028" spans="19:19">
      <c r="S1028" s="17" t="s">
        <v>5</v>
      </c>
    </row>
    <row r="1029" spans="19:19">
      <c r="S1029" s="17" t="s">
        <v>5</v>
      </c>
    </row>
    <row r="1030" spans="19:19">
      <c r="S1030" s="17" t="s">
        <v>5</v>
      </c>
    </row>
    <row r="1031" spans="19:19">
      <c r="S1031" s="17" t="s">
        <v>5</v>
      </c>
    </row>
    <row r="1032" spans="19:19">
      <c r="S1032" s="17" t="s">
        <v>5</v>
      </c>
    </row>
    <row r="1033" spans="19:19">
      <c r="S1033" s="17" t="s">
        <v>5</v>
      </c>
    </row>
    <row r="1034" spans="19:19">
      <c r="S1034" s="17" t="s">
        <v>5</v>
      </c>
    </row>
    <row r="1035" spans="19:19">
      <c r="S1035" s="17" t="s">
        <v>5</v>
      </c>
    </row>
    <row r="1036" spans="19:19">
      <c r="S1036" s="17" t="s">
        <v>5</v>
      </c>
    </row>
    <row r="1037" spans="19:19">
      <c r="S1037" s="17" t="s">
        <v>5</v>
      </c>
    </row>
    <row r="1038" spans="19:19">
      <c r="S1038" s="17" t="s">
        <v>5</v>
      </c>
    </row>
    <row r="1039" spans="19:19">
      <c r="S1039" s="17" t="s">
        <v>5</v>
      </c>
    </row>
    <row r="1040" spans="19:19">
      <c r="S1040" s="17" t="s">
        <v>5</v>
      </c>
    </row>
    <row r="1041" spans="19:19">
      <c r="S1041" s="17" t="s">
        <v>5</v>
      </c>
    </row>
    <row r="1042" spans="19:19">
      <c r="S1042" s="17" t="s">
        <v>5</v>
      </c>
    </row>
    <row r="1043" spans="19:19">
      <c r="S1043" s="17" t="s">
        <v>5</v>
      </c>
    </row>
    <row r="1044" spans="19:19">
      <c r="S1044" s="17" t="s">
        <v>5</v>
      </c>
    </row>
    <row r="1045" spans="19:19">
      <c r="S1045" s="17" t="s">
        <v>5</v>
      </c>
    </row>
    <row r="1046" spans="19:19">
      <c r="S1046" s="17" t="s">
        <v>5</v>
      </c>
    </row>
    <row r="1047" spans="19:19">
      <c r="S1047" s="17" t="s">
        <v>5</v>
      </c>
    </row>
    <row r="1048" spans="19:19">
      <c r="S1048" s="17" t="s">
        <v>5</v>
      </c>
    </row>
    <row r="1049" spans="19:19">
      <c r="S1049" s="17" t="s">
        <v>5</v>
      </c>
    </row>
    <row r="1050" spans="19:19">
      <c r="S1050" s="17" t="s">
        <v>5</v>
      </c>
    </row>
    <row r="1051" spans="19:19">
      <c r="S1051" s="17" t="s">
        <v>5</v>
      </c>
    </row>
    <row r="1052" spans="19:19">
      <c r="S1052" s="17" t="s">
        <v>5</v>
      </c>
    </row>
    <row r="1053" spans="19:19">
      <c r="S1053" s="17" t="s">
        <v>5</v>
      </c>
    </row>
    <row r="1054" spans="19:19">
      <c r="S1054" s="17" t="s">
        <v>5</v>
      </c>
    </row>
    <row r="1055" spans="19:19">
      <c r="S1055" s="17" t="s">
        <v>5</v>
      </c>
    </row>
    <row r="1056" spans="19:19">
      <c r="S1056" s="17" t="s">
        <v>5</v>
      </c>
    </row>
    <row r="1057" spans="19:19">
      <c r="S1057" s="17" t="s">
        <v>5</v>
      </c>
    </row>
    <row r="1058" spans="19:19">
      <c r="S1058" s="17" t="s">
        <v>5</v>
      </c>
    </row>
    <row r="1059" spans="19:19">
      <c r="S1059" s="17" t="s">
        <v>5</v>
      </c>
    </row>
    <row r="1060" spans="19:19">
      <c r="S1060" s="17" t="s">
        <v>5</v>
      </c>
    </row>
    <row r="1061" spans="19:19">
      <c r="S1061" s="17" t="s">
        <v>5</v>
      </c>
    </row>
    <row r="1062" spans="19:19">
      <c r="S1062" s="17" t="s">
        <v>5</v>
      </c>
    </row>
    <row r="1063" spans="19:19">
      <c r="S1063" s="17" t="s">
        <v>5</v>
      </c>
    </row>
    <row r="1064" spans="19:19">
      <c r="S1064" s="17" t="s">
        <v>5</v>
      </c>
    </row>
    <row r="1065" spans="19:19">
      <c r="S1065" s="17" t="s">
        <v>5</v>
      </c>
    </row>
    <row r="1066" spans="19:19">
      <c r="S1066" s="17" t="s">
        <v>5</v>
      </c>
    </row>
    <row r="1067" spans="19:19">
      <c r="S1067" s="17" t="s">
        <v>5</v>
      </c>
    </row>
    <row r="1068" spans="19:19">
      <c r="S1068" s="17" t="s">
        <v>5</v>
      </c>
    </row>
    <row r="1069" spans="19:19">
      <c r="S1069" s="17" t="s">
        <v>5</v>
      </c>
    </row>
    <row r="1070" spans="19:19">
      <c r="S1070" s="17" t="s">
        <v>5</v>
      </c>
    </row>
    <row r="1071" spans="19:19">
      <c r="S1071" s="17" t="s">
        <v>5</v>
      </c>
    </row>
    <row r="1072" spans="19:19">
      <c r="S1072" s="17" t="s">
        <v>5</v>
      </c>
    </row>
    <row r="1073" spans="19:19">
      <c r="S1073" s="17" t="s">
        <v>5</v>
      </c>
    </row>
    <row r="1074" spans="19:19">
      <c r="S1074" s="17" t="s">
        <v>5</v>
      </c>
    </row>
    <row r="1075" spans="19:19">
      <c r="S1075" s="17" t="s">
        <v>5</v>
      </c>
    </row>
    <row r="1076" spans="19:19">
      <c r="S1076" s="17" t="s">
        <v>5</v>
      </c>
    </row>
    <row r="1077" spans="19:19">
      <c r="S1077" s="17" t="s">
        <v>5</v>
      </c>
    </row>
    <row r="1078" spans="19:19">
      <c r="S1078" s="17" t="s">
        <v>5</v>
      </c>
    </row>
    <row r="1079" spans="19:19">
      <c r="S1079" s="17" t="s">
        <v>5</v>
      </c>
    </row>
    <row r="1080" spans="19:19">
      <c r="S1080" s="17" t="s">
        <v>5</v>
      </c>
    </row>
    <row r="1081" spans="19:19">
      <c r="S1081" s="17" t="s">
        <v>5</v>
      </c>
    </row>
    <row r="1082" spans="19:19">
      <c r="S1082" s="17" t="s">
        <v>5</v>
      </c>
    </row>
    <row r="1083" spans="19:19">
      <c r="S1083" s="17" t="s">
        <v>5</v>
      </c>
    </row>
    <row r="1084" spans="19:19">
      <c r="S1084" s="17" t="s">
        <v>5</v>
      </c>
    </row>
    <row r="1085" spans="19:19">
      <c r="S1085" s="17" t="s">
        <v>5</v>
      </c>
    </row>
    <row r="1086" spans="19:19">
      <c r="S1086" s="17" t="s">
        <v>5</v>
      </c>
    </row>
    <row r="1087" spans="19:19">
      <c r="S1087" s="17" t="s">
        <v>5</v>
      </c>
    </row>
    <row r="1088" spans="19:19">
      <c r="S1088" s="17" t="s">
        <v>5</v>
      </c>
    </row>
    <row r="1089" spans="19:19">
      <c r="S1089" s="17" t="s">
        <v>5</v>
      </c>
    </row>
    <row r="1090" spans="19:19">
      <c r="S1090" s="17" t="s">
        <v>5</v>
      </c>
    </row>
    <row r="1091" spans="19:19">
      <c r="S1091" s="17" t="s">
        <v>5</v>
      </c>
    </row>
    <row r="1092" spans="19:19">
      <c r="S1092" s="17" t="s">
        <v>5</v>
      </c>
    </row>
    <row r="1093" spans="19:19">
      <c r="S1093" s="17" t="s">
        <v>5</v>
      </c>
    </row>
    <row r="1094" spans="19:19">
      <c r="S1094" s="17" t="s">
        <v>5</v>
      </c>
    </row>
    <row r="1095" spans="19:19">
      <c r="S1095" s="17" t="s">
        <v>5</v>
      </c>
    </row>
    <row r="1096" spans="19:19">
      <c r="S1096" s="17" t="s">
        <v>5</v>
      </c>
    </row>
    <row r="1097" spans="19:19">
      <c r="S1097" s="17" t="s">
        <v>5</v>
      </c>
    </row>
    <row r="1098" spans="19:19">
      <c r="S1098" s="17" t="s">
        <v>5</v>
      </c>
    </row>
    <row r="1099" spans="19:19">
      <c r="S1099" s="17" t="s">
        <v>5</v>
      </c>
    </row>
    <row r="1100" spans="19:19">
      <c r="S1100" s="17" t="s">
        <v>5</v>
      </c>
    </row>
    <row r="1101" spans="19:19">
      <c r="S1101" s="17" t="s">
        <v>5</v>
      </c>
    </row>
    <row r="1102" spans="19:19">
      <c r="S1102" s="17" t="s">
        <v>5</v>
      </c>
    </row>
    <row r="1103" spans="19:19">
      <c r="S1103" s="17" t="s">
        <v>5</v>
      </c>
    </row>
    <row r="1104" spans="19:19">
      <c r="S1104" s="17" t="s">
        <v>5</v>
      </c>
    </row>
    <row r="1105" spans="19:19">
      <c r="S1105" s="17" t="s">
        <v>5</v>
      </c>
    </row>
    <row r="1106" spans="19:19">
      <c r="S1106" s="17" t="s">
        <v>5</v>
      </c>
    </row>
    <row r="1107" spans="19:19">
      <c r="S1107" s="17" t="s">
        <v>5</v>
      </c>
    </row>
    <row r="1108" spans="19:19">
      <c r="S1108" s="17" t="s">
        <v>5</v>
      </c>
    </row>
    <row r="1109" spans="19:19">
      <c r="S1109" s="17" t="s">
        <v>5</v>
      </c>
    </row>
    <row r="1110" spans="19:19">
      <c r="S1110" s="17" t="s">
        <v>5</v>
      </c>
    </row>
    <row r="1111" spans="19:19">
      <c r="S1111" s="17" t="s">
        <v>5</v>
      </c>
    </row>
    <row r="1112" spans="19:19">
      <c r="S1112" s="17" t="s">
        <v>5</v>
      </c>
    </row>
    <row r="1113" spans="19:19">
      <c r="S1113" s="17" t="s">
        <v>5</v>
      </c>
    </row>
    <row r="1114" spans="19:19">
      <c r="S1114" s="17" t="s">
        <v>5</v>
      </c>
    </row>
    <row r="1115" spans="19:19">
      <c r="S1115" s="17" t="s">
        <v>5</v>
      </c>
    </row>
    <row r="1116" spans="19:19">
      <c r="S1116" s="17" t="s">
        <v>5</v>
      </c>
    </row>
    <row r="1117" spans="19:19">
      <c r="S1117" s="17" t="s">
        <v>5</v>
      </c>
    </row>
    <row r="1118" spans="19:19">
      <c r="S1118" s="17" t="s">
        <v>5</v>
      </c>
    </row>
    <row r="1119" spans="19:19">
      <c r="S1119" s="17" t="s">
        <v>5</v>
      </c>
    </row>
    <row r="1120" spans="19:19">
      <c r="S1120" s="17" t="s">
        <v>5</v>
      </c>
    </row>
    <row r="1121" spans="19:19">
      <c r="S1121" s="17" t="s">
        <v>5</v>
      </c>
    </row>
    <row r="1122" spans="19:19">
      <c r="S1122" s="17" t="s">
        <v>5</v>
      </c>
    </row>
    <row r="1123" spans="19:19">
      <c r="S1123" s="17" t="s">
        <v>5</v>
      </c>
    </row>
    <row r="1124" spans="19:19">
      <c r="S1124" s="17" t="s">
        <v>5</v>
      </c>
    </row>
    <row r="1125" spans="19:19">
      <c r="S1125" s="17" t="s">
        <v>5</v>
      </c>
    </row>
    <row r="1126" spans="19:19">
      <c r="S1126" s="17" t="s">
        <v>5</v>
      </c>
    </row>
    <row r="1127" spans="19:19">
      <c r="S1127" s="17" t="s">
        <v>5</v>
      </c>
    </row>
    <row r="1128" spans="19:19">
      <c r="S1128" s="17" t="s">
        <v>5</v>
      </c>
    </row>
    <row r="1129" spans="19:19">
      <c r="S1129" s="17" t="s">
        <v>5</v>
      </c>
    </row>
    <row r="1130" spans="19:19">
      <c r="S1130" s="17" t="s">
        <v>5</v>
      </c>
    </row>
    <row r="1131" spans="19:19">
      <c r="S1131" s="17" t="s">
        <v>5</v>
      </c>
    </row>
    <row r="1132" spans="19:19">
      <c r="S1132" s="17" t="s">
        <v>5</v>
      </c>
    </row>
    <row r="1133" spans="19:19">
      <c r="S1133" s="17" t="s">
        <v>5</v>
      </c>
    </row>
    <row r="1134" spans="19:19">
      <c r="S1134" s="17" t="s">
        <v>5</v>
      </c>
    </row>
    <row r="1135" spans="19:19">
      <c r="S1135" s="17" t="s">
        <v>5</v>
      </c>
    </row>
    <row r="1136" spans="19:19">
      <c r="S1136" s="17" t="s">
        <v>5</v>
      </c>
    </row>
    <row r="1137" spans="19:19">
      <c r="S1137" s="17" t="s">
        <v>5</v>
      </c>
    </row>
    <row r="1138" spans="19:19">
      <c r="S1138" s="17" t="s">
        <v>5</v>
      </c>
    </row>
    <row r="1139" spans="19:19">
      <c r="S1139" s="17" t="s">
        <v>5</v>
      </c>
    </row>
    <row r="1140" spans="19:19">
      <c r="S1140" s="17" t="s">
        <v>5</v>
      </c>
    </row>
    <row r="1141" spans="19:19">
      <c r="S1141" s="17" t="s">
        <v>5</v>
      </c>
    </row>
    <row r="1142" spans="19:19">
      <c r="S1142" s="17" t="s">
        <v>5</v>
      </c>
    </row>
    <row r="1143" spans="19:19">
      <c r="S1143" s="17" t="s">
        <v>5</v>
      </c>
    </row>
    <row r="1144" spans="19:19">
      <c r="S1144" s="17" t="s">
        <v>5</v>
      </c>
    </row>
    <row r="1145" spans="19:19">
      <c r="S1145" s="17" t="s">
        <v>5</v>
      </c>
    </row>
    <row r="1146" spans="19:19">
      <c r="S1146" s="17" t="s">
        <v>5</v>
      </c>
    </row>
    <row r="1147" spans="19:19">
      <c r="S1147" s="17" t="s">
        <v>5</v>
      </c>
    </row>
    <row r="1148" spans="19:19">
      <c r="S1148" s="17" t="s">
        <v>5</v>
      </c>
    </row>
    <row r="1149" spans="19:19">
      <c r="S1149" s="17" t="s">
        <v>5</v>
      </c>
    </row>
    <row r="1150" spans="19:19">
      <c r="S1150" s="17" t="s">
        <v>5</v>
      </c>
    </row>
    <row r="1151" spans="19:19">
      <c r="S1151" s="17" t="s">
        <v>5</v>
      </c>
    </row>
  </sheetData>
  <mergeCells count="3">
    <mergeCell ref="B3:M3"/>
    <mergeCell ref="R1:W1"/>
    <mergeCell ref="T2:W2"/>
  </mergeCells>
  <phoneticPr fontId="6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indexed="11"/>
  </sheetPr>
  <dimension ref="A1:V37"/>
  <sheetViews>
    <sheetView topLeftCell="G1" workbookViewId="0">
      <selection activeCell="O4" sqref="O4:O9"/>
    </sheetView>
  </sheetViews>
  <sheetFormatPr defaultColWidth="8.8984375" defaultRowHeight="27.75"/>
  <cols>
    <col min="1" max="1" width="17.09765625" style="17" customWidth="1"/>
    <col min="2" max="2" width="12" style="17" customWidth="1"/>
    <col min="3" max="3" width="6.59765625" style="17" customWidth="1"/>
    <col min="4" max="4" width="7.3984375" style="17" customWidth="1"/>
    <col min="5" max="6" width="11.09765625" style="17" customWidth="1"/>
    <col min="7" max="7" width="8.09765625" style="17" customWidth="1"/>
    <col min="8" max="9" width="11.296875" style="17" customWidth="1"/>
    <col min="10" max="12" width="8.8984375" style="17"/>
    <col min="13" max="13" width="16.09765625" style="130" customWidth="1"/>
    <col min="14" max="14" width="15.8984375" style="130" customWidth="1"/>
    <col min="15" max="15" width="15.3984375" style="17" customWidth="1"/>
    <col min="16" max="16" width="16.296875" style="17" customWidth="1"/>
    <col min="17" max="17" width="9.09765625" style="17" customWidth="1"/>
    <col min="18" max="18" width="11" style="17" hidden="1" customWidth="1"/>
    <col min="19" max="20" width="9.09765625" style="17" customWidth="1"/>
    <col min="21" max="16384" width="8.8984375" style="17"/>
  </cols>
  <sheetData>
    <row r="1" spans="1:22">
      <c r="B1" s="72" t="s">
        <v>380</v>
      </c>
      <c r="M1" s="72"/>
      <c r="N1" s="304" t="s">
        <v>397</v>
      </c>
    </row>
    <row r="2" spans="1:22">
      <c r="A2" s="128"/>
      <c r="B2" s="73" t="s">
        <v>722</v>
      </c>
      <c r="C2" s="128"/>
      <c r="D2" s="128"/>
      <c r="E2" s="128"/>
      <c r="F2" s="128"/>
      <c r="G2" s="128"/>
      <c r="H2" s="128"/>
      <c r="I2" s="128"/>
      <c r="M2" s="75" t="s">
        <v>44</v>
      </c>
      <c r="N2" s="75" t="s">
        <v>10</v>
      </c>
      <c r="O2" s="75" t="s">
        <v>40</v>
      </c>
      <c r="P2" s="75" t="s">
        <v>13</v>
      </c>
      <c r="R2" s="129" t="s">
        <v>68</v>
      </c>
    </row>
    <row r="3" spans="1:22">
      <c r="A3" s="128"/>
      <c r="B3" s="18"/>
      <c r="C3" s="128"/>
      <c r="D3" s="128"/>
      <c r="E3" s="128"/>
      <c r="F3" s="128"/>
      <c r="G3" s="128"/>
      <c r="H3" s="128"/>
      <c r="I3" s="128"/>
      <c r="M3" s="80"/>
      <c r="N3" s="80"/>
      <c r="O3" s="80" t="s">
        <v>18</v>
      </c>
      <c r="P3" s="80"/>
      <c r="Q3" s="130"/>
      <c r="R3" s="130"/>
      <c r="S3" s="130"/>
      <c r="T3" s="130"/>
    </row>
    <row r="4" spans="1:22">
      <c r="A4" s="75" t="s">
        <v>9</v>
      </c>
      <c r="B4" s="75" t="s">
        <v>10</v>
      </c>
      <c r="C4" s="75" t="s">
        <v>15</v>
      </c>
      <c r="D4" s="75" t="s">
        <v>16</v>
      </c>
      <c r="E4" s="131" t="s">
        <v>41</v>
      </c>
      <c r="F4" s="131" t="s">
        <v>13</v>
      </c>
      <c r="G4" s="75" t="s">
        <v>17</v>
      </c>
      <c r="H4" s="132" t="s">
        <v>6</v>
      </c>
      <c r="I4" s="132" t="s">
        <v>13</v>
      </c>
      <c r="M4" s="133" t="s">
        <v>45</v>
      </c>
      <c r="N4" s="134">
        <v>53537</v>
      </c>
      <c r="O4" s="133">
        <v>52</v>
      </c>
      <c r="P4" s="135">
        <f t="shared" ref="P4:P10" si="0">O4*100000/N4</f>
        <v>97.129088294076993</v>
      </c>
      <c r="Q4" s="130"/>
      <c r="R4" s="136">
        <f>O4*100/O10</f>
        <v>8.9810017271157161</v>
      </c>
      <c r="S4" s="137"/>
      <c r="T4" s="138"/>
    </row>
    <row r="5" spans="1:22">
      <c r="A5" s="80"/>
      <c r="B5" s="80"/>
      <c r="C5" s="80" t="s">
        <v>18</v>
      </c>
      <c r="D5" s="80" t="s">
        <v>18</v>
      </c>
      <c r="E5" s="139" t="s">
        <v>7</v>
      </c>
      <c r="F5" s="139" t="s">
        <v>7</v>
      </c>
      <c r="G5" s="80" t="s">
        <v>18</v>
      </c>
      <c r="H5" s="140" t="s">
        <v>18</v>
      </c>
      <c r="I5" s="140" t="s">
        <v>8</v>
      </c>
      <c r="L5" s="141"/>
      <c r="M5" s="133" t="s">
        <v>46</v>
      </c>
      <c r="N5" s="134">
        <v>66055</v>
      </c>
      <c r="O5" s="133">
        <v>96</v>
      </c>
      <c r="P5" s="135">
        <f t="shared" si="0"/>
        <v>145.33343425932935</v>
      </c>
      <c r="R5" s="136">
        <f>O5*100/O10</f>
        <v>16.580310880829014</v>
      </c>
      <c r="S5" s="137"/>
      <c r="T5" s="138"/>
      <c r="V5" s="142"/>
    </row>
    <row r="6" spans="1:22">
      <c r="A6" s="91" t="s">
        <v>21</v>
      </c>
      <c r="B6" s="92">
        <v>158338</v>
      </c>
      <c r="C6" s="143">
        <v>28</v>
      </c>
      <c r="D6" s="143">
        <v>0</v>
      </c>
      <c r="E6" s="144">
        <f>C6+D6</f>
        <v>28</v>
      </c>
      <c r="F6" s="145">
        <f>E6*100000/B6</f>
        <v>17.683689322841012</v>
      </c>
      <c r="G6" s="143">
        <v>44</v>
      </c>
      <c r="H6" s="146">
        <f>C6+D6+G6</f>
        <v>72</v>
      </c>
      <c r="I6" s="147">
        <f>H6*100000/B6</f>
        <v>45.47234397301974</v>
      </c>
      <c r="L6" s="141"/>
      <c r="M6" s="133" t="s">
        <v>36</v>
      </c>
      <c r="N6" s="134">
        <v>70853</v>
      </c>
      <c r="O6" s="133">
        <v>161</v>
      </c>
      <c r="P6" s="135">
        <f t="shared" si="0"/>
        <v>227.23102762056652</v>
      </c>
      <c r="R6" s="136">
        <f>O6*100/O10</f>
        <v>27.806563039723663</v>
      </c>
      <c r="S6" s="148"/>
      <c r="T6" s="149"/>
      <c r="V6" s="142"/>
    </row>
    <row r="7" spans="1:22">
      <c r="A7" s="104" t="s">
        <v>57</v>
      </c>
      <c r="B7" s="105">
        <v>35323</v>
      </c>
      <c r="C7" s="150">
        <v>3</v>
      </c>
      <c r="D7" s="150">
        <v>0</v>
      </c>
      <c r="E7" s="151">
        <f>C7+D7</f>
        <v>3</v>
      </c>
      <c r="F7" s="152">
        <f>E7*100000/B7</f>
        <v>8.4930498542026438</v>
      </c>
      <c r="G7" s="150">
        <v>6</v>
      </c>
      <c r="H7" s="153">
        <f>C7+D7+G7</f>
        <v>9</v>
      </c>
      <c r="I7" s="154">
        <f>H7*100000/B7</f>
        <v>25.479149562607933</v>
      </c>
      <c r="M7" s="133" t="s">
        <v>37</v>
      </c>
      <c r="N7" s="134">
        <v>157174</v>
      </c>
      <c r="O7" s="133">
        <v>115</v>
      </c>
      <c r="P7" s="135">
        <f t="shared" si="0"/>
        <v>73.167317749755043</v>
      </c>
      <c r="R7" s="136">
        <f>O7*100/O10</f>
        <v>19.861830742659759</v>
      </c>
      <c r="S7" s="137"/>
      <c r="T7" s="138"/>
      <c r="V7" s="142"/>
    </row>
    <row r="8" spans="1:22">
      <c r="A8" s="104" t="s">
        <v>22</v>
      </c>
      <c r="B8" s="105">
        <v>123015</v>
      </c>
      <c r="C8" s="150">
        <v>25</v>
      </c>
      <c r="D8" s="150">
        <v>0</v>
      </c>
      <c r="E8" s="151">
        <f t="shared" ref="E8:E27" si="1">C8+D8</f>
        <v>25</v>
      </c>
      <c r="F8" s="152">
        <f t="shared" ref="F8:F27" si="2">E8*100000/B8</f>
        <v>20.322724870950697</v>
      </c>
      <c r="G8" s="150">
        <v>38</v>
      </c>
      <c r="H8" s="153">
        <f t="shared" ref="H8:H27" si="3">C8+D8+G8</f>
        <v>63</v>
      </c>
      <c r="I8" s="154">
        <f t="shared" ref="I8:I27" si="4">H8*100000/B8</f>
        <v>51.213266674795754</v>
      </c>
      <c r="M8" s="133" t="s">
        <v>38</v>
      </c>
      <c r="N8" s="134">
        <v>382915</v>
      </c>
      <c r="O8" s="133">
        <v>98</v>
      </c>
      <c r="P8" s="135">
        <f t="shared" si="0"/>
        <v>25.593147304232009</v>
      </c>
      <c r="R8" s="136">
        <f>O8*100/O10</f>
        <v>16.925734024179619</v>
      </c>
      <c r="S8" s="137"/>
      <c r="T8" s="138"/>
      <c r="V8" s="142"/>
    </row>
    <row r="9" spans="1:22">
      <c r="A9" s="110" t="s">
        <v>23</v>
      </c>
      <c r="B9" s="111">
        <v>97439</v>
      </c>
      <c r="C9" s="150">
        <v>8</v>
      </c>
      <c r="D9" s="150">
        <v>0</v>
      </c>
      <c r="E9" s="151">
        <f t="shared" si="1"/>
        <v>8</v>
      </c>
      <c r="F9" s="152">
        <f t="shared" si="2"/>
        <v>8.2102648836708099</v>
      </c>
      <c r="G9" s="150">
        <v>13</v>
      </c>
      <c r="H9" s="153">
        <f t="shared" si="3"/>
        <v>21</v>
      </c>
      <c r="I9" s="154">
        <f t="shared" si="4"/>
        <v>21.551945319635873</v>
      </c>
      <c r="M9" s="133" t="s">
        <v>39</v>
      </c>
      <c r="N9" s="134">
        <v>565479</v>
      </c>
      <c r="O9" s="133">
        <v>57</v>
      </c>
      <c r="P9" s="135">
        <f t="shared" si="0"/>
        <v>10.079949918564616</v>
      </c>
      <c r="R9" s="136">
        <f>O9*100/O10</f>
        <v>9.8445595854922274</v>
      </c>
      <c r="T9" s="138"/>
      <c r="V9" s="142"/>
    </row>
    <row r="10" spans="1:22">
      <c r="A10" s="110" t="s">
        <v>31</v>
      </c>
      <c r="B10" s="111">
        <v>53664</v>
      </c>
      <c r="C10" s="150">
        <v>3</v>
      </c>
      <c r="D10" s="150">
        <v>0</v>
      </c>
      <c r="E10" s="151">
        <f t="shared" si="1"/>
        <v>3</v>
      </c>
      <c r="F10" s="152">
        <f t="shared" si="2"/>
        <v>5.5903398926654742</v>
      </c>
      <c r="G10" s="150">
        <v>6</v>
      </c>
      <c r="H10" s="153">
        <f t="shared" si="3"/>
        <v>9</v>
      </c>
      <c r="I10" s="154">
        <f t="shared" si="4"/>
        <v>16.771019677996421</v>
      </c>
      <c r="M10" s="155" t="s">
        <v>41</v>
      </c>
      <c r="N10" s="156">
        <f>SUM(N4:N9)</f>
        <v>1296013</v>
      </c>
      <c r="O10" s="156">
        <f>SUM(O4:O9)</f>
        <v>579</v>
      </c>
      <c r="P10" s="157">
        <f t="shared" si="0"/>
        <v>44.675477792275231</v>
      </c>
      <c r="R10" s="158">
        <f>SUM(R4:R9)</f>
        <v>100</v>
      </c>
      <c r="T10" s="138"/>
      <c r="V10" s="142"/>
    </row>
    <row r="11" spans="1:22">
      <c r="A11" s="110" t="s">
        <v>24</v>
      </c>
      <c r="B11" s="111">
        <v>79171</v>
      </c>
      <c r="C11" s="150">
        <v>13</v>
      </c>
      <c r="D11" s="150">
        <v>2</v>
      </c>
      <c r="E11" s="151">
        <f t="shared" si="1"/>
        <v>15</v>
      </c>
      <c r="F11" s="152">
        <f t="shared" si="2"/>
        <v>18.946331358704576</v>
      </c>
      <c r="G11" s="150">
        <v>16</v>
      </c>
      <c r="H11" s="153">
        <f t="shared" si="3"/>
        <v>31</v>
      </c>
      <c r="I11" s="154">
        <f t="shared" si="4"/>
        <v>39.155751474656121</v>
      </c>
      <c r="M11" s="159"/>
      <c r="T11" s="130"/>
    </row>
    <row r="12" spans="1:22">
      <c r="A12" s="110" t="s">
        <v>25</v>
      </c>
      <c r="B12" s="111">
        <v>67151</v>
      </c>
      <c r="C12" s="150">
        <v>5</v>
      </c>
      <c r="D12" s="150">
        <v>0</v>
      </c>
      <c r="E12" s="151">
        <f t="shared" si="1"/>
        <v>5</v>
      </c>
      <c r="F12" s="152">
        <f t="shared" si="2"/>
        <v>7.4459054965674376</v>
      </c>
      <c r="G12" s="150">
        <v>7</v>
      </c>
      <c r="H12" s="153">
        <f t="shared" si="3"/>
        <v>12</v>
      </c>
      <c r="I12" s="154">
        <f t="shared" si="4"/>
        <v>17.87017319176185</v>
      </c>
    </row>
    <row r="13" spans="1:22">
      <c r="A13" s="110" t="s">
        <v>26</v>
      </c>
      <c r="B13" s="111">
        <v>71114</v>
      </c>
      <c r="C13" s="150">
        <v>1</v>
      </c>
      <c r="D13" s="150">
        <v>2</v>
      </c>
      <c r="E13" s="151">
        <f t="shared" si="1"/>
        <v>3</v>
      </c>
      <c r="F13" s="152">
        <f t="shared" si="2"/>
        <v>4.2185786202435525</v>
      </c>
      <c r="G13" s="150">
        <v>15</v>
      </c>
      <c r="H13" s="153">
        <f t="shared" si="3"/>
        <v>18</v>
      </c>
      <c r="I13" s="154">
        <f t="shared" si="4"/>
        <v>25.311471721461317</v>
      </c>
      <c r="M13" s="160" t="s">
        <v>69</v>
      </c>
      <c r="N13" s="160" t="s">
        <v>10</v>
      </c>
      <c r="O13" s="160" t="s">
        <v>40</v>
      </c>
      <c r="P13" s="161" t="s">
        <v>13</v>
      </c>
    </row>
    <row r="14" spans="1:22">
      <c r="A14" s="110" t="s">
        <v>27</v>
      </c>
      <c r="B14" s="111">
        <v>107944</v>
      </c>
      <c r="C14" s="150">
        <v>3</v>
      </c>
      <c r="D14" s="150">
        <v>0</v>
      </c>
      <c r="E14" s="151">
        <f t="shared" si="1"/>
        <v>3</v>
      </c>
      <c r="F14" s="152">
        <f t="shared" si="2"/>
        <v>2.7792188542207072</v>
      </c>
      <c r="G14" s="150">
        <v>24</v>
      </c>
      <c r="H14" s="153">
        <f t="shared" si="3"/>
        <v>27</v>
      </c>
      <c r="I14" s="154">
        <f t="shared" si="4"/>
        <v>25.012969687986363</v>
      </c>
      <c r="M14" s="162" t="s">
        <v>70</v>
      </c>
      <c r="N14" s="163">
        <v>641883</v>
      </c>
      <c r="O14" s="162">
        <v>318</v>
      </c>
      <c r="P14" s="135">
        <f>O14*100000/N14</f>
        <v>49.541738915035921</v>
      </c>
      <c r="R14" s="97"/>
    </row>
    <row r="15" spans="1:22">
      <c r="A15" s="110" t="s">
        <v>34</v>
      </c>
      <c r="B15" s="111">
        <v>58080</v>
      </c>
      <c r="C15" s="150">
        <v>5</v>
      </c>
      <c r="D15" s="150">
        <v>0</v>
      </c>
      <c r="E15" s="151">
        <f t="shared" si="1"/>
        <v>5</v>
      </c>
      <c r="F15" s="152">
        <f t="shared" si="2"/>
        <v>8.6088154269972446</v>
      </c>
      <c r="G15" s="150">
        <v>47</v>
      </c>
      <c r="H15" s="153">
        <f t="shared" si="3"/>
        <v>52</v>
      </c>
      <c r="I15" s="154">
        <f t="shared" si="4"/>
        <v>89.531680440771353</v>
      </c>
      <c r="M15" s="162" t="s">
        <v>71</v>
      </c>
      <c r="N15" s="163">
        <v>654130</v>
      </c>
      <c r="O15" s="163">
        <f>O10-O14</f>
        <v>261</v>
      </c>
      <c r="P15" s="135">
        <f>O15*100000/N15</f>
        <v>39.900325623347044</v>
      </c>
    </row>
    <row r="16" spans="1:22">
      <c r="A16" s="110" t="s">
        <v>32</v>
      </c>
      <c r="B16" s="111">
        <v>66469</v>
      </c>
      <c r="C16" s="150">
        <v>35</v>
      </c>
      <c r="D16" s="150">
        <v>1</v>
      </c>
      <c r="E16" s="151">
        <f t="shared" si="1"/>
        <v>36</v>
      </c>
      <c r="F16" s="152">
        <f t="shared" si="2"/>
        <v>54.160586137898868</v>
      </c>
      <c r="G16" s="150">
        <v>50</v>
      </c>
      <c r="H16" s="153">
        <f t="shared" si="3"/>
        <v>86</v>
      </c>
      <c r="I16" s="154">
        <f t="shared" si="4"/>
        <v>129.38362244053619</v>
      </c>
      <c r="M16" s="164" t="s">
        <v>41</v>
      </c>
      <c r="N16" s="165">
        <f>N14+N15</f>
        <v>1296013</v>
      </c>
      <c r="O16" s="166">
        <f>O14+O15</f>
        <v>579</v>
      </c>
      <c r="P16" s="167">
        <f>O16*100000/N16</f>
        <v>44.675477792275231</v>
      </c>
    </row>
    <row r="17" spans="1:22">
      <c r="A17" s="110" t="s">
        <v>28</v>
      </c>
      <c r="B17" s="111">
        <v>118221</v>
      </c>
      <c r="C17" s="150">
        <v>7</v>
      </c>
      <c r="D17" s="150">
        <v>0</v>
      </c>
      <c r="E17" s="151">
        <f t="shared" si="1"/>
        <v>7</v>
      </c>
      <c r="F17" s="152">
        <f t="shared" si="2"/>
        <v>5.9211138461017923</v>
      </c>
      <c r="G17" s="150">
        <v>9</v>
      </c>
      <c r="H17" s="153">
        <f t="shared" si="3"/>
        <v>16</v>
      </c>
      <c r="I17" s="154">
        <f t="shared" si="4"/>
        <v>13.533974505375525</v>
      </c>
      <c r="O17" s="97">
        <f>O14/O15</f>
        <v>1.2183908045977012</v>
      </c>
    </row>
    <row r="18" spans="1:22">
      <c r="A18" s="110" t="s">
        <v>29</v>
      </c>
      <c r="B18" s="111">
        <v>114296</v>
      </c>
      <c r="C18" s="150">
        <v>49</v>
      </c>
      <c r="D18" s="150">
        <v>1</v>
      </c>
      <c r="E18" s="151">
        <f t="shared" si="1"/>
        <v>50</v>
      </c>
      <c r="F18" s="152">
        <f t="shared" si="2"/>
        <v>43.746062854343108</v>
      </c>
      <c r="G18" s="150">
        <v>77</v>
      </c>
      <c r="H18" s="153">
        <f t="shared" si="3"/>
        <v>127</v>
      </c>
      <c r="I18" s="154">
        <f t="shared" si="4"/>
        <v>111.11499965003149</v>
      </c>
      <c r="R18" s="97"/>
    </row>
    <row r="19" spans="1:22">
      <c r="A19" s="110" t="s">
        <v>33</v>
      </c>
      <c r="B19" s="111">
        <v>23133</v>
      </c>
      <c r="C19" s="150">
        <v>5</v>
      </c>
      <c r="D19" s="150">
        <v>0</v>
      </c>
      <c r="E19" s="151">
        <f t="shared" si="1"/>
        <v>5</v>
      </c>
      <c r="F19" s="152">
        <f t="shared" si="2"/>
        <v>21.61414429602732</v>
      </c>
      <c r="G19" s="150">
        <v>7</v>
      </c>
      <c r="H19" s="153">
        <f t="shared" si="3"/>
        <v>12</v>
      </c>
      <c r="I19" s="154">
        <f t="shared" si="4"/>
        <v>51.87394631046557</v>
      </c>
      <c r="S19" s="168"/>
      <c r="T19" s="169"/>
      <c r="U19" s="170"/>
    </row>
    <row r="20" spans="1:22">
      <c r="A20" s="110" t="s">
        <v>58</v>
      </c>
      <c r="B20" s="111">
        <v>27978</v>
      </c>
      <c r="C20" s="150">
        <v>7</v>
      </c>
      <c r="D20" s="150">
        <v>0</v>
      </c>
      <c r="E20" s="151">
        <f t="shared" si="1"/>
        <v>7</v>
      </c>
      <c r="F20" s="152">
        <f t="shared" si="2"/>
        <v>25.019658302952319</v>
      </c>
      <c r="G20" s="150">
        <v>9</v>
      </c>
      <c r="H20" s="153">
        <f t="shared" si="3"/>
        <v>16</v>
      </c>
      <c r="I20" s="154">
        <f t="shared" si="4"/>
        <v>57.187790406748157</v>
      </c>
      <c r="S20" s="168"/>
      <c r="T20" s="169"/>
      <c r="U20" s="170"/>
    </row>
    <row r="21" spans="1:22">
      <c r="A21" s="110" t="s">
        <v>30</v>
      </c>
      <c r="B21" s="111">
        <v>73717</v>
      </c>
      <c r="C21" s="150">
        <v>6</v>
      </c>
      <c r="D21" s="150">
        <v>0</v>
      </c>
      <c r="E21" s="151">
        <f t="shared" si="1"/>
        <v>6</v>
      </c>
      <c r="F21" s="152">
        <f t="shared" si="2"/>
        <v>8.1392351832006185</v>
      </c>
      <c r="G21" s="150">
        <v>8</v>
      </c>
      <c r="H21" s="153">
        <f t="shared" si="3"/>
        <v>14</v>
      </c>
      <c r="I21" s="154">
        <f t="shared" si="4"/>
        <v>18.991548760801443</v>
      </c>
      <c r="S21" s="168"/>
      <c r="T21" s="169"/>
      <c r="U21" s="170"/>
    </row>
    <row r="22" spans="1:22">
      <c r="A22" s="110" t="s">
        <v>35</v>
      </c>
      <c r="B22" s="111">
        <v>23154</v>
      </c>
      <c r="C22" s="150">
        <v>10</v>
      </c>
      <c r="D22" s="150">
        <v>0</v>
      </c>
      <c r="E22" s="151">
        <f t="shared" si="1"/>
        <v>10</v>
      </c>
      <c r="F22" s="152">
        <f t="shared" si="2"/>
        <v>43.189081800120931</v>
      </c>
      <c r="G22" s="150">
        <v>7</v>
      </c>
      <c r="H22" s="153">
        <f t="shared" si="3"/>
        <v>17</v>
      </c>
      <c r="I22" s="154">
        <f t="shared" si="4"/>
        <v>73.421439060205586</v>
      </c>
      <c r="S22" s="168"/>
      <c r="T22" s="169"/>
      <c r="U22" s="170"/>
    </row>
    <row r="23" spans="1:22">
      <c r="A23" s="114" t="s">
        <v>59</v>
      </c>
      <c r="B23" s="111">
        <v>35967</v>
      </c>
      <c r="C23" s="150">
        <v>3</v>
      </c>
      <c r="D23" s="150">
        <v>0</v>
      </c>
      <c r="E23" s="151">
        <f t="shared" si="1"/>
        <v>3</v>
      </c>
      <c r="F23" s="152">
        <f t="shared" si="2"/>
        <v>8.3409792309617146</v>
      </c>
      <c r="G23" s="150">
        <v>4</v>
      </c>
      <c r="H23" s="153">
        <f t="shared" si="3"/>
        <v>7</v>
      </c>
      <c r="I23" s="154">
        <f t="shared" si="4"/>
        <v>19.462284872244002</v>
      </c>
      <c r="T23" s="168"/>
      <c r="U23" s="169"/>
      <c r="V23" s="170"/>
    </row>
    <row r="24" spans="1:22">
      <c r="A24" s="114" t="s">
        <v>60</v>
      </c>
      <c r="B24" s="111">
        <v>45248</v>
      </c>
      <c r="C24" s="150">
        <v>7</v>
      </c>
      <c r="D24" s="150">
        <v>0</v>
      </c>
      <c r="E24" s="151">
        <f t="shared" si="1"/>
        <v>7</v>
      </c>
      <c r="F24" s="152">
        <f t="shared" si="2"/>
        <v>15.470297029702971</v>
      </c>
      <c r="G24" s="150">
        <v>5</v>
      </c>
      <c r="H24" s="153">
        <f t="shared" si="3"/>
        <v>12</v>
      </c>
      <c r="I24" s="154">
        <f t="shared" si="4"/>
        <v>26.520509193776519</v>
      </c>
      <c r="T24" s="168"/>
      <c r="U24" s="169"/>
      <c r="V24" s="170"/>
    </row>
    <row r="25" spans="1:22">
      <c r="A25" s="114" t="s">
        <v>61</v>
      </c>
      <c r="B25" s="111">
        <v>27365</v>
      </c>
      <c r="C25" s="150">
        <v>0</v>
      </c>
      <c r="D25" s="150">
        <v>0</v>
      </c>
      <c r="E25" s="151">
        <f t="shared" si="1"/>
        <v>0</v>
      </c>
      <c r="F25" s="152">
        <f t="shared" si="2"/>
        <v>0</v>
      </c>
      <c r="G25" s="150">
        <v>5</v>
      </c>
      <c r="H25" s="153">
        <f t="shared" si="3"/>
        <v>5</v>
      </c>
      <c r="I25" s="154">
        <f t="shared" si="4"/>
        <v>18.271514708569342</v>
      </c>
      <c r="T25" s="168"/>
      <c r="U25" s="169"/>
      <c r="V25" s="170"/>
    </row>
    <row r="26" spans="1:22">
      <c r="A26" s="114" t="s">
        <v>62</v>
      </c>
      <c r="B26" s="111">
        <v>24375</v>
      </c>
      <c r="C26" s="150">
        <v>2</v>
      </c>
      <c r="D26" s="150">
        <v>0</v>
      </c>
      <c r="E26" s="151">
        <f t="shared" si="1"/>
        <v>2</v>
      </c>
      <c r="F26" s="152">
        <f t="shared" si="2"/>
        <v>8.2051282051282044</v>
      </c>
      <c r="G26" s="150">
        <v>6</v>
      </c>
      <c r="H26" s="153">
        <f t="shared" si="3"/>
        <v>8</v>
      </c>
      <c r="I26" s="154">
        <f t="shared" si="4"/>
        <v>32.820512820512818</v>
      </c>
      <c r="T26" s="168"/>
      <c r="U26" s="169"/>
      <c r="V26" s="170"/>
    </row>
    <row r="27" spans="1:22">
      <c r="A27" s="118" t="s">
        <v>63</v>
      </c>
      <c r="B27" s="111">
        <v>23189</v>
      </c>
      <c r="C27" s="113">
        <v>5</v>
      </c>
      <c r="D27" s="113">
        <v>0</v>
      </c>
      <c r="E27" s="151">
        <f t="shared" si="1"/>
        <v>5</v>
      </c>
      <c r="F27" s="152">
        <f t="shared" si="2"/>
        <v>21.561947475095952</v>
      </c>
      <c r="G27" s="113">
        <v>12</v>
      </c>
      <c r="H27" s="153">
        <f t="shared" si="3"/>
        <v>17</v>
      </c>
      <c r="I27" s="154">
        <f t="shared" si="4"/>
        <v>73.310621415326239</v>
      </c>
      <c r="M27" s="129"/>
      <c r="N27" s="129"/>
      <c r="O27" s="18"/>
      <c r="P27" s="18"/>
      <c r="Q27" s="18"/>
      <c r="R27" s="18"/>
      <c r="S27" s="18"/>
      <c r="T27" s="168"/>
      <c r="U27" s="169"/>
      <c r="V27" s="170"/>
    </row>
    <row r="28" spans="1:22">
      <c r="A28" s="171" t="s">
        <v>64</v>
      </c>
      <c r="B28" s="172">
        <f>SUM(B7:B27)</f>
        <v>1296013</v>
      </c>
      <c r="C28" s="172">
        <f>SUM(C7:C27)</f>
        <v>202</v>
      </c>
      <c r="D28" s="172">
        <f>SUM(D7:D27)</f>
        <v>6</v>
      </c>
      <c r="E28" s="172">
        <f>SUM(E7:E27)</f>
        <v>208</v>
      </c>
      <c r="F28" s="173">
        <f>E28*100000/B28</f>
        <v>16.049221728485747</v>
      </c>
      <c r="G28" s="172">
        <f>SUM(G7:G27)</f>
        <v>371</v>
      </c>
      <c r="H28" s="172">
        <f>C28+D28+G28</f>
        <v>579</v>
      </c>
      <c r="I28" s="173">
        <f>H28*100000/B28</f>
        <v>44.675477792275231</v>
      </c>
      <c r="T28" s="168"/>
      <c r="U28" s="169"/>
      <c r="V28" s="170"/>
    </row>
    <row r="29" spans="1:22">
      <c r="T29" s="168"/>
      <c r="U29" s="169"/>
      <c r="V29" s="170"/>
    </row>
    <row r="30" spans="1:22">
      <c r="A30" s="18"/>
      <c r="T30" s="168"/>
      <c r="U30" s="169"/>
      <c r="V30" s="170"/>
    </row>
    <row r="31" spans="1:22">
      <c r="A31" s="18"/>
      <c r="T31" s="168"/>
      <c r="U31" s="169"/>
      <c r="V31" s="170"/>
    </row>
    <row r="32" spans="1:22">
      <c r="T32" s="168"/>
      <c r="U32" s="169"/>
      <c r="V32" s="170"/>
    </row>
    <row r="33" spans="20:22">
      <c r="T33" s="168"/>
      <c r="U33" s="169"/>
      <c r="V33" s="170"/>
    </row>
    <row r="34" spans="20:22">
      <c r="T34" s="168"/>
      <c r="U34" s="169"/>
      <c r="V34" s="170"/>
    </row>
    <row r="35" spans="20:22">
      <c r="T35" s="168"/>
      <c r="U35" s="169"/>
      <c r="V35" s="170"/>
    </row>
    <row r="36" spans="20:22">
      <c r="T36" s="168"/>
      <c r="U36" s="169"/>
      <c r="V36" s="170"/>
    </row>
    <row r="37" spans="20:22">
      <c r="T37" s="168"/>
      <c r="U37" s="169"/>
      <c r="V37" s="170"/>
    </row>
  </sheetData>
  <phoneticPr fontId="6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5"/>
  </sheetPr>
  <dimension ref="A1:BO62"/>
  <sheetViews>
    <sheetView topLeftCell="A19" zoomScale="90" zoomScaleNormal="90" workbookViewId="0">
      <selection activeCell="C31" sqref="C31:AJ31"/>
    </sheetView>
  </sheetViews>
  <sheetFormatPr defaultColWidth="8.8984375" defaultRowHeight="27.75"/>
  <cols>
    <col min="1" max="1" width="18.09765625" style="17" customWidth="1"/>
    <col min="2" max="2" width="10.8984375" style="130" customWidth="1"/>
    <col min="3" max="21" width="9.09765625" style="130" customWidth="1"/>
    <col min="22" max="16384" width="8.8984375" style="17"/>
  </cols>
  <sheetData>
    <row r="1" spans="1:54">
      <c r="A1" s="72" t="s">
        <v>384</v>
      </c>
    </row>
    <row r="2" spans="1:54">
      <c r="A2" s="72"/>
      <c r="B2" s="177"/>
      <c r="C2" s="73" t="s">
        <v>723</v>
      </c>
      <c r="D2" s="129"/>
    </row>
    <row r="3" spans="1:54">
      <c r="A3" s="178" t="s">
        <v>9</v>
      </c>
      <c r="B3" s="179"/>
      <c r="C3" s="180"/>
      <c r="D3" s="180"/>
      <c r="E3" s="180"/>
      <c r="F3" s="181" t="s">
        <v>67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3"/>
    </row>
    <row r="4" spans="1:54">
      <c r="A4" s="184"/>
      <c r="B4" s="185" t="s">
        <v>41</v>
      </c>
      <c r="C4" s="186" t="s">
        <v>94</v>
      </c>
      <c r="D4" s="186" t="s">
        <v>95</v>
      </c>
      <c r="E4" s="186" t="s">
        <v>96</v>
      </c>
      <c r="F4" s="186" t="s">
        <v>97</v>
      </c>
      <c r="G4" s="186" t="s">
        <v>98</v>
      </c>
      <c r="H4" s="186" t="s">
        <v>99</v>
      </c>
      <c r="I4" s="186" t="s">
        <v>100</v>
      </c>
      <c r="J4" s="186" t="s">
        <v>101</v>
      </c>
      <c r="K4" s="186" t="s">
        <v>102</v>
      </c>
      <c r="L4" s="186" t="s">
        <v>103</v>
      </c>
      <c r="M4" s="186" t="s">
        <v>104</v>
      </c>
      <c r="N4" s="186" t="s">
        <v>105</v>
      </c>
      <c r="O4" s="186" t="s">
        <v>106</v>
      </c>
      <c r="P4" s="186" t="s">
        <v>107</v>
      </c>
      <c r="Q4" s="186" t="s">
        <v>108</v>
      </c>
      <c r="R4" s="186" t="s">
        <v>109</v>
      </c>
      <c r="S4" s="186" t="s">
        <v>110</v>
      </c>
      <c r="T4" s="186" t="s">
        <v>111</v>
      </c>
      <c r="U4" s="186" t="s">
        <v>112</v>
      </c>
      <c r="V4" s="186" t="s">
        <v>113</v>
      </c>
      <c r="W4" s="186" t="s">
        <v>114</v>
      </c>
      <c r="X4" s="186" t="s">
        <v>115</v>
      </c>
      <c r="Y4" s="186" t="s">
        <v>116</v>
      </c>
      <c r="Z4" s="186" t="s">
        <v>117</v>
      </c>
      <c r="AA4" s="186" t="s">
        <v>118</v>
      </c>
      <c r="AB4" s="186" t="s">
        <v>119</v>
      </c>
      <c r="AC4" s="186" t="s">
        <v>120</v>
      </c>
      <c r="AD4" s="186" t="s">
        <v>121</v>
      </c>
      <c r="AE4" s="186" t="s">
        <v>122</v>
      </c>
      <c r="AF4" s="186" t="s">
        <v>123</v>
      </c>
      <c r="AG4" s="186" t="s">
        <v>124</v>
      </c>
      <c r="AH4" s="186" t="s">
        <v>125</v>
      </c>
      <c r="AI4" s="186" t="s">
        <v>126</v>
      </c>
      <c r="AJ4" s="186" t="s">
        <v>127</v>
      </c>
      <c r="AK4" s="186" t="s">
        <v>128</v>
      </c>
      <c r="AL4" s="186" t="s">
        <v>129</v>
      </c>
      <c r="AM4" s="186" t="s">
        <v>130</v>
      </c>
      <c r="AN4" s="186" t="s">
        <v>131</v>
      </c>
      <c r="AO4" s="186" t="s">
        <v>132</v>
      </c>
      <c r="AP4" s="186" t="s">
        <v>133</v>
      </c>
      <c r="AQ4" s="186" t="s">
        <v>134</v>
      </c>
      <c r="AR4" s="186" t="s">
        <v>135</v>
      </c>
      <c r="AS4" s="186" t="s">
        <v>136</v>
      </c>
      <c r="AT4" s="186" t="s">
        <v>137</v>
      </c>
      <c r="AU4" s="186" t="s">
        <v>138</v>
      </c>
      <c r="AV4" s="186" t="s">
        <v>139</v>
      </c>
      <c r="AW4" s="186" t="s">
        <v>140</v>
      </c>
      <c r="AX4" s="186" t="s">
        <v>141</v>
      </c>
      <c r="AY4" s="186" t="s">
        <v>142</v>
      </c>
      <c r="AZ4" s="186" t="s">
        <v>143</v>
      </c>
      <c r="BA4" s="186" t="s">
        <v>144</v>
      </c>
      <c r="BB4" s="186" t="s">
        <v>145</v>
      </c>
    </row>
    <row r="5" spans="1:54">
      <c r="A5" s="187" t="s">
        <v>21</v>
      </c>
      <c r="B5" s="120">
        <f>SUM(C5:BB5)</f>
        <v>72</v>
      </c>
      <c r="C5" s="133">
        <v>1</v>
      </c>
      <c r="D5" s="133">
        <v>2</v>
      </c>
      <c r="E5" s="133">
        <v>1</v>
      </c>
      <c r="F5" s="133">
        <v>1</v>
      </c>
      <c r="G5" s="133">
        <v>0</v>
      </c>
      <c r="H5" s="133">
        <v>0</v>
      </c>
      <c r="I5" s="133">
        <v>2</v>
      </c>
      <c r="J5" s="133">
        <v>0</v>
      </c>
      <c r="K5" s="133">
        <v>1</v>
      </c>
      <c r="L5" s="133">
        <v>0</v>
      </c>
      <c r="M5" s="133">
        <v>0</v>
      </c>
      <c r="N5" s="133">
        <v>1</v>
      </c>
      <c r="O5" s="133">
        <v>0</v>
      </c>
      <c r="P5" s="133">
        <v>1</v>
      </c>
      <c r="Q5" s="133">
        <v>0</v>
      </c>
      <c r="R5" s="133">
        <v>3</v>
      </c>
      <c r="S5" s="133">
        <v>2</v>
      </c>
      <c r="T5" s="133">
        <v>1</v>
      </c>
      <c r="U5" s="133">
        <v>1</v>
      </c>
      <c r="V5" s="133">
        <v>0</v>
      </c>
      <c r="W5" s="133">
        <v>0</v>
      </c>
      <c r="X5" s="133">
        <v>1</v>
      </c>
      <c r="Y5" s="133">
        <v>0</v>
      </c>
      <c r="Z5" s="133">
        <v>2</v>
      </c>
      <c r="AA5" s="133">
        <v>4</v>
      </c>
      <c r="AB5" s="133">
        <v>2</v>
      </c>
      <c r="AC5" s="133">
        <v>7</v>
      </c>
      <c r="AD5" s="133">
        <v>1</v>
      </c>
      <c r="AE5" s="133">
        <v>6</v>
      </c>
      <c r="AF5" s="133">
        <v>6</v>
      </c>
      <c r="AG5" s="133">
        <v>8</v>
      </c>
      <c r="AH5" s="133">
        <v>7</v>
      </c>
      <c r="AI5" s="133">
        <v>6</v>
      </c>
      <c r="AJ5" s="133">
        <v>5</v>
      </c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</row>
    <row r="6" spans="1:54">
      <c r="A6" s="188" t="s">
        <v>23</v>
      </c>
      <c r="B6" s="120">
        <f t="shared" ref="B6:B24" si="0">SUM(C6:BB6)</f>
        <v>21</v>
      </c>
      <c r="C6" s="133">
        <v>2</v>
      </c>
      <c r="D6" s="133">
        <v>3</v>
      </c>
      <c r="E6" s="133">
        <v>3</v>
      </c>
      <c r="F6" s="133">
        <v>3</v>
      </c>
      <c r="G6" s="133">
        <v>0</v>
      </c>
      <c r="H6" s="133">
        <v>0</v>
      </c>
      <c r="I6" s="133">
        <v>1</v>
      </c>
      <c r="J6" s="133">
        <v>1</v>
      </c>
      <c r="K6" s="133">
        <v>0</v>
      </c>
      <c r="L6" s="133">
        <v>1</v>
      </c>
      <c r="M6" s="133">
        <v>1</v>
      </c>
      <c r="N6" s="133">
        <v>0</v>
      </c>
      <c r="O6" s="133">
        <v>0</v>
      </c>
      <c r="P6" s="133">
        <v>0</v>
      </c>
      <c r="Q6" s="133">
        <v>0</v>
      </c>
      <c r="R6" s="133">
        <v>0</v>
      </c>
      <c r="S6" s="133">
        <v>1</v>
      </c>
      <c r="T6" s="133">
        <v>0</v>
      </c>
      <c r="U6" s="133">
        <v>0</v>
      </c>
      <c r="V6" s="133">
        <v>0</v>
      </c>
      <c r="W6" s="133">
        <v>0</v>
      </c>
      <c r="X6" s="133">
        <v>0</v>
      </c>
      <c r="Y6" s="133">
        <v>1</v>
      </c>
      <c r="Z6" s="133">
        <v>0</v>
      </c>
      <c r="AA6" s="133">
        <v>0</v>
      </c>
      <c r="AB6" s="133">
        <v>0</v>
      </c>
      <c r="AC6" s="133">
        <v>0</v>
      </c>
      <c r="AD6" s="133">
        <v>0</v>
      </c>
      <c r="AE6" s="133">
        <v>0</v>
      </c>
      <c r="AF6" s="133">
        <v>1</v>
      </c>
      <c r="AG6" s="133">
        <v>1</v>
      </c>
      <c r="AH6" s="133">
        <v>1</v>
      </c>
      <c r="AI6" s="133">
        <v>1</v>
      </c>
      <c r="AJ6" s="133">
        <v>0</v>
      </c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</row>
    <row r="7" spans="1:54">
      <c r="A7" s="188" t="s">
        <v>31</v>
      </c>
      <c r="B7" s="120">
        <f t="shared" si="0"/>
        <v>9</v>
      </c>
      <c r="C7" s="133">
        <v>0</v>
      </c>
      <c r="D7" s="133">
        <v>0</v>
      </c>
      <c r="E7" s="133">
        <v>0</v>
      </c>
      <c r="F7" s="133">
        <v>0</v>
      </c>
      <c r="G7" s="133">
        <v>0</v>
      </c>
      <c r="H7" s="133">
        <v>0</v>
      </c>
      <c r="I7" s="133">
        <v>1</v>
      </c>
      <c r="J7" s="133">
        <v>0</v>
      </c>
      <c r="K7" s="133">
        <v>0</v>
      </c>
      <c r="L7" s="133">
        <v>1</v>
      </c>
      <c r="M7" s="133">
        <v>0</v>
      </c>
      <c r="N7" s="133">
        <v>0</v>
      </c>
      <c r="O7" s="133">
        <v>0</v>
      </c>
      <c r="P7" s="133">
        <v>0</v>
      </c>
      <c r="Q7" s="133">
        <v>0</v>
      </c>
      <c r="R7" s="133">
        <v>0</v>
      </c>
      <c r="S7" s="133">
        <v>0</v>
      </c>
      <c r="T7" s="133">
        <v>0</v>
      </c>
      <c r="U7" s="133">
        <v>0</v>
      </c>
      <c r="V7" s="133">
        <v>0</v>
      </c>
      <c r="W7" s="133">
        <v>0</v>
      </c>
      <c r="X7" s="133">
        <v>0</v>
      </c>
      <c r="Y7" s="133">
        <v>0</v>
      </c>
      <c r="Z7" s="133">
        <v>0</v>
      </c>
      <c r="AA7" s="133">
        <v>0</v>
      </c>
      <c r="AB7" s="133">
        <v>1</v>
      </c>
      <c r="AC7" s="133">
        <v>0</v>
      </c>
      <c r="AD7" s="133">
        <v>0</v>
      </c>
      <c r="AE7" s="133">
        <v>3</v>
      </c>
      <c r="AF7" s="133">
        <v>1</v>
      </c>
      <c r="AG7" s="133">
        <v>1</v>
      </c>
      <c r="AH7" s="133">
        <v>1</v>
      </c>
      <c r="AI7" s="133">
        <v>0</v>
      </c>
      <c r="AJ7" s="133">
        <v>0</v>
      </c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</row>
    <row r="8" spans="1:54">
      <c r="A8" s="188" t="s">
        <v>24</v>
      </c>
      <c r="B8" s="120">
        <f t="shared" si="0"/>
        <v>31</v>
      </c>
      <c r="C8" s="133">
        <v>0</v>
      </c>
      <c r="D8" s="133">
        <v>3</v>
      </c>
      <c r="E8" s="133">
        <v>0</v>
      </c>
      <c r="F8" s="133">
        <v>1</v>
      </c>
      <c r="G8" s="133">
        <v>4</v>
      </c>
      <c r="H8" s="133">
        <v>3</v>
      </c>
      <c r="I8" s="133">
        <v>2</v>
      </c>
      <c r="J8" s="133">
        <v>1</v>
      </c>
      <c r="K8" s="133">
        <v>1</v>
      </c>
      <c r="L8" s="133">
        <v>0</v>
      </c>
      <c r="M8" s="133">
        <v>1</v>
      </c>
      <c r="N8" s="133">
        <v>0</v>
      </c>
      <c r="O8" s="133">
        <v>0</v>
      </c>
      <c r="P8" s="133">
        <v>0</v>
      </c>
      <c r="Q8" s="133">
        <v>1</v>
      </c>
      <c r="R8" s="133">
        <v>0</v>
      </c>
      <c r="S8" s="133">
        <v>2</v>
      </c>
      <c r="T8" s="133">
        <v>0</v>
      </c>
      <c r="U8" s="133">
        <v>0</v>
      </c>
      <c r="V8" s="133">
        <v>1</v>
      </c>
      <c r="W8" s="133">
        <v>0</v>
      </c>
      <c r="X8" s="133">
        <v>0</v>
      </c>
      <c r="Y8" s="133">
        <v>0</v>
      </c>
      <c r="Z8" s="133">
        <v>2</v>
      </c>
      <c r="AA8" s="133">
        <v>2</v>
      </c>
      <c r="AB8" s="133">
        <v>2</v>
      </c>
      <c r="AC8" s="133">
        <v>0</v>
      </c>
      <c r="AD8" s="133">
        <v>0</v>
      </c>
      <c r="AE8" s="133">
        <v>1</v>
      </c>
      <c r="AF8" s="133">
        <v>1</v>
      </c>
      <c r="AG8" s="133">
        <v>2</v>
      </c>
      <c r="AH8" s="133">
        <v>0</v>
      </c>
      <c r="AI8" s="133">
        <v>1</v>
      </c>
      <c r="AJ8" s="133">
        <v>0</v>
      </c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</row>
    <row r="9" spans="1:54">
      <c r="A9" s="188" t="s">
        <v>25</v>
      </c>
      <c r="B9" s="120">
        <f t="shared" si="0"/>
        <v>12</v>
      </c>
      <c r="C9" s="133">
        <v>0</v>
      </c>
      <c r="D9" s="133">
        <v>0</v>
      </c>
      <c r="E9" s="133">
        <v>1</v>
      </c>
      <c r="F9" s="133">
        <v>0</v>
      </c>
      <c r="G9" s="133">
        <v>0</v>
      </c>
      <c r="H9" s="133">
        <v>0</v>
      </c>
      <c r="I9" s="133">
        <v>1</v>
      </c>
      <c r="J9" s="133">
        <v>0</v>
      </c>
      <c r="K9" s="133">
        <v>0</v>
      </c>
      <c r="L9" s="133">
        <v>0</v>
      </c>
      <c r="M9" s="133">
        <v>1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33">
        <v>0</v>
      </c>
      <c r="X9" s="133">
        <v>0</v>
      </c>
      <c r="Y9" s="133">
        <v>0</v>
      </c>
      <c r="Z9" s="133">
        <v>1</v>
      </c>
      <c r="AA9" s="133">
        <v>1</v>
      </c>
      <c r="AB9" s="133">
        <v>0</v>
      </c>
      <c r="AC9" s="133">
        <v>0</v>
      </c>
      <c r="AD9" s="133">
        <v>0</v>
      </c>
      <c r="AE9" s="133">
        <v>0</v>
      </c>
      <c r="AF9" s="133">
        <v>1</v>
      </c>
      <c r="AG9" s="133">
        <v>1</v>
      </c>
      <c r="AH9" s="133">
        <v>2</v>
      </c>
      <c r="AI9" s="133">
        <v>2</v>
      </c>
      <c r="AJ9" s="133">
        <v>1</v>
      </c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</row>
    <row r="10" spans="1:54">
      <c r="A10" s="188" t="s">
        <v>26</v>
      </c>
      <c r="B10" s="120">
        <f t="shared" si="0"/>
        <v>18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1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1</v>
      </c>
      <c r="Q10" s="133">
        <v>0</v>
      </c>
      <c r="R10" s="133">
        <v>0</v>
      </c>
      <c r="S10" s="133">
        <v>0</v>
      </c>
      <c r="T10" s="133">
        <v>1</v>
      </c>
      <c r="U10" s="133">
        <v>1</v>
      </c>
      <c r="V10" s="133">
        <v>0</v>
      </c>
      <c r="W10" s="133">
        <v>0</v>
      </c>
      <c r="X10" s="133">
        <v>2</v>
      </c>
      <c r="Y10" s="133">
        <v>1</v>
      </c>
      <c r="Z10" s="133">
        <v>1</v>
      </c>
      <c r="AA10" s="133">
        <v>0</v>
      </c>
      <c r="AB10" s="133">
        <v>3</v>
      </c>
      <c r="AC10" s="133">
        <v>1</v>
      </c>
      <c r="AD10" s="133">
        <v>0</v>
      </c>
      <c r="AE10" s="133">
        <v>2</v>
      </c>
      <c r="AF10" s="133">
        <v>1</v>
      </c>
      <c r="AG10" s="133">
        <v>0</v>
      </c>
      <c r="AH10" s="133">
        <v>0</v>
      </c>
      <c r="AI10" s="133">
        <v>0</v>
      </c>
      <c r="AJ10" s="133">
        <v>3</v>
      </c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</row>
    <row r="11" spans="1:54">
      <c r="A11" s="188" t="s">
        <v>27</v>
      </c>
      <c r="B11" s="120">
        <f t="shared" si="0"/>
        <v>27</v>
      </c>
      <c r="C11" s="133">
        <v>0</v>
      </c>
      <c r="D11" s="133">
        <v>0</v>
      </c>
      <c r="E11" s="133">
        <v>1</v>
      </c>
      <c r="F11" s="133">
        <v>0</v>
      </c>
      <c r="G11" s="133">
        <v>1</v>
      </c>
      <c r="H11" s="133">
        <v>0</v>
      </c>
      <c r="I11" s="133">
        <v>1</v>
      </c>
      <c r="J11" s="133">
        <v>0</v>
      </c>
      <c r="K11" s="133">
        <v>0</v>
      </c>
      <c r="L11" s="133">
        <v>2</v>
      </c>
      <c r="M11" s="133">
        <v>1</v>
      </c>
      <c r="N11" s="133">
        <v>0</v>
      </c>
      <c r="O11" s="133">
        <v>2</v>
      </c>
      <c r="P11" s="133">
        <v>6</v>
      </c>
      <c r="Q11" s="133">
        <v>1</v>
      </c>
      <c r="R11" s="133">
        <v>5</v>
      </c>
      <c r="S11" s="133">
        <v>2</v>
      </c>
      <c r="T11" s="133">
        <v>3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1</v>
      </c>
      <c r="AC11" s="133">
        <v>0</v>
      </c>
      <c r="AD11" s="133">
        <v>0</v>
      </c>
      <c r="AE11" s="133">
        <v>0</v>
      </c>
      <c r="AF11" s="133">
        <v>0</v>
      </c>
      <c r="AG11" s="133">
        <v>1</v>
      </c>
      <c r="AH11" s="133">
        <v>0</v>
      </c>
      <c r="AI11" s="133">
        <v>0</v>
      </c>
      <c r="AJ11" s="133">
        <v>0</v>
      </c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</row>
    <row r="12" spans="1:54">
      <c r="A12" s="188" t="s">
        <v>34</v>
      </c>
      <c r="B12" s="120">
        <f t="shared" si="0"/>
        <v>52</v>
      </c>
      <c r="C12" s="133">
        <v>1</v>
      </c>
      <c r="D12" s="133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2</v>
      </c>
      <c r="M12" s="133">
        <v>1</v>
      </c>
      <c r="N12" s="133">
        <v>1</v>
      </c>
      <c r="O12" s="133">
        <v>1</v>
      </c>
      <c r="P12" s="133">
        <v>1</v>
      </c>
      <c r="Q12" s="133">
        <v>0</v>
      </c>
      <c r="R12" s="133">
        <v>0</v>
      </c>
      <c r="S12" s="133">
        <v>1</v>
      </c>
      <c r="T12" s="133">
        <v>0</v>
      </c>
      <c r="U12" s="133">
        <v>0</v>
      </c>
      <c r="V12" s="133">
        <v>0</v>
      </c>
      <c r="W12" s="133">
        <v>1</v>
      </c>
      <c r="X12" s="133">
        <v>0</v>
      </c>
      <c r="Y12" s="133">
        <v>0</v>
      </c>
      <c r="Z12" s="133">
        <v>2</v>
      </c>
      <c r="AA12" s="133">
        <v>3</v>
      </c>
      <c r="AB12" s="133">
        <v>3</v>
      </c>
      <c r="AC12" s="133">
        <v>4</v>
      </c>
      <c r="AD12" s="133">
        <v>7</v>
      </c>
      <c r="AE12" s="133">
        <v>5</v>
      </c>
      <c r="AF12" s="133">
        <v>3</v>
      </c>
      <c r="AG12" s="133">
        <v>4</v>
      </c>
      <c r="AH12" s="133">
        <v>7</v>
      </c>
      <c r="AI12" s="133">
        <v>4</v>
      </c>
      <c r="AJ12" s="133">
        <v>1</v>
      </c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</row>
    <row r="13" spans="1:54">
      <c r="A13" s="188" t="s">
        <v>32</v>
      </c>
      <c r="B13" s="120">
        <f t="shared" si="0"/>
        <v>86</v>
      </c>
      <c r="C13" s="133">
        <v>2</v>
      </c>
      <c r="D13" s="133">
        <v>0</v>
      </c>
      <c r="E13" s="133">
        <v>3</v>
      </c>
      <c r="F13" s="133">
        <v>1</v>
      </c>
      <c r="G13" s="133">
        <v>2</v>
      </c>
      <c r="H13" s="133">
        <v>0</v>
      </c>
      <c r="I13" s="133">
        <v>2</v>
      </c>
      <c r="J13" s="133">
        <v>1</v>
      </c>
      <c r="K13" s="133">
        <v>4</v>
      </c>
      <c r="L13" s="133">
        <v>1</v>
      </c>
      <c r="M13" s="133">
        <v>0</v>
      </c>
      <c r="N13" s="133">
        <v>5</v>
      </c>
      <c r="O13" s="133">
        <v>0</v>
      </c>
      <c r="P13" s="133">
        <v>3</v>
      </c>
      <c r="Q13" s="133">
        <v>4</v>
      </c>
      <c r="R13" s="133">
        <v>7</v>
      </c>
      <c r="S13" s="133">
        <v>2</v>
      </c>
      <c r="T13" s="133">
        <v>0</v>
      </c>
      <c r="U13" s="133">
        <v>4</v>
      </c>
      <c r="V13" s="133">
        <v>0</v>
      </c>
      <c r="W13" s="133">
        <v>1</v>
      </c>
      <c r="X13" s="133">
        <v>0</v>
      </c>
      <c r="Y13" s="133">
        <v>4</v>
      </c>
      <c r="Z13" s="133">
        <v>2</v>
      </c>
      <c r="AA13" s="133">
        <v>15</v>
      </c>
      <c r="AB13" s="133">
        <v>3</v>
      </c>
      <c r="AC13" s="133">
        <v>4</v>
      </c>
      <c r="AD13" s="133">
        <v>2</v>
      </c>
      <c r="AE13" s="133">
        <v>2</v>
      </c>
      <c r="AF13" s="133">
        <v>4</v>
      </c>
      <c r="AG13" s="133">
        <v>3</v>
      </c>
      <c r="AH13" s="133">
        <v>1</v>
      </c>
      <c r="AI13" s="133">
        <v>3</v>
      </c>
      <c r="AJ13" s="133">
        <v>1</v>
      </c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</row>
    <row r="14" spans="1:54">
      <c r="A14" s="188" t="s">
        <v>28</v>
      </c>
      <c r="B14" s="120">
        <f t="shared" si="0"/>
        <v>16</v>
      </c>
      <c r="C14" s="133">
        <v>0</v>
      </c>
      <c r="D14" s="133">
        <v>0</v>
      </c>
      <c r="E14" s="133">
        <v>0</v>
      </c>
      <c r="F14" s="133">
        <v>0</v>
      </c>
      <c r="G14" s="133">
        <v>1</v>
      </c>
      <c r="H14" s="133">
        <v>0</v>
      </c>
      <c r="I14" s="133">
        <v>0</v>
      </c>
      <c r="J14" s="133">
        <v>1</v>
      </c>
      <c r="K14" s="133">
        <v>0</v>
      </c>
      <c r="L14" s="133">
        <v>2</v>
      </c>
      <c r="M14" s="133">
        <v>1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1</v>
      </c>
      <c r="V14" s="133">
        <v>0</v>
      </c>
      <c r="W14" s="133">
        <v>0</v>
      </c>
      <c r="X14" s="133">
        <v>0</v>
      </c>
      <c r="Y14" s="133">
        <v>3</v>
      </c>
      <c r="Z14" s="133">
        <v>0</v>
      </c>
      <c r="AA14" s="133">
        <v>2</v>
      </c>
      <c r="AB14" s="133">
        <v>1</v>
      </c>
      <c r="AC14" s="133">
        <v>3</v>
      </c>
      <c r="AD14" s="133">
        <v>0</v>
      </c>
      <c r="AE14" s="133">
        <v>0</v>
      </c>
      <c r="AF14" s="133">
        <v>0</v>
      </c>
      <c r="AG14" s="133">
        <v>1</v>
      </c>
      <c r="AH14" s="133">
        <v>0</v>
      </c>
      <c r="AI14" s="133">
        <v>0</v>
      </c>
      <c r="AJ14" s="133">
        <v>0</v>
      </c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</row>
    <row r="15" spans="1:54">
      <c r="A15" s="188" t="s">
        <v>29</v>
      </c>
      <c r="B15" s="120">
        <f t="shared" si="0"/>
        <v>127</v>
      </c>
      <c r="C15" s="133">
        <v>2</v>
      </c>
      <c r="D15" s="133">
        <v>3</v>
      </c>
      <c r="E15" s="133">
        <v>2</v>
      </c>
      <c r="F15" s="133">
        <v>3</v>
      </c>
      <c r="G15" s="133">
        <v>2</v>
      </c>
      <c r="H15" s="133">
        <v>5</v>
      </c>
      <c r="I15" s="133">
        <v>1</v>
      </c>
      <c r="J15" s="133">
        <v>3</v>
      </c>
      <c r="K15" s="133">
        <v>1</v>
      </c>
      <c r="L15" s="133">
        <v>4</v>
      </c>
      <c r="M15" s="133">
        <v>6</v>
      </c>
      <c r="N15" s="133">
        <v>6</v>
      </c>
      <c r="O15" s="133">
        <v>5</v>
      </c>
      <c r="P15" s="133">
        <v>3</v>
      </c>
      <c r="Q15" s="133">
        <v>4</v>
      </c>
      <c r="R15" s="133">
        <v>6</v>
      </c>
      <c r="S15" s="133">
        <v>0</v>
      </c>
      <c r="T15" s="133">
        <v>0</v>
      </c>
      <c r="U15" s="133">
        <v>1</v>
      </c>
      <c r="V15" s="133">
        <v>2</v>
      </c>
      <c r="W15" s="133">
        <v>0</v>
      </c>
      <c r="X15" s="133">
        <v>1</v>
      </c>
      <c r="Y15" s="133">
        <v>1</v>
      </c>
      <c r="Z15" s="133">
        <v>11</v>
      </c>
      <c r="AA15" s="133">
        <v>4</v>
      </c>
      <c r="AB15" s="133">
        <v>1</v>
      </c>
      <c r="AC15" s="133">
        <v>2</v>
      </c>
      <c r="AD15" s="133">
        <v>7</v>
      </c>
      <c r="AE15" s="133">
        <v>4</v>
      </c>
      <c r="AF15" s="133">
        <v>5</v>
      </c>
      <c r="AG15" s="133">
        <v>16</v>
      </c>
      <c r="AH15" s="133">
        <v>11</v>
      </c>
      <c r="AI15" s="133">
        <v>4</v>
      </c>
      <c r="AJ15" s="133">
        <v>1</v>
      </c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</row>
    <row r="16" spans="1:54">
      <c r="A16" s="188" t="s">
        <v>33</v>
      </c>
      <c r="B16" s="120">
        <f t="shared" si="0"/>
        <v>12</v>
      </c>
      <c r="C16" s="133">
        <v>0</v>
      </c>
      <c r="D16" s="133">
        <v>0</v>
      </c>
      <c r="E16" s="133">
        <v>0</v>
      </c>
      <c r="F16" s="133">
        <v>1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3</v>
      </c>
      <c r="N16" s="133">
        <v>1</v>
      </c>
      <c r="O16" s="133">
        <v>2</v>
      </c>
      <c r="P16" s="133">
        <v>0</v>
      </c>
      <c r="Q16" s="133">
        <v>1</v>
      </c>
      <c r="R16" s="133">
        <v>1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2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1</v>
      </c>
      <c r="AJ16" s="133">
        <v>0</v>
      </c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</row>
    <row r="17" spans="1:55">
      <c r="A17" s="188" t="s">
        <v>58</v>
      </c>
      <c r="B17" s="120">
        <f t="shared" si="0"/>
        <v>16</v>
      </c>
      <c r="C17" s="133">
        <v>1</v>
      </c>
      <c r="D17" s="133">
        <v>2</v>
      </c>
      <c r="E17" s="133">
        <v>0</v>
      </c>
      <c r="F17" s="133">
        <v>1</v>
      </c>
      <c r="G17" s="133">
        <v>0</v>
      </c>
      <c r="H17" s="133">
        <v>0</v>
      </c>
      <c r="I17" s="133">
        <v>0</v>
      </c>
      <c r="J17" s="133">
        <v>1</v>
      </c>
      <c r="K17" s="133">
        <v>0</v>
      </c>
      <c r="L17" s="133">
        <v>0</v>
      </c>
      <c r="M17" s="133">
        <v>1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1</v>
      </c>
      <c r="AC17" s="133">
        <v>4</v>
      </c>
      <c r="AD17" s="133">
        <v>0</v>
      </c>
      <c r="AE17" s="133">
        <v>2</v>
      </c>
      <c r="AF17" s="133">
        <v>0</v>
      </c>
      <c r="AG17" s="133">
        <v>2</v>
      </c>
      <c r="AH17" s="133">
        <v>0</v>
      </c>
      <c r="AI17" s="133">
        <v>0</v>
      </c>
      <c r="AJ17" s="133">
        <v>1</v>
      </c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</row>
    <row r="18" spans="1:55">
      <c r="A18" s="188" t="s">
        <v>30</v>
      </c>
      <c r="B18" s="120">
        <f t="shared" si="0"/>
        <v>14</v>
      </c>
      <c r="C18" s="133">
        <v>0</v>
      </c>
      <c r="D18" s="133">
        <v>0</v>
      </c>
      <c r="E18" s="133">
        <v>1</v>
      </c>
      <c r="F18" s="133">
        <v>0</v>
      </c>
      <c r="G18" s="133">
        <v>0</v>
      </c>
      <c r="H18" s="133">
        <v>0</v>
      </c>
      <c r="I18" s="133">
        <v>1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1</v>
      </c>
      <c r="T18" s="133">
        <v>0</v>
      </c>
      <c r="U18" s="133">
        <v>0</v>
      </c>
      <c r="V18" s="133">
        <v>1</v>
      </c>
      <c r="W18" s="133">
        <v>1</v>
      </c>
      <c r="X18" s="133">
        <v>0</v>
      </c>
      <c r="Y18" s="133">
        <v>2</v>
      </c>
      <c r="Z18" s="133">
        <v>0</v>
      </c>
      <c r="AA18" s="133">
        <v>1</v>
      </c>
      <c r="AB18" s="133">
        <v>1</v>
      </c>
      <c r="AC18" s="133">
        <v>4</v>
      </c>
      <c r="AD18" s="133">
        <v>0</v>
      </c>
      <c r="AE18" s="133">
        <v>0</v>
      </c>
      <c r="AF18" s="133">
        <v>0</v>
      </c>
      <c r="AG18" s="133">
        <v>1</v>
      </c>
      <c r="AH18" s="133">
        <v>0</v>
      </c>
      <c r="AI18" s="133">
        <v>0</v>
      </c>
      <c r="AJ18" s="133">
        <v>0</v>
      </c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</row>
    <row r="19" spans="1:55">
      <c r="A19" s="188" t="s">
        <v>35</v>
      </c>
      <c r="B19" s="120">
        <f t="shared" si="0"/>
        <v>17</v>
      </c>
      <c r="C19" s="133">
        <v>1</v>
      </c>
      <c r="D19" s="133">
        <v>0</v>
      </c>
      <c r="E19" s="133">
        <v>0</v>
      </c>
      <c r="F19" s="133">
        <v>0</v>
      </c>
      <c r="G19" s="133">
        <v>0</v>
      </c>
      <c r="H19" s="133">
        <v>1</v>
      </c>
      <c r="I19" s="133">
        <v>1</v>
      </c>
      <c r="J19" s="133">
        <v>2</v>
      </c>
      <c r="K19" s="133">
        <v>3</v>
      </c>
      <c r="L19" s="133">
        <v>0</v>
      </c>
      <c r="M19" s="133">
        <v>0</v>
      </c>
      <c r="N19" s="133">
        <v>0</v>
      </c>
      <c r="O19" s="133">
        <v>1</v>
      </c>
      <c r="P19" s="133">
        <v>0</v>
      </c>
      <c r="Q19" s="133">
        <v>4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1</v>
      </c>
      <c r="AD19" s="133">
        <v>1</v>
      </c>
      <c r="AE19" s="133">
        <v>0</v>
      </c>
      <c r="AF19" s="133">
        <v>0</v>
      </c>
      <c r="AG19" s="133">
        <v>0</v>
      </c>
      <c r="AH19" s="133">
        <v>0</v>
      </c>
      <c r="AI19" s="133">
        <v>2</v>
      </c>
      <c r="AJ19" s="133">
        <v>0</v>
      </c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</row>
    <row r="20" spans="1:55">
      <c r="A20" s="188" t="s">
        <v>59</v>
      </c>
      <c r="B20" s="120">
        <f t="shared" si="0"/>
        <v>7</v>
      </c>
      <c r="C20" s="133">
        <v>0</v>
      </c>
      <c r="D20" s="133">
        <v>1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1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1</v>
      </c>
      <c r="AD20" s="133">
        <v>0</v>
      </c>
      <c r="AE20" s="133">
        <v>0</v>
      </c>
      <c r="AF20" s="133">
        <v>0</v>
      </c>
      <c r="AG20" s="133">
        <v>2</v>
      </c>
      <c r="AH20" s="133">
        <v>0</v>
      </c>
      <c r="AI20" s="133">
        <v>1</v>
      </c>
      <c r="AJ20" s="133">
        <v>1</v>
      </c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</row>
    <row r="21" spans="1:55">
      <c r="A21" s="188" t="s">
        <v>60</v>
      </c>
      <c r="B21" s="120">
        <f t="shared" si="0"/>
        <v>12</v>
      </c>
      <c r="C21" s="133">
        <v>0</v>
      </c>
      <c r="D21" s="133">
        <v>0</v>
      </c>
      <c r="E21" s="133">
        <v>0</v>
      </c>
      <c r="F21" s="133">
        <v>1</v>
      </c>
      <c r="G21" s="133">
        <v>1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1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1</v>
      </c>
      <c r="AB21" s="133">
        <v>1</v>
      </c>
      <c r="AC21" s="133">
        <v>3</v>
      </c>
      <c r="AD21" s="133">
        <v>0</v>
      </c>
      <c r="AE21" s="133">
        <v>1</v>
      </c>
      <c r="AF21" s="133">
        <v>1</v>
      </c>
      <c r="AG21" s="133">
        <v>2</v>
      </c>
      <c r="AH21" s="133">
        <v>0</v>
      </c>
      <c r="AI21" s="133">
        <v>0</v>
      </c>
      <c r="AJ21" s="133">
        <v>0</v>
      </c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</row>
    <row r="22" spans="1:55">
      <c r="A22" s="188" t="s">
        <v>61</v>
      </c>
      <c r="B22" s="120">
        <f t="shared" si="0"/>
        <v>5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1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1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1</v>
      </c>
      <c r="AI22" s="133">
        <v>1</v>
      </c>
      <c r="AJ22" s="133">
        <v>1</v>
      </c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</row>
    <row r="23" spans="1:55">
      <c r="A23" s="188" t="s">
        <v>62</v>
      </c>
      <c r="B23" s="120">
        <f t="shared" si="0"/>
        <v>8</v>
      </c>
      <c r="C23" s="133">
        <v>0</v>
      </c>
      <c r="D23" s="133">
        <v>0</v>
      </c>
      <c r="E23" s="133">
        <v>0</v>
      </c>
      <c r="F23" s="133">
        <v>1</v>
      </c>
      <c r="G23" s="133">
        <v>0</v>
      </c>
      <c r="H23" s="133">
        <v>1</v>
      </c>
      <c r="I23" s="133">
        <v>2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1</v>
      </c>
      <c r="Z23" s="133">
        <v>2</v>
      </c>
      <c r="AA23" s="133">
        <v>0</v>
      </c>
      <c r="AB23" s="133">
        <v>0</v>
      </c>
      <c r="AC23" s="133">
        <v>1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</row>
    <row r="24" spans="1:55">
      <c r="A24" s="188" t="s">
        <v>63</v>
      </c>
      <c r="B24" s="120">
        <f t="shared" si="0"/>
        <v>17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1</v>
      </c>
      <c r="I24" s="133">
        <v>0</v>
      </c>
      <c r="J24" s="133">
        <v>0</v>
      </c>
      <c r="K24" s="133">
        <v>1</v>
      </c>
      <c r="L24" s="133">
        <v>0</v>
      </c>
      <c r="M24" s="133">
        <v>1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1</v>
      </c>
      <c r="T24" s="133">
        <v>0</v>
      </c>
      <c r="U24" s="133">
        <v>1</v>
      </c>
      <c r="V24" s="133">
        <v>0</v>
      </c>
      <c r="W24" s="133">
        <v>0</v>
      </c>
      <c r="X24" s="133">
        <v>0</v>
      </c>
      <c r="Y24" s="133">
        <v>1</v>
      </c>
      <c r="Z24" s="133">
        <v>0</v>
      </c>
      <c r="AA24" s="133">
        <v>2</v>
      </c>
      <c r="AB24" s="133">
        <v>0</v>
      </c>
      <c r="AC24" s="133">
        <v>0</v>
      </c>
      <c r="AD24" s="133">
        <v>0</v>
      </c>
      <c r="AE24" s="133">
        <v>2</v>
      </c>
      <c r="AF24" s="133">
        <v>1</v>
      </c>
      <c r="AG24" s="133">
        <v>1</v>
      </c>
      <c r="AH24" s="133">
        <v>2</v>
      </c>
      <c r="AI24" s="133">
        <v>1</v>
      </c>
      <c r="AJ24" s="133">
        <v>2</v>
      </c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</row>
    <row r="25" spans="1:55" s="191" customFormat="1">
      <c r="A25" s="189" t="s">
        <v>64</v>
      </c>
      <c r="B25" s="190">
        <f>SUM(B5:B24)</f>
        <v>579</v>
      </c>
      <c r="C25" s="190">
        <f t="shared" ref="C25:R25" si="1">SUM(C5:C24)</f>
        <v>10</v>
      </c>
      <c r="D25" s="190">
        <f t="shared" si="1"/>
        <v>14</v>
      </c>
      <c r="E25" s="190">
        <f t="shared" si="1"/>
        <v>12</v>
      </c>
      <c r="F25" s="190">
        <f t="shared" si="1"/>
        <v>13</v>
      </c>
      <c r="G25" s="190">
        <f t="shared" si="1"/>
        <v>11</v>
      </c>
      <c r="H25" s="190">
        <f t="shared" si="1"/>
        <v>11</v>
      </c>
      <c r="I25" s="190">
        <f t="shared" si="1"/>
        <v>16</v>
      </c>
      <c r="J25" s="190">
        <f t="shared" si="1"/>
        <v>10</v>
      </c>
      <c r="K25" s="190">
        <f t="shared" si="1"/>
        <v>11</v>
      </c>
      <c r="L25" s="190">
        <f t="shared" si="1"/>
        <v>14</v>
      </c>
      <c r="M25" s="190">
        <f t="shared" si="1"/>
        <v>17</v>
      </c>
      <c r="N25" s="190">
        <f t="shared" si="1"/>
        <v>14</v>
      </c>
      <c r="O25" s="190">
        <f t="shared" si="1"/>
        <v>11</v>
      </c>
      <c r="P25" s="190">
        <f t="shared" si="1"/>
        <v>15</v>
      </c>
      <c r="Q25" s="190">
        <f t="shared" si="1"/>
        <v>16</v>
      </c>
      <c r="R25" s="190">
        <f t="shared" si="1"/>
        <v>22</v>
      </c>
      <c r="S25" s="190">
        <f t="shared" ref="S25:BB25" si="2">SUM(S5:S24)</f>
        <v>12</v>
      </c>
      <c r="T25" s="190">
        <f t="shared" si="2"/>
        <v>5</v>
      </c>
      <c r="U25" s="190">
        <f t="shared" si="2"/>
        <v>10</v>
      </c>
      <c r="V25" s="190">
        <f t="shared" si="2"/>
        <v>4</v>
      </c>
      <c r="W25" s="190">
        <f t="shared" si="2"/>
        <v>3</v>
      </c>
      <c r="X25" s="190">
        <f t="shared" si="2"/>
        <v>4</v>
      </c>
      <c r="Y25" s="190">
        <f t="shared" si="2"/>
        <v>14</v>
      </c>
      <c r="Z25" s="190">
        <f t="shared" si="2"/>
        <v>25</v>
      </c>
      <c r="AA25" s="190">
        <f t="shared" si="2"/>
        <v>35</v>
      </c>
      <c r="AB25" s="190">
        <f t="shared" si="2"/>
        <v>21</v>
      </c>
      <c r="AC25" s="190">
        <f t="shared" si="2"/>
        <v>35</v>
      </c>
      <c r="AD25" s="190">
        <f t="shared" si="2"/>
        <v>18</v>
      </c>
      <c r="AE25" s="190">
        <f t="shared" si="2"/>
        <v>28</v>
      </c>
      <c r="AF25" s="190">
        <f t="shared" si="2"/>
        <v>25</v>
      </c>
      <c r="AG25" s="190">
        <f t="shared" si="2"/>
        <v>46</v>
      </c>
      <c r="AH25" s="190">
        <f t="shared" si="2"/>
        <v>33</v>
      </c>
      <c r="AI25" s="190">
        <f t="shared" si="2"/>
        <v>27</v>
      </c>
      <c r="AJ25" s="190">
        <f t="shared" si="2"/>
        <v>17</v>
      </c>
      <c r="AK25" s="190">
        <f t="shared" si="2"/>
        <v>0</v>
      </c>
      <c r="AL25" s="190">
        <f t="shared" si="2"/>
        <v>0</v>
      </c>
      <c r="AM25" s="190">
        <f t="shared" si="2"/>
        <v>0</v>
      </c>
      <c r="AN25" s="190">
        <f t="shared" si="2"/>
        <v>0</v>
      </c>
      <c r="AO25" s="190">
        <f t="shared" si="2"/>
        <v>0</v>
      </c>
      <c r="AP25" s="190">
        <f t="shared" si="2"/>
        <v>0</v>
      </c>
      <c r="AQ25" s="190">
        <f t="shared" si="2"/>
        <v>0</v>
      </c>
      <c r="AR25" s="190">
        <f t="shared" si="2"/>
        <v>0</v>
      </c>
      <c r="AS25" s="190">
        <f t="shared" si="2"/>
        <v>0</v>
      </c>
      <c r="AT25" s="190">
        <f t="shared" si="2"/>
        <v>0</v>
      </c>
      <c r="AU25" s="190">
        <f t="shared" si="2"/>
        <v>0</v>
      </c>
      <c r="AV25" s="190">
        <f t="shared" si="2"/>
        <v>0</v>
      </c>
      <c r="AW25" s="190">
        <f t="shared" si="2"/>
        <v>0</v>
      </c>
      <c r="AX25" s="190">
        <f t="shared" si="2"/>
        <v>0</v>
      </c>
      <c r="AY25" s="190">
        <f t="shared" si="2"/>
        <v>0</v>
      </c>
      <c r="AZ25" s="190">
        <f t="shared" si="2"/>
        <v>0</v>
      </c>
      <c r="BA25" s="190">
        <f t="shared" si="2"/>
        <v>0</v>
      </c>
      <c r="BB25" s="190">
        <f t="shared" si="2"/>
        <v>0</v>
      </c>
    </row>
    <row r="26" spans="1:55">
      <c r="AL26" s="192"/>
      <c r="AM26" s="193"/>
      <c r="AN26" s="194"/>
      <c r="AO26" s="193"/>
      <c r="AP26" s="193"/>
      <c r="AQ26" s="193"/>
      <c r="AR26" s="193"/>
      <c r="AS26" s="193"/>
      <c r="AT26" s="193"/>
      <c r="AU26" s="194"/>
      <c r="AV26" s="193"/>
      <c r="AW26" s="194"/>
      <c r="AX26" s="193"/>
    </row>
    <row r="27" spans="1:55">
      <c r="Z27" s="141"/>
    </row>
    <row r="28" spans="1:55" s="195" customFormat="1">
      <c r="H28" s="196" t="s">
        <v>381</v>
      </c>
      <c r="J28" s="197"/>
      <c r="K28" s="197"/>
      <c r="L28" s="197"/>
      <c r="S28" s="198"/>
      <c r="T28" s="198"/>
    </row>
    <row r="29" spans="1:55" s="195" customFormat="1">
      <c r="G29" s="199" t="s">
        <v>721</v>
      </c>
      <c r="J29" s="197"/>
      <c r="K29" s="197"/>
      <c r="L29" s="197"/>
      <c r="Q29" s="196"/>
    </row>
    <row r="30" spans="1:55" s="195" customFormat="1">
      <c r="A30" s="200" t="s">
        <v>67</v>
      </c>
      <c r="B30" s="201" t="s">
        <v>41</v>
      </c>
      <c r="C30" s="202" t="s">
        <v>94</v>
      </c>
      <c r="D30" s="202" t="s">
        <v>95</v>
      </c>
      <c r="E30" s="202" t="s">
        <v>96</v>
      </c>
      <c r="F30" s="202" t="s">
        <v>97</v>
      </c>
      <c r="G30" s="202" t="s">
        <v>98</v>
      </c>
      <c r="H30" s="202" t="s">
        <v>99</v>
      </c>
      <c r="I30" s="202" t="s">
        <v>100</v>
      </c>
      <c r="J30" s="202" t="s">
        <v>101</v>
      </c>
      <c r="K30" s="202" t="s">
        <v>102</v>
      </c>
      <c r="L30" s="202" t="s">
        <v>103</v>
      </c>
      <c r="M30" s="202" t="s">
        <v>104</v>
      </c>
      <c r="N30" s="202" t="s">
        <v>105</v>
      </c>
      <c r="O30" s="202" t="s">
        <v>106</v>
      </c>
      <c r="P30" s="202" t="s">
        <v>107</v>
      </c>
      <c r="Q30" s="202" t="s">
        <v>108</v>
      </c>
      <c r="R30" s="202" t="s">
        <v>109</v>
      </c>
      <c r="S30" s="202" t="s">
        <v>110</v>
      </c>
      <c r="T30" s="202" t="s">
        <v>111</v>
      </c>
      <c r="U30" s="202" t="s">
        <v>112</v>
      </c>
      <c r="V30" s="202" t="s">
        <v>113</v>
      </c>
      <c r="W30" s="202" t="s">
        <v>114</v>
      </c>
      <c r="X30" s="202" t="s">
        <v>115</v>
      </c>
      <c r="Y30" s="202" t="s">
        <v>116</v>
      </c>
      <c r="Z30" s="202" t="s">
        <v>117</v>
      </c>
      <c r="AA30" s="202" t="s">
        <v>118</v>
      </c>
      <c r="AB30" s="202" t="s">
        <v>119</v>
      </c>
      <c r="AC30" s="202" t="s">
        <v>120</v>
      </c>
      <c r="AD30" s="202" t="s">
        <v>121</v>
      </c>
      <c r="AE30" s="202" t="s">
        <v>122</v>
      </c>
      <c r="AF30" s="202" t="s">
        <v>123</v>
      </c>
      <c r="AG30" s="202" t="s">
        <v>124</v>
      </c>
      <c r="AH30" s="202" t="s">
        <v>125</v>
      </c>
      <c r="AI30" s="202" t="s">
        <v>126</v>
      </c>
      <c r="AJ30" s="202" t="s">
        <v>127</v>
      </c>
      <c r="AK30" s="202" t="s">
        <v>128</v>
      </c>
      <c r="AL30" s="202" t="s">
        <v>129</v>
      </c>
      <c r="AM30" s="202" t="s">
        <v>130</v>
      </c>
      <c r="AN30" s="202" t="s">
        <v>131</v>
      </c>
      <c r="AO30" s="202" t="s">
        <v>132</v>
      </c>
      <c r="AP30" s="202" t="s">
        <v>133</v>
      </c>
      <c r="AQ30" s="202" t="s">
        <v>134</v>
      </c>
      <c r="AR30" s="202" t="s">
        <v>135</v>
      </c>
      <c r="AS30" s="202" t="s">
        <v>136</v>
      </c>
      <c r="AT30" s="202" t="s">
        <v>137</v>
      </c>
      <c r="AU30" s="202" t="s">
        <v>138</v>
      </c>
      <c r="AV30" s="202" t="s">
        <v>139</v>
      </c>
      <c r="AW30" s="202" t="s">
        <v>140</v>
      </c>
      <c r="AX30" s="202" t="s">
        <v>141</v>
      </c>
      <c r="AY30" s="202" t="s">
        <v>142</v>
      </c>
      <c r="AZ30" s="202" t="s">
        <v>143</v>
      </c>
      <c r="BA30" s="203" t="s">
        <v>144</v>
      </c>
      <c r="BB30" s="202" t="s">
        <v>145</v>
      </c>
      <c r="BC30" s="202" t="s">
        <v>369</v>
      </c>
    </row>
    <row r="31" spans="1:55" s="207" customFormat="1">
      <c r="A31" s="204" t="s">
        <v>382</v>
      </c>
      <c r="B31" s="205">
        <f t="shared" ref="B31:B34" si="3">SUM(C31:BC31)</f>
        <v>579</v>
      </c>
      <c r="C31" s="206">
        <f>C25</f>
        <v>10</v>
      </c>
      <c r="D31" s="206">
        <f t="shared" ref="D31:BB31" si="4">D25</f>
        <v>14</v>
      </c>
      <c r="E31" s="206">
        <f t="shared" si="4"/>
        <v>12</v>
      </c>
      <c r="F31" s="206">
        <f t="shared" si="4"/>
        <v>13</v>
      </c>
      <c r="G31" s="206">
        <f t="shared" si="4"/>
        <v>11</v>
      </c>
      <c r="H31" s="206">
        <f t="shared" si="4"/>
        <v>11</v>
      </c>
      <c r="I31" s="206">
        <f t="shared" si="4"/>
        <v>16</v>
      </c>
      <c r="J31" s="206">
        <f t="shared" si="4"/>
        <v>10</v>
      </c>
      <c r="K31" s="206">
        <f t="shared" si="4"/>
        <v>11</v>
      </c>
      <c r="L31" s="206">
        <f t="shared" si="4"/>
        <v>14</v>
      </c>
      <c r="M31" s="206">
        <f t="shared" si="4"/>
        <v>17</v>
      </c>
      <c r="N31" s="206">
        <f t="shared" si="4"/>
        <v>14</v>
      </c>
      <c r="O31" s="206">
        <f t="shared" si="4"/>
        <v>11</v>
      </c>
      <c r="P31" s="206">
        <f t="shared" si="4"/>
        <v>15</v>
      </c>
      <c r="Q31" s="206">
        <f t="shared" si="4"/>
        <v>16</v>
      </c>
      <c r="R31" s="206">
        <f t="shared" si="4"/>
        <v>22</v>
      </c>
      <c r="S31" s="206">
        <f t="shared" si="4"/>
        <v>12</v>
      </c>
      <c r="T31" s="206">
        <f t="shared" si="4"/>
        <v>5</v>
      </c>
      <c r="U31" s="206">
        <f t="shared" si="4"/>
        <v>10</v>
      </c>
      <c r="V31" s="206">
        <f t="shared" si="4"/>
        <v>4</v>
      </c>
      <c r="W31" s="206">
        <f t="shared" si="4"/>
        <v>3</v>
      </c>
      <c r="X31" s="206">
        <f t="shared" si="4"/>
        <v>4</v>
      </c>
      <c r="Y31" s="206">
        <f t="shared" si="4"/>
        <v>14</v>
      </c>
      <c r="Z31" s="206">
        <f t="shared" si="4"/>
        <v>25</v>
      </c>
      <c r="AA31" s="206">
        <f t="shared" si="4"/>
        <v>35</v>
      </c>
      <c r="AB31" s="206">
        <f t="shared" si="4"/>
        <v>21</v>
      </c>
      <c r="AC31" s="206">
        <f t="shared" si="4"/>
        <v>35</v>
      </c>
      <c r="AD31" s="206">
        <f t="shared" si="4"/>
        <v>18</v>
      </c>
      <c r="AE31" s="206">
        <f t="shared" si="4"/>
        <v>28</v>
      </c>
      <c r="AF31" s="206">
        <f t="shared" si="4"/>
        <v>25</v>
      </c>
      <c r="AG31" s="206">
        <f t="shared" si="4"/>
        <v>46</v>
      </c>
      <c r="AH31" s="206">
        <f t="shared" si="4"/>
        <v>33</v>
      </c>
      <c r="AI31" s="206">
        <f t="shared" si="4"/>
        <v>27</v>
      </c>
      <c r="AJ31" s="206">
        <f t="shared" si="4"/>
        <v>17</v>
      </c>
      <c r="AK31" s="206">
        <f t="shared" si="4"/>
        <v>0</v>
      </c>
      <c r="AL31" s="206">
        <f t="shared" si="4"/>
        <v>0</v>
      </c>
      <c r="AM31" s="206">
        <f t="shared" si="4"/>
        <v>0</v>
      </c>
      <c r="AN31" s="206">
        <f t="shared" si="4"/>
        <v>0</v>
      </c>
      <c r="AO31" s="206">
        <f t="shared" si="4"/>
        <v>0</v>
      </c>
      <c r="AP31" s="206">
        <f t="shared" si="4"/>
        <v>0</v>
      </c>
      <c r="AQ31" s="206">
        <f t="shared" si="4"/>
        <v>0</v>
      </c>
      <c r="AR31" s="206">
        <f t="shared" si="4"/>
        <v>0</v>
      </c>
      <c r="AS31" s="206">
        <f t="shared" si="4"/>
        <v>0</v>
      </c>
      <c r="AT31" s="206">
        <f t="shared" si="4"/>
        <v>0</v>
      </c>
      <c r="AU31" s="206">
        <f t="shared" si="4"/>
        <v>0</v>
      </c>
      <c r="AV31" s="206">
        <f t="shared" si="4"/>
        <v>0</v>
      </c>
      <c r="AW31" s="206">
        <f t="shared" si="4"/>
        <v>0</v>
      </c>
      <c r="AX31" s="206">
        <f t="shared" si="4"/>
        <v>0</v>
      </c>
      <c r="AY31" s="206">
        <f t="shared" si="4"/>
        <v>0</v>
      </c>
      <c r="AZ31" s="206">
        <f t="shared" si="4"/>
        <v>0</v>
      </c>
      <c r="BA31" s="206">
        <f t="shared" si="4"/>
        <v>0</v>
      </c>
      <c r="BB31" s="206">
        <f t="shared" si="4"/>
        <v>0</v>
      </c>
      <c r="BC31" s="300"/>
    </row>
    <row r="32" spans="1:55" s="210" customFormat="1">
      <c r="A32" s="204" t="s">
        <v>332</v>
      </c>
      <c r="B32" s="205">
        <f t="shared" si="3"/>
        <v>1731</v>
      </c>
      <c r="C32" s="208">
        <v>2</v>
      </c>
      <c r="D32" s="208">
        <v>1</v>
      </c>
      <c r="E32" s="208">
        <v>2</v>
      </c>
      <c r="F32" s="208">
        <v>2</v>
      </c>
      <c r="G32" s="208">
        <v>2</v>
      </c>
      <c r="H32" s="208">
        <v>2</v>
      </c>
      <c r="I32" s="208">
        <v>8</v>
      </c>
      <c r="J32" s="208">
        <v>5</v>
      </c>
      <c r="K32" s="208">
        <v>2</v>
      </c>
      <c r="L32" s="208">
        <v>5</v>
      </c>
      <c r="M32" s="208">
        <v>4</v>
      </c>
      <c r="N32" s="208">
        <v>11</v>
      </c>
      <c r="O32" s="208">
        <v>5</v>
      </c>
      <c r="P32" s="208">
        <v>10</v>
      </c>
      <c r="Q32" s="208">
        <v>10</v>
      </c>
      <c r="R32" s="208">
        <v>7</v>
      </c>
      <c r="S32" s="208">
        <v>7</v>
      </c>
      <c r="T32" s="208">
        <v>6</v>
      </c>
      <c r="U32" s="208">
        <v>6</v>
      </c>
      <c r="V32" s="208">
        <v>12</v>
      </c>
      <c r="W32" s="208">
        <v>12</v>
      </c>
      <c r="X32" s="208">
        <v>10</v>
      </c>
      <c r="Y32" s="208">
        <v>22</v>
      </c>
      <c r="Z32" s="208">
        <v>29</v>
      </c>
      <c r="AA32" s="208">
        <v>63</v>
      </c>
      <c r="AB32" s="208">
        <v>68</v>
      </c>
      <c r="AC32" s="208">
        <v>88</v>
      </c>
      <c r="AD32" s="208">
        <v>124</v>
      </c>
      <c r="AE32" s="208">
        <v>93</v>
      </c>
      <c r="AF32" s="208">
        <v>123</v>
      </c>
      <c r="AG32" s="208">
        <v>104</v>
      </c>
      <c r="AH32" s="208">
        <v>94</v>
      </c>
      <c r="AI32" s="208">
        <v>109</v>
      </c>
      <c r="AJ32" s="208">
        <v>75</v>
      </c>
      <c r="AK32" s="208">
        <v>99</v>
      </c>
      <c r="AL32" s="208">
        <v>73</v>
      </c>
      <c r="AM32" s="208">
        <v>78</v>
      </c>
      <c r="AN32" s="208">
        <v>86</v>
      </c>
      <c r="AO32" s="208">
        <v>48</v>
      </c>
      <c r="AP32" s="208">
        <v>69</v>
      </c>
      <c r="AQ32" s="208">
        <v>41</v>
      </c>
      <c r="AR32" s="208">
        <v>27</v>
      </c>
      <c r="AS32" s="208">
        <v>17</v>
      </c>
      <c r="AT32" s="208">
        <v>12</v>
      </c>
      <c r="AU32" s="208">
        <v>9</v>
      </c>
      <c r="AV32" s="208">
        <v>11</v>
      </c>
      <c r="AW32" s="208">
        <v>13</v>
      </c>
      <c r="AX32" s="208">
        <v>11</v>
      </c>
      <c r="AY32" s="208">
        <v>6</v>
      </c>
      <c r="AZ32" s="208">
        <v>1</v>
      </c>
      <c r="BA32" s="209">
        <v>2</v>
      </c>
      <c r="BB32" s="208">
        <v>5</v>
      </c>
      <c r="BC32" s="301"/>
    </row>
    <row r="33" spans="1:67" s="199" customFormat="1">
      <c r="A33" s="211">
        <v>2565</v>
      </c>
      <c r="B33" s="205">
        <f t="shared" si="3"/>
        <v>606</v>
      </c>
      <c r="C33" s="211">
        <v>1</v>
      </c>
      <c r="D33" s="211">
        <v>1</v>
      </c>
      <c r="E33" s="211">
        <v>6</v>
      </c>
      <c r="F33" s="211">
        <v>6</v>
      </c>
      <c r="G33" s="211">
        <v>2</v>
      </c>
      <c r="H33" s="211">
        <v>5</v>
      </c>
      <c r="I33" s="211">
        <v>1</v>
      </c>
      <c r="J33" s="211">
        <v>2</v>
      </c>
      <c r="K33" s="211">
        <v>2</v>
      </c>
      <c r="L33" s="211">
        <v>0</v>
      </c>
      <c r="M33" s="211">
        <v>0</v>
      </c>
      <c r="N33" s="211">
        <v>0</v>
      </c>
      <c r="O33" s="211">
        <v>1</v>
      </c>
      <c r="P33" s="211">
        <v>2</v>
      </c>
      <c r="Q33" s="211">
        <v>0</v>
      </c>
      <c r="R33" s="211">
        <v>4</v>
      </c>
      <c r="S33" s="211">
        <v>0</v>
      </c>
      <c r="T33" s="211">
        <v>6</v>
      </c>
      <c r="U33" s="211">
        <v>1</v>
      </c>
      <c r="V33" s="211">
        <v>7</v>
      </c>
      <c r="W33" s="211">
        <v>11</v>
      </c>
      <c r="X33" s="211">
        <v>19</v>
      </c>
      <c r="Y33" s="211">
        <v>45</v>
      </c>
      <c r="Z33" s="211">
        <v>38</v>
      </c>
      <c r="AA33" s="211">
        <v>34</v>
      </c>
      <c r="AB33" s="211">
        <v>39</v>
      </c>
      <c r="AC33" s="211">
        <v>35</v>
      </c>
      <c r="AD33" s="211">
        <v>19</v>
      </c>
      <c r="AE33" s="211">
        <v>15</v>
      </c>
      <c r="AF33" s="211">
        <v>20</v>
      </c>
      <c r="AG33" s="211">
        <v>26</v>
      </c>
      <c r="AH33" s="211">
        <v>18</v>
      </c>
      <c r="AI33" s="211">
        <v>31</v>
      </c>
      <c r="AJ33" s="211">
        <v>23</v>
      </c>
      <c r="AK33" s="211">
        <v>28</v>
      </c>
      <c r="AL33" s="211">
        <v>26</v>
      </c>
      <c r="AM33" s="211">
        <v>20</v>
      </c>
      <c r="AN33" s="211">
        <v>17</v>
      </c>
      <c r="AO33" s="211">
        <v>9</v>
      </c>
      <c r="AP33" s="211">
        <v>10</v>
      </c>
      <c r="AQ33" s="211">
        <v>13</v>
      </c>
      <c r="AR33" s="211">
        <v>6</v>
      </c>
      <c r="AS33" s="211">
        <v>5</v>
      </c>
      <c r="AT33" s="211">
        <v>11</v>
      </c>
      <c r="AU33" s="211">
        <v>11</v>
      </c>
      <c r="AV33" s="211">
        <v>6</v>
      </c>
      <c r="AW33" s="211">
        <v>8</v>
      </c>
      <c r="AX33" s="211">
        <v>2</v>
      </c>
      <c r="AY33" s="211">
        <v>8</v>
      </c>
      <c r="AZ33" s="211">
        <v>5</v>
      </c>
      <c r="BA33" s="211">
        <v>0</v>
      </c>
      <c r="BB33" s="211">
        <v>1</v>
      </c>
      <c r="BC33" s="302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</row>
    <row r="34" spans="1:67" s="215" customFormat="1">
      <c r="A34" s="212">
        <v>2564</v>
      </c>
      <c r="B34" s="205">
        <f t="shared" si="3"/>
        <v>284</v>
      </c>
      <c r="C34" s="213">
        <v>6</v>
      </c>
      <c r="D34" s="213">
        <v>2</v>
      </c>
      <c r="E34" s="213">
        <v>0</v>
      </c>
      <c r="F34" s="213">
        <v>1</v>
      </c>
      <c r="G34" s="213">
        <v>0</v>
      </c>
      <c r="H34" s="213">
        <v>0</v>
      </c>
      <c r="I34" s="213">
        <v>1</v>
      </c>
      <c r="J34" s="213">
        <v>1</v>
      </c>
      <c r="K34" s="213">
        <v>1</v>
      </c>
      <c r="L34" s="213">
        <v>1</v>
      </c>
      <c r="M34" s="213">
        <v>1</v>
      </c>
      <c r="N34" s="213">
        <v>3</v>
      </c>
      <c r="O34" s="213">
        <v>1</v>
      </c>
      <c r="P34" s="213">
        <v>0</v>
      </c>
      <c r="Q34" s="213">
        <v>1</v>
      </c>
      <c r="R34" s="213">
        <v>2</v>
      </c>
      <c r="S34" s="213">
        <v>0</v>
      </c>
      <c r="T34" s="213">
        <v>1</v>
      </c>
      <c r="U34" s="213">
        <v>2</v>
      </c>
      <c r="V34" s="213">
        <v>0</v>
      </c>
      <c r="W34" s="213">
        <v>8</v>
      </c>
      <c r="X34" s="213">
        <v>14</v>
      </c>
      <c r="Y34" s="213">
        <v>11</v>
      </c>
      <c r="Z34" s="213">
        <v>13</v>
      </c>
      <c r="AA34" s="213">
        <v>6</v>
      </c>
      <c r="AB34" s="213">
        <v>12</v>
      </c>
      <c r="AC34" s="213">
        <v>5</v>
      </c>
      <c r="AD34" s="213">
        <v>5</v>
      </c>
      <c r="AE34" s="213">
        <v>11</v>
      </c>
      <c r="AF34" s="213">
        <v>6</v>
      </c>
      <c r="AG34" s="213">
        <v>11</v>
      </c>
      <c r="AH34" s="213">
        <v>6</v>
      </c>
      <c r="AI34" s="213">
        <v>13</v>
      </c>
      <c r="AJ34" s="213">
        <v>12</v>
      </c>
      <c r="AK34" s="213">
        <v>12</v>
      </c>
      <c r="AL34" s="213">
        <v>13</v>
      </c>
      <c r="AM34" s="213">
        <v>23</v>
      </c>
      <c r="AN34" s="213">
        <v>14</v>
      </c>
      <c r="AO34" s="213">
        <v>6</v>
      </c>
      <c r="AP34" s="213">
        <v>11</v>
      </c>
      <c r="AQ34" s="213">
        <v>12</v>
      </c>
      <c r="AR34" s="213">
        <v>13</v>
      </c>
      <c r="AS34" s="213">
        <v>8</v>
      </c>
      <c r="AT34" s="213">
        <v>3</v>
      </c>
      <c r="AU34" s="213">
        <v>1</v>
      </c>
      <c r="AV34" s="213">
        <v>4</v>
      </c>
      <c r="AW34" s="213">
        <v>0</v>
      </c>
      <c r="AX34" s="213">
        <v>1</v>
      </c>
      <c r="AY34" s="213">
        <v>5</v>
      </c>
      <c r="AZ34" s="213">
        <v>1</v>
      </c>
      <c r="BA34" s="214">
        <v>0</v>
      </c>
      <c r="BB34" s="213">
        <v>0</v>
      </c>
      <c r="BC34" s="303"/>
    </row>
    <row r="35" spans="1:67" s="217" customFormat="1">
      <c r="A35" s="212">
        <v>2563</v>
      </c>
      <c r="B35" s="205">
        <f>SUM(C35:BC35)</f>
        <v>1638</v>
      </c>
      <c r="C35" s="212">
        <v>18</v>
      </c>
      <c r="D35" s="212">
        <v>14</v>
      </c>
      <c r="E35" s="212">
        <v>10</v>
      </c>
      <c r="F35" s="212">
        <v>10</v>
      </c>
      <c r="G35" s="212">
        <v>12</v>
      </c>
      <c r="H35" s="212">
        <v>9</v>
      </c>
      <c r="I35" s="212">
        <v>17</v>
      </c>
      <c r="J35" s="212">
        <v>13</v>
      </c>
      <c r="K35" s="212">
        <v>9</v>
      </c>
      <c r="L35" s="212">
        <v>15</v>
      </c>
      <c r="M35" s="212">
        <v>16</v>
      </c>
      <c r="N35" s="212">
        <v>16</v>
      </c>
      <c r="O35" s="212">
        <v>20</v>
      </c>
      <c r="P35" s="212">
        <v>13</v>
      </c>
      <c r="Q35" s="212">
        <v>25</v>
      </c>
      <c r="R35" s="212">
        <v>36</v>
      </c>
      <c r="S35" s="212">
        <v>45</v>
      </c>
      <c r="T35" s="212">
        <v>37</v>
      </c>
      <c r="U35" s="212">
        <v>58</v>
      </c>
      <c r="V35" s="212">
        <v>40</v>
      </c>
      <c r="W35" s="212">
        <v>51</v>
      </c>
      <c r="X35" s="212">
        <v>44</v>
      </c>
      <c r="Y35" s="212">
        <v>49</v>
      </c>
      <c r="Z35" s="212">
        <v>48</v>
      </c>
      <c r="AA35" s="212">
        <v>47</v>
      </c>
      <c r="AB35" s="212">
        <v>78</v>
      </c>
      <c r="AC35" s="212">
        <v>75</v>
      </c>
      <c r="AD35" s="212">
        <v>85</v>
      </c>
      <c r="AE35" s="212">
        <v>92</v>
      </c>
      <c r="AF35" s="212">
        <v>68</v>
      </c>
      <c r="AG35" s="212">
        <v>60</v>
      </c>
      <c r="AH35" s="212">
        <v>66</v>
      </c>
      <c r="AI35" s="212">
        <v>83</v>
      </c>
      <c r="AJ35" s="212">
        <v>52</v>
      </c>
      <c r="AK35" s="212">
        <v>71</v>
      </c>
      <c r="AL35" s="212">
        <v>56</v>
      </c>
      <c r="AM35" s="212">
        <v>39</v>
      </c>
      <c r="AN35" s="212">
        <v>34</v>
      </c>
      <c r="AO35" s="212">
        <v>25</v>
      </c>
      <c r="AP35" s="212">
        <v>14</v>
      </c>
      <c r="AQ35" s="212">
        <v>6</v>
      </c>
      <c r="AR35" s="212">
        <v>8</v>
      </c>
      <c r="AS35" s="212">
        <v>14</v>
      </c>
      <c r="AT35" s="212">
        <v>11</v>
      </c>
      <c r="AU35" s="212">
        <v>9</v>
      </c>
      <c r="AV35" s="212">
        <v>6</v>
      </c>
      <c r="AW35" s="212">
        <v>2</v>
      </c>
      <c r="AX35" s="212">
        <v>5</v>
      </c>
      <c r="AY35" s="212">
        <v>1</v>
      </c>
      <c r="AZ35" s="212">
        <v>1</v>
      </c>
      <c r="BA35" s="216">
        <v>2</v>
      </c>
      <c r="BB35" s="212">
        <v>3</v>
      </c>
      <c r="BC35" s="303"/>
    </row>
    <row r="36" spans="1:67" s="217" customFormat="1">
      <c r="A36" s="212">
        <v>2562</v>
      </c>
      <c r="B36" s="205">
        <f>SUM(C36:BC36)</f>
        <v>3801</v>
      </c>
      <c r="C36" s="212">
        <v>21</v>
      </c>
      <c r="D36" s="212">
        <v>12</v>
      </c>
      <c r="E36" s="212">
        <v>14</v>
      </c>
      <c r="F36" s="212">
        <v>15</v>
      </c>
      <c r="G36" s="212">
        <v>11</v>
      </c>
      <c r="H36" s="212">
        <v>20</v>
      </c>
      <c r="I36" s="212">
        <v>15</v>
      </c>
      <c r="J36" s="212">
        <v>28</v>
      </c>
      <c r="K36" s="212">
        <v>20</v>
      </c>
      <c r="L36" s="212">
        <v>22</v>
      </c>
      <c r="M36" s="212">
        <v>18</v>
      </c>
      <c r="N36" s="212">
        <v>15</v>
      </c>
      <c r="O36" s="212">
        <v>21</v>
      </c>
      <c r="P36" s="212">
        <v>13</v>
      </c>
      <c r="Q36" s="212">
        <v>33</v>
      </c>
      <c r="R36" s="212">
        <v>25</v>
      </c>
      <c r="S36" s="212">
        <v>17</v>
      </c>
      <c r="T36" s="212">
        <v>25</v>
      </c>
      <c r="U36" s="212">
        <v>68</v>
      </c>
      <c r="V36" s="212">
        <v>87</v>
      </c>
      <c r="W36" s="212">
        <v>103</v>
      </c>
      <c r="X36" s="212">
        <v>153</v>
      </c>
      <c r="Y36" s="212">
        <v>188</v>
      </c>
      <c r="Z36" s="212">
        <v>196</v>
      </c>
      <c r="AA36" s="212">
        <v>236</v>
      </c>
      <c r="AB36" s="212">
        <v>255</v>
      </c>
      <c r="AC36" s="212">
        <v>196</v>
      </c>
      <c r="AD36" s="212">
        <v>199</v>
      </c>
      <c r="AE36" s="212">
        <v>175</v>
      </c>
      <c r="AF36" s="212">
        <v>161</v>
      </c>
      <c r="AG36" s="212">
        <v>146</v>
      </c>
      <c r="AH36" s="212">
        <v>125</v>
      </c>
      <c r="AI36" s="212">
        <v>119</v>
      </c>
      <c r="AJ36" s="212">
        <v>81</v>
      </c>
      <c r="AK36" s="212">
        <v>104</v>
      </c>
      <c r="AL36" s="212">
        <v>97</v>
      </c>
      <c r="AM36" s="212">
        <v>129</v>
      </c>
      <c r="AN36" s="212">
        <v>105</v>
      </c>
      <c r="AO36" s="212">
        <v>103</v>
      </c>
      <c r="AP36" s="212">
        <v>79</v>
      </c>
      <c r="AQ36" s="212">
        <v>78</v>
      </c>
      <c r="AR36" s="212">
        <v>46</v>
      </c>
      <c r="AS36" s="212">
        <v>44</v>
      </c>
      <c r="AT36" s="212">
        <v>44</v>
      </c>
      <c r="AU36" s="212">
        <v>38</v>
      </c>
      <c r="AV36" s="212">
        <v>26</v>
      </c>
      <c r="AW36" s="212">
        <v>18</v>
      </c>
      <c r="AX36" s="212">
        <v>18</v>
      </c>
      <c r="AY36" s="212">
        <v>12</v>
      </c>
      <c r="AZ36" s="212">
        <v>12</v>
      </c>
      <c r="BA36" s="216">
        <v>7</v>
      </c>
      <c r="BB36" s="212">
        <v>8</v>
      </c>
      <c r="BC36" s="303"/>
    </row>
    <row r="37" spans="1:67" s="221" customFormat="1">
      <c r="A37" s="218" t="s">
        <v>383</v>
      </c>
      <c r="B37" s="190">
        <f>SUM(C37:BB37)</f>
        <v>1265</v>
      </c>
      <c r="C37" s="219">
        <f>MEDIAN(C32:C36)</f>
        <v>6</v>
      </c>
      <c r="D37" s="219">
        <f t="shared" ref="D37:BC37" si="5">MEDIAN(D32:D36)</f>
        <v>2</v>
      </c>
      <c r="E37" s="219">
        <f t="shared" si="5"/>
        <v>6</v>
      </c>
      <c r="F37" s="219">
        <f t="shared" si="5"/>
        <v>6</v>
      </c>
      <c r="G37" s="219">
        <f t="shared" si="5"/>
        <v>2</v>
      </c>
      <c r="H37" s="219">
        <f t="shared" si="5"/>
        <v>5</v>
      </c>
      <c r="I37" s="219">
        <f t="shared" si="5"/>
        <v>8</v>
      </c>
      <c r="J37" s="219">
        <f t="shared" si="5"/>
        <v>5</v>
      </c>
      <c r="K37" s="219">
        <f t="shared" si="5"/>
        <v>2</v>
      </c>
      <c r="L37" s="219">
        <f t="shared" si="5"/>
        <v>5</v>
      </c>
      <c r="M37" s="219">
        <f t="shared" si="5"/>
        <v>4</v>
      </c>
      <c r="N37" s="219">
        <f t="shared" si="5"/>
        <v>11</v>
      </c>
      <c r="O37" s="219">
        <f t="shared" si="5"/>
        <v>5</v>
      </c>
      <c r="P37" s="219">
        <f t="shared" si="5"/>
        <v>10</v>
      </c>
      <c r="Q37" s="219">
        <f t="shared" si="5"/>
        <v>10</v>
      </c>
      <c r="R37" s="219">
        <f t="shared" si="5"/>
        <v>7</v>
      </c>
      <c r="S37" s="219">
        <f t="shared" si="5"/>
        <v>7</v>
      </c>
      <c r="T37" s="219">
        <f t="shared" si="5"/>
        <v>6</v>
      </c>
      <c r="U37" s="219">
        <f t="shared" si="5"/>
        <v>6</v>
      </c>
      <c r="V37" s="219">
        <f t="shared" si="5"/>
        <v>12</v>
      </c>
      <c r="W37" s="219">
        <f t="shared" si="5"/>
        <v>12</v>
      </c>
      <c r="X37" s="219">
        <f t="shared" si="5"/>
        <v>19</v>
      </c>
      <c r="Y37" s="219">
        <f t="shared" si="5"/>
        <v>45</v>
      </c>
      <c r="Z37" s="219">
        <f t="shared" si="5"/>
        <v>38</v>
      </c>
      <c r="AA37" s="219">
        <f t="shared" si="5"/>
        <v>47</v>
      </c>
      <c r="AB37" s="219">
        <f t="shared" si="5"/>
        <v>68</v>
      </c>
      <c r="AC37" s="219">
        <f t="shared" si="5"/>
        <v>75</v>
      </c>
      <c r="AD37" s="219">
        <f t="shared" si="5"/>
        <v>85</v>
      </c>
      <c r="AE37" s="219">
        <f t="shared" si="5"/>
        <v>92</v>
      </c>
      <c r="AF37" s="219">
        <f t="shared" si="5"/>
        <v>68</v>
      </c>
      <c r="AG37" s="219">
        <f t="shared" si="5"/>
        <v>60</v>
      </c>
      <c r="AH37" s="219">
        <f t="shared" si="5"/>
        <v>66</v>
      </c>
      <c r="AI37" s="219">
        <f t="shared" si="5"/>
        <v>83</v>
      </c>
      <c r="AJ37" s="219">
        <f t="shared" si="5"/>
        <v>52</v>
      </c>
      <c r="AK37" s="219">
        <f t="shared" si="5"/>
        <v>71</v>
      </c>
      <c r="AL37" s="219">
        <f t="shared" si="5"/>
        <v>56</v>
      </c>
      <c r="AM37" s="219">
        <f t="shared" si="5"/>
        <v>39</v>
      </c>
      <c r="AN37" s="219">
        <f t="shared" si="5"/>
        <v>34</v>
      </c>
      <c r="AO37" s="219">
        <f t="shared" si="5"/>
        <v>25</v>
      </c>
      <c r="AP37" s="219">
        <f t="shared" si="5"/>
        <v>14</v>
      </c>
      <c r="AQ37" s="219">
        <f t="shared" si="5"/>
        <v>13</v>
      </c>
      <c r="AR37" s="219">
        <f t="shared" si="5"/>
        <v>13</v>
      </c>
      <c r="AS37" s="219">
        <f t="shared" si="5"/>
        <v>14</v>
      </c>
      <c r="AT37" s="219">
        <f t="shared" si="5"/>
        <v>11</v>
      </c>
      <c r="AU37" s="219">
        <f t="shared" si="5"/>
        <v>9</v>
      </c>
      <c r="AV37" s="219">
        <f t="shared" si="5"/>
        <v>6</v>
      </c>
      <c r="AW37" s="219">
        <f t="shared" si="5"/>
        <v>8</v>
      </c>
      <c r="AX37" s="219">
        <f t="shared" si="5"/>
        <v>5</v>
      </c>
      <c r="AY37" s="219">
        <f t="shared" si="5"/>
        <v>6</v>
      </c>
      <c r="AZ37" s="219">
        <f t="shared" si="5"/>
        <v>1</v>
      </c>
      <c r="BA37" s="219">
        <f t="shared" si="5"/>
        <v>2</v>
      </c>
      <c r="BB37" s="219">
        <f t="shared" si="5"/>
        <v>3</v>
      </c>
      <c r="BC37" s="219" t="e">
        <f t="shared" si="5"/>
        <v>#NUM!</v>
      </c>
      <c r="BE37" s="220"/>
    </row>
    <row r="38" spans="1:67">
      <c r="B38" s="17"/>
      <c r="C38" s="17"/>
      <c r="D38" s="17"/>
      <c r="E38" s="17"/>
      <c r="F38" s="17"/>
      <c r="G38" s="17"/>
      <c r="H38" s="17"/>
      <c r="I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67">
      <c r="A39" s="18"/>
      <c r="B39" s="222"/>
      <c r="C39" s="222"/>
      <c r="D39" s="18"/>
      <c r="E39" s="18"/>
      <c r="F39" s="18"/>
      <c r="G39" s="18"/>
      <c r="H39" s="18"/>
      <c r="I39" s="18"/>
      <c r="J39" s="129"/>
      <c r="K39" s="129"/>
      <c r="L39" s="223"/>
      <c r="M39" s="17"/>
      <c r="N39" s="17"/>
      <c r="O39" s="17"/>
      <c r="P39" s="17"/>
      <c r="Q39" s="17"/>
      <c r="R39" s="72"/>
      <c r="S39" s="17"/>
      <c r="T39" s="17"/>
      <c r="U39" s="17"/>
    </row>
    <row r="41" spans="1:67"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</row>
    <row r="42" spans="1:67"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</row>
    <row r="43" spans="1:67"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</row>
    <row r="44" spans="1:67"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</row>
    <row r="45" spans="1:67"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</row>
    <row r="46" spans="1:67"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</row>
    <row r="47" spans="1:67"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</row>
    <row r="48" spans="1:67"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</row>
    <row r="49" spans="5:57"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</row>
    <row r="50" spans="5:57"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</row>
    <row r="51" spans="5:57"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</row>
    <row r="52" spans="5:57"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</row>
    <row r="53" spans="5:57"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</row>
    <row r="54" spans="5:57"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</row>
    <row r="55" spans="5:57"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</row>
    <row r="56" spans="5:57"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</row>
    <row r="57" spans="5:57"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</row>
    <row r="58" spans="5:57"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</row>
    <row r="59" spans="5:57"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</row>
    <row r="60" spans="5:57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</row>
    <row r="62" spans="5:57"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</row>
  </sheetData>
  <phoneticPr fontId="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B9" sqref="B9"/>
    </sheetView>
  </sheetViews>
  <sheetFormatPr defaultColWidth="8.8984375" defaultRowHeight="18.75"/>
  <cols>
    <col min="1" max="2" width="14.3984375" style="227" customWidth="1"/>
    <col min="3" max="3" width="12.59765625" style="228" bestFit="1" customWidth="1"/>
    <col min="4" max="4" width="10.8984375" style="228" customWidth="1"/>
    <col min="5" max="8" width="7.09765625" style="228" customWidth="1"/>
    <col min="9" max="9" width="10" style="228" customWidth="1"/>
    <col min="10" max="10" width="8.8984375" style="227"/>
    <col min="11" max="11" width="27.59765625" style="227" customWidth="1"/>
    <col min="12" max="16" width="8.8984375" style="227"/>
    <col min="17" max="17" width="11.69921875" style="227" customWidth="1"/>
    <col min="18" max="16384" width="8.8984375" style="227"/>
  </cols>
  <sheetData>
    <row r="1" spans="1:17">
      <c r="A1" s="1" t="s">
        <v>724</v>
      </c>
    </row>
    <row r="2" spans="1:17">
      <c r="A2" s="2" t="s">
        <v>192</v>
      </c>
      <c r="B2" s="2" t="s">
        <v>193</v>
      </c>
      <c r="C2" s="3" t="s">
        <v>725</v>
      </c>
      <c r="D2" s="4" t="s">
        <v>726</v>
      </c>
      <c r="E2" s="4" t="s">
        <v>675</v>
      </c>
      <c r="F2" s="4" t="s">
        <v>687</v>
      </c>
      <c r="G2" s="4" t="s">
        <v>705</v>
      </c>
      <c r="H2" s="4" t="s">
        <v>727</v>
      </c>
      <c r="I2" s="14" t="s">
        <v>194</v>
      </c>
    </row>
    <row r="3" spans="1:17" ht="20.25" customHeight="1">
      <c r="A3" s="15" t="s">
        <v>21</v>
      </c>
      <c r="B3" s="15" t="s">
        <v>154</v>
      </c>
      <c r="C3" s="16">
        <v>4</v>
      </c>
      <c r="D3" s="16">
        <v>5</v>
      </c>
      <c r="E3" s="16">
        <v>1</v>
      </c>
      <c r="F3" s="16">
        <v>2</v>
      </c>
      <c r="G3" s="16">
        <v>2</v>
      </c>
      <c r="H3" s="16">
        <v>0</v>
      </c>
      <c r="I3" s="347">
        <v>3</v>
      </c>
      <c r="J3" s="229"/>
      <c r="K3" s="1" t="s">
        <v>195</v>
      </c>
    </row>
    <row r="4" spans="1:17" ht="20.25" customHeight="1">
      <c r="A4" s="15" t="s">
        <v>21</v>
      </c>
      <c r="B4" s="15" t="s">
        <v>169</v>
      </c>
      <c r="C4" s="16">
        <v>12</v>
      </c>
      <c r="D4" s="16">
        <v>8</v>
      </c>
      <c r="E4" s="16">
        <v>3</v>
      </c>
      <c r="F4" s="16">
        <v>2</v>
      </c>
      <c r="G4" s="16">
        <v>2</v>
      </c>
      <c r="H4" s="16">
        <v>1</v>
      </c>
      <c r="I4" s="309">
        <v>3</v>
      </c>
      <c r="J4" s="229"/>
      <c r="K4" s="360" t="s">
        <v>196</v>
      </c>
      <c r="L4" s="360"/>
      <c r="M4" s="360"/>
      <c r="N4" s="360"/>
      <c r="O4" s="360"/>
      <c r="P4" s="360"/>
      <c r="Q4" s="360"/>
    </row>
    <row r="5" spans="1:17" ht="20.25" customHeight="1">
      <c r="A5" s="15" t="s">
        <v>21</v>
      </c>
      <c r="B5" s="15" t="s">
        <v>146</v>
      </c>
      <c r="C5" s="16">
        <v>7</v>
      </c>
      <c r="D5" s="16">
        <v>4</v>
      </c>
      <c r="E5" s="16">
        <v>2</v>
      </c>
      <c r="F5" s="16">
        <v>2</v>
      </c>
      <c r="G5" s="16">
        <v>0</v>
      </c>
      <c r="H5" s="16">
        <v>0</v>
      </c>
      <c r="I5" s="311">
        <v>2</v>
      </c>
      <c r="J5" s="229"/>
      <c r="K5" s="5" t="s">
        <v>197</v>
      </c>
    </row>
    <row r="6" spans="1:17" ht="20.25" customHeight="1">
      <c r="A6" s="15" t="s">
        <v>21</v>
      </c>
      <c r="B6" s="15" t="s">
        <v>198</v>
      </c>
      <c r="C6" s="16">
        <v>7</v>
      </c>
      <c r="D6" s="16">
        <v>1</v>
      </c>
      <c r="E6" s="16">
        <v>0</v>
      </c>
      <c r="F6" s="16">
        <v>1</v>
      </c>
      <c r="G6" s="16">
        <v>0</v>
      </c>
      <c r="H6" s="16">
        <v>0</v>
      </c>
      <c r="I6" s="311">
        <v>2</v>
      </c>
      <c r="J6" s="229"/>
      <c r="K6" s="13" t="s">
        <v>199</v>
      </c>
    </row>
    <row r="7" spans="1:17" ht="20.25" customHeight="1">
      <c r="A7" s="15" t="s">
        <v>21</v>
      </c>
      <c r="B7" s="15" t="s">
        <v>200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229"/>
      <c r="K7" s="1" t="s">
        <v>201</v>
      </c>
    </row>
    <row r="8" spans="1:17" ht="20.25" customHeight="1">
      <c r="A8" s="15" t="s">
        <v>21</v>
      </c>
      <c r="B8" s="15" t="s">
        <v>202</v>
      </c>
      <c r="C8" s="16">
        <v>4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310">
        <v>1</v>
      </c>
      <c r="J8" s="229"/>
    </row>
    <row r="9" spans="1:17" ht="20.25" customHeight="1">
      <c r="A9" s="15" t="s">
        <v>21</v>
      </c>
      <c r="B9" s="15" t="s">
        <v>203</v>
      </c>
      <c r="C9" s="16">
        <v>1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310">
        <v>1</v>
      </c>
      <c r="J9" s="229"/>
    </row>
    <row r="10" spans="1:17" ht="20.25" customHeight="1">
      <c r="A10" s="15" t="s">
        <v>21</v>
      </c>
      <c r="B10" s="15" t="s">
        <v>204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229"/>
    </row>
    <row r="11" spans="1:17" ht="20.25" customHeight="1">
      <c r="A11" s="15" t="s">
        <v>21</v>
      </c>
      <c r="B11" s="15" t="s">
        <v>167</v>
      </c>
      <c r="C11" s="16">
        <v>2</v>
      </c>
      <c r="D11" s="16">
        <v>1</v>
      </c>
      <c r="E11" s="16">
        <v>0</v>
      </c>
      <c r="F11" s="16">
        <v>0</v>
      </c>
      <c r="G11" s="16">
        <v>1</v>
      </c>
      <c r="H11" s="16">
        <v>0</v>
      </c>
      <c r="I11" s="309">
        <v>3</v>
      </c>
      <c r="J11" s="229"/>
    </row>
    <row r="12" spans="1:17" ht="20.25" customHeight="1">
      <c r="A12" s="15" t="s">
        <v>21</v>
      </c>
      <c r="B12" s="15" t="s">
        <v>205</v>
      </c>
      <c r="C12" s="16">
        <v>2</v>
      </c>
      <c r="D12" s="16">
        <v>3</v>
      </c>
      <c r="E12" s="16">
        <v>1</v>
      </c>
      <c r="F12" s="16">
        <v>1</v>
      </c>
      <c r="G12" s="16">
        <v>1</v>
      </c>
      <c r="H12" s="16">
        <v>0</v>
      </c>
      <c r="I12" s="309">
        <v>3</v>
      </c>
      <c r="J12" s="229"/>
    </row>
    <row r="13" spans="1:17" ht="20.25" customHeight="1">
      <c r="A13" s="15" t="s">
        <v>21</v>
      </c>
      <c r="B13" s="15" t="s">
        <v>170</v>
      </c>
      <c r="C13" s="16">
        <v>4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310">
        <v>1</v>
      </c>
      <c r="J13" s="229"/>
    </row>
    <row r="14" spans="1:17" ht="20.25" customHeight="1">
      <c r="A14" s="15" t="s">
        <v>21</v>
      </c>
      <c r="B14" s="15" t="s">
        <v>147</v>
      </c>
      <c r="C14" s="16">
        <v>1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310">
        <v>1</v>
      </c>
      <c r="J14" s="229"/>
    </row>
    <row r="15" spans="1:17" ht="20.25" customHeight="1">
      <c r="A15" s="15" t="s">
        <v>21</v>
      </c>
      <c r="B15" s="15" t="s">
        <v>206</v>
      </c>
      <c r="C15" s="16">
        <v>0</v>
      </c>
      <c r="D15" s="16">
        <v>1</v>
      </c>
      <c r="E15" s="16">
        <v>0</v>
      </c>
      <c r="F15" s="16">
        <v>1</v>
      </c>
      <c r="G15" s="16">
        <v>0</v>
      </c>
      <c r="H15" s="16">
        <v>0</v>
      </c>
      <c r="I15" s="311">
        <v>2</v>
      </c>
      <c r="J15" s="229"/>
    </row>
    <row r="16" spans="1:17" ht="20.25" customHeight="1">
      <c r="A16" s="15" t="s">
        <v>21</v>
      </c>
      <c r="B16" s="15" t="s">
        <v>207</v>
      </c>
      <c r="C16" s="16">
        <v>3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310">
        <v>1</v>
      </c>
      <c r="J16" s="229"/>
    </row>
    <row r="17" spans="1:10" ht="20.25" customHeight="1">
      <c r="A17" s="15" t="s">
        <v>21</v>
      </c>
      <c r="B17" s="15" t="s">
        <v>185</v>
      </c>
      <c r="C17" s="16">
        <v>1</v>
      </c>
      <c r="D17" s="16">
        <v>1</v>
      </c>
      <c r="E17" s="16">
        <v>0</v>
      </c>
      <c r="F17" s="16">
        <v>1</v>
      </c>
      <c r="G17" s="16">
        <v>0</v>
      </c>
      <c r="H17" s="16">
        <v>0</v>
      </c>
      <c r="I17" s="311">
        <v>2</v>
      </c>
      <c r="J17" s="229"/>
    </row>
    <row r="18" spans="1:10" ht="20.25" customHeight="1">
      <c r="A18" s="15" t="s">
        <v>23</v>
      </c>
      <c r="B18" s="15" t="s">
        <v>23</v>
      </c>
      <c r="C18" s="16">
        <v>8</v>
      </c>
      <c r="D18" s="16">
        <v>1</v>
      </c>
      <c r="E18" s="16">
        <v>0</v>
      </c>
      <c r="F18" s="16">
        <v>0</v>
      </c>
      <c r="G18" s="16">
        <v>1</v>
      </c>
      <c r="H18" s="16">
        <v>0</v>
      </c>
      <c r="I18" s="309">
        <v>3</v>
      </c>
      <c r="J18" s="229"/>
    </row>
    <row r="19" spans="1:10" ht="20.25" customHeight="1">
      <c r="A19" s="15" t="s">
        <v>23</v>
      </c>
      <c r="B19" s="15" t="s">
        <v>172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229"/>
    </row>
    <row r="20" spans="1:10" ht="20.25" customHeight="1">
      <c r="A20" s="15" t="s">
        <v>23</v>
      </c>
      <c r="B20" s="15" t="s">
        <v>208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310">
        <v>1</v>
      </c>
      <c r="J20" s="229"/>
    </row>
    <row r="21" spans="1:10" ht="20.25" customHeight="1">
      <c r="A21" s="15" t="s">
        <v>23</v>
      </c>
      <c r="B21" s="15" t="s">
        <v>209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310">
        <v>1</v>
      </c>
      <c r="J21" s="229"/>
    </row>
    <row r="22" spans="1:10" ht="20.25" customHeight="1">
      <c r="A22" s="15" t="s">
        <v>23</v>
      </c>
      <c r="B22" s="15" t="s">
        <v>210</v>
      </c>
      <c r="C22" s="16">
        <v>0</v>
      </c>
      <c r="D22" s="16">
        <v>2</v>
      </c>
      <c r="E22" s="16">
        <v>1</v>
      </c>
      <c r="F22" s="16">
        <v>1</v>
      </c>
      <c r="G22" s="16">
        <v>0</v>
      </c>
      <c r="H22" s="16">
        <v>0</v>
      </c>
      <c r="I22" s="311">
        <v>2</v>
      </c>
      <c r="J22" s="229"/>
    </row>
    <row r="23" spans="1:10" ht="20.25" customHeight="1">
      <c r="A23" s="15" t="s">
        <v>23</v>
      </c>
      <c r="B23" s="15" t="s">
        <v>211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310">
        <v>1</v>
      </c>
      <c r="J23" s="229"/>
    </row>
    <row r="24" spans="1:10" ht="20.25" customHeight="1">
      <c r="A24" s="15" t="s">
        <v>23</v>
      </c>
      <c r="B24" s="15" t="s">
        <v>170</v>
      </c>
      <c r="C24" s="16">
        <v>1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310">
        <v>1</v>
      </c>
      <c r="J24" s="229"/>
    </row>
    <row r="25" spans="1:10" ht="20.25" customHeight="1">
      <c r="A25" s="15" t="s">
        <v>23</v>
      </c>
      <c r="B25" s="15" t="s">
        <v>212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229"/>
    </row>
    <row r="26" spans="1:10" ht="20.25" customHeight="1">
      <c r="A26" s="15" t="s">
        <v>23</v>
      </c>
      <c r="B26" s="15" t="s">
        <v>213</v>
      </c>
      <c r="C26" s="16">
        <v>1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310">
        <v>1</v>
      </c>
      <c r="J26" s="229"/>
    </row>
    <row r="27" spans="1:10" ht="20.25" customHeight="1">
      <c r="A27" s="15" t="s">
        <v>23</v>
      </c>
      <c r="B27" s="15" t="s">
        <v>214</v>
      </c>
      <c r="C27" s="16">
        <v>3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310">
        <v>1</v>
      </c>
      <c r="J27" s="229"/>
    </row>
    <row r="28" spans="1:10" ht="20.25" customHeight="1">
      <c r="A28" s="15" t="s">
        <v>23</v>
      </c>
      <c r="B28" s="15" t="s">
        <v>190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310">
        <v>1</v>
      </c>
      <c r="J28" s="229"/>
    </row>
    <row r="29" spans="1:10" ht="20.25" customHeight="1">
      <c r="A29" s="15" t="s">
        <v>23</v>
      </c>
      <c r="B29" s="15" t="s">
        <v>215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229"/>
    </row>
    <row r="30" spans="1:10" ht="20.25" customHeight="1">
      <c r="A30" s="15" t="s">
        <v>23</v>
      </c>
      <c r="B30" s="15" t="s">
        <v>216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310">
        <v>1</v>
      </c>
      <c r="J30" s="229"/>
    </row>
    <row r="31" spans="1:10" ht="20.25" customHeight="1">
      <c r="A31" s="15" t="s">
        <v>31</v>
      </c>
      <c r="B31" s="15" t="s">
        <v>217</v>
      </c>
      <c r="C31" s="16">
        <v>2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310">
        <v>1</v>
      </c>
      <c r="J31" s="229"/>
    </row>
    <row r="32" spans="1:10" ht="20.25" customHeight="1">
      <c r="A32" s="15" t="s">
        <v>31</v>
      </c>
      <c r="B32" s="15" t="s">
        <v>218</v>
      </c>
      <c r="C32" s="16">
        <v>1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310">
        <v>1</v>
      </c>
      <c r="J32" s="229"/>
    </row>
    <row r="33" spans="1:10" ht="20.25" customHeight="1">
      <c r="A33" s="15" t="s">
        <v>31</v>
      </c>
      <c r="B33" s="15" t="s">
        <v>189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229"/>
    </row>
    <row r="34" spans="1:10" ht="20.25" customHeight="1">
      <c r="A34" s="15" t="s">
        <v>31</v>
      </c>
      <c r="B34" s="15" t="s">
        <v>219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229"/>
    </row>
    <row r="35" spans="1:10" ht="20.25" customHeight="1">
      <c r="A35" s="15" t="s">
        <v>31</v>
      </c>
      <c r="B35" s="15" t="s">
        <v>220</v>
      </c>
      <c r="C35" s="16">
        <v>1</v>
      </c>
      <c r="D35" s="16">
        <v>1</v>
      </c>
      <c r="E35" s="16">
        <v>1</v>
      </c>
      <c r="F35" s="16">
        <v>0</v>
      </c>
      <c r="G35" s="16">
        <v>0</v>
      </c>
      <c r="H35" s="16">
        <v>0</v>
      </c>
      <c r="I35" s="311">
        <v>2</v>
      </c>
      <c r="J35" s="229"/>
    </row>
    <row r="36" spans="1:10" ht="20.25" customHeight="1">
      <c r="A36" s="15" t="s">
        <v>31</v>
      </c>
      <c r="B36" s="15" t="s">
        <v>184</v>
      </c>
      <c r="C36" s="16">
        <v>2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310">
        <v>1</v>
      </c>
      <c r="J36" s="229"/>
    </row>
    <row r="37" spans="1:10" ht="20.25" customHeight="1">
      <c r="A37" s="15" t="s">
        <v>31</v>
      </c>
      <c r="B37" s="15" t="s">
        <v>221</v>
      </c>
      <c r="C37" s="16">
        <v>1</v>
      </c>
      <c r="D37" s="16">
        <v>1</v>
      </c>
      <c r="E37" s="16">
        <v>0</v>
      </c>
      <c r="F37" s="16">
        <v>1</v>
      </c>
      <c r="G37" s="16">
        <v>0</v>
      </c>
      <c r="H37" s="16">
        <v>0</v>
      </c>
      <c r="I37" s="311">
        <v>2</v>
      </c>
      <c r="J37" s="229"/>
    </row>
    <row r="38" spans="1:10" ht="20.25" customHeight="1">
      <c r="A38" s="15" t="s">
        <v>31</v>
      </c>
      <c r="B38" s="15" t="s">
        <v>222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229"/>
    </row>
    <row r="39" spans="1:10" ht="20.25" customHeight="1">
      <c r="A39" s="15" t="s">
        <v>24</v>
      </c>
      <c r="B39" s="15" t="s">
        <v>223</v>
      </c>
      <c r="C39" s="16">
        <v>5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310">
        <v>1</v>
      </c>
      <c r="J39" s="229"/>
    </row>
    <row r="40" spans="1:10" ht="20.25" customHeight="1">
      <c r="A40" s="15" t="s">
        <v>24</v>
      </c>
      <c r="B40" s="15" t="s">
        <v>148</v>
      </c>
      <c r="C40" s="16">
        <v>1</v>
      </c>
      <c r="D40" s="16">
        <v>1</v>
      </c>
      <c r="E40" s="16">
        <v>1</v>
      </c>
      <c r="F40" s="16">
        <v>0</v>
      </c>
      <c r="G40" s="16">
        <v>0</v>
      </c>
      <c r="H40" s="16">
        <v>0</v>
      </c>
      <c r="I40" s="311">
        <v>2</v>
      </c>
      <c r="J40" s="229"/>
    </row>
    <row r="41" spans="1:10" ht="20.25" customHeight="1">
      <c r="A41" s="15" t="s">
        <v>24</v>
      </c>
      <c r="B41" s="15" t="s">
        <v>158</v>
      </c>
      <c r="C41" s="16">
        <v>2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310">
        <v>1</v>
      </c>
      <c r="J41" s="229"/>
    </row>
    <row r="42" spans="1:10" ht="20.25" customHeight="1">
      <c r="A42" s="15" t="s">
        <v>24</v>
      </c>
      <c r="B42" s="15" t="s">
        <v>164</v>
      </c>
      <c r="C42" s="16">
        <v>5</v>
      </c>
      <c r="D42" s="16">
        <v>2</v>
      </c>
      <c r="E42" s="16">
        <v>1</v>
      </c>
      <c r="F42" s="16">
        <v>0</v>
      </c>
      <c r="G42" s="16">
        <v>1</v>
      </c>
      <c r="H42" s="16">
        <v>0</v>
      </c>
      <c r="I42" s="309">
        <v>3</v>
      </c>
      <c r="J42" s="229"/>
    </row>
    <row r="43" spans="1:10" ht="20.25" customHeight="1">
      <c r="A43" s="15" t="s">
        <v>24</v>
      </c>
      <c r="B43" s="15" t="s">
        <v>224</v>
      </c>
      <c r="C43" s="16">
        <v>2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310">
        <v>1</v>
      </c>
      <c r="J43" s="229"/>
    </row>
    <row r="44" spans="1:10" ht="20.25" customHeight="1">
      <c r="A44" s="15" t="s">
        <v>24</v>
      </c>
      <c r="B44" s="15" t="s">
        <v>165</v>
      </c>
      <c r="C44" s="16">
        <v>9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310">
        <v>1</v>
      </c>
      <c r="J44" s="229"/>
    </row>
    <row r="45" spans="1:10" ht="20.25" customHeight="1">
      <c r="A45" s="15" t="s">
        <v>24</v>
      </c>
      <c r="B45" s="15" t="s">
        <v>225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229"/>
    </row>
    <row r="46" spans="1:10" ht="20.25" customHeight="1">
      <c r="A46" s="15" t="s">
        <v>24</v>
      </c>
      <c r="B46" s="15" t="s">
        <v>149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229"/>
    </row>
    <row r="47" spans="1:10" ht="20.25" customHeight="1">
      <c r="A47" s="15" t="s">
        <v>24</v>
      </c>
      <c r="B47" s="15" t="s">
        <v>226</v>
      </c>
      <c r="C47" s="16">
        <v>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310">
        <v>1</v>
      </c>
      <c r="J47" s="229"/>
    </row>
    <row r="48" spans="1:10" ht="20.25" customHeight="1">
      <c r="A48" s="15" t="s">
        <v>24</v>
      </c>
      <c r="B48" s="15" t="s">
        <v>227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229"/>
    </row>
    <row r="49" spans="1:10" ht="20.25" customHeight="1">
      <c r="A49" s="15" t="s">
        <v>24</v>
      </c>
      <c r="B49" s="15" t="s">
        <v>228</v>
      </c>
      <c r="C49" s="16">
        <v>3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310">
        <v>1</v>
      </c>
      <c r="J49" s="229"/>
    </row>
    <row r="50" spans="1:10" ht="20.25" customHeight="1">
      <c r="A50" s="15" t="s">
        <v>24</v>
      </c>
      <c r="B50" s="15" t="s">
        <v>229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229"/>
    </row>
    <row r="51" spans="1:10" ht="20.25" customHeight="1">
      <c r="A51" s="15" t="s">
        <v>25</v>
      </c>
      <c r="B51" s="15" t="s">
        <v>230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229"/>
    </row>
    <row r="52" spans="1:10" ht="20.25" customHeight="1">
      <c r="A52" s="15" t="s">
        <v>25</v>
      </c>
      <c r="B52" s="15" t="s">
        <v>231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229"/>
    </row>
    <row r="53" spans="1:10" ht="20.25" customHeight="1">
      <c r="A53" s="15" t="s">
        <v>25</v>
      </c>
      <c r="B53" s="15" t="s">
        <v>157</v>
      </c>
      <c r="C53" s="16">
        <v>3</v>
      </c>
      <c r="D53" s="16">
        <v>3</v>
      </c>
      <c r="E53" s="16">
        <v>0</v>
      </c>
      <c r="F53" s="16">
        <v>2</v>
      </c>
      <c r="G53" s="16">
        <v>1</v>
      </c>
      <c r="H53" s="16">
        <v>0</v>
      </c>
      <c r="I53" s="309">
        <v>3</v>
      </c>
      <c r="J53" s="229"/>
    </row>
    <row r="54" spans="1:10" ht="20.25" customHeight="1">
      <c r="A54" s="15" t="s">
        <v>25</v>
      </c>
      <c r="B54" s="15" t="s">
        <v>25</v>
      </c>
      <c r="C54" s="16">
        <v>1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310">
        <v>1</v>
      </c>
      <c r="J54" s="229"/>
    </row>
    <row r="55" spans="1:10" ht="20.25" customHeight="1">
      <c r="A55" s="15" t="s">
        <v>25</v>
      </c>
      <c r="B55" s="15" t="s">
        <v>183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229"/>
    </row>
    <row r="56" spans="1:10" ht="20.25" customHeight="1">
      <c r="A56" s="15" t="s">
        <v>25</v>
      </c>
      <c r="B56" s="15" t="s">
        <v>232</v>
      </c>
      <c r="C56" s="16">
        <v>1</v>
      </c>
      <c r="D56" s="16">
        <v>3</v>
      </c>
      <c r="E56" s="16">
        <v>1</v>
      </c>
      <c r="F56" s="16">
        <v>0</v>
      </c>
      <c r="G56" s="16">
        <v>2</v>
      </c>
      <c r="H56" s="16">
        <v>0</v>
      </c>
      <c r="I56" s="309">
        <v>3</v>
      </c>
      <c r="J56" s="229"/>
    </row>
    <row r="57" spans="1:10" ht="20.25" customHeight="1">
      <c r="A57" s="15" t="s">
        <v>25</v>
      </c>
      <c r="B57" s="15" t="s">
        <v>233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229"/>
    </row>
    <row r="58" spans="1:10" ht="20.25" customHeight="1">
      <c r="A58" s="15" t="s">
        <v>25</v>
      </c>
      <c r="B58" s="15" t="s">
        <v>234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310">
        <v>1</v>
      </c>
      <c r="J58" s="229"/>
    </row>
    <row r="59" spans="1:10" ht="20.25" customHeight="1">
      <c r="A59" s="15" t="s">
        <v>25</v>
      </c>
      <c r="B59" s="15" t="s">
        <v>235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229"/>
    </row>
    <row r="60" spans="1:10" ht="20.25" customHeight="1">
      <c r="A60" s="15" t="s">
        <v>25</v>
      </c>
      <c r="B60" s="15" t="s">
        <v>150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229"/>
    </row>
    <row r="61" spans="1:10" ht="20.25" customHeight="1">
      <c r="A61" s="15" t="s">
        <v>25</v>
      </c>
      <c r="B61" s="15" t="s">
        <v>236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229"/>
    </row>
    <row r="62" spans="1:10" ht="20.25" customHeight="1">
      <c r="A62" s="15" t="s">
        <v>25</v>
      </c>
      <c r="B62" s="15" t="s">
        <v>32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229"/>
    </row>
    <row r="63" spans="1:10" ht="20.25" customHeight="1">
      <c r="A63" s="15" t="s">
        <v>26</v>
      </c>
      <c r="B63" s="15" t="s">
        <v>26</v>
      </c>
      <c r="C63" s="16">
        <v>3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310">
        <v>1</v>
      </c>
      <c r="J63" s="229"/>
    </row>
    <row r="64" spans="1:10" ht="20.25" customHeight="1">
      <c r="A64" s="15" t="s">
        <v>26</v>
      </c>
      <c r="B64" s="15" t="s">
        <v>237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229"/>
    </row>
    <row r="65" spans="1:10" ht="20.25" customHeight="1">
      <c r="A65" s="15" t="s">
        <v>26</v>
      </c>
      <c r="B65" s="15" t="s">
        <v>238</v>
      </c>
      <c r="C65" s="16">
        <v>2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310">
        <v>1</v>
      </c>
      <c r="J65" s="229"/>
    </row>
    <row r="66" spans="1:10" ht="20.25" customHeight="1">
      <c r="A66" s="15" t="s">
        <v>26</v>
      </c>
      <c r="B66" s="15" t="s">
        <v>239</v>
      </c>
      <c r="C66" s="16">
        <v>5</v>
      </c>
      <c r="D66" s="16">
        <v>2</v>
      </c>
      <c r="E66" s="16">
        <v>0</v>
      </c>
      <c r="F66" s="16">
        <v>0</v>
      </c>
      <c r="G66" s="16">
        <v>0</v>
      </c>
      <c r="H66" s="16">
        <v>2</v>
      </c>
      <c r="I66" s="309">
        <v>3</v>
      </c>
      <c r="J66" s="229"/>
    </row>
    <row r="67" spans="1:10" ht="20.25" customHeight="1">
      <c r="A67" s="15" t="s">
        <v>26</v>
      </c>
      <c r="B67" s="15" t="s">
        <v>240</v>
      </c>
      <c r="C67" s="16">
        <v>0</v>
      </c>
      <c r="D67" s="16">
        <v>1</v>
      </c>
      <c r="E67" s="16">
        <v>0</v>
      </c>
      <c r="F67" s="16">
        <v>0</v>
      </c>
      <c r="G67" s="16">
        <v>0</v>
      </c>
      <c r="H67" s="16">
        <v>1</v>
      </c>
      <c r="I67" s="309">
        <v>3</v>
      </c>
      <c r="J67" s="229"/>
    </row>
    <row r="68" spans="1:10" ht="20.25" customHeight="1">
      <c r="A68" s="15" t="s">
        <v>26</v>
      </c>
      <c r="B68" s="15" t="s">
        <v>241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229"/>
    </row>
    <row r="69" spans="1:10" ht="20.25" customHeight="1">
      <c r="A69" s="15" t="s">
        <v>26</v>
      </c>
      <c r="B69" s="15" t="s">
        <v>242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229"/>
    </row>
    <row r="70" spans="1:10" ht="20.25" customHeight="1">
      <c r="A70" s="15" t="s">
        <v>26</v>
      </c>
      <c r="B70" s="15" t="s">
        <v>34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229"/>
    </row>
    <row r="71" spans="1:10" ht="20.25" customHeight="1">
      <c r="A71" s="15" t="s">
        <v>26</v>
      </c>
      <c r="B71" s="15" t="s">
        <v>243</v>
      </c>
      <c r="C71" s="16">
        <v>2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310">
        <v>1</v>
      </c>
      <c r="J71" s="229"/>
    </row>
    <row r="72" spans="1:10" ht="20.25" customHeight="1">
      <c r="A72" s="15" t="s">
        <v>26</v>
      </c>
      <c r="B72" s="15" t="s">
        <v>244</v>
      </c>
      <c r="C72" s="16">
        <v>1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310">
        <v>1</v>
      </c>
      <c r="J72" s="229"/>
    </row>
    <row r="73" spans="1:10" ht="20.25" customHeight="1">
      <c r="A73" s="15" t="s">
        <v>26</v>
      </c>
      <c r="B73" s="15" t="s">
        <v>245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229"/>
    </row>
    <row r="74" spans="1:10" ht="20.25" customHeight="1">
      <c r="A74" s="15" t="s">
        <v>26</v>
      </c>
      <c r="B74" s="15" t="s">
        <v>246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229"/>
    </row>
    <row r="75" spans="1:10" ht="20.25" customHeight="1">
      <c r="A75" s="15" t="s">
        <v>26</v>
      </c>
      <c r="B75" s="15" t="s">
        <v>247</v>
      </c>
      <c r="C75" s="16">
        <v>2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310">
        <v>1</v>
      </c>
      <c r="J75" s="229"/>
    </row>
    <row r="76" spans="1:10" ht="20.25" customHeight="1">
      <c r="A76" s="15" t="s">
        <v>27</v>
      </c>
      <c r="B76" s="15" t="s">
        <v>191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229"/>
    </row>
    <row r="77" spans="1:10" ht="20.25" customHeight="1">
      <c r="A77" s="15" t="s">
        <v>27</v>
      </c>
      <c r="B77" s="15" t="s">
        <v>248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229"/>
    </row>
    <row r="78" spans="1:10" ht="20.25" customHeight="1">
      <c r="A78" s="15" t="s">
        <v>27</v>
      </c>
      <c r="B78" s="15" t="s">
        <v>249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310">
        <v>1</v>
      </c>
      <c r="J78" s="229"/>
    </row>
    <row r="79" spans="1:10" ht="20.25" customHeight="1">
      <c r="A79" s="15" t="s">
        <v>27</v>
      </c>
      <c r="B79" s="15" t="s">
        <v>182</v>
      </c>
      <c r="C79" s="16">
        <v>2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310">
        <v>1</v>
      </c>
      <c r="J79" s="229"/>
    </row>
    <row r="80" spans="1:10" ht="20.25" customHeight="1">
      <c r="A80" s="15" t="s">
        <v>27</v>
      </c>
      <c r="B80" s="15" t="s">
        <v>161</v>
      </c>
      <c r="C80" s="16">
        <v>3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310">
        <v>1</v>
      </c>
      <c r="J80" s="229"/>
    </row>
    <row r="81" spans="1:10" ht="20.25" customHeight="1">
      <c r="A81" s="15" t="s">
        <v>27</v>
      </c>
      <c r="B81" s="15" t="s">
        <v>250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229"/>
    </row>
    <row r="82" spans="1:10" ht="20.25" customHeight="1">
      <c r="A82" s="15" t="s">
        <v>27</v>
      </c>
      <c r="B82" s="15" t="s">
        <v>251</v>
      </c>
      <c r="C82" s="16">
        <v>2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310">
        <v>1</v>
      </c>
      <c r="J82" s="229"/>
    </row>
    <row r="83" spans="1:10" ht="20.25" customHeight="1">
      <c r="A83" s="15" t="s">
        <v>27</v>
      </c>
      <c r="B83" s="15" t="s">
        <v>187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229"/>
    </row>
    <row r="84" spans="1:10" ht="20.25" customHeight="1">
      <c r="A84" s="15" t="s">
        <v>27</v>
      </c>
      <c r="B84" s="15" t="s">
        <v>252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229"/>
    </row>
    <row r="85" spans="1:10" ht="20.25" customHeight="1">
      <c r="A85" s="15" t="s">
        <v>27</v>
      </c>
      <c r="B85" s="15" t="s">
        <v>253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229"/>
    </row>
    <row r="86" spans="1:10" ht="20.25" customHeight="1">
      <c r="A86" s="15" t="s">
        <v>27</v>
      </c>
      <c r="B86" s="15" t="s">
        <v>254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229"/>
    </row>
    <row r="87" spans="1:10" ht="20.25" customHeight="1">
      <c r="A87" s="15" t="s">
        <v>27</v>
      </c>
      <c r="B87" s="15" t="s">
        <v>255</v>
      </c>
      <c r="C87" s="16">
        <v>17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310">
        <v>1</v>
      </c>
      <c r="J87" s="229"/>
    </row>
    <row r="88" spans="1:10" ht="20.25" customHeight="1">
      <c r="A88" s="15" t="s">
        <v>27</v>
      </c>
      <c r="B88" s="15" t="s">
        <v>256</v>
      </c>
      <c r="C88" s="16">
        <v>1</v>
      </c>
      <c r="D88" s="16">
        <v>1</v>
      </c>
      <c r="E88" s="16">
        <v>1</v>
      </c>
      <c r="F88" s="16">
        <v>0</v>
      </c>
      <c r="G88" s="16">
        <v>0</v>
      </c>
      <c r="H88" s="16">
        <v>0</v>
      </c>
      <c r="I88" s="311">
        <v>2</v>
      </c>
      <c r="J88" s="229"/>
    </row>
    <row r="89" spans="1:10" ht="20.25" customHeight="1">
      <c r="A89" s="15" t="s">
        <v>27</v>
      </c>
      <c r="B89" s="15" t="s">
        <v>153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229"/>
    </row>
    <row r="90" spans="1:10" ht="20.25" customHeight="1">
      <c r="A90" s="15" t="s">
        <v>34</v>
      </c>
      <c r="B90" s="15" t="s">
        <v>257</v>
      </c>
      <c r="C90" s="16">
        <v>5</v>
      </c>
      <c r="D90" s="16">
        <v>3</v>
      </c>
      <c r="E90" s="16">
        <v>0</v>
      </c>
      <c r="F90" s="16">
        <v>1</v>
      </c>
      <c r="G90" s="16">
        <v>1</v>
      </c>
      <c r="H90" s="16">
        <v>1</v>
      </c>
      <c r="I90" s="309">
        <v>3</v>
      </c>
      <c r="J90" s="229"/>
    </row>
    <row r="91" spans="1:10" ht="20.25" customHeight="1">
      <c r="A91" s="15" t="s">
        <v>34</v>
      </c>
      <c r="B91" s="15" t="s">
        <v>258</v>
      </c>
      <c r="C91" s="16">
        <v>4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310">
        <v>1</v>
      </c>
      <c r="J91" s="229"/>
    </row>
    <row r="92" spans="1:10" ht="20.25" customHeight="1">
      <c r="A92" s="15" t="s">
        <v>34</v>
      </c>
      <c r="B92" s="15" t="s">
        <v>259</v>
      </c>
      <c r="C92" s="16">
        <v>9</v>
      </c>
      <c r="D92" s="16">
        <v>5</v>
      </c>
      <c r="E92" s="16">
        <v>4</v>
      </c>
      <c r="F92" s="16">
        <v>1</v>
      </c>
      <c r="G92" s="16">
        <v>0</v>
      </c>
      <c r="H92" s="16">
        <v>0</v>
      </c>
      <c r="I92" s="311">
        <v>2</v>
      </c>
      <c r="J92" s="229"/>
    </row>
    <row r="93" spans="1:10" ht="20.25" customHeight="1">
      <c r="A93" s="15" t="s">
        <v>34</v>
      </c>
      <c r="B93" s="15" t="s">
        <v>260</v>
      </c>
      <c r="C93" s="16">
        <v>2</v>
      </c>
      <c r="D93" s="16">
        <v>1</v>
      </c>
      <c r="E93" s="16">
        <v>0</v>
      </c>
      <c r="F93" s="16">
        <v>0</v>
      </c>
      <c r="G93" s="16">
        <v>1</v>
      </c>
      <c r="H93" s="16">
        <v>0</v>
      </c>
      <c r="I93" s="309">
        <v>3</v>
      </c>
      <c r="J93" s="229"/>
    </row>
    <row r="94" spans="1:10" ht="20.25" customHeight="1">
      <c r="A94" s="15" t="s">
        <v>34</v>
      </c>
      <c r="B94" s="15" t="s">
        <v>261</v>
      </c>
      <c r="C94" s="16">
        <v>2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310">
        <v>1</v>
      </c>
      <c r="J94" s="229"/>
    </row>
    <row r="95" spans="1:10" ht="20.25" customHeight="1">
      <c r="A95" s="15" t="s">
        <v>34</v>
      </c>
      <c r="B95" s="15" t="s">
        <v>262</v>
      </c>
      <c r="C95" s="16">
        <v>12</v>
      </c>
      <c r="D95" s="16">
        <v>7</v>
      </c>
      <c r="E95" s="16">
        <v>4</v>
      </c>
      <c r="F95" s="16">
        <v>1</v>
      </c>
      <c r="G95" s="16">
        <v>2</v>
      </c>
      <c r="H95" s="16">
        <v>0</v>
      </c>
      <c r="I95" s="309">
        <v>3</v>
      </c>
      <c r="J95" s="229"/>
    </row>
    <row r="96" spans="1:10" ht="20.25" customHeight="1">
      <c r="A96" s="15" t="s">
        <v>34</v>
      </c>
      <c r="B96" s="15" t="s">
        <v>263</v>
      </c>
      <c r="C96" s="16">
        <v>1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310">
        <v>1</v>
      </c>
      <c r="J96" s="229"/>
    </row>
    <row r="97" spans="1:10" ht="20.25" customHeight="1">
      <c r="A97" s="15" t="s">
        <v>34</v>
      </c>
      <c r="B97" s="15" t="s">
        <v>264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229"/>
    </row>
    <row r="98" spans="1:10" ht="20.25" customHeight="1">
      <c r="A98" s="15" t="s">
        <v>34</v>
      </c>
      <c r="B98" s="15" t="s">
        <v>265</v>
      </c>
      <c r="C98" s="16">
        <v>1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310">
        <v>1</v>
      </c>
      <c r="J98" s="229"/>
    </row>
    <row r="99" spans="1:10" ht="20.25" customHeight="1">
      <c r="A99" s="15" t="s">
        <v>32</v>
      </c>
      <c r="B99" s="15" t="s">
        <v>32</v>
      </c>
      <c r="C99" s="16">
        <v>9</v>
      </c>
      <c r="D99" s="16">
        <v>1</v>
      </c>
      <c r="E99" s="16">
        <v>1</v>
      </c>
      <c r="F99" s="16">
        <v>0</v>
      </c>
      <c r="G99" s="16">
        <v>0</v>
      </c>
      <c r="H99" s="16">
        <v>0</v>
      </c>
      <c r="I99" s="311">
        <v>2</v>
      </c>
      <c r="J99" s="229"/>
    </row>
    <row r="100" spans="1:10" ht="20.25" customHeight="1">
      <c r="A100" s="15" t="s">
        <v>32</v>
      </c>
      <c r="B100" s="15" t="s">
        <v>266</v>
      </c>
      <c r="C100" s="16">
        <v>9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310">
        <v>1</v>
      </c>
      <c r="J100" s="229"/>
    </row>
    <row r="101" spans="1:10" ht="20.25" customHeight="1">
      <c r="A101" s="15" t="s">
        <v>32</v>
      </c>
      <c r="B101" s="15" t="s">
        <v>267</v>
      </c>
      <c r="C101" s="16">
        <v>27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310">
        <v>1</v>
      </c>
      <c r="J101" s="229"/>
    </row>
    <row r="102" spans="1:10" ht="20.25" customHeight="1">
      <c r="A102" s="15" t="s">
        <v>32</v>
      </c>
      <c r="B102" s="15" t="s">
        <v>268</v>
      </c>
      <c r="C102" s="16">
        <v>5</v>
      </c>
      <c r="D102" s="16">
        <v>1</v>
      </c>
      <c r="E102" s="16">
        <v>0</v>
      </c>
      <c r="F102" s="16">
        <v>0</v>
      </c>
      <c r="G102" s="16">
        <v>1</v>
      </c>
      <c r="H102" s="16">
        <v>0</v>
      </c>
      <c r="I102" s="309">
        <v>3</v>
      </c>
      <c r="J102" s="229"/>
    </row>
    <row r="103" spans="1:10" ht="20.25" customHeight="1">
      <c r="A103" s="15" t="s">
        <v>32</v>
      </c>
      <c r="B103" s="15" t="s">
        <v>242</v>
      </c>
      <c r="C103" s="16">
        <v>1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310">
        <v>1</v>
      </c>
      <c r="J103" s="229"/>
    </row>
    <row r="104" spans="1:10" ht="20.25" customHeight="1">
      <c r="A104" s="15" t="s">
        <v>32</v>
      </c>
      <c r="B104" s="15" t="s">
        <v>269</v>
      </c>
      <c r="C104" s="16">
        <v>18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310">
        <v>1</v>
      </c>
      <c r="J104" s="229"/>
    </row>
    <row r="105" spans="1:10" ht="20.25" customHeight="1">
      <c r="A105" s="15" t="s">
        <v>32</v>
      </c>
      <c r="B105" s="15" t="s">
        <v>169</v>
      </c>
      <c r="C105" s="16">
        <v>5</v>
      </c>
      <c r="D105" s="16">
        <v>2</v>
      </c>
      <c r="E105" s="16">
        <v>0</v>
      </c>
      <c r="F105" s="16">
        <v>1</v>
      </c>
      <c r="G105" s="16">
        <v>0</v>
      </c>
      <c r="H105" s="16">
        <v>1</v>
      </c>
      <c r="I105" s="309">
        <v>3</v>
      </c>
      <c r="J105" s="229"/>
    </row>
    <row r="106" spans="1:10" ht="20.25" customHeight="1">
      <c r="A106" s="15" t="s">
        <v>32</v>
      </c>
      <c r="B106" s="15" t="s">
        <v>270</v>
      </c>
      <c r="C106" s="16">
        <v>3</v>
      </c>
      <c r="D106" s="16">
        <v>1</v>
      </c>
      <c r="E106" s="16">
        <v>1</v>
      </c>
      <c r="F106" s="16">
        <v>0</v>
      </c>
      <c r="G106" s="16">
        <v>0</v>
      </c>
      <c r="H106" s="16">
        <v>0</v>
      </c>
      <c r="I106" s="311">
        <v>2</v>
      </c>
      <c r="J106" s="229"/>
    </row>
    <row r="107" spans="1:10" ht="20.25" customHeight="1">
      <c r="A107" s="15" t="s">
        <v>32</v>
      </c>
      <c r="B107" s="15" t="s">
        <v>271</v>
      </c>
      <c r="C107" s="16">
        <v>2</v>
      </c>
      <c r="D107" s="16">
        <v>2</v>
      </c>
      <c r="E107" s="16">
        <v>1</v>
      </c>
      <c r="F107" s="16">
        <v>0</v>
      </c>
      <c r="G107" s="16">
        <v>1</v>
      </c>
      <c r="H107" s="16">
        <v>0</v>
      </c>
      <c r="I107" s="309">
        <v>3</v>
      </c>
      <c r="J107" s="229"/>
    </row>
    <row r="108" spans="1:10" ht="20.25" customHeight="1">
      <c r="A108" s="15" t="s">
        <v>28</v>
      </c>
      <c r="B108" s="15" t="s">
        <v>272</v>
      </c>
      <c r="C108" s="16">
        <v>2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310">
        <v>1</v>
      </c>
      <c r="J108" s="229"/>
    </row>
    <row r="109" spans="1:10" ht="20.25" customHeight="1">
      <c r="A109" s="15" t="s">
        <v>28</v>
      </c>
      <c r="B109" s="15" t="s">
        <v>273</v>
      </c>
      <c r="C109" s="16">
        <v>1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310">
        <v>1</v>
      </c>
      <c r="J109" s="229"/>
    </row>
    <row r="110" spans="1:10" ht="20.25" customHeight="1">
      <c r="A110" s="15" t="s">
        <v>28</v>
      </c>
      <c r="B110" s="15" t="s">
        <v>166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229"/>
    </row>
    <row r="111" spans="1:10" ht="20.25" customHeight="1">
      <c r="A111" s="15" t="s">
        <v>28</v>
      </c>
      <c r="B111" s="15" t="s">
        <v>274</v>
      </c>
      <c r="C111" s="16">
        <v>1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310">
        <v>1</v>
      </c>
      <c r="J111" s="229"/>
    </row>
    <row r="112" spans="1:10" ht="20.25" customHeight="1">
      <c r="A112" s="15" t="s">
        <v>28</v>
      </c>
      <c r="B112" s="15" t="s">
        <v>275</v>
      </c>
      <c r="C112" s="16">
        <v>1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310">
        <v>1</v>
      </c>
      <c r="J112" s="229"/>
    </row>
    <row r="113" spans="1:10" ht="20.25" customHeight="1">
      <c r="A113" s="15" t="s">
        <v>28</v>
      </c>
      <c r="B113" s="15" t="s">
        <v>276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229"/>
    </row>
    <row r="114" spans="1:10" ht="20.25" customHeight="1">
      <c r="A114" s="15" t="s">
        <v>28</v>
      </c>
      <c r="B114" s="15" t="s">
        <v>277</v>
      </c>
      <c r="C114" s="16">
        <v>1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310">
        <v>1</v>
      </c>
      <c r="J114" s="229"/>
    </row>
    <row r="115" spans="1:10" ht="20.25" customHeight="1">
      <c r="A115" s="15" t="s">
        <v>28</v>
      </c>
      <c r="B115" s="15" t="s">
        <v>151</v>
      </c>
      <c r="C115" s="16">
        <v>4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310">
        <v>1</v>
      </c>
      <c r="J115" s="229"/>
    </row>
    <row r="116" spans="1:10" ht="20.25" customHeight="1">
      <c r="A116" s="15" t="s">
        <v>28</v>
      </c>
      <c r="B116" s="15" t="s">
        <v>250</v>
      </c>
      <c r="C116" s="16">
        <v>2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310">
        <v>1</v>
      </c>
      <c r="J116" s="229"/>
    </row>
    <row r="117" spans="1:10" ht="20.25" customHeight="1">
      <c r="A117" s="15" t="s">
        <v>28</v>
      </c>
      <c r="B117" s="15" t="s">
        <v>278</v>
      </c>
      <c r="C117" s="16">
        <v>1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310">
        <v>1</v>
      </c>
      <c r="J117" s="229"/>
    </row>
    <row r="118" spans="1:10" ht="20.25" customHeight="1">
      <c r="A118" s="15" t="s">
        <v>28</v>
      </c>
      <c r="B118" s="15" t="s">
        <v>181</v>
      </c>
      <c r="C118" s="16">
        <v>1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310">
        <v>1</v>
      </c>
      <c r="J118" s="229"/>
    </row>
    <row r="119" spans="1:10" ht="20.25" customHeight="1">
      <c r="A119" s="15" t="s">
        <v>28</v>
      </c>
      <c r="B119" s="15" t="s">
        <v>174</v>
      </c>
      <c r="C119" s="16">
        <v>0</v>
      </c>
      <c r="D119" s="16">
        <v>1</v>
      </c>
      <c r="E119" s="16">
        <v>1</v>
      </c>
      <c r="F119" s="16">
        <v>0</v>
      </c>
      <c r="G119" s="16">
        <v>0</v>
      </c>
      <c r="H119" s="16">
        <v>0</v>
      </c>
      <c r="I119" s="311">
        <v>2</v>
      </c>
      <c r="J119" s="229"/>
    </row>
    <row r="120" spans="1:10" ht="20.25" customHeight="1">
      <c r="A120" s="15" t="s">
        <v>28</v>
      </c>
      <c r="B120" s="15" t="s">
        <v>279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229"/>
    </row>
    <row r="121" spans="1:10" ht="20.25" customHeight="1">
      <c r="A121" s="15" t="s">
        <v>28</v>
      </c>
      <c r="B121" s="15" t="s">
        <v>280</v>
      </c>
      <c r="C121" s="16">
        <v>1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310">
        <v>1</v>
      </c>
      <c r="J121" s="229"/>
    </row>
    <row r="122" spans="1:10" ht="20.25" customHeight="1">
      <c r="A122" s="15" t="s">
        <v>28</v>
      </c>
      <c r="B122" s="15" t="s">
        <v>281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229"/>
    </row>
    <row r="123" spans="1:10" ht="20.25" customHeight="1">
      <c r="A123" s="15" t="s">
        <v>28</v>
      </c>
      <c r="B123" s="15" t="s">
        <v>282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229"/>
    </row>
    <row r="124" spans="1:10" ht="20.25" customHeight="1">
      <c r="A124" s="15" t="s">
        <v>28</v>
      </c>
      <c r="B124" s="15" t="s">
        <v>156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229"/>
    </row>
    <row r="125" spans="1:10" ht="20.25" customHeight="1">
      <c r="A125" s="15" t="s">
        <v>28</v>
      </c>
      <c r="B125" s="15" t="s">
        <v>173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229"/>
    </row>
    <row r="126" spans="1:10" ht="20.25" customHeight="1">
      <c r="A126" s="15" t="s">
        <v>29</v>
      </c>
      <c r="B126" s="15" t="s">
        <v>180</v>
      </c>
      <c r="C126" s="16">
        <v>31</v>
      </c>
      <c r="D126" s="16">
        <v>6</v>
      </c>
      <c r="E126" s="16">
        <v>2</v>
      </c>
      <c r="F126" s="16">
        <v>1</v>
      </c>
      <c r="G126" s="16">
        <v>3</v>
      </c>
      <c r="H126" s="16">
        <v>0</v>
      </c>
      <c r="I126" s="309">
        <v>3</v>
      </c>
      <c r="J126" s="229"/>
    </row>
    <row r="127" spans="1:10" ht="20.25" customHeight="1">
      <c r="A127" s="15" t="s">
        <v>29</v>
      </c>
      <c r="B127" s="15" t="s">
        <v>283</v>
      </c>
      <c r="C127" s="16">
        <v>2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310">
        <v>1</v>
      </c>
      <c r="J127" s="229"/>
    </row>
    <row r="128" spans="1:10" ht="20.25" customHeight="1">
      <c r="A128" s="15" t="s">
        <v>29</v>
      </c>
      <c r="B128" s="15" t="s">
        <v>284</v>
      </c>
      <c r="C128" s="16">
        <v>7</v>
      </c>
      <c r="D128" s="16">
        <v>1</v>
      </c>
      <c r="E128" s="16">
        <v>1</v>
      </c>
      <c r="F128" s="16">
        <v>0</v>
      </c>
      <c r="G128" s="16">
        <v>0</v>
      </c>
      <c r="H128" s="16">
        <v>0</v>
      </c>
      <c r="I128" s="311">
        <v>2</v>
      </c>
      <c r="J128" s="229"/>
    </row>
    <row r="129" spans="1:10" ht="20.25" customHeight="1">
      <c r="A129" s="15" t="s">
        <v>29</v>
      </c>
      <c r="B129" s="15" t="s">
        <v>168</v>
      </c>
      <c r="C129" s="16">
        <v>11</v>
      </c>
      <c r="D129" s="16">
        <v>11</v>
      </c>
      <c r="E129" s="16">
        <v>7</v>
      </c>
      <c r="F129" s="16">
        <v>4</v>
      </c>
      <c r="G129" s="16">
        <v>0</v>
      </c>
      <c r="H129" s="16">
        <v>0</v>
      </c>
      <c r="I129" s="311">
        <v>2</v>
      </c>
      <c r="J129" s="229"/>
    </row>
    <row r="130" spans="1:10" ht="20.25" customHeight="1">
      <c r="A130" s="15" t="s">
        <v>29</v>
      </c>
      <c r="B130" s="15" t="s">
        <v>285</v>
      </c>
      <c r="C130" s="16">
        <v>2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310">
        <v>1</v>
      </c>
      <c r="J130" s="229"/>
    </row>
    <row r="131" spans="1:10" ht="20.25" customHeight="1">
      <c r="A131" s="15" t="s">
        <v>29</v>
      </c>
      <c r="B131" s="15" t="s">
        <v>286</v>
      </c>
      <c r="C131" s="16">
        <v>17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310">
        <v>1</v>
      </c>
      <c r="J131" s="229"/>
    </row>
    <row r="132" spans="1:10" ht="20.25" customHeight="1">
      <c r="A132" s="15" t="s">
        <v>29</v>
      </c>
      <c r="B132" s="15" t="s">
        <v>287</v>
      </c>
      <c r="C132" s="16">
        <v>3</v>
      </c>
      <c r="D132" s="16">
        <v>1</v>
      </c>
      <c r="E132" s="16">
        <v>1</v>
      </c>
      <c r="F132" s="16">
        <v>0</v>
      </c>
      <c r="G132" s="16">
        <v>0</v>
      </c>
      <c r="H132" s="16">
        <v>0</v>
      </c>
      <c r="I132" s="311">
        <v>2</v>
      </c>
      <c r="J132" s="229"/>
    </row>
    <row r="133" spans="1:10" ht="20.25" customHeight="1">
      <c r="A133" s="15" t="s">
        <v>29</v>
      </c>
      <c r="B133" s="15" t="s">
        <v>288</v>
      </c>
      <c r="C133" s="16">
        <v>7</v>
      </c>
      <c r="D133" s="16">
        <v>1</v>
      </c>
      <c r="E133" s="16">
        <v>1</v>
      </c>
      <c r="F133" s="16">
        <v>0</v>
      </c>
      <c r="G133" s="16">
        <v>0</v>
      </c>
      <c r="H133" s="16">
        <v>0</v>
      </c>
      <c r="I133" s="311">
        <v>2</v>
      </c>
      <c r="J133" s="229"/>
    </row>
    <row r="134" spans="1:10" ht="20.25" customHeight="1">
      <c r="A134" s="15" t="s">
        <v>29</v>
      </c>
      <c r="B134" s="15" t="s">
        <v>223</v>
      </c>
      <c r="C134" s="16">
        <v>3</v>
      </c>
      <c r="D134" s="16">
        <v>1</v>
      </c>
      <c r="E134" s="16">
        <v>1</v>
      </c>
      <c r="F134" s="16">
        <v>0</v>
      </c>
      <c r="G134" s="16">
        <v>0</v>
      </c>
      <c r="H134" s="16">
        <v>0</v>
      </c>
      <c r="I134" s="311">
        <v>2</v>
      </c>
      <c r="J134" s="229"/>
    </row>
    <row r="135" spans="1:10" ht="20.25" customHeight="1">
      <c r="A135" s="15" t="s">
        <v>29</v>
      </c>
      <c r="B135" s="15" t="s">
        <v>162</v>
      </c>
      <c r="C135" s="16">
        <v>1</v>
      </c>
      <c r="D135" s="16">
        <v>1</v>
      </c>
      <c r="E135" s="16">
        <v>0</v>
      </c>
      <c r="F135" s="16">
        <v>1</v>
      </c>
      <c r="G135" s="16">
        <v>0</v>
      </c>
      <c r="H135" s="16">
        <v>0</v>
      </c>
      <c r="I135" s="311">
        <v>2</v>
      </c>
      <c r="J135" s="229"/>
    </row>
    <row r="136" spans="1:10" ht="20.25" customHeight="1">
      <c r="A136" s="15" t="s">
        <v>29</v>
      </c>
      <c r="B136" s="15" t="s">
        <v>289</v>
      </c>
      <c r="C136" s="16">
        <v>14</v>
      </c>
      <c r="D136" s="16">
        <v>1</v>
      </c>
      <c r="E136" s="16">
        <v>1</v>
      </c>
      <c r="F136" s="16">
        <v>0</v>
      </c>
      <c r="G136" s="16">
        <v>0</v>
      </c>
      <c r="H136" s="16">
        <v>0</v>
      </c>
      <c r="I136" s="311">
        <v>2</v>
      </c>
      <c r="J136" s="229"/>
    </row>
    <row r="137" spans="1:10" ht="20.25" customHeight="1">
      <c r="A137" s="15" t="s">
        <v>29</v>
      </c>
      <c r="B137" s="15" t="s">
        <v>290</v>
      </c>
      <c r="C137" s="16">
        <v>2</v>
      </c>
      <c r="D137" s="16">
        <v>2</v>
      </c>
      <c r="E137" s="16">
        <v>2</v>
      </c>
      <c r="F137" s="16">
        <v>0</v>
      </c>
      <c r="G137" s="16">
        <v>0</v>
      </c>
      <c r="H137" s="16">
        <v>0</v>
      </c>
      <c r="I137" s="311">
        <v>2</v>
      </c>
      <c r="J137" s="229"/>
    </row>
    <row r="138" spans="1:10" ht="20.25" customHeight="1">
      <c r="A138" s="15" t="s">
        <v>29</v>
      </c>
      <c r="B138" s="15" t="s">
        <v>160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229"/>
    </row>
    <row r="139" spans="1:10" ht="20.25" customHeight="1">
      <c r="A139" s="15" t="s">
        <v>29</v>
      </c>
      <c r="B139" s="15" t="s">
        <v>291</v>
      </c>
      <c r="C139" s="16">
        <v>1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310">
        <v>1</v>
      </c>
      <c r="J139" s="229"/>
    </row>
    <row r="140" spans="1:10" ht="20.25" customHeight="1">
      <c r="A140" s="15" t="s">
        <v>29</v>
      </c>
      <c r="B140" s="15" t="s">
        <v>292</v>
      </c>
      <c r="C140" s="16">
        <v>1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310">
        <v>1</v>
      </c>
      <c r="J140" s="229"/>
    </row>
    <row r="141" spans="1:10" ht="20.25" customHeight="1">
      <c r="A141" s="15" t="s">
        <v>33</v>
      </c>
      <c r="B141" s="15" t="s">
        <v>148</v>
      </c>
      <c r="C141" s="16">
        <v>10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310">
        <v>1</v>
      </c>
      <c r="J141" s="229"/>
    </row>
    <row r="142" spans="1:10" ht="20.25" customHeight="1">
      <c r="A142" s="15" t="s">
        <v>33</v>
      </c>
      <c r="B142" s="15" t="s">
        <v>159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229"/>
    </row>
    <row r="143" spans="1:10" ht="20.25" customHeight="1">
      <c r="A143" s="15" t="s">
        <v>33</v>
      </c>
      <c r="B143" s="15" t="s">
        <v>293</v>
      </c>
      <c r="C143" s="16">
        <v>1</v>
      </c>
      <c r="D143" s="16">
        <v>1</v>
      </c>
      <c r="E143" s="16">
        <v>0</v>
      </c>
      <c r="F143" s="16">
        <v>0</v>
      </c>
      <c r="G143" s="16">
        <v>1</v>
      </c>
      <c r="H143" s="16">
        <v>0</v>
      </c>
      <c r="I143" s="309">
        <v>3</v>
      </c>
      <c r="J143" s="229"/>
    </row>
    <row r="144" spans="1:10" ht="20.25" customHeight="1">
      <c r="A144" s="15" t="s">
        <v>33</v>
      </c>
      <c r="B144" s="15" t="s">
        <v>294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229"/>
    </row>
    <row r="145" spans="1:10" ht="20.25" customHeight="1">
      <c r="A145" s="15" t="s">
        <v>33</v>
      </c>
      <c r="B145" s="15" t="s">
        <v>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229"/>
    </row>
    <row r="146" spans="1:10" ht="20.25" customHeight="1">
      <c r="A146" s="15" t="s">
        <v>58</v>
      </c>
      <c r="B146" s="15" t="s">
        <v>58</v>
      </c>
      <c r="C146" s="16">
        <v>5</v>
      </c>
      <c r="D146" s="16">
        <v>1</v>
      </c>
      <c r="E146" s="16">
        <v>0</v>
      </c>
      <c r="F146" s="16">
        <v>0</v>
      </c>
      <c r="G146" s="16">
        <v>0</v>
      </c>
      <c r="H146" s="16">
        <v>1</v>
      </c>
      <c r="I146" s="309">
        <v>3</v>
      </c>
      <c r="J146" s="229"/>
    </row>
    <row r="147" spans="1:10" ht="20.25" customHeight="1">
      <c r="A147" s="15" t="s">
        <v>58</v>
      </c>
      <c r="B147" s="15" t="s">
        <v>155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229"/>
    </row>
    <row r="148" spans="1:10" ht="20.25" customHeight="1">
      <c r="A148" s="15" t="s">
        <v>58</v>
      </c>
      <c r="B148" s="15" t="s">
        <v>295</v>
      </c>
      <c r="C148" s="16">
        <v>7</v>
      </c>
      <c r="D148" s="16">
        <v>1</v>
      </c>
      <c r="E148" s="16">
        <v>1</v>
      </c>
      <c r="F148" s="16">
        <v>0</v>
      </c>
      <c r="G148" s="16">
        <v>0</v>
      </c>
      <c r="H148" s="16">
        <v>0</v>
      </c>
      <c r="I148" s="311">
        <v>2</v>
      </c>
      <c r="J148" s="229"/>
    </row>
    <row r="149" spans="1:10" ht="20.25" customHeight="1">
      <c r="A149" s="15" t="s">
        <v>58</v>
      </c>
      <c r="B149" s="15" t="s">
        <v>177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229"/>
    </row>
    <row r="150" spans="1:10" ht="20.25" customHeight="1">
      <c r="A150" s="15" t="s">
        <v>58</v>
      </c>
      <c r="B150" s="15" t="s">
        <v>296</v>
      </c>
      <c r="C150" s="16">
        <v>2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310">
        <v>1</v>
      </c>
      <c r="J150" s="229"/>
    </row>
    <row r="151" spans="1:10" ht="20.25" customHeight="1">
      <c r="A151" s="15" t="s">
        <v>30</v>
      </c>
      <c r="B151" s="15" t="s">
        <v>30</v>
      </c>
      <c r="C151" s="16">
        <v>3</v>
      </c>
      <c r="D151" s="16">
        <v>1</v>
      </c>
      <c r="E151" s="16">
        <v>1</v>
      </c>
      <c r="F151" s="16">
        <v>0</v>
      </c>
      <c r="G151" s="16">
        <v>0</v>
      </c>
      <c r="H151" s="16">
        <v>0</v>
      </c>
      <c r="I151" s="311">
        <v>2</v>
      </c>
      <c r="J151" s="229"/>
    </row>
    <row r="152" spans="1:10" ht="20.25" customHeight="1">
      <c r="A152" s="15" t="s">
        <v>30</v>
      </c>
      <c r="B152" s="15" t="s">
        <v>297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229"/>
    </row>
    <row r="153" spans="1:10" ht="20.25" customHeight="1">
      <c r="A153" s="15" t="s">
        <v>30</v>
      </c>
      <c r="B153" s="15" t="s">
        <v>171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229"/>
    </row>
    <row r="154" spans="1:10" ht="20.25" customHeight="1">
      <c r="A154" s="15" t="s">
        <v>30</v>
      </c>
      <c r="B154" s="15" t="s">
        <v>298</v>
      </c>
      <c r="C154" s="16">
        <v>1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310">
        <v>1</v>
      </c>
      <c r="J154" s="229"/>
    </row>
    <row r="155" spans="1:10" ht="20.25" customHeight="1">
      <c r="A155" s="15" t="s">
        <v>30</v>
      </c>
      <c r="B155" s="15" t="s">
        <v>299</v>
      </c>
      <c r="C155" s="16">
        <v>4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310">
        <v>1</v>
      </c>
      <c r="J155" s="229"/>
    </row>
    <row r="156" spans="1:10" ht="20.25" customHeight="1">
      <c r="A156" s="15" t="s">
        <v>30</v>
      </c>
      <c r="B156" s="15" t="s">
        <v>300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229"/>
    </row>
    <row r="157" spans="1:10" ht="20.25" customHeight="1">
      <c r="A157" s="15" t="s">
        <v>30</v>
      </c>
      <c r="B157" s="15" t="s">
        <v>301</v>
      </c>
      <c r="C157" s="16">
        <v>2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310">
        <v>1</v>
      </c>
      <c r="J157" s="229"/>
    </row>
    <row r="158" spans="1:10" ht="20.25" customHeight="1">
      <c r="A158" s="15" t="s">
        <v>30</v>
      </c>
      <c r="B158" s="15" t="s">
        <v>186</v>
      </c>
      <c r="C158" s="16">
        <v>1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310">
        <v>1</v>
      </c>
      <c r="J158" s="229"/>
    </row>
    <row r="159" spans="1:10" ht="20.25" customHeight="1">
      <c r="A159" s="15" t="s">
        <v>30</v>
      </c>
      <c r="B159" s="15" t="s">
        <v>222</v>
      </c>
      <c r="C159" s="16">
        <v>1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310">
        <v>1</v>
      </c>
      <c r="J159" s="229"/>
    </row>
    <row r="160" spans="1:10" ht="20.25" customHeight="1">
      <c r="A160" s="15" t="s">
        <v>30</v>
      </c>
      <c r="B160" s="15" t="s">
        <v>302</v>
      </c>
      <c r="C160" s="16">
        <v>1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310">
        <v>1</v>
      </c>
      <c r="J160" s="229"/>
    </row>
    <row r="161" spans="1:10" ht="20.25" customHeight="1">
      <c r="A161" s="15" t="s">
        <v>35</v>
      </c>
      <c r="B161" s="15" t="s">
        <v>35</v>
      </c>
      <c r="C161" s="16">
        <v>3</v>
      </c>
      <c r="D161" s="16">
        <v>2</v>
      </c>
      <c r="E161" s="16">
        <v>0</v>
      </c>
      <c r="F161" s="16">
        <v>0</v>
      </c>
      <c r="G161" s="16">
        <v>2</v>
      </c>
      <c r="H161" s="16">
        <v>0</v>
      </c>
      <c r="I161" s="309">
        <v>3</v>
      </c>
      <c r="J161" s="229"/>
    </row>
    <row r="162" spans="1:10" ht="20.25" customHeight="1">
      <c r="A162" s="15" t="s">
        <v>35</v>
      </c>
      <c r="B162" s="15" t="s">
        <v>303</v>
      </c>
      <c r="C162" s="16">
        <v>1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310">
        <v>1</v>
      </c>
      <c r="J162" s="229"/>
    </row>
    <row r="163" spans="1:10" ht="20.25" customHeight="1">
      <c r="A163" s="15" t="s">
        <v>35</v>
      </c>
      <c r="B163" s="15" t="s">
        <v>304</v>
      </c>
      <c r="C163" s="16">
        <v>11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310">
        <v>1</v>
      </c>
      <c r="J163" s="229"/>
    </row>
    <row r="164" spans="1:10" ht="20.25" customHeight="1">
      <c r="A164" s="15" t="s">
        <v>35</v>
      </c>
      <c r="B164" s="15" t="s">
        <v>305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229"/>
    </row>
    <row r="165" spans="1:10" ht="20.25" customHeight="1">
      <c r="A165" s="15" t="s">
        <v>59</v>
      </c>
      <c r="B165" s="15" t="s">
        <v>250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229"/>
    </row>
    <row r="166" spans="1:10" ht="20.25" customHeight="1">
      <c r="A166" s="15" t="s">
        <v>59</v>
      </c>
      <c r="B166" s="15" t="s">
        <v>59</v>
      </c>
      <c r="C166" s="16">
        <v>0</v>
      </c>
      <c r="D166" s="16">
        <v>1</v>
      </c>
      <c r="E166" s="16">
        <v>0</v>
      </c>
      <c r="F166" s="16">
        <v>1</v>
      </c>
      <c r="G166" s="16">
        <v>0</v>
      </c>
      <c r="H166" s="16">
        <v>0</v>
      </c>
      <c r="I166" s="311">
        <v>2</v>
      </c>
      <c r="J166" s="229"/>
    </row>
    <row r="167" spans="1:10" ht="20.25" customHeight="1">
      <c r="A167" s="15" t="s">
        <v>59</v>
      </c>
      <c r="B167" s="15" t="s">
        <v>175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229"/>
    </row>
    <row r="168" spans="1:10" ht="20.25" customHeight="1">
      <c r="A168" s="15" t="s">
        <v>59</v>
      </c>
      <c r="B168" s="15" t="s">
        <v>161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229"/>
    </row>
    <row r="169" spans="1:10" ht="20.25" customHeight="1">
      <c r="A169" s="15" t="s">
        <v>59</v>
      </c>
      <c r="B169" s="15" t="s">
        <v>178</v>
      </c>
      <c r="C169" s="16">
        <v>1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310">
        <v>1</v>
      </c>
      <c r="J169" s="229"/>
    </row>
    <row r="170" spans="1:10" ht="20.25" customHeight="1">
      <c r="A170" s="15" t="s">
        <v>59</v>
      </c>
      <c r="B170" s="15" t="s">
        <v>163</v>
      </c>
      <c r="C170" s="16">
        <v>1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310">
        <v>1</v>
      </c>
      <c r="J170" s="229"/>
    </row>
    <row r="171" spans="1:10" ht="20.25" customHeight="1">
      <c r="A171" s="15" t="s">
        <v>59</v>
      </c>
      <c r="B171" s="15" t="s">
        <v>179</v>
      </c>
      <c r="C171" s="16">
        <v>2</v>
      </c>
      <c r="D171" s="16">
        <v>2</v>
      </c>
      <c r="E171" s="16">
        <v>1</v>
      </c>
      <c r="F171" s="16">
        <v>0</v>
      </c>
      <c r="G171" s="16">
        <v>0</v>
      </c>
      <c r="H171" s="16">
        <v>1</v>
      </c>
      <c r="I171" s="309">
        <v>3</v>
      </c>
      <c r="J171" s="229"/>
    </row>
    <row r="172" spans="1:10" ht="20.25" customHeight="1">
      <c r="A172" s="15" t="s">
        <v>59</v>
      </c>
      <c r="B172" s="15" t="s">
        <v>306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229"/>
    </row>
    <row r="173" spans="1:10" ht="20.25" customHeight="1">
      <c r="A173" s="15" t="s">
        <v>60</v>
      </c>
      <c r="B173" s="15" t="s">
        <v>307</v>
      </c>
      <c r="C173" s="16">
        <v>1</v>
      </c>
      <c r="D173" s="16">
        <v>1</v>
      </c>
      <c r="E173" s="16">
        <v>1</v>
      </c>
      <c r="F173" s="16">
        <v>0</v>
      </c>
      <c r="G173" s="16">
        <v>0</v>
      </c>
      <c r="H173" s="16">
        <v>0</v>
      </c>
      <c r="I173" s="311">
        <v>2</v>
      </c>
      <c r="J173" s="229"/>
    </row>
    <row r="174" spans="1:10" ht="20.25" customHeight="1">
      <c r="A174" s="15" t="s">
        <v>60</v>
      </c>
      <c r="B174" s="15" t="s">
        <v>308</v>
      </c>
      <c r="C174" s="16">
        <v>1</v>
      </c>
      <c r="D174" s="16">
        <v>1</v>
      </c>
      <c r="E174" s="16">
        <v>1</v>
      </c>
      <c r="F174" s="16">
        <v>0</v>
      </c>
      <c r="G174" s="16">
        <v>0</v>
      </c>
      <c r="H174" s="16">
        <v>0</v>
      </c>
      <c r="I174" s="311">
        <v>2</v>
      </c>
      <c r="J174" s="229"/>
    </row>
    <row r="175" spans="1:10" ht="20.25" customHeight="1">
      <c r="A175" s="15" t="s">
        <v>60</v>
      </c>
      <c r="B175" s="15" t="s">
        <v>309</v>
      </c>
      <c r="C175" s="16">
        <v>1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310">
        <v>1</v>
      </c>
      <c r="J175" s="229"/>
    </row>
    <row r="176" spans="1:10" ht="20.25" customHeight="1">
      <c r="A176" s="15" t="s">
        <v>60</v>
      </c>
      <c r="B176" s="15" t="s">
        <v>60</v>
      </c>
      <c r="C176" s="16">
        <v>1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310">
        <v>1</v>
      </c>
      <c r="J176" s="229"/>
    </row>
    <row r="177" spans="1:10" ht="20.25" customHeight="1">
      <c r="A177" s="15" t="s">
        <v>60</v>
      </c>
      <c r="B177" s="15" t="s">
        <v>310</v>
      </c>
      <c r="C177" s="16">
        <v>4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310">
        <v>1</v>
      </c>
      <c r="J177" s="229"/>
    </row>
    <row r="178" spans="1:10" ht="20.25" customHeight="1">
      <c r="A178" s="15" t="s">
        <v>60</v>
      </c>
      <c r="B178" s="15" t="s">
        <v>311</v>
      </c>
      <c r="C178" s="16">
        <v>1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310">
        <v>1</v>
      </c>
      <c r="J178" s="229"/>
    </row>
    <row r="179" spans="1:10" ht="20.25" customHeight="1">
      <c r="A179" s="15" t="s">
        <v>60</v>
      </c>
      <c r="B179" s="15" t="s">
        <v>312</v>
      </c>
      <c r="C179" s="16">
        <v>1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310">
        <v>1</v>
      </c>
      <c r="J179" s="229"/>
    </row>
    <row r="180" spans="1:10" ht="20.25" customHeight="1">
      <c r="A180" s="15" t="s">
        <v>60</v>
      </c>
      <c r="B180" s="15" t="s">
        <v>313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229"/>
    </row>
    <row r="181" spans="1:10" ht="20.25" customHeight="1">
      <c r="A181" s="15" t="s">
        <v>61</v>
      </c>
      <c r="B181" s="15" t="s">
        <v>61</v>
      </c>
      <c r="C181" s="16">
        <v>1</v>
      </c>
      <c r="D181" s="16">
        <v>1</v>
      </c>
      <c r="E181" s="16">
        <v>0</v>
      </c>
      <c r="F181" s="16">
        <v>0</v>
      </c>
      <c r="G181" s="16">
        <v>1</v>
      </c>
      <c r="H181" s="16">
        <v>0</v>
      </c>
      <c r="I181" s="309">
        <v>3</v>
      </c>
      <c r="J181" s="229"/>
    </row>
    <row r="182" spans="1:10" ht="20.25" customHeight="1">
      <c r="A182" s="15" t="s">
        <v>61</v>
      </c>
      <c r="B182" s="15" t="s">
        <v>314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229"/>
    </row>
    <row r="183" spans="1:10" ht="20.25" customHeight="1">
      <c r="A183" s="15" t="s">
        <v>61</v>
      </c>
      <c r="B183" s="15" t="s">
        <v>176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229"/>
    </row>
    <row r="184" spans="1:10" ht="20.25" customHeight="1">
      <c r="A184" s="15" t="s">
        <v>61</v>
      </c>
      <c r="B184" s="15" t="s">
        <v>315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229"/>
    </row>
    <row r="185" spans="1:10" ht="20.25" customHeight="1">
      <c r="A185" s="15" t="s">
        <v>61</v>
      </c>
      <c r="B185" s="15" t="s">
        <v>316</v>
      </c>
      <c r="C185" s="16">
        <v>1</v>
      </c>
      <c r="D185" s="16">
        <v>1</v>
      </c>
      <c r="E185" s="16">
        <v>0</v>
      </c>
      <c r="F185" s="16">
        <v>1</v>
      </c>
      <c r="G185" s="16">
        <v>0</v>
      </c>
      <c r="H185" s="16">
        <v>0</v>
      </c>
      <c r="I185" s="311">
        <v>2</v>
      </c>
      <c r="J185" s="229"/>
    </row>
    <row r="186" spans="1:10" ht="20.25" customHeight="1">
      <c r="A186" s="15" t="s">
        <v>61</v>
      </c>
      <c r="B186" s="15" t="s">
        <v>317</v>
      </c>
      <c r="C186" s="16">
        <v>0</v>
      </c>
      <c r="D186" s="16">
        <v>1</v>
      </c>
      <c r="E186" s="16">
        <v>0</v>
      </c>
      <c r="F186" s="16">
        <v>0</v>
      </c>
      <c r="G186" s="16">
        <v>0</v>
      </c>
      <c r="H186" s="16">
        <v>1</v>
      </c>
      <c r="I186" s="309">
        <v>3</v>
      </c>
      <c r="J186" s="229"/>
    </row>
    <row r="187" spans="1:10" ht="20.25" customHeight="1">
      <c r="A187" s="15" t="s">
        <v>62</v>
      </c>
      <c r="B187" s="15" t="s">
        <v>62</v>
      </c>
      <c r="C187" s="16">
        <v>4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310">
        <v>1</v>
      </c>
      <c r="J187" s="229"/>
    </row>
    <row r="188" spans="1:10" ht="20.25" customHeight="1">
      <c r="A188" s="15" t="s">
        <v>62</v>
      </c>
      <c r="B188" s="15" t="s">
        <v>318</v>
      </c>
      <c r="C188" s="16">
        <v>1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310">
        <v>1</v>
      </c>
      <c r="J188" s="229"/>
    </row>
    <row r="189" spans="1:10" ht="20.25" customHeight="1">
      <c r="A189" s="15" t="s">
        <v>62</v>
      </c>
      <c r="B189" s="15" t="s">
        <v>319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229"/>
    </row>
    <row r="190" spans="1:10" ht="20.25" customHeight="1">
      <c r="A190" s="15" t="s">
        <v>62</v>
      </c>
      <c r="B190" s="15" t="s">
        <v>320</v>
      </c>
      <c r="C190" s="16">
        <v>3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310">
        <v>1</v>
      </c>
      <c r="J190" s="229"/>
    </row>
    <row r="191" spans="1:10" ht="20.25" customHeight="1">
      <c r="A191" s="15" t="s">
        <v>63</v>
      </c>
      <c r="B191" s="15" t="s">
        <v>63</v>
      </c>
      <c r="C191" s="16">
        <v>4</v>
      </c>
      <c r="D191" s="16">
        <v>5</v>
      </c>
      <c r="E191" s="16">
        <v>1</v>
      </c>
      <c r="F191" s="16">
        <v>1</v>
      </c>
      <c r="G191" s="16">
        <v>2</v>
      </c>
      <c r="H191" s="16">
        <v>1</v>
      </c>
      <c r="I191" s="309">
        <v>3</v>
      </c>
      <c r="J191" s="229"/>
    </row>
    <row r="192" spans="1:10" ht="20.25" customHeight="1">
      <c r="A192" s="15" t="s">
        <v>63</v>
      </c>
      <c r="B192" s="15" t="s">
        <v>321</v>
      </c>
      <c r="C192" s="16">
        <v>3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310">
        <v>1</v>
      </c>
      <c r="J192" s="229"/>
    </row>
    <row r="193" spans="1:10" ht="20.25" customHeight="1">
      <c r="A193" s="15" t="s">
        <v>63</v>
      </c>
      <c r="B193" s="15" t="s">
        <v>266</v>
      </c>
      <c r="C193" s="16">
        <v>2</v>
      </c>
      <c r="D193" s="16">
        <v>1</v>
      </c>
      <c r="E193" s="16">
        <v>1</v>
      </c>
      <c r="F193" s="16">
        <v>0</v>
      </c>
      <c r="G193" s="16">
        <v>0</v>
      </c>
      <c r="H193" s="16">
        <v>0</v>
      </c>
      <c r="I193" s="311">
        <v>2</v>
      </c>
      <c r="J193" s="229"/>
    </row>
    <row r="194" spans="1:10" ht="20.25" customHeight="1">
      <c r="A194" s="15" t="s">
        <v>63</v>
      </c>
      <c r="B194" s="15" t="s">
        <v>322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229"/>
    </row>
    <row r="195" spans="1:10" ht="20.25" customHeight="1">
      <c r="A195" s="15" t="s">
        <v>63</v>
      </c>
      <c r="B195" s="15" t="s">
        <v>323</v>
      </c>
      <c r="C195" s="16">
        <v>2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310">
        <v>1</v>
      </c>
      <c r="J195" s="229"/>
    </row>
    <row r="196" spans="1:10">
      <c r="A196" s="6" t="s">
        <v>324</v>
      </c>
      <c r="B196" s="7"/>
      <c r="C196" s="8">
        <f>SUM(C3:C195)</f>
        <v>468</v>
      </c>
      <c r="D196" s="234">
        <f>E196+F196+G196+H196</f>
        <v>111</v>
      </c>
      <c r="E196" s="9">
        <f>SUM(E3:E195)</f>
        <v>48</v>
      </c>
      <c r="F196" s="9">
        <f>SUM(F3:F195)</f>
        <v>27</v>
      </c>
      <c r="G196" s="9">
        <f>SUM(G3:G195)</f>
        <v>26</v>
      </c>
      <c r="H196" s="9">
        <f>SUM(H3:H195)</f>
        <v>10</v>
      </c>
      <c r="I196" s="230"/>
      <c r="J196" s="10"/>
    </row>
    <row r="197" spans="1:10">
      <c r="A197" s="11" t="s">
        <v>728</v>
      </c>
      <c r="B197" s="12"/>
      <c r="C197" s="361">
        <f>C196+D196</f>
        <v>579</v>
      </c>
      <c r="D197" s="362"/>
      <c r="I197" s="231"/>
    </row>
    <row r="198" spans="1:10">
      <c r="I198" s="231"/>
    </row>
    <row r="199" spans="1:10">
      <c r="I199" s="231"/>
      <c r="J199" s="232"/>
    </row>
    <row r="200" spans="1:10">
      <c r="I200" s="231"/>
    </row>
    <row r="201" spans="1:10">
      <c r="I201" s="231"/>
    </row>
    <row r="202" spans="1:10">
      <c r="I202" s="231"/>
    </row>
    <row r="203" spans="1:10">
      <c r="A203" s="233"/>
      <c r="I203" s="231"/>
    </row>
    <row r="204" spans="1:10">
      <c r="I204" s="231"/>
    </row>
    <row r="205" spans="1:10">
      <c r="I205" s="231"/>
    </row>
    <row r="206" spans="1:10">
      <c r="I206" s="231"/>
    </row>
    <row r="207" spans="1:10">
      <c r="I207" s="231"/>
    </row>
    <row r="208" spans="1:10">
      <c r="I208" s="231"/>
    </row>
    <row r="209" spans="9:9">
      <c r="I209" s="231"/>
    </row>
    <row r="210" spans="9:9">
      <c r="I210" s="231"/>
    </row>
    <row r="211" spans="9:9">
      <c r="I211" s="231"/>
    </row>
    <row r="212" spans="9:9">
      <c r="I212" s="231"/>
    </row>
    <row r="213" spans="9:9">
      <c r="I213" s="231"/>
    </row>
    <row r="214" spans="9:9">
      <c r="I214" s="231"/>
    </row>
    <row r="215" spans="9:9">
      <c r="I215" s="231"/>
    </row>
    <row r="216" spans="9:9">
      <c r="I216" s="231"/>
    </row>
    <row r="217" spans="9:9">
      <c r="I217" s="231"/>
    </row>
    <row r="218" spans="9:9">
      <c r="I218" s="231"/>
    </row>
    <row r="219" spans="9:9">
      <c r="I219" s="231"/>
    </row>
    <row r="220" spans="9:9">
      <c r="I220" s="231"/>
    </row>
    <row r="221" spans="9:9">
      <c r="I221" s="231"/>
    </row>
    <row r="222" spans="9:9">
      <c r="I222" s="231"/>
    </row>
    <row r="223" spans="9:9">
      <c r="I223" s="231"/>
    </row>
    <row r="224" spans="9:9">
      <c r="I224" s="231"/>
    </row>
    <row r="225" spans="9:9">
      <c r="I225" s="231"/>
    </row>
  </sheetData>
  <autoFilter ref="A2:Q197"/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M467"/>
  <sheetViews>
    <sheetView zoomScale="70" zoomScaleNormal="70" workbookViewId="0">
      <selection activeCell="AI300" sqref="AI300:AL300"/>
    </sheetView>
  </sheetViews>
  <sheetFormatPr defaultColWidth="9.09765625" defaultRowHeight="27.75"/>
  <cols>
    <col min="1" max="1" width="15.3984375" style="349" customWidth="1"/>
    <col min="2" max="2" width="16.3984375" style="349" customWidth="1"/>
    <col min="3" max="3" width="19" style="349" customWidth="1"/>
    <col min="4" max="38" width="3.8984375" style="349" customWidth="1"/>
    <col min="39" max="39" width="10.19921875" style="349" bestFit="1" customWidth="1"/>
    <col min="40" max="55" width="4.3984375" style="349" customWidth="1"/>
    <col min="56" max="56" width="15.59765625" style="349" bestFit="1" customWidth="1"/>
    <col min="57" max="16384" width="9.09765625" style="349"/>
  </cols>
  <sheetData>
    <row r="1" spans="1:39">
      <c r="A1" s="348" t="s">
        <v>479</v>
      </c>
      <c r="B1" s="348"/>
    </row>
    <row r="2" spans="1:39">
      <c r="B2" s="350" t="s">
        <v>868</v>
      </c>
    </row>
    <row r="4" spans="1:39" s="18" customFormat="1">
      <c r="A4" s="377" t="s">
        <v>326</v>
      </c>
      <c r="B4" s="378"/>
      <c r="C4" s="378"/>
      <c r="D4" s="377" t="s">
        <v>327</v>
      </c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79"/>
    </row>
    <row r="5" spans="1:39" s="18" customFormat="1">
      <c r="A5" s="377" t="s">
        <v>9</v>
      </c>
      <c r="B5" s="377" t="s">
        <v>42</v>
      </c>
      <c r="C5" s="377" t="s">
        <v>325</v>
      </c>
      <c r="D5" s="377">
        <v>0</v>
      </c>
      <c r="E5" s="380">
        <v>1</v>
      </c>
      <c r="F5" s="380">
        <v>2</v>
      </c>
      <c r="G5" s="380">
        <v>3</v>
      </c>
      <c r="H5" s="380">
        <v>4</v>
      </c>
      <c r="I5" s="380">
        <v>5</v>
      </c>
      <c r="J5" s="380">
        <v>6</v>
      </c>
      <c r="K5" s="380">
        <v>7</v>
      </c>
      <c r="L5" s="380">
        <v>8</v>
      </c>
      <c r="M5" s="380">
        <v>9</v>
      </c>
      <c r="N5" s="380">
        <v>10</v>
      </c>
      <c r="O5" s="380">
        <v>11</v>
      </c>
      <c r="P5" s="380">
        <v>12</v>
      </c>
      <c r="Q5" s="380">
        <v>13</v>
      </c>
      <c r="R5" s="380">
        <v>14</v>
      </c>
      <c r="S5" s="380">
        <v>15</v>
      </c>
      <c r="T5" s="380">
        <v>16</v>
      </c>
      <c r="U5" s="380">
        <v>17</v>
      </c>
      <c r="V5" s="380">
        <v>18</v>
      </c>
      <c r="W5" s="380">
        <v>19</v>
      </c>
      <c r="X5" s="380">
        <v>20</v>
      </c>
      <c r="Y5" s="380">
        <v>21</v>
      </c>
      <c r="Z5" s="380">
        <v>22</v>
      </c>
      <c r="AA5" s="380">
        <v>23</v>
      </c>
      <c r="AB5" s="380">
        <v>24</v>
      </c>
      <c r="AC5" s="380">
        <v>25</v>
      </c>
      <c r="AD5" s="380">
        <v>26</v>
      </c>
      <c r="AE5" s="380">
        <v>27</v>
      </c>
      <c r="AF5" s="380">
        <v>28</v>
      </c>
      <c r="AG5" s="380">
        <v>29</v>
      </c>
      <c r="AH5" s="380">
        <v>30</v>
      </c>
      <c r="AI5" s="380">
        <v>31</v>
      </c>
      <c r="AJ5" s="380">
        <v>32</v>
      </c>
      <c r="AK5" s="380">
        <v>33</v>
      </c>
      <c r="AL5" s="380">
        <v>34</v>
      </c>
      <c r="AM5" s="381" t="s">
        <v>349</v>
      </c>
    </row>
    <row r="6" spans="1:39" s="18" customFormat="1">
      <c r="A6" s="366" t="s">
        <v>23</v>
      </c>
      <c r="B6" s="366" t="s">
        <v>23</v>
      </c>
      <c r="C6" s="366" t="s">
        <v>342</v>
      </c>
      <c r="D6" s="367"/>
      <c r="E6" s="368"/>
      <c r="F6" s="368"/>
      <c r="G6" s="368">
        <v>1</v>
      </c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9">
        <v>1</v>
      </c>
    </row>
    <row r="7" spans="1:39" s="18" customFormat="1">
      <c r="A7" s="370"/>
      <c r="B7" s="370"/>
      <c r="C7" s="371" t="s">
        <v>351</v>
      </c>
      <c r="D7" s="372"/>
      <c r="E7" s="373"/>
      <c r="F7" s="373"/>
      <c r="G7" s="373"/>
      <c r="H7" s="373">
        <v>1</v>
      </c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4">
        <v>1</v>
      </c>
    </row>
    <row r="8" spans="1:39" s="18" customFormat="1">
      <c r="A8" s="370"/>
      <c r="B8" s="370"/>
      <c r="C8" s="371" t="s">
        <v>23</v>
      </c>
      <c r="D8" s="372"/>
      <c r="E8" s="373"/>
      <c r="F8" s="373"/>
      <c r="G8" s="373">
        <v>2</v>
      </c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4">
        <v>2</v>
      </c>
    </row>
    <row r="9" spans="1:39" s="18" customFormat="1">
      <c r="A9" s="370"/>
      <c r="B9" s="370"/>
      <c r="C9" s="371" t="s">
        <v>170</v>
      </c>
      <c r="D9" s="372"/>
      <c r="E9" s="373"/>
      <c r="F9" s="373"/>
      <c r="G9" s="373"/>
      <c r="H9" s="373"/>
      <c r="I9" s="373"/>
      <c r="J9" s="373"/>
      <c r="K9" s="373"/>
      <c r="L9" s="373">
        <v>1</v>
      </c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>
        <v>1</v>
      </c>
      <c r="AL9" s="373"/>
      <c r="AM9" s="374">
        <v>2</v>
      </c>
    </row>
    <row r="10" spans="1:39" s="18" customFormat="1">
      <c r="A10" s="370"/>
      <c r="B10" s="370"/>
      <c r="C10" s="371" t="s">
        <v>337</v>
      </c>
      <c r="D10" s="372">
        <v>1</v>
      </c>
      <c r="E10" s="373"/>
      <c r="F10" s="373">
        <v>1</v>
      </c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4">
        <v>2</v>
      </c>
    </row>
    <row r="11" spans="1:39" s="18" customFormat="1">
      <c r="A11" s="370"/>
      <c r="B11" s="382" t="s">
        <v>734</v>
      </c>
      <c r="C11" s="383"/>
      <c r="D11" s="384">
        <v>1</v>
      </c>
      <c r="E11" s="385"/>
      <c r="F11" s="385">
        <v>1</v>
      </c>
      <c r="G11" s="385">
        <v>3</v>
      </c>
      <c r="H11" s="385">
        <v>1</v>
      </c>
      <c r="I11" s="385"/>
      <c r="J11" s="385"/>
      <c r="K11" s="385"/>
      <c r="L11" s="385">
        <v>1</v>
      </c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>
        <v>1</v>
      </c>
      <c r="AL11" s="385"/>
      <c r="AM11" s="386">
        <v>8</v>
      </c>
    </row>
    <row r="12" spans="1:39" s="18" customFormat="1">
      <c r="A12" s="370"/>
      <c r="B12" s="366" t="s">
        <v>214</v>
      </c>
      <c r="C12" s="366" t="s">
        <v>372</v>
      </c>
      <c r="D12" s="367">
        <v>1</v>
      </c>
      <c r="E12" s="368"/>
      <c r="F12" s="368"/>
      <c r="G12" s="368"/>
      <c r="H12" s="368"/>
      <c r="I12" s="368"/>
      <c r="J12" s="368"/>
      <c r="K12" s="368">
        <v>1</v>
      </c>
      <c r="L12" s="368"/>
      <c r="M12" s="368"/>
      <c r="N12" s="368"/>
      <c r="O12" s="368">
        <v>1</v>
      </c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  <c r="AA12" s="368"/>
      <c r="AB12" s="368"/>
      <c r="AC12" s="368"/>
      <c r="AD12" s="368"/>
      <c r="AE12" s="368"/>
      <c r="AF12" s="368"/>
      <c r="AG12" s="368"/>
      <c r="AH12" s="368"/>
      <c r="AI12" s="368"/>
      <c r="AJ12" s="368"/>
      <c r="AK12" s="368"/>
      <c r="AL12" s="368"/>
      <c r="AM12" s="369">
        <v>3</v>
      </c>
    </row>
    <row r="13" spans="1:39" s="18" customFormat="1">
      <c r="A13" s="370"/>
      <c r="B13" s="382" t="s">
        <v>735</v>
      </c>
      <c r="C13" s="383"/>
      <c r="D13" s="384">
        <v>1</v>
      </c>
      <c r="E13" s="385"/>
      <c r="F13" s="385"/>
      <c r="G13" s="385"/>
      <c r="H13" s="385"/>
      <c r="I13" s="385"/>
      <c r="J13" s="385"/>
      <c r="K13" s="385">
        <v>1</v>
      </c>
      <c r="L13" s="385"/>
      <c r="M13" s="385"/>
      <c r="N13" s="385"/>
      <c r="O13" s="385">
        <v>1</v>
      </c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5"/>
      <c r="AH13" s="385"/>
      <c r="AI13" s="385"/>
      <c r="AJ13" s="385"/>
      <c r="AK13" s="385"/>
      <c r="AL13" s="385"/>
      <c r="AM13" s="386">
        <v>3</v>
      </c>
    </row>
    <row r="14" spans="1:39" s="18" customFormat="1">
      <c r="A14" s="370"/>
      <c r="B14" s="366" t="s">
        <v>210</v>
      </c>
      <c r="C14" s="366" t="s">
        <v>210</v>
      </c>
      <c r="D14" s="367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>
        <v>1</v>
      </c>
      <c r="AJ14" s="368"/>
      <c r="AK14" s="368"/>
      <c r="AL14" s="368"/>
      <c r="AM14" s="369">
        <v>1</v>
      </c>
    </row>
    <row r="15" spans="1:39" s="18" customFormat="1">
      <c r="A15" s="370"/>
      <c r="B15" s="370"/>
      <c r="C15" s="371" t="s">
        <v>712</v>
      </c>
      <c r="D15" s="372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>
        <v>1</v>
      </c>
      <c r="AK15" s="373"/>
      <c r="AL15" s="373"/>
      <c r="AM15" s="374">
        <v>1</v>
      </c>
    </row>
    <row r="16" spans="1:39" s="18" customFormat="1">
      <c r="A16" s="370"/>
      <c r="B16" s="382" t="s">
        <v>736</v>
      </c>
      <c r="C16" s="383"/>
      <c r="D16" s="384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5"/>
      <c r="AG16" s="385"/>
      <c r="AH16" s="385"/>
      <c r="AI16" s="385">
        <v>1</v>
      </c>
      <c r="AJ16" s="385">
        <v>1</v>
      </c>
      <c r="AK16" s="385"/>
      <c r="AL16" s="385"/>
      <c r="AM16" s="386">
        <v>2</v>
      </c>
    </row>
    <row r="17" spans="1:39" s="18" customFormat="1">
      <c r="A17" s="370"/>
      <c r="B17" s="366" t="s">
        <v>211</v>
      </c>
      <c r="C17" s="366" t="s">
        <v>395</v>
      </c>
      <c r="D17" s="367"/>
      <c r="E17" s="368"/>
      <c r="F17" s="368"/>
      <c r="G17" s="368"/>
      <c r="H17" s="368">
        <v>1</v>
      </c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  <c r="AC17" s="368"/>
      <c r="AD17" s="368"/>
      <c r="AE17" s="368"/>
      <c r="AF17" s="368"/>
      <c r="AG17" s="368"/>
      <c r="AH17" s="368"/>
      <c r="AI17" s="368"/>
      <c r="AJ17" s="368"/>
      <c r="AK17" s="368"/>
      <c r="AL17" s="368"/>
      <c r="AM17" s="369">
        <v>1</v>
      </c>
    </row>
    <row r="18" spans="1:39" s="18" customFormat="1">
      <c r="A18" s="370"/>
      <c r="B18" s="382" t="s">
        <v>737</v>
      </c>
      <c r="C18" s="383"/>
      <c r="D18" s="384"/>
      <c r="E18" s="385"/>
      <c r="F18" s="385"/>
      <c r="G18" s="385"/>
      <c r="H18" s="385">
        <v>1</v>
      </c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  <c r="AC18" s="385"/>
      <c r="AD18" s="385"/>
      <c r="AE18" s="385"/>
      <c r="AF18" s="385"/>
      <c r="AG18" s="385"/>
      <c r="AH18" s="385"/>
      <c r="AI18" s="385"/>
      <c r="AJ18" s="385"/>
      <c r="AK18" s="385"/>
      <c r="AL18" s="385"/>
      <c r="AM18" s="386">
        <v>1</v>
      </c>
    </row>
    <row r="19" spans="1:39" s="18" customFormat="1">
      <c r="A19" s="370"/>
      <c r="B19" s="366" t="s">
        <v>213</v>
      </c>
      <c r="C19" s="366" t="s">
        <v>509</v>
      </c>
      <c r="D19" s="367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68"/>
      <c r="W19" s="368"/>
      <c r="X19" s="368"/>
      <c r="Y19" s="368"/>
      <c r="Z19" s="368"/>
      <c r="AA19" s="368"/>
      <c r="AB19" s="368"/>
      <c r="AC19" s="368"/>
      <c r="AD19" s="368"/>
      <c r="AE19" s="368"/>
      <c r="AF19" s="368"/>
      <c r="AG19" s="368"/>
      <c r="AH19" s="368">
        <v>1</v>
      </c>
      <c r="AI19" s="368"/>
      <c r="AJ19" s="368"/>
      <c r="AK19" s="368"/>
      <c r="AL19" s="368"/>
      <c r="AM19" s="369">
        <v>1</v>
      </c>
    </row>
    <row r="20" spans="1:39" s="18" customFormat="1">
      <c r="A20" s="370"/>
      <c r="B20" s="382" t="s">
        <v>738</v>
      </c>
      <c r="C20" s="383"/>
      <c r="D20" s="384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  <c r="AC20" s="385"/>
      <c r="AD20" s="385"/>
      <c r="AE20" s="385"/>
      <c r="AF20" s="385"/>
      <c r="AG20" s="385"/>
      <c r="AH20" s="385">
        <v>1</v>
      </c>
      <c r="AI20" s="385"/>
      <c r="AJ20" s="385"/>
      <c r="AK20" s="385"/>
      <c r="AL20" s="385"/>
      <c r="AM20" s="386">
        <v>1</v>
      </c>
    </row>
    <row r="21" spans="1:39" s="18" customFormat="1">
      <c r="A21" s="370"/>
      <c r="B21" s="366" t="s">
        <v>209</v>
      </c>
      <c r="C21" s="366" t="s">
        <v>209</v>
      </c>
      <c r="D21" s="367"/>
      <c r="E21" s="368"/>
      <c r="F21" s="368">
        <v>1</v>
      </c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8"/>
      <c r="X21" s="368"/>
      <c r="Y21" s="368"/>
      <c r="Z21" s="368"/>
      <c r="AA21" s="368"/>
      <c r="AB21" s="368"/>
      <c r="AC21" s="368"/>
      <c r="AD21" s="368"/>
      <c r="AE21" s="368"/>
      <c r="AF21" s="368"/>
      <c r="AG21" s="368"/>
      <c r="AH21" s="368"/>
      <c r="AI21" s="368"/>
      <c r="AJ21" s="368"/>
      <c r="AK21" s="368"/>
      <c r="AL21" s="368"/>
      <c r="AM21" s="369">
        <v>1</v>
      </c>
    </row>
    <row r="22" spans="1:39" s="18" customFormat="1">
      <c r="A22" s="370"/>
      <c r="B22" s="382" t="s">
        <v>739</v>
      </c>
      <c r="C22" s="383"/>
      <c r="D22" s="384"/>
      <c r="E22" s="385"/>
      <c r="F22" s="385">
        <v>1</v>
      </c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385"/>
      <c r="AF22" s="385"/>
      <c r="AG22" s="385"/>
      <c r="AH22" s="385"/>
      <c r="AI22" s="385"/>
      <c r="AJ22" s="385"/>
      <c r="AK22" s="385"/>
      <c r="AL22" s="385"/>
      <c r="AM22" s="386">
        <v>1</v>
      </c>
    </row>
    <row r="23" spans="1:39" s="18" customFormat="1">
      <c r="A23" s="370"/>
      <c r="B23" s="366" t="s">
        <v>216</v>
      </c>
      <c r="C23" s="366" t="s">
        <v>343</v>
      </c>
      <c r="D23" s="367"/>
      <c r="E23" s="368"/>
      <c r="F23" s="368">
        <v>1</v>
      </c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8"/>
      <c r="X23" s="368"/>
      <c r="Y23" s="368"/>
      <c r="Z23" s="368"/>
      <c r="AA23" s="368"/>
      <c r="AB23" s="368"/>
      <c r="AC23" s="368"/>
      <c r="AD23" s="368"/>
      <c r="AE23" s="368"/>
      <c r="AF23" s="368"/>
      <c r="AG23" s="368"/>
      <c r="AH23" s="368"/>
      <c r="AI23" s="368"/>
      <c r="AJ23" s="368"/>
      <c r="AK23" s="368"/>
      <c r="AL23" s="368"/>
      <c r="AM23" s="369">
        <v>1</v>
      </c>
    </row>
    <row r="24" spans="1:39" s="18" customFormat="1">
      <c r="A24" s="370"/>
      <c r="B24" s="382" t="s">
        <v>740</v>
      </c>
      <c r="C24" s="383"/>
      <c r="D24" s="384"/>
      <c r="E24" s="385"/>
      <c r="F24" s="385">
        <v>1</v>
      </c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  <c r="AC24" s="385"/>
      <c r="AD24" s="385"/>
      <c r="AE24" s="385"/>
      <c r="AF24" s="385"/>
      <c r="AG24" s="385"/>
      <c r="AH24" s="385"/>
      <c r="AI24" s="385"/>
      <c r="AJ24" s="385"/>
      <c r="AK24" s="385"/>
      <c r="AL24" s="385"/>
      <c r="AM24" s="386">
        <v>1</v>
      </c>
    </row>
    <row r="25" spans="1:39" s="18" customFormat="1">
      <c r="A25" s="370"/>
      <c r="B25" s="366" t="s">
        <v>190</v>
      </c>
      <c r="C25" s="366" t="s">
        <v>190</v>
      </c>
      <c r="D25" s="367"/>
      <c r="E25" s="368"/>
      <c r="F25" s="368"/>
      <c r="G25" s="368"/>
      <c r="H25" s="368"/>
      <c r="I25" s="368"/>
      <c r="J25" s="368"/>
      <c r="K25" s="368"/>
      <c r="L25" s="368"/>
      <c r="M25" s="368"/>
      <c r="N25" s="368">
        <v>1</v>
      </c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368"/>
      <c r="AJ25" s="368"/>
      <c r="AK25" s="368"/>
      <c r="AL25" s="368"/>
      <c r="AM25" s="369">
        <v>1</v>
      </c>
    </row>
    <row r="26" spans="1:39" s="18" customFormat="1">
      <c r="A26" s="370"/>
      <c r="B26" s="382" t="s">
        <v>741</v>
      </c>
      <c r="C26" s="383"/>
      <c r="D26" s="384"/>
      <c r="E26" s="385"/>
      <c r="F26" s="385"/>
      <c r="G26" s="385"/>
      <c r="H26" s="385"/>
      <c r="I26" s="385"/>
      <c r="J26" s="385"/>
      <c r="K26" s="385"/>
      <c r="L26" s="385"/>
      <c r="M26" s="385"/>
      <c r="N26" s="385">
        <v>1</v>
      </c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385"/>
      <c r="AF26" s="385"/>
      <c r="AG26" s="385"/>
      <c r="AH26" s="385"/>
      <c r="AI26" s="385"/>
      <c r="AJ26" s="385"/>
      <c r="AK26" s="385"/>
      <c r="AL26" s="385"/>
      <c r="AM26" s="386">
        <v>1</v>
      </c>
    </row>
    <row r="27" spans="1:39" s="18" customFormat="1">
      <c r="A27" s="370"/>
      <c r="B27" s="366" t="s">
        <v>170</v>
      </c>
      <c r="C27" s="366" t="s">
        <v>62</v>
      </c>
      <c r="D27" s="367"/>
      <c r="E27" s="368"/>
      <c r="F27" s="368"/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68"/>
      <c r="S27" s="368"/>
      <c r="T27" s="368"/>
      <c r="U27" s="368"/>
      <c r="V27" s="368"/>
      <c r="W27" s="368"/>
      <c r="X27" s="368"/>
      <c r="Y27" s="368"/>
      <c r="Z27" s="368"/>
      <c r="AA27" s="368">
        <v>1</v>
      </c>
      <c r="AB27" s="368"/>
      <c r="AC27" s="368"/>
      <c r="AD27" s="368"/>
      <c r="AE27" s="368"/>
      <c r="AF27" s="368"/>
      <c r="AG27" s="368"/>
      <c r="AH27" s="368"/>
      <c r="AI27" s="368"/>
      <c r="AJ27" s="368"/>
      <c r="AK27" s="368"/>
      <c r="AL27" s="368"/>
      <c r="AM27" s="369">
        <v>1</v>
      </c>
    </row>
    <row r="28" spans="1:39" s="18" customFormat="1">
      <c r="A28" s="370"/>
      <c r="B28" s="382" t="s">
        <v>742</v>
      </c>
      <c r="C28" s="383"/>
      <c r="D28" s="384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>
        <v>1</v>
      </c>
      <c r="AB28" s="385"/>
      <c r="AC28" s="385"/>
      <c r="AD28" s="385"/>
      <c r="AE28" s="385"/>
      <c r="AF28" s="385"/>
      <c r="AG28" s="385"/>
      <c r="AH28" s="385"/>
      <c r="AI28" s="385"/>
      <c r="AJ28" s="385"/>
      <c r="AK28" s="385"/>
      <c r="AL28" s="385"/>
      <c r="AM28" s="386">
        <v>1</v>
      </c>
    </row>
    <row r="29" spans="1:39" s="18" customFormat="1">
      <c r="A29" s="370"/>
      <c r="B29" s="366" t="s">
        <v>208</v>
      </c>
      <c r="C29" s="366" t="s">
        <v>457</v>
      </c>
      <c r="D29" s="367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>
        <v>1</v>
      </c>
      <c r="V29" s="368"/>
      <c r="W29" s="368"/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368"/>
      <c r="AJ29" s="368"/>
      <c r="AK29" s="368"/>
      <c r="AL29" s="368"/>
      <c r="AM29" s="369">
        <v>1</v>
      </c>
    </row>
    <row r="30" spans="1:39" s="18" customFormat="1">
      <c r="A30" s="370"/>
      <c r="B30" s="382" t="s">
        <v>743</v>
      </c>
      <c r="C30" s="383"/>
      <c r="D30" s="384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>
        <v>1</v>
      </c>
      <c r="V30" s="385"/>
      <c r="W30" s="385"/>
      <c r="X30" s="385"/>
      <c r="Y30" s="385"/>
      <c r="Z30" s="385"/>
      <c r="AA30" s="385"/>
      <c r="AB30" s="385"/>
      <c r="AC30" s="385"/>
      <c r="AD30" s="385"/>
      <c r="AE30" s="385"/>
      <c r="AF30" s="385"/>
      <c r="AG30" s="385"/>
      <c r="AH30" s="385"/>
      <c r="AI30" s="385"/>
      <c r="AJ30" s="385"/>
      <c r="AK30" s="385"/>
      <c r="AL30" s="385"/>
      <c r="AM30" s="386">
        <v>1</v>
      </c>
    </row>
    <row r="31" spans="1:39" s="392" customFormat="1">
      <c r="A31" s="387" t="s">
        <v>734</v>
      </c>
      <c r="B31" s="388"/>
      <c r="C31" s="388"/>
      <c r="D31" s="389">
        <v>2</v>
      </c>
      <c r="E31" s="390"/>
      <c r="F31" s="390">
        <v>3</v>
      </c>
      <c r="G31" s="390">
        <v>3</v>
      </c>
      <c r="H31" s="390">
        <v>2</v>
      </c>
      <c r="I31" s="390"/>
      <c r="J31" s="390"/>
      <c r="K31" s="390">
        <v>1</v>
      </c>
      <c r="L31" s="390">
        <v>1</v>
      </c>
      <c r="M31" s="390"/>
      <c r="N31" s="390">
        <v>1</v>
      </c>
      <c r="O31" s="390">
        <v>1</v>
      </c>
      <c r="P31" s="390"/>
      <c r="Q31" s="390"/>
      <c r="R31" s="390"/>
      <c r="S31" s="390"/>
      <c r="T31" s="390"/>
      <c r="U31" s="390">
        <v>1</v>
      </c>
      <c r="V31" s="390"/>
      <c r="W31" s="390"/>
      <c r="X31" s="390"/>
      <c r="Y31" s="390"/>
      <c r="Z31" s="390"/>
      <c r="AA31" s="390">
        <v>1</v>
      </c>
      <c r="AB31" s="390"/>
      <c r="AC31" s="390"/>
      <c r="AD31" s="390"/>
      <c r="AE31" s="390"/>
      <c r="AF31" s="390"/>
      <c r="AG31" s="390"/>
      <c r="AH31" s="390">
        <v>1</v>
      </c>
      <c r="AI31" s="390">
        <v>1</v>
      </c>
      <c r="AJ31" s="390">
        <v>1</v>
      </c>
      <c r="AK31" s="390">
        <v>1</v>
      </c>
      <c r="AL31" s="390"/>
      <c r="AM31" s="391">
        <v>20</v>
      </c>
    </row>
    <row r="32" spans="1:39" s="18" customFormat="1">
      <c r="A32" s="366" t="s">
        <v>24</v>
      </c>
      <c r="B32" s="366" t="s">
        <v>165</v>
      </c>
      <c r="C32" s="366" t="s">
        <v>454</v>
      </c>
      <c r="D32" s="367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8"/>
      <c r="R32" s="368"/>
      <c r="S32" s="368">
        <v>1</v>
      </c>
      <c r="T32" s="368"/>
      <c r="U32" s="368"/>
      <c r="V32" s="368"/>
      <c r="W32" s="368"/>
      <c r="X32" s="368"/>
      <c r="Y32" s="368"/>
      <c r="Z32" s="368"/>
      <c r="AA32" s="368"/>
      <c r="AB32" s="368"/>
      <c r="AC32" s="368"/>
      <c r="AD32" s="368"/>
      <c r="AE32" s="368"/>
      <c r="AF32" s="368"/>
      <c r="AG32" s="368"/>
      <c r="AH32" s="368"/>
      <c r="AI32" s="368"/>
      <c r="AJ32" s="368"/>
      <c r="AK32" s="368"/>
      <c r="AL32" s="368"/>
      <c r="AM32" s="369">
        <v>1</v>
      </c>
    </row>
    <row r="33" spans="1:39" s="18" customFormat="1">
      <c r="A33" s="370"/>
      <c r="B33" s="370"/>
      <c r="C33" s="371" t="s">
        <v>165</v>
      </c>
      <c r="D33" s="372"/>
      <c r="E33" s="373"/>
      <c r="F33" s="373"/>
      <c r="G33" s="373"/>
      <c r="H33" s="373"/>
      <c r="I33" s="373"/>
      <c r="J33" s="373">
        <v>1</v>
      </c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4">
        <v>1</v>
      </c>
    </row>
    <row r="34" spans="1:39" s="18" customFormat="1">
      <c r="A34" s="370"/>
      <c r="B34" s="370"/>
      <c r="C34" s="371" t="s">
        <v>344</v>
      </c>
      <c r="D34" s="372"/>
      <c r="E34" s="373"/>
      <c r="F34" s="373">
        <v>1</v>
      </c>
      <c r="G34" s="373"/>
      <c r="H34" s="373">
        <v>1</v>
      </c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4">
        <v>2</v>
      </c>
    </row>
    <row r="35" spans="1:39" s="18" customFormat="1">
      <c r="A35" s="370"/>
      <c r="B35" s="370"/>
      <c r="C35" s="371" t="s">
        <v>345</v>
      </c>
      <c r="D35" s="372"/>
      <c r="E35" s="373"/>
      <c r="F35" s="373"/>
      <c r="G35" s="373"/>
      <c r="H35" s="373"/>
      <c r="I35" s="373">
        <v>1</v>
      </c>
      <c r="J35" s="373">
        <v>2</v>
      </c>
      <c r="K35" s="373">
        <v>2</v>
      </c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4">
        <v>5</v>
      </c>
    </row>
    <row r="36" spans="1:39" s="18" customFormat="1">
      <c r="A36" s="370"/>
      <c r="B36" s="382" t="s">
        <v>744</v>
      </c>
      <c r="C36" s="383"/>
      <c r="D36" s="384"/>
      <c r="E36" s="385"/>
      <c r="F36" s="385">
        <v>1</v>
      </c>
      <c r="G36" s="385"/>
      <c r="H36" s="385">
        <v>1</v>
      </c>
      <c r="I36" s="385">
        <v>1</v>
      </c>
      <c r="J36" s="385">
        <v>3</v>
      </c>
      <c r="K36" s="385">
        <v>2</v>
      </c>
      <c r="L36" s="385"/>
      <c r="M36" s="385"/>
      <c r="N36" s="385"/>
      <c r="O36" s="385"/>
      <c r="P36" s="385"/>
      <c r="Q36" s="385"/>
      <c r="R36" s="385"/>
      <c r="S36" s="385">
        <v>1</v>
      </c>
      <c r="T36" s="385"/>
      <c r="U36" s="385"/>
      <c r="V36" s="385"/>
      <c r="W36" s="385"/>
      <c r="X36" s="385"/>
      <c r="Y36" s="385"/>
      <c r="Z36" s="385"/>
      <c r="AA36" s="385"/>
      <c r="AB36" s="385"/>
      <c r="AC36" s="385"/>
      <c r="AD36" s="385"/>
      <c r="AE36" s="385"/>
      <c r="AF36" s="385"/>
      <c r="AG36" s="385"/>
      <c r="AH36" s="385"/>
      <c r="AI36" s="385"/>
      <c r="AJ36" s="385"/>
      <c r="AK36" s="385"/>
      <c r="AL36" s="385"/>
      <c r="AM36" s="386">
        <v>9</v>
      </c>
    </row>
    <row r="37" spans="1:39" s="18" customFormat="1">
      <c r="A37" s="370"/>
      <c r="B37" s="366" t="s">
        <v>164</v>
      </c>
      <c r="C37" s="366" t="s">
        <v>164</v>
      </c>
      <c r="D37" s="367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8"/>
      <c r="U37" s="368"/>
      <c r="V37" s="368"/>
      <c r="W37" s="368"/>
      <c r="X37" s="368"/>
      <c r="Y37" s="368"/>
      <c r="Z37" s="368"/>
      <c r="AA37" s="368"/>
      <c r="AB37" s="368">
        <v>1</v>
      </c>
      <c r="AC37" s="368"/>
      <c r="AD37" s="368">
        <v>1</v>
      </c>
      <c r="AE37" s="368"/>
      <c r="AF37" s="368"/>
      <c r="AG37" s="368"/>
      <c r="AH37" s="368"/>
      <c r="AI37" s="368"/>
      <c r="AJ37" s="368"/>
      <c r="AK37" s="368"/>
      <c r="AL37" s="368"/>
      <c r="AM37" s="369">
        <v>2</v>
      </c>
    </row>
    <row r="38" spans="1:39" s="18" customFormat="1">
      <c r="A38" s="370"/>
      <c r="B38" s="370"/>
      <c r="C38" s="371" t="s">
        <v>671</v>
      </c>
      <c r="D38" s="372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>
        <v>1</v>
      </c>
      <c r="AH38" s="373"/>
      <c r="AI38" s="373">
        <v>1</v>
      </c>
      <c r="AJ38" s="373"/>
      <c r="AK38" s="373">
        <v>1</v>
      </c>
      <c r="AL38" s="373"/>
      <c r="AM38" s="374">
        <v>3</v>
      </c>
    </row>
    <row r="39" spans="1:39" s="18" customFormat="1">
      <c r="A39" s="370"/>
      <c r="B39" s="370"/>
      <c r="C39" s="371" t="s">
        <v>509</v>
      </c>
      <c r="D39" s="372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>
        <v>1</v>
      </c>
      <c r="AD39" s="373"/>
      <c r="AE39" s="373"/>
      <c r="AF39" s="373"/>
      <c r="AG39" s="373"/>
      <c r="AH39" s="373"/>
      <c r="AI39" s="373"/>
      <c r="AJ39" s="373"/>
      <c r="AK39" s="373"/>
      <c r="AL39" s="373"/>
      <c r="AM39" s="374">
        <v>1</v>
      </c>
    </row>
    <row r="40" spans="1:39" s="18" customFormat="1">
      <c r="A40" s="370"/>
      <c r="B40" s="370"/>
      <c r="C40" s="371" t="s">
        <v>510</v>
      </c>
      <c r="D40" s="372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  <c r="Z40" s="373"/>
      <c r="AA40" s="373"/>
      <c r="AB40" s="373">
        <v>1</v>
      </c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4">
        <v>1</v>
      </c>
    </row>
    <row r="41" spans="1:39" s="18" customFormat="1">
      <c r="A41" s="370"/>
      <c r="B41" s="382" t="s">
        <v>745</v>
      </c>
      <c r="C41" s="383"/>
      <c r="D41" s="384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>
        <v>2</v>
      </c>
      <c r="AC41" s="385">
        <v>1</v>
      </c>
      <c r="AD41" s="385">
        <v>1</v>
      </c>
      <c r="AE41" s="385"/>
      <c r="AF41" s="385"/>
      <c r="AG41" s="385">
        <v>1</v>
      </c>
      <c r="AH41" s="385"/>
      <c r="AI41" s="385">
        <v>1</v>
      </c>
      <c r="AJ41" s="385"/>
      <c r="AK41" s="385">
        <v>1</v>
      </c>
      <c r="AL41" s="385"/>
      <c r="AM41" s="386">
        <v>7</v>
      </c>
    </row>
    <row r="42" spans="1:39" s="18" customFormat="1">
      <c r="A42" s="370"/>
      <c r="B42" s="366" t="s">
        <v>223</v>
      </c>
      <c r="C42" s="366" t="s">
        <v>418</v>
      </c>
      <c r="D42" s="367"/>
      <c r="E42" s="368"/>
      <c r="F42" s="368"/>
      <c r="G42" s="368"/>
      <c r="H42" s="368"/>
      <c r="I42" s="368"/>
      <c r="J42" s="368"/>
      <c r="K42" s="368"/>
      <c r="L42" s="368"/>
      <c r="M42" s="368">
        <v>1</v>
      </c>
      <c r="N42" s="368"/>
      <c r="O42" s="368"/>
      <c r="P42" s="368"/>
      <c r="Q42" s="368"/>
      <c r="R42" s="368"/>
      <c r="S42" s="368"/>
      <c r="T42" s="368"/>
      <c r="U42" s="368"/>
      <c r="V42" s="368"/>
      <c r="W42" s="368"/>
      <c r="X42" s="368"/>
      <c r="Y42" s="368"/>
      <c r="Z42" s="368"/>
      <c r="AA42" s="368"/>
      <c r="AB42" s="368"/>
      <c r="AC42" s="368"/>
      <c r="AD42" s="368"/>
      <c r="AE42" s="368"/>
      <c r="AF42" s="368"/>
      <c r="AG42" s="368"/>
      <c r="AH42" s="368"/>
      <c r="AI42" s="368"/>
      <c r="AJ42" s="368"/>
      <c r="AK42" s="368"/>
      <c r="AL42" s="368"/>
      <c r="AM42" s="369">
        <v>1</v>
      </c>
    </row>
    <row r="43" spans="1:39" s="18" customFormat="1">
      <c r="A43" s="370"/>
      <c r="B43" s="370"/>
      <c r="C43" s="371" t="s">
        <v>527</v>
      </c>
      <c r="D43" s="372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>
        <v>1</v>
      </c>
      <c r="AE43" s="373"/>
      <c r="AF43" s="373"/>
      <c r="AG43" s="373"/>
      <c r="AH43" s="373"/>
      <c r="AI43" s="373"/>
      <c r="AJ43" s="373"/>
      <c r="AK43" s="373"/>
      <c r="AL43" s="373"/>
      <c r="AM43" s="374">
        <v>1</v>
      </c>
    </row>
    <row r="44" spans="1:39" s="18" customFormat="1">
      <c r="A44" s="370"/>
      <c r="B44" s="370"/>
      <c r="C44" s="371" t="s">
        <v>223</v>
      </c>
      <c r="D44" s="372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>
        <v>1</v>
      </c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4">
        <v>1</v>
      </c>
    </row>
    <row r="45" spans="1:39" s="18" customFormat="1">
      <c r="A45" s="370"/>
      <c r="B45" s="370"/>
      <c r="C45" s="371" t="s">
        <v>348</v>
      </c>
      <c r="D45" s="372"/>
      <c r="E45" s="373"/>
      <c r="F45" s="373"/>
      <c r="G45" s="373"/>
      <c r="H45" s="373"/>
      <c r="I45" s="373">
        <v>1</v>
      </c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>
        <v>1</v>
      </c>
      <c r="AI45" s="373"/>
      <c r="AJ45" s="373"/>
      <c r="AK45" s="373"/>
      <c r="AL45" s="373"/>
      <c r="AM45" s="374">
        <v>2</v>
      </c>
    </row>
    <row r="46" spans="1:39" s="18" customFormat="1">
      <c r="A46" s="370"/>
      <c r="B46" s="382" t="s">
        <v>746</v>
      </c>
      <c r="C46" s="383"/>
      <c r="D46" s="384"/>
      <c r="E46" s="385"/>
      <c r="F46" s="385"/>
      <c r="G46" s="385"/>
      <c r="H46" s="385"/>
      <c r="I46" s="385">
        <v>1</v>
      </c>
      <c r="J46" s="385"/>
      <c r="K46" s="385"/>
      <c r="L46" s="385"/>
      <c r="M46" s="385">
        <v>1</v>
      </c>
      <c r="N46" s="385"/>
      <c r="O46" s="385"/>
      <c r="P46" s="385"/>
      <c r="Q46" s="385"/>
      <c r="R46" s="385"/>
      <c r="S46" s="385"/>
      <c r="T46" s="385"/>
      <c r="U46" s="385">
        <v>1</v>
      </c>
      <c r="V46" s="385"/>
      <c r="W46" s="385"/>
      <c r="X46" s="385"/>
      <c r="Y46" s="385"/>
      <c r="Z46" s="385"/>
      <c r="AA46" s="385"/>
      <c r="AB46" s="385"/>
      <c r="AC46" s="385"/>
      <c r="AD46" s="385">
        <v>1</v>
      </c>
      <c r="AE46" s="385"/>
      <c r="AF46" s="385"/>
      <c r="AG46" s="385"/>
      <c r="AH46" s="385">
        <v>1</v>
      </c>
      <c r="AI46" s="385"/>
      <c r="AJ46" s="385"/>
      <c r="AK46" s="385"/>
      <c r="AL46" s="385"/>
      <c r="AM46" s="386">
        <v>5</v>
      </c>
    </row>
    <row r="47" spans="1:39" s="18" customFormat="1">
      <c r="A47" s="370"/>
      <c r="B47" s="366" t="s">
        <v>228</v>
      </c>
      <c r="C47" s="366" t="s">
        <v>339</v>
      </c>
      <c r="D47" s="367"/>
      <c r="E47" s="368"/>
      <c r="F47" s="368">
        <v>1</v>
      </c>
      <c r="G47" s="368"/>
      <c r="H47" s="368"/>
      <c r="I47" s="368">
        <v>1</v>
      </c>
      <c r="J47" s="368"/>
      <c r="K47" s="368"/>
      <c r="L47" s="368"/>
      <c r="M47" s="368"/>
      <c r="N47" s="368"/>
      <c r="O47" s="368"/>
      <c r="P47" s="368"/>
      <c r="Q47" s="368"/>
      <c r="R47" s="368"/>
      <c r="S47" s="368"/>
      <c r="T47" s="368"/>
      <c r="U47" s="368"/>
      <c r="V47" s="368"/>
      <c r="W47" s="368"/>
      <c r="X47" s="368"/>
      <c r="Y47" s="368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9">
        <v>2</v>
      </c>
    </row>
    <row r="48" spans="1:39" s="18" customFormat="1">
      <c r="A48" s="370"/>
      <c r="B48" s="370"/>
      <c r="C48" s="371" t="s">
        <v>228</v>
      </c>
      <c r="D48" s="372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>
        <v>1</v>
      </c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4">
        <v>1</v>
      </c>
    </row>
    <row r="49" spans="1:39" s="18" customFormat="1">
      <c r="A49" s="370"/>
      <c r="B49" s="382" t="s">
        <v>747</v>
      </c>
      <c r="C49" s="383"/>
      <c r="D49" s="384"/>
      <c r="E49" s="385"/>
      <c r="F49" s="385">
        <v>1</v>
      </c>
      <c r="G49" s="385"/>
      <c r="H49" s="385"/>
      <c r="I49" s="385">
        <v>1</v>
      </c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>
        <v>1</v>
      </c>
      <c r="V49" s="385"/>
      <c r="W49" s="385"/>
      <c r="X49" s="385"/>
      <c r="Y49" s="385"/>
      <c r="Z49" s="385"/>
      <c r="AA49" s="385"/>
      <c r="AB49" s="385"/>
      <c r="AC49" s="385"/>
      <c r="AD49" s="385"/>
      <c r="AE49" s="385"/>
      <c r="AF49" s="385"/>
      <c r="AG49" s="385"/>
      <c r="AH49" s="385"/>
      <c r="AI49" s="385"/>
      <c r="AJ49" s="385"/>
      <c r="AK49" s="385"/>
      <c r="AL49" s="385"/>
      <c r="AM49" s="386">
        <v>3</v>
      </c>
    </row>
    <row r="50" spans="1:39" s="18" customFormat="1">
      <c r="A50" s="370"/>
      <c r="B50" s="366" t="s">
        <v>158</v>
      </c>
      <c r="C50" s="366" t="s">
        <v>506</v>
      </c>
      <c r="D50" s="367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>
        <v>1</v>
      </c>
      <c r="AD50" s="368"/>
      <c r="AE50" s="368"/>
      <c r="AF50" s="368"/>
      <c r="AG50" s="368"/>
      <c r="AH50" s="368"/>
      <c r="AI50" s="368"/>
      <c r="AJ50" s="368"/>
      <c r="AK50" s="368"/>
      <c r="AL50" s="368"/>
      <c r="AM50" s="369">
        <v>1</v>
      </c>
    </row>
    <row r="51" spans="1:39" s="18" customFormat="1">
      <c r="A51" s="370"/>
      <c r="B51" s="370"/>
      <c r="C51" s="371" t="s">
        <v>472</v>
      </c>
      <c r="D51" s="372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>
        <v>1</v>
      </c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4">
        <v>1</v>
      </c>
    </row>
    <row r="52" spans="1:39" s="18" customFormat="1">
      <c r="A52" s="370"/>
      <c r="B52" s="382" t="s">
        <v>748</v>
      </c>
      <c r="C52" s="383"/>
      <c r="D52" s="384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>
        <v>1</v>
      </c>
      <c r="Y52" s="385"/>
      <c r="Z52" s="385"/>
      <c r="AA52" s="385"/>
      <c r="AB52" s="385"/>
      <c r="AC52" s="385">
        <v>1</v>
      </c>
      <c r="AD52" s="385"/>
      <c r="AE52" s="385"/>
      <c r="AF52" s="385"/>
      <c r="AG52" s="385"/>
      <c r="AH52" s="385"/>
      <c r="AI52" s="385"/>
      <c r="AJ52" s="385"/>
      <c r="AK52" s="385"/>
      <c r="AL52" s="385"/>
      <c r="AM52" s="386">
        <v>2</v>
      </c>
    </row>
    <row r="53" spans="1:39" s="18" customFormat="1">
      <c r="A53" s="370"/>
      <c r="B53" s="366" t="s">
        <v>148</v>
      </c>
      <c r="C53" s="366" t="s">
        <v>148</v>
      </c>
      <c r="D53" s="367"/>
      <c r="E53" s="368"/>
      <c r="F53" s="368">
        <v>1</v>
      </c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8">
        <v>1</v>
      </c>
      <c r="AJ53" s="368"/>
      <c r="AK53" s="368"/>
      <c r="AL53" s="368"/>
      <c r="AM53" s="369">
        <v>2</v>
      </c>
    </row>
    <row r="54" spans="1:39" s="18" customFormat="1">
      <c r="A54" s="370"/>
      <c r="B54" s="382" t="s">
        <v>749</v>
      </c>
      <c r="C54" s="383"/>
      <c r="D54" s="384"/>
      <c r="E54" s="385"/>
      <c r="F54" s="385">
        <v>1</v>
      </c>
      <c r="G54" s="385"/>
      <c r="H54" s="385"/>
      <c r="I54" s="38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  <c r="AA54" s="385"/>
      <c r="AB54" s="385"/>
      <c r="AC54" s="385"/>
      <c r="AD54" s="385"/>
      <c r="AE54" s="385"/>
      <c r="AF54" s="385"/>
      <c r="AG54" s="385"/>
      <c r="AH54" s="385"/>
      <c r="AI54" s="385">
        <v>1</v>
      </c>
      <c r="AJ54" s="385"/>
      <c r="AK54" s="385"/>
      <c r="AL54" s="385"/>
      <c r="AM54" s="386">
        <v>2</v>
      </c>
    </row>
    <row r="55" spans="1:39" s="18" customFormat="1">
      <c r="A55" s="370"/>
      <c r="B55" s="366" t="s">
        <v>224</v>
      </c>
      <c r="C55" s="366" t="s">
        <v>224</v>
      </c>
      <c r="D55" s="367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>
        <v>1</v>
      </c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9">
        <v>1</v>
      </c>
    </row>
    <row r="56" spans="1:39" s="18" customFormat="1">
      <c r="A56" s="370"/>
      <c r="B56" s="370"/>
      <c r="C56" s="371" t="s">
        <v>402</v>
      </c>
      <c r="D56" s="372"/>
      <c r="E56" s="373"/>
      <c r="F56" s="373"/>
      <c r="G56" s="373"/>
      <c r="H56" s="373"/>
      <c r="I56" s="373"/>
      <c r="J56" s="373"/>
      <c r="K56" s="373"/>
      <c r="L56" s="373">
        <v>1</v>
      </c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4">
        <v>1</v>
      </c>
    </row>
    <row r="57" spans="1:39" s="18" customFormat="1">
      <c r="A57" s="370"/>
      <c r="B57" s="382" t="s">
        <v>750</v>
      </c>
      <c r="C57" s="383"/>
      <c r="D57" s="384"/>
      <c r="E57" s="385"/>
      <c r="F57" s="385"/>
      <c r="G57" s="385"/>
      <c r="H57" s="385"/>
      <c r="I57" s="385"/>
      <c r="J57" s="385"/>
      <c r="K57" s="385"/>
      <c r="L57" s="385">
        <v>1</v>
      </c>
      <c r="M57" s="385"/>
      <c r="N57" s="385"/>
      <c r="O57" s="385">
        <v>1</v>
      </c>
      <c r="P57" s="385"/>
      <c r="Q57" s="385"/>
      <c r="R57" s="385"/>
      <c r="S57" s="385"/>
      <c r="T57" s="385"/>
      <c r="U57" s="385"/>
      <c r="V57" s="385"/>
      <c r="W57" s="385"/>
      <c r="X57" s="385"/>
      <c r="Y57" s="385"/>
      <c r="Z57" s="385"/>
      <c r="AA57" s="385"/>
      <c r="AB57" s="385"/>
      <c r="AC57" s="385"/>
      <c r="AD57" s="385"/>
      <c r="AE57" s="385"/>
      <c r="AF57" s="385"/>
      <c r="AG57" s="385"/>
      <c r="AH57" s="385"/>
      <c r="AI57" s="385"/>
      <c r="AJ57" s="385"/>
      <c r="AK57" s="385"/>
      <c r="AL57" s="385"/>
      <c r="AM57" s="386">
        <v>2</v>
      </c>
    </row>
    <row r="58" spans="1:39" s="18" customFormat="1">
      <c r="A58" s="370"/>
      <c r="B58" s="366" t="s">
        <v>226</v>
      </c>
      <c r="C58" s="366" t="s">
        <v>401</v>
      </c>
      <c r="D58" s="367"/>
      <c r="E58" s="368"/>
      <c r="F58" s="368"/>
      <c r="G58" s="368"/>
      <c r="H58" s="368"/>
      <c r="I58" s="368">
        <v>1</v>
      </c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368"/>
      <c r="AM58" s="369">
        <v>1</v>
      </c>
    </row>
    <row r="59" spans="1:39" s="18" customFormat="1">
      <c r="A59" s="370"/>
      <c r="B59" s="382" t="s">
        <v>751</v>
      </c>
      <c r="C59" s="383"/>
      <c r="D59" s="384"/>
      <c r="E59" s="385"/>
      <c r="F59" s="385"/>
      <c r="G59" s="385"/>
      <c r="H59" s="385"/>
      <c r="I59" s="385">
        <v>1</v>
      </c>
      <c r="J59" s="385"/>
      <c r="K59" s="385"/>
      <c r="L59" s="385"/>
      <c r="M59" s="385"/>
      <c r="N59" s="385"/>
      <c r="O59" s="385"/>
      <c r="P59" s="385"/>
      <c r="Q59" s="385"/>
      <c r="R59" s="385"/>
      <c r="S59" s="385"/>
      <c r="T59" s="385"/>
      <c r="U59" s="385"/>
      <c r="V59" s="385"/>
      <c r="W59" s="385"/>
      <c r="X59" s="385"/>
      <c r="Y59" s="385"/>
      <c r="Z59" s="385"/>
      <c r="AA59" s="385"/>
      <c r="AB59" s="385"/>
      <c r="AC59" s="385"/>
      <c r="AD59" s="385"/>
      <c r="AE59" s="385"/>
      <c r="AF59" s="385"/>
      <c r="AG59" s="385"/>
      <c r="AH59" s="385"/>
      <c r="AI59" s="385"/>
      <c r="AJ59" s="385"/>
      <c r="AK59" s="385"/>
      <c r="AL59" s="385"/>
      <c r="AM59" s="386">
        <v>1</v>
      </c>
    </row>
    <row r="60" spans="1:39" s="18" customFormat="1">
      <c r="A60" s="387" t="s">
        <v>752</v>
      </c>
      <c r="B60" s="388"/>
      <c r="C60" s="388"/>
      <c r="D60" s="389"/>
      <c r="E60" s="390"/>
      <c r="F60" s="390">
        <v>3</v>
      </c>
      <c r="G60" s="390"/>
      <c r="H60" s="390">
        <v>1</v>
      </c>
      <c r="I60" s="390">
        <v>4</v>
      </c>
      <c r="J60" s="390">
        <v>3</v>
      </c>
      <c r="K60" s="390">
        <v>2</v>
      </c>
      <c r="L60" s="390">
        <v>1</v>
      </c>
      <c r="M60" s="390">
        <v>1</v>
      </c>
      <c r="N60" s="390"/>
      <c r="O60" s="390">
        <v>1</v>
      </c>
      <c r="P60" s="390"/>
      <c r="Q60" s="390"/>
      <c r="R60" s="390"/>
      <c r="S60" s="390">
        <v>1</v>
      </c>
      <c r="T60" s="390"/>
      <c r="U60" s="390">
        <v>2</v>
      </c>
      <c r="V60" s="390"/>
      <c r="W60" s="390"/>
      <c r="X60" s="390">
        <v>1</v>
      </c>
      <c r="Y60" s="390"/>
      <c r="Z60" s="390"/>
      <c r="AA60" s="390"/>
      <c r="AB60" s="390">
        <v>2</v>
      </c>
      <c r="AC60" s="390">
        <v>2</v>
      </c>
      <c r="AD60" s="390">
        <v>2</v>
      </c>
      <c r="AE60" s="390"/>
      <c r="AF60" s="390"/>
      <c r="AG60" s="390">
        <v>1</v>
      </c>
      <c r="AH60" s="390">
        <v>1</v>
      </c>
      <c r="AI60" s="390">
        <v>2</v>
      </c>
      <c r="AJ60" s="390"/>
      <c r="AK60" s="390">
        <v>1</v>
      </c>
      <c r="AL60" s="390"/>
      <c r="AM60" s="391">
        <v>31</v>
      </c>
    </row>
    <row r="61" spans="1:39" s="18" customFormat="1">
      <c r="A61" s="366" t="s">
        <v>60</v>
      </c>
      <c r="B61" s="366" t="s">
        <v>310</v>
      </c>
      <c r="C61" s="366" t="s">
        <v>310</v>
      </c>
      <c r="D61" s="367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>
        <v>1</v>
      </c>
      <c r="AH61" s="368"/>
      <c r="AI61" s="368"/>
      <c r="AJ61" s="368"/>
      <c r="AK61" s="368"/>
      <c r="AL61" s="368"/>
      <c r="AM61" s="369">
        <v>1</v>
      </c>
    </row>
    <row r="62" spans="1:39" s="18" customFormat="1">
      <c r="A62" s="370"/>
      <c r="B62" s="370"/>
      <c r="C62" s="371" t="s">
        <v>522</v>
      </c>
      <c r="D62" s="372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>
        <v>2</v>
      </c>
      <c r="AF62" s="373"/>
      <c r="AG62" s="373"/>
      <c r="AH62" s="373"/>
      <c r="AI62" s="373"/>
      <c r="AJ62" s="373"/>
      <c r="AK62" s="373"/>
      <c r="AL62" s="373"/>
      <c r="AM62" s="374">
        <v>2</v>
      </c>
    </row>
    <row r="63" spans="1:39" s="18" customFormat="1">
      <c r="A63" s="370"/>
      <c r="B63" s="370"/>
      <c r="C63" s="371" t="s">
        <v>530</v>
      </c>
      <c r="D63" s="372"/>
      <c r="E63" s="373"/>
      <c r="F63" s="373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>
        <v>1</v>
      </c>
      <c r="AF63" s="373"/>
      <c r="AG63" s="373"/>
      <c r="AH63" s="373"/>
      <c r="AI63" s="373"/>
      <c r="AJ63" s="373"/>
      <c r="AK63" s="373"/>
      <c r="AL63" s="373"/>
      <c r="AM63" s="374">
        <v>1</v>
      </c>
    </row>
    <row r="64" spans="1:39" s="18" customFormat="1">
      <c r="A64" s="370"/>
      <c r="B64" s="382" t="s">
        <v>753</v>
      </c>
      <c r="C64" s="383"/>
      <c r="D64" s="384"/>
      <c r="E64" s="385"/>
      <c r="F64" s="385"/>
      <c r="G64" s="385"/>
      <c r="H64" s="385"/>
      <c r="I64" s="385"/>
      <c r="J64" s="385"/>
      <c r="K64" s="385"/>
      <c r="L64" s="385"/>
      <c r="M64" s="385"/>
      <c r="N64" s="385"/>
      <c r="O64" s="385"/>
      <c r="P64" s="385"/>
      <c r="Q64" s="385"/>
      <c r="R64" s="385"/>
      <c r="S64" s="385"/>
      <c r="T64" s="385"/>
      <c r="U64" s="385"/>
      <c r="V64" s="385"/>
      <c r="W64" s="385"/>
      <c r="X64" s="385"/>
      <c r="Y64" s="385"/>
      <c r="Z64" s="385"/>
      <c r="AA64" s="385"/>
      <c r="AB64" s="385"/>
      <c r="AC64" s="385"/>
      <c r="AD64" s="385"/>
      <c r="AE64" s="385">
        <v>3</v>
      </c>
      <c r="AF64" s="385"/>
      <c r="AG64" s="385">
        <v>1</v>
      </c>
      <c r="AH64" s="385"/>
      <c r="AI64" s="385"/>
      <c r="AJ64" s="385"/>
      <c r="AK64" s="385"/>
      <c r="AL64" s="385"/>
      <c r="AM64" s="386">
        <v>4</v>
      </c>
    </row>
    <row r="65" spans="1:39" s="18" customFormat="1">
      <c r="A65" s="370"/>
      <c r="B65" s="366" t="s">
        <v>308</v>
      </c>
      <c r="C65" s="366" t="s">
        <v>704</v>
      </c>
      <c r="D65" s="367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>
        <v>1</v>
      </c>
      <c r="AJ65" s="368"/>
      <c r="AK65" s="368"/>
      <c r="AL65" s="368"/>
      <c r="AM65" s="369">
        <v>1</v>
      </c>
    </row>
    <row r="66" spans="1:39" s="18" customFormat="1">
      <c r="A66" s="370"/>
      <c r="B66" s="370"/>
      <c r="C66" s="371" t="s">
        <v>525</v>
      </c>
      <c r="D66" s="372"/>
      <c r="E66" s="373"/>
      <c r="F66" s="373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>
        <v>1</v>
      </c>
      <c r="AD66" s="373"/>
      <c r="AE66" s="373"/>
      <c r="AF66" s="373"/>
      <c r="AG66" s="373"/>
      <c r="AH66" s="373"/>
      <c r="AI66" s="373"/>
      <c r="AJ66" s="373"/>
      <c r="AK66" s="373"/>
      <c r="AL66" s="373"/>
      <c r="AM66" s="374">
        <v>1</v>
      </c>
    </row>
    <row r="67" spans="1:39" s="18" customFormat="1">
      <c r="A67" s="370"/>
      <c r="B67" s="382" t="s">
        <v>754</v>
      </c>
      <c r="C67" s="383"/>
      <c r="D67" s="384"/>
      <c r="E67" s="385"/>
      <c r="F67" s="385"/>
      <c r="G67" s="385"/>
      <c r="H67" s="385"/>
      <c r="I67" s="385"/>
      <c r="J67" s="385"/>
      <c r="K67" s="385"/>
      <c r="L67" s="385"/>
      <c r="M67" s="385"/>
      <c r="N67" s="385"/>
      <c r="O67" s="385"/>
      <c r="P67" s="385"/>
      <c r="Q67" s="385"/>
      <c r="R67" s="385"/>
      <c r="S67" s="385"/>
      <c r="T67" s="385"/>
      <c r="U67" s="385"/>
      <c r="V67" s="385"/>
      <c r="W67" s="385"/>
      <c r="X67" s="385"/>
      <c r="Y67" s="385"/>
      <c r="Z67" s="385"/>
      <c r="AA67" s="385"/>
      <c r="AB67" s="385"/>
      <c r="AC67" s="385">
        <v>1</v>
      </c>
      <c r="AD67" s="385"/>
      <c r="AE67" s="385"/>
      <c r="AF67" s="385"/>
      <c r="AG67" s="385"/>
      <c r="AH67" s="385"/>
      <c r="AI67" s="385">
        <v>1</v>
      </c>
      <c r="AJ67" s="385"/>
      <c r="AK67" s="385"/>
      <c r="AL67" s="385"/>
      <c r="AM67" s="386">
        <v>2</v>
      </c>
    </row>
    <row r="68" spans="1:39" s="18" customFormat="1">
      <c r="A68" s="370"/>
      <c r="B68" s="366" t="s">
        <v>307</v>
      </c>
      <c r="C68" s="366" t="s">
        <v>435</v>
      </c>
      <c r="D68" s="367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>
        <v>1</v>
      </c>
      <c r="T68" s="368"/>
      <c r="U68" s="368"/>
      <c r="V68" s="368"/>
      <c r="W68" s="368"/>
      <c r="X68" s="368"/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68"/>
      <c r="AK68" s="368"/>
      <c r="AL68" s="368"/>
      <c r="AM68" s="369">
        <v>1</v>
      </c>
    </row>
    <row r="69" spans="1:39" s="18" customFormat="1">
      <c r="A69" s="370"/>
      <c r="B69" s="370"/>
      <c r="C69" s="371" t="s">
        <v>307</v>
      </c>
      <c r="D69" s="372"/>
      <c r="E69" s="373"/>
      <c r="F69" s="373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>
        <v>1</v>
      </c>
      <c r="AJ69" s="373"/>
      <c r="AK69" s="373"/>
      <c r="AL69" s="373"/>
      <c r="AM69" s="374">
        <v>1</v>
      </c>
    </row>
    <row r="70" spans="1:39" s="18" customFormat="1">
      <c r="A70" s="370"/>
      <c r="B70" s="382" t="s">
        <v>755</v>
      </c>
      <c r="C70" s="383"/>
      <c r="D70" s="384"/>
      <c r="E70" s="385"/>
      <c r="F70" s="385"/>
      <c r="G70" s="385"/>
      <c r="H70" s="385"/>
      <c r="I70" s="385"/>
      <c r="J70" s="385"/>
      <c r="K70" s="385"/>
      <c r="L70" s="385"/>
      <c r="M70" s="385"/>
      <c r="N70" s="385"/>
      <c r="O70" s="385"/>
      <c r="P70" s="385"/>
      <c r="Q70" s="385"/>
      <c r="R70" s="385"/>
      <c r="S70" s="385">
        <v>1</v>
      </c>
      <c r="T70" s="385"/>
      <c r="U70" s="385"/>
      <c r="V70" s="385"/>
      <c r="W70" s="385"/>
      <c r="X70" s="385"/>
      <c r="Y70" s="385"/>
      <c r="Z70" s="385"/>
      <c r="AA70" s="385"/>
      <c r="AB70" s="385"/>
      <c r="AC70" s="385"/>
      <c r="AD70" s="385"/>
      <c r="AE70" s="385"/>
      <c r="AF70" s="385"/>
      <c r="AG70" s="385"/>
      <c r="AH70" s="385"/>
      <c r="AI70" s="385">
        <v>1</v>
      </c>
      <c r="AJ70" s="385"/>
      <c r="AK70" s="385"/>
      <c r="AL70" s="385"/>
      <c r="AM70" s="386">
        <v>2</v>
      </c>
    </row>
    <row r="71" spans="1:39" s="18" customFormat="1">
      <c r="A71" s="370"/>
      <c r="B71" s="366" t="s">
        <v>60</v>
      </c>
      <c r="C71" s="366" t="s">
        <v>661</v>
      </c>
      <c r="D71" s="367"/>
      <c r="E71" s="368"/>
      <c r="F71" s="368"/>
      <c r="G71" s="368"/>
      <c r="H71" s="368">
        <v>1</v>
      </c>
      <c r="I71" s="368"/>
      <c r="J71" s="368"/>
      <c r="K71" s="368"/>
      <c r="L71" s="368"/>
      <c r="M71" s="368"/>
      <c r="N71" s="368"/>
      <c r="O71" s="368"/>
      <c r="P71" s="368"/>
      <c r="Q71" s="368"/>
      <c r="R71" s="368"/>
      <c r="S71" s="368"/>
      <c r="T71" s="368"/>
      <c r="U71" s="368"/>
      <c r="V71" s="368"/>
      <c r="W71" s="368"/>
      <c r="X71" s="368"/>
      <c r="Y71" s="368"/>
      <c r="Z71" s="368"/>
      <c r="AA71" s="368"/>
      <c r="AB71" s="368"/>
      <c r="AC71" s="368"/>
      <c r="AD71" s="368"/>
      <c r="AE71" s="368"/>
      <c r="AF71" s="368"/>
      <c r="AG71" s="368"/>
      <c r="AH71" s="368"/>
      <c r="AI71" s="368"/>
      <c r="AJ71" s="368"/>
      <c r="AK71" s="368"/>
      <c r="AL71" s="368"/>
      <c r="AM71" s="369">
        <v>1</v>
      </c>
    </row>
    <row r="72" spans="1:39" s="18" customFormat="1">
      <c r="A72" s="370"/>
      <c r="B72" s="382" t="s">
        <v>756</v>
      </c>
      <c r="C72" s="383"/>
      <c r="D72" s="384"/>
      <c r="E72" s="385"/>
      <c r="F72" s="385"/>
      <c r="G72" s="385"/>
      <c r="H72" s="385">
        <v>1</v>
      </c>
      <c r="I72" s="385"/>
      <c r="J72" s="385"/>
      <c r="K72" s="385"/>
      <c r="L72" s="385"/>
      <c r="M72" s="385"/>
      <c r="N72" s="385"/>
      <c r="O72" s="385"/>
      <c r="P72" s="385"/>
      <c r="Q72" s="385"/>
      <c r="R72" s="385"/>
      <c r="S72" s="385"/>
      <c r="T72" s="385"/>
      <c r="U72" s="385"/>
      <c r="V72" s="385"/>
      <c r="W72" s="385"/>
      <c r="X72" s="385"/>
      <c r="Y72" s="385"/>
      <c r="Z72" s="385"/>
      <c r="AA72" s="385"/>
      <c r="AB72" s="385"/>
      <c r="AC72" s="385"/>
      <c r="AD72" s="385"/>
      <c r="AE72" s="385"/>
      <c r="AF72" s="385"/>
      <c r="AG72" s="385"/>
      <c r="AH72" s="385"/>
      <c r="AI72" s="385"/>
      <c r="AJ72" s="385"/>
      <c r="AK72" s="385"/>
      <c r="AL72" s="385"/>
      <c r="AM72" s="386">
        <v>1</v>
      </c>
    </row>
    <row r="73" spans="1:39" s="18" customFormat="1">
      <c r="A73" s="370"/>
      <c r="B73" s="366" t="s">
        <v>312</v>
      </c>
      <c r="C73" s="366" t="s">
        <v>670</v>
      </c>
      <c r="D73" s="367"/>
      <c r="E73" s="368"/>
      <c r="F73" s="368"/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368"/>
      <c r="X73" s="368"/>
      <c r="Y73" s="368"/>
      <c r="Z73" s="368"/>
      <c r="AA73" s="368"/>
      <c r="AB73" s="368"/>
      <c r="AC73" s="368"/>
      <c r="AD73" s="368"/>
      <c r="AE73" s="368"/>
      <c r="AF73" s="368"/>
      <c r="AG73" s="368"/>
      <c r="AH73" s="368">
        <v>1</v>
      </c>
      <c r="AI73" s="368"/>
      <c r="AJ73" s="368"/>
      <c r="AK73" s="368"/>
      <c r="AL73" s="368"/>
      <c r="AM73" s="369">
        <v>1</v>
      </c>
    </row>
    <row r="74" spans="1:39" s="18" customFormat="1">
      <c r="A74" s="370"/>
      <c r="B74" s="382" t="s">
        <v>757</v>
      </c>
      <c r="C74" s="383"/>
      <c r="D74" s="384"/>
      <c r="E74" s="385"/>
      <c r="F74" s="385"/>
      <c r="G74" s="385"/>
      <c r="H74" s="385"/>
      <c r="I74" s="385"/>
      <c r="J74" s="385"/>
      <c r="K74" s="385"/>
      <c r="L74" s="385"/>
      <c r="M74" s="385"/>
      <c r="N74" s="385"/>
      <c r="O74" s="385"/>
      <c r="P74" s="385"/>
      <c r="Q74" s="385"/>
      <c r="R74" s="385"/>
      <c r="S74" s="385"/>
      <c r="T74" s="385"/>
      <c r="U74" s="385"/>
      <c r="V74" s="385"/>
      <c r="W74" s="385"/>
      <c r="X74" s="385"/>
      <c r="Y74" s="385"/>
      <c r="Z74" s="385"/>
      <c r="AA74" s="385"/>
      <c r="AB74" s="385"/>
      <c r="AC74" s="385"/>
      <c r="AD74" s="385"/>
      <c r="AE74" s="385"/>
      <c r="AF74" s="385"/>
      <c r="AG74" s="385"/>
      <c r="AH74" s="385">
        <v>1</v>
      </c>
      <c r="AI74" s="385"/>
      <c r="AJ74" s="385"/>
      <c r="AK74" s="385"/>
      <c r="AL74" s="385"/>
      <c r="AM74" s="386">
        <v>1</v>
      </c>
    </row>
    <row r="75" spans="1:39" s="18" customFormat="1">
      <c r="A75" s="370"/>
      <c r="B75" s="366" t="s">
        <v>309</v>
      </c>
      <c r="C75" s="366" t="s">
        <v>309</v>
      </c>
      <c r="D75" s="367"/>
      <c r="E75" s="368"/>
      <c r="F75" s="368"/>
      <c r="G75" s="368"/>
      <c r="H75" s="368"/>
      <c r="I75" s="368"/>
      <c r="J75" s="368"/>
      <c r="K75" s="368"/>
      <c r="L75" s="368"/>
      <c r="M75" s="368"/>
      <c r="N75" s="368"/>
      <c r="O75" s="368"/>
      <c r="P75" s="368"/>
      <c r="Q75" s="368"/>
      <c r="R75" s="368"/>
      <c r="S75" s="368"/>
      <c r="T75" s="368"/>
      <c r="U75" s="368"/>
      <c r="V75" s="368"/>
      <c r="W75" s="368"/>
      <c r="X75" s="368"/>
      <c r="Y75" s="368"/>
      <c r="Z75" s="368"/>
      <c r="AA75" s="368"/>
      <c r="AB75" s="368"/>
      <c r="AC75" s="368"/>
      <c r="AD75" s="368">
        <v>1</v>
      </c>
      <c r="AE75" s="368"/>
      <c r="AF75" s="368"/>
      <c r="AG75" s="368"/>
      <c r="AH75" s="368"/>
      <c r="AI75" s="368"/>
      <c r="AJ75" s="368"/>
      <c r="AK75" s="368"/>
      <c r="AL75" s="368"/>
      <c r="AM75" s="369">
        <v>1</v>
      </c>
    </row>
    <row r="76" spans="1:39" s="18" customFormat="1">
      <c r="A76" s="370"/>
      <c r="B76" s="382" t="s">
        <v>758</v>
      </c>
      <c r="C76" s="383"/>
      <c r="D76" s="384"/>
      <c r="E76" s="385"/>
      <c r="F76" s="385"/>
      <c r="G76" s="385"/>
      <c r="H76" s="385"/>
      <c r="I76" s="385"/>
      <c r="J76" s="385"/>
      <c r="K76" s="385"/>
      <c r="L76" s="385"/>
      <c r="M76" s="385"/>
      <c r="N76" s="385"/>
      <c r="O76" s="385"/>
      <c r="P76" s="385"/>
      <c r="Q76" s="385"/>
      <c r="R76" s="385"/>
      <c r="S76" s="385"/>
      <c r="T76" s="385"/>
      <c r="U76" s="385"/>
      <c r="V76" s="385"/>
      <c r="W76" s="385"/>
      <c r="X76" s="385"/>
      <c r="Y76" s="385"/>
      <c r="Z76" s="385"/>
      <c r="AA76" s="385"/>
      <c r="AB76" s="385"/>
      <c r="AC76" s="385"/>
      <c r="AD76" s="385">
        <v>1</v>
      </c>
      <c r="AE76" s="385"/>
      <c r="AF76" s="385"/>
      <c r="AG76" s="385"/>
      <c r="AH76" s="385"/>
      <c r="AI76" s="385"/>
      <c r="AJ76" s="385"/>
      <c r="AK76" s="385"/>
      <c r="AL76" s="385"/>
      <c r="AM76" s="386">
        <v>1</v>
      </c>
    </row>
    <row r="77" spans="1:39" s="18" customFormat="1">
      <c r="A77" s="370"/>
      <c r="B77" s="366" t="s">
        <v>311</v>
      </c>
      <c r="C77" s="366" t="s">
        <v>403</v>
      </c>
      <c r="D77" s="367"/>
      <c r="E77" s="368"/>
      <c r="F77" s="368"/>
      <c r="G77" s="368"/>
      <c r="H77" s="368"/>
      <c r="I77" s="368">
        <v>1</v>
      </c>
      <c r="J77" s="368"/>
      <c r="K77" s="368"/>
      <c r="L77" s="368"/>
      <c r="M77" s="368"/>
      <c r="N77" s="368"/>
      <c r="O77" s="368"/>
      <c r="P77" s="368"/>
      <c r="Q77" s="368"/>
      <c r="R77" s="368"/>
      <c r="S77" s="368"/>
      <c r="T77" s="368"/>
      <c r="U77" s="368"/>
      <c r="V77" s="368"/>
      <c r="W77" s="368"/>
      <c r="X77" s="368"/>
      <c r="Y77" s="368"/>
      <c r="Z77" s="368"/>
      <c r="AA77" s="368"/>
      <c r="AB77" s="368"/>
      <c r="AC77" s="368"/>
      <c r="AD77" s="368"/>
      <c r="AE77" s="368"/>
      <c r="AF77" s="368"/>
      <c r="AG77" s="368"/>
      <c r="AH77" s="368"/>
      <c r="AI77" s="368"/>
      <c r="AJ77" s="368"/>
      <c r="AK77" s="368"/>
      <c r="AL77" s="368"/>
      <c r="AM77" s="369">
        <v>1</v>
      </c>
    </row>
    <row r="78" spans="1:39" s="18" customFormat="1">
      <c r="A78" s="370"/>
      <c r="B78" s="382" t="s">
        <v>759</v>
      </c>
      <c r="C78" s="383"/>
      <c r="D78" s="384"/>
      <c r="E78" s="385"/>
      <c r="F78" s="385"/>
      <c r="G78" s="385"/>
      <c r="H78" s="385"/>
      <c r="I78" s="385">
        <v>1</v>
      </c>
      <c r="J78" s="385"/>
      <c r="K78" s="385"/>
      <c r="L78" s="385"/>
      <c r="M78" s="385"/>
      <c r="N78" s="385"/>
      <c r="O78" s="385"/>
      <c r="P78" s="385"/>
      <c r="Q78" s="385"/>
      <c r="R78" s="385"/>
      <c r="S78" s="385"/>
      <c r="T78" s="385"/>
      <c r="U78" s="385"/>
      <c r="V78" s="385"/>
      <c r="W78" s="385"/>
      <c r="X78" s="385"/>
      <c r="Y78" s="385"/>
      <c r="Z78" s="385"/>
      <c r="AA78" s="385"/>
      <c r="AB78" s="385"/>
      <c r="AC78" s="385"/>
      <c r="AD78" s="385"/>
      <c r="AE78" s="385"/>
      <c r="AF78" s="385"/>
      <c r="AG78" s="385"/>
      <c r="AH78" s="385"/>
      <c r="AI78" s="385"/>
      <c r="AJ78" s="385"/>
      <c r="AK78" s="385"/>
      <c r="AL78" s="385"/>
      <c r="AM78" s="386">
        <v>1</v>
      </c>
    </row>
    <row r="79" spans="1:39" s="18" customFormat="1">
      <c r="A79" s="387" t="s">
        <v>756</v>
      </c>
      <c r="B79" s="388"/>
      <c r="C79" s="388"/>
      <c r="D79" s="389"/>
      <c r="E79" s="390"/>
      <c r="F79" s="390"/>
      <c r="G79" s="390"/>
      <c r="H79" s="390">
        <v>1</v>
      </c>
      <c r="I79" s="390">
        <v>1</v>
      </c>
      <c r="J79" s="390"/>
      <c r="K79" s="390"/>
      <c r="L79" s="390"/>
      <c r="M79" s="390"/>
      <c r="N79" s="390"/>
      <c r="O79" s="390"/>
      <c r="P79" s="390"/>
      <c r="Q79" s="390"/>
      <c r="R79" s="390"/>
      <c r="S79" s="390">
        <v>1</v>
      </c>
      <c r="T79" s="390"/>
      <c r="U79" s="390"/>
      <c r="V79" s="390"/>
      <c r="W79" s="390"/>
      <c r="X79" s="390"/>
      <c r="Y79" s="390"/>
      <c r="Z79" s="390"/>
      <c r="AA79" s="390"/>
      <c r="AB79" s="390"/>
      <c r="AC79" s="390">
        <v>1</v>
      </c>
      <c r="AD79" s="390">
        <v>1</v>
      </c>
      <c r="AE79" s="390">
        <v>3</v>
      </c>
      <c r="AF79" s="390"/>
      <c r="AG79" s="390">
        <v>1</v>
      </c>
      <c r="AH79" s="390">
        <v>1</v>
      </c>
      <c r="AI79" s="390">
        <v>2</v>
      </c>
      <c r="AJ79" s="390"/>
      <c r="AK79" s="390"/>
      <c r="AL79" s="390"/>
      <c r="AM79" s="391">
        <v>12</v>
      </c>
    </row>
    <row r="80" spans="1:39" s="18" customFormat="1">
      <c r="A80" s="366" t="s">
        <v>61</v>
      </c>
      <c r="B80" s="366" t="s">
        <v>316</v>
      </c>
      <c r="C80" s="366" t="s">
        <v>688</v>
      </c>
      <c r="D80" s="367"/>
      <c r="E80" s="368"/>
      <c r="F80" s="368"/>
      <c r="G80" s="368"/>
      <c r="H80" s="368"/>
      <c r="I80" s="368"/>
      <c r="J80" s="368"/>
      <c r="K80" s="368"/>
      <c r="L80" s="368"/>
      <c r="M80" s="368"/>
      <c r="N80" s="368"/>
      <c r="O80" s="368"/>
      <c r="P80" s="368"/>
      <c r="Q80" s="368"/>
      <c r="R80" s="368"/>
      <c r="S80" s="368"/>
      <c r="T80" s="368"/>
      <c r="U80" s="368"/>
      <c r="V80" s="368"/>
      <c r="W80" s="368"/>
      <c r="X80" s="368"/>
      <c r="Y80" s="368"/>
      <c r="Z80" s="368"/>
      <c r="AA80" s="368"/>
      <c r="AB80" s="368"/>
      <c r="AC80" s="368"/>
      <c r="AD80" s="368"/>
      <c r="AE80" s="368"/>
      <c r="AF80" s="368"/>
      <c r="AG80" s="368"/>
      <c r="AH80" s="368"/>
      <c r="AI80" s="368"/>
      <c r="AJ80" s="368">
        <v>1</v>
      </c>
      <c r="AK80" s="368"/>
      <c r="AL80" s="368"/>
      <c r="AM80" s="369">
        <v>1</v>
      </c>
    </row>
    <row r="81" spans="1:39" s="18" customFormat="1">
      <c r="A81" s="370"/>
      <c r="B81" s="370"/>
      <c r="C81" s="371" t="s">
        <v>316</v>
      </c>
      <c r="D81" s="372"/>
      <c r="E81" s="373"/>
      <c r="F81" s="373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>
        <v>1</v>
      </c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4">
        <v>1</v>
      </c>
    </row>
    <row r="82" spans="1:39" s="18" customFormat="1">
      <c r="A82" s="370"/>
      <c r="B82" s="382" t="s">
        <v>760</v>
      </c>
      <c r="C82" s="383"/>
      <c r="D82" s="384"/>
      <c r="E82" s="385"/>
      <c r="F82" s="385"/>
      <c r="G82" s="385"/>
      <c r="H82" s="385"/>
      <c r="I82" s="385"/>
      <c r="J82" s="385"/>
      <c r="K82" s="385"/>
      <c r="L82" s="385"/>
      <c r="M82" s="385"/>
      <c r="N82" s="385"/>
      <c r="O82" s="385"/>
      <c r="P82" s="385"/>
      <c r="Q82" s="385"/>
      <c r="R82" s="385"/>
      <c r="S82" s="385"/>
      <c r="T82" s="385"/>
      <c r="U82" s="385"/>
      <c r="V82" s="385"/>
      <c r="W82" s="385">
        <v>1</v>
      </c>
      <c r="X82" s="385"/>
      <c r="Y82" s="385"/>
      <c r="Z82" s="385"/>
      <c r="AA82" s="385"/>
      <c r="AB82" s="385"/>
      <c r="AC82" s="385"/>
      <c r="AD82" s="385"/>
      <c r="AE82" s="385"/>
      <c r="AF82" s="385"/>
      <c r="AG82" s="385"/>
      <c r="AH82" s="385"/>
      <c r="AI82" s="385"/>
      <c r="AJ82" s="385">
        <v>1</v>
      </c>
      <c r="AK82" s="385"/>
      <c r="AL82" s="385"/>
      <c r="AM82" s="386">
        <v>2</v>
      </c>
    </row>
    <row r="83" spans="1:39" s="18" customFormat="1">
      <c r="A83" s="370"/>
      <c r="B83" s="366" t="s">
        <v>61</v>
      </c>
      <c r="C83" s="366" t="s">
        <v>61</v>
      </c>
      <c r="D83" s="367"/>
      <c r="E83" s="368"/>
      <c r="F83" s="368"/>
      <c r="G83" s="368"/>
      <c r="H83" s="368"/>
      <c r="I83" s="368"/>
      <c r="J83" s="368"/>
      <c r="K83" s="368"/>
      <c r="L83" s="368"/>
      <c r="M83" s="368"/>
      <c r="N83" s="368"/>
      <c r="O83" s="368"/>
      <c r="P83" s="368"/>
      <c r="Q83" s="368"/>
      <c r="R83" s="368"/>
      <c r="S83" s="368"/>
      <c r="T83" s="368"/>
      <c r="U83" s="368"/>
      <c r="V83" s="368"/>
      <c r="W83" s="368"/>
      <c r="X83" s="368"/>
      <c r="Y83" s="368"/>
      <c r="Z83" s="368"/>
      <c r="AA83" s="368"/>
      <c r="AB83" s="368"/>
      <c r="AC83" s="368"/>
      <c r="AD83" s="368">
        <v>1</v>
      </c>
      <c r="AE83" s="368"/>
      <c r="AF83" s="368"/>
      <c r="AG83" s="368"/>
      <c r="AH83" s="368"/>
      <c r="AI83" s="368"/>
      <c r="AJ83" s="368"/>
      <c r="AK83" s="368"/>
      <c r="AL83" s="368"/>
      <c r="AM83" s="369">
        <v>1</v>
      </c>
    </row>
    <row r="84" spans="1:39" s="18" customFormat="1">
      <c r="A84" s="370"/>
      <c r="B84" s="370"/>
      <c r="C84" s="371" t="s">
        <v>710</v>
      </c>
      <c r="D84" s="372"/>
      <c r="E84" s="373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>
        <v>1</v>
      </c>
      <c r="AL84" s="373"/>
      <c r="AM84" s="374">
        <v>1</v>
      </c>
    </row>
    <row r="85" spans="1:39" s="18" customFormat="1">
      <c r="A85" s="370"/>
      <c r="B85" s="382" t="s">
        <v>761</v>
      </c>
      <c r="C85" s="383"/>
      <c r="D85" s="384"/>
      <c r="E85" s="385"/>
      <c r="F85" s="385"/>
      <c r="G85" s="385"/>
      <c r="H85" s="385"/>
      <c r="I85" s="385"/>
      <c r="J85" s="385"/>
      <c r="K85" s="385"/>
      <c r="L85" s="385"/>
      <c r="M85" s="385"/>
      <c r="N85" s="385"/>
      <c r="O85" s="385"/>
      <c r="P85" s="385"/>
      <c r="Q85" s="385"/>
      <c r="R85" s="385"/>
      <c r="S85" s="385"/>
      <c r="T85" s="385"/>
      <c r="U85" s="385"/>
      <c r="V85" s="385"/>
      <c r="W85" s="385"/>
      <c r="X85" s="385"/>
      <c r="Y85" s="385"/>
      <c r="Z85" s="385"/>
      <c r="AA85" s="385"/>
      <c r="AB85" s="385"/>
      <c r="AC85" s="385"/>
      <c r="AD85" s="385">
        <v>1</v>
      </c>
      <c r="AE85" s="385"/>
      <c r="AF85" s="385"/>
      <c r="AG85" s="385"/>
      <c r="AH85" s="385"/>
      <c r="AI85" s="385"/>
      <c r="AJ85" s="385"/>
      <c r="AK85" s="385">
        <v>1</v>
      </c>
      <c r="AL85" s="385"/>
      <c r="AM85" s="386">
        <v>2</v>
      </c>
    </row>
    <row r="86" spans="1:39" s="18" customFormat="1">
      <c r="A86" s="370"/>
      <c r="B86" s="366" t="s">
        <v>317</v>
      </c>
      <c r="C86" s="366" t="s">
        <v>729</v>
      </c>
      <c r="D86" s="367"/>
      <c r="E86" s="368"/>
      <c r="F86" s="368"/>
      <c r="G86" s="368"/>
      <c r="H86" s="368"/>
      <c r="I86" s="368"/>
      <c r="J86" s="368"/>
      <c r="K86" s="368"/>
      <c r="L86" s="368"/>
      <c r="M86" s="368"/>
      <c r="N86" s="368"/>
      <c r="O86" s="368"/>
      <c r="P86" s="368"/>
      <c r="Q86" s="368"/>
      <c r="R86" s="368"/>
      <c r="S86" s="368"/>
      <c r="T86" s="368"/>
      <c r="U86" s="368"/>
      <c r="V86" s="368"/>
      <c r="W86" s="368"/>
      <c r="X86" s="368"/>
      <c r="Y86" s="368"/>
      <c r="Z86" s="368"/>
      <c r="AA86" s="368"/>
      <c r="AB86" s="368"/>
      <c r="AC86" s="368"/>
      <c r="AD86" s="368"/>
      <c r="AE86" s="368"/>
      <c r="AF86" s="368"/>
      <c r="AG86" s="368"/>
      <c r="AH86" s="368"/>
      <c r="AI86" s="368"/>
      <c r="AJ86" s="368"/>
      <c r="AK86" s="368"/>
      <c r="AL86" s="368">
        <v>1</v>
      </c>
      <c r="AM86" s="369">
        <v>1</v>
      </c>
    </row>
    <row r="87" spans="1:39" s="18" customFormat="1">
      <c r="A87" s="370"/>
      <c r="B87" s="382" t="s">
        <v>762</v>
      </c>
      <c r="C87" s="383"/>
      <c r="D87" s="384"/>
      <c r="E87" s="385"/>
      <c r="F87" s="385"/>
      <c r="G87" s="385"/>
      <c r="H87" s="385"/>
      <c r="I87" s="385"/>
      <c r="J87" s="385"/>
      <c r="K87" s="385"/>
      <c r="L87" s="385"/>
      <c r="M87" s="385"/>
      <c r="N87" s="385"/>
      <c r="O87" s="385"/>
      <c r="P87" s="385"/>
      <c r="Q87" s="385"/>
      <c r="R87" s="385"/>
      <c r="S87" s="385"/>
      <c r="T87" s="385"/>
      <c r="U87" s="385"/>
      <c r="V87" s="385"/>
      <c r="W87" s="385"/>
      <c r="X87" s="385"/>
      <c r="Y87" s="385"/>
      <c r="Z87" s="385"/>
      <c r="AA87" s="385"/>
      <c r="AB87" s="385"/>
      <c r="AC87" s="385"/>
      <c r="AD87" s="385"/>
      <c r="AE87" s="385"/>
      <c r="AF87" s="385"/>
      <c r="AG87" s="385"/>
      <c r="AH87" s="385"/>
      <c r="AI87" s="385"/>
      <c r="AJ87" s="385"/>
      <c r="AK87" s="385"/>
      <c r="AL87" s="385">
        <v>1</v>
      </c>
      <c r="AM87" s="386">
        <v>1</v>
      </c>
    </row>
    <row r="88" spans="1:39" s="18" customFormat="1">
      <c r="A88" s="387" t="s">
        <v>761</v>
      </c>
      <c r="B88" s="388"/>
      <c r="C88" s="388"/>
      <c r="D88" s="389"/>
      <c r="E88" s="390"/>
      <c r="F88" s="390"/>
      <c r="G88" s="390"/>
      <c r="H88" s="390"/>
      <c r="I88" s="390"/>
      <c r="J88" s="390"/>
      <c r="K88" s="390"/>
      <c r="L88" s="390"/>
      <c r="M88" s="390"/>
      <c r="N88" s="390"/>
      <c r="O88" s="390"/>
      <c r="P88" s="390"/>
      <c r="Q88" s="390"/>
      <c r="R88" s="390"/>
      <c r="S88" s="390"/>
      <c r="T88" s="390"/>
      <c r="U88" s="390"/>
      <c r="V88" s="390"/>
      <c r="W88" s="390">
        <v>1</v>
      </c>
      <c r="X88" s="390"/>
      <c r="Y88" s="390"/>
      <c r="Z88" s="390"/>
      <c r="AA88" s="390"/>
      <c r="AB88" s="390"/>
      <c r="AC88" s="390"/>
      <c r="AD88" s="390">
        <v>1</v>
      </c>
      <c r="AE88" s="390"/>
      <c r="AF88" s="390"/>
      <c r="AG88" s="390"/>
      <c r="AH88" s="390"/>
      <c r="AI88" s="390"/>
      <c r="AJ88" s="390">
        <v>1</v>
      </c>
      <c r="AK88" s="390">
        <v>1</v>
      </c>
      <c r="AL88" s="390">
        <v>1</v>
      </c>
      <c r="AM88" s="391">
        <v>5</v>
      </c>
    </row>
    <row r="89" spans="1:39" s="18" customFormat="1">
      <c r="A89" s="366" t="s">
        <v>63</v>
      </c>
      <c r="B89" s="366" t="s">
        <v>63</v>
      </c>
      <c r="C89" s="366" t="s">
        <v>421</v>
      </c>
      <c r="D89" s="367"/>
      <c r="E89" s="368"/>
      <c r="F89" s="368"/>
      <c r="G89" s="368"/>
      <c r="H89" s="368"/>
      <c r="I89" s="368"/>
      <c r="J89" s="368"/>
      <c r="K89" s="368"/>
      <c r="L89" s="368"/>
      <c r="M89" s="368">
        <v>1</v>
      </c>
      <c r="N89" s="368"/>
      <c r="O89" s="368"/>
      <c r="P89" s="368"/>
      <c r="Q89" s="368"/>
      <c r="R89" s="368"/>
      <c r="S89" s="368"/>
      <c r="T89" s="368"/>
      <c r="U89" s="368"/>
      <c r="V89" s="368"/>
      <c r="W89" s="368"/>
      <c r="X89" s="368"/>
      <c r="Y89" s="368"/>
      <c r="Z89" s="368"/>
      <c r="AA89" s="368"/>
      <c r="AB89" s="368"/>
      <c r="AC89" s="368"/>
      <c r="AD89" s="368"/>
      <c r="AE89" s="368"/>
      <c r="AF89" s="368"/>
      <c r="AG89" s="368"/>
      <c r="AH89" s="368"/>
      <c r="AI89" s="368"/>
      <c r="AJ89" s="368"/>
      <c r="AK89" s="368"/>
      <c r="AL89" s="368"/>
      <c r="AM89" s="369">
        <v>1</v>
      </c>
    </row>
    <row r="90" spans="1:39" s="18" customFormat="1">
      <c r="A90" s="370"/>
      <c r="B90" s="370"/>
      <c r="C90" s="371" t="s">
        <v>504</v>
      </c>
      <c r="D90" s="372"/>
      <c r="E90" s="373"/>
      <c r="F90" s="373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>
        <v>1</v>
      </c>
      <c r="AD90" s="373"/>
      <c r="AE90" s="373"/>
      <c r="AF90" s="373"/>
      <c r="AG90" s="373"/>
      <c r="AH90" s="373"/>
      <c r="AI90" s="373"/>
      <c r="AJ90" s="373">
        <v>1</v>
      </c>
      <c r="AK90" s="373"/>
      <c r="AL90" s="373"/>
      <c r="AM90" s="374">
        <v>2</v>
      </c>
    </row>
    <row r="91" spans="1:39" s="18" customFormat="1">
      <c r="A91" s="370"/>
      <c r="B91" s="370"/>
      <c r="C91" s="371" t="s">
        <v>554</v>
      </c>
      <c r="D91" s="372"/>
      <c r="E91" s="373"/>
      <c r="F91" s="373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>
        <v>2</v>
      </c>
      <c r="AH91" s="373"/>
      <c r="AI91" s="373"/>
      <c r="AJ91" s="373"/>
      <c r="AK91" s="373">
        <v>1</v>
      </c>
      <c r="AL91" s="373">
        <v>2</v>
      </c>
      <c r="AM91" s="374">
        <v>5</v>
      </c>
    </row>
    <row r="92" spans="1:39" s="18" customFormat="1">
      <c r="A92" s="370"/>
      <c r="B92" s="370"/>
      <c r="C92" s="371" t="s">
        <v>692</v>
      </c>
      <c r="D92" s="372"/>
      <c r="E92" s="373"/>
      <c r="F92" s="373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>
        <v>1</v>
      </c>
      <c r="AJ92" s="373"/>
      <c r="AK92" s="373"/>
      <c r="AL92" s="373"/>
      <c r="AM92" s="374">
        <v>1</v>
      </c>
    </row>
    <row r="93" spans="1:39" s="18" customFormat="1">
      <c r="A93" s="370"/>
      <c r="B93" s="382" t="s">
        <v>763</v>
      </c>
      <c r="C93" s="383"/>
      <c r="D93" s="384"/>
      <c r="E93" s="385"/>
      <c r="F93" s="385"/>
      <c r="G93" s="385"/>
      <c r="H93" s="385"/>
      <c r="I93" s="385"/>
      <c r="J93" s="385"/>
      <c r="K93" s="385"/>
      <c r="L93" s="385"/>
      <c r="M93" s="385">
        <v>1</v>
      </c>
      <c r="N93" s="385"/>
      <c r="O93" s="385"/>
      <c r="P93" s="385"/>
      <c r="Q93" s="385"/>
      <c r="R93" s="385"/>
      <c r="S93" s="385"/>
      <c r="T93" s="385"/>
      <c r="U93" s="385"/>
      <c r="V93" s="385"/>
      <c r="W93" s="385"/>
      <c r="X93" s="385"/>
      <c r="Y93" s="385"/>
      <c r="Z93" s="385"/>
      <c r="AA93" s="385"/>
      <c r="AB93" s="385"/>
      <c r="AC93" s="385">
        <v>1</v>
      </c>
      <c r="AD93" s="385"/>
      <c r="AE93" s="385"/>
      <c r="AF93" s="385"/>
      <c r="AG93" s="385">
        <v>2</v>
      </c>
      <c r="AH93" s="385"/>
      <c r="AI93" s="385">
        <v>1</v>
      </c>
      <c r="AJ93" s="385">
        <v>1</v>
      </c>
      <c r="AK93" s="385">
        <v>1</v>
      </c>
      <c r="AL93" s="385">
        <v>2</v>
      </c>
      <c r="AM93" s="386">
        <v>9</v>
      </c>
    </row>
    <row r="94" spans="1:39" s="18" customFormat="1">
      <c r="A94" s="370"/>
      <c r="B94" s="366" t="s">
        <v>266</v>
      </c>
      <c r="C94" s="366" t="s">
        <v>437</v>
      </c>
      <c r="D94" s="367"/>
      <c r="E94" s="368"/>
      <c r="F94" s="368"/>
      <c r="G94" s="368"/>
      <c r="H94" s="368"/>
      <c r="I94" s="368"/>
      <c r="J94" s="368"/>
      <c r="K94" s="368"/>
      <c r="L94" s="368"/>
      <c r="M94" s="368"/>
      <c r="N94" s="368"/>
      <c r="O94" s="368">
        <v>1</v>
      </c>
      <c r="P94" s="368"/>
      <c r="Q94" s="368"/>
      <c r="R94" s="368"/>
      <c r="S94" s="368"/>
      <c r="T94" s="368"/>
      <c r="U94" s="368"/>
      <c r="V94" s="368"/>
      <c r="W94" s="368"/>
      <c r="X94" s="368"/>
      <c r="Y94" s="368"/>
      <c r="Z94" s="368"/>
      <c r="AA94" s="368"/>
      <c r="AB94" s="368"/>
      <c r="AC94" s="368"/>
      <c r="AD94" s="368"/>
      <c r="AE94" s="368"/>
      <c r="AF94" s="368"/>
      <c r="AG94" s="368"/>
      <c r="AH94" s="368"/>
      <c r="AI94" s="368"/>
      <c r="AJ94" s="368"/>
      <c r="AK94" s="368"/>
      <c r="AL94" s="368"/>
      <c r="AM94" s="369">
        <v>1</v>
      </c>
    </row>
    <row r="95" spans="1:39" s="18" customFormat="1">
      <c r="A95" s="370"/>
      <c r="B95" s="370"/>
      <c r="C95" s="371" t="s">
        <v>690</v>
      </c>
      <c r="D95" s="372"/>
      <c r="E95" s="373"/>
      <c r="F95" s="373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>
        <v>1</v>
      </c>
      <c r="AK95" s="373"/>
      <c r="AL95" s="373"/>
      <c r="AM95" s="374">
        <v>1</v>
      </c>
    </row>
    <row r="96" spans="1:39" s="18" customFormat="1">
      <c r="A96" s="370"/>
      <c r="B96" s="370"/>
      <c r="C96" s="371" t="s">
        <v>502</v>
      </c>
      <c r="D96" s="372"/>
      <c r="E96" s="373"/>
      <c r="F96" s="373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>
        <v>1</v>
      </c>
      <c r="AD96" s="373"/>
      <c r="AE96" s="373"/>
      <c r="AF96" s="373"/>
      <c r="AG96" s="373"/>
      <c r="AH96" s="373"/>
      <c r="AI96" s="373"/>
      <c r="AJ96" s="373"/>
      <c r="AK96" s="373"/>
      <c r="AL96" s="373"/>
      <c r="AM96" s="374">
        <v>1</v>
      </c>
    </row>
    <row r="97" spans="1:39" s="18" customFormat="1">
      <c r="A97" s="370"/>
      <c r="B97" s="382" t="s">
        <v>764</v>
      </c>
      <c r="C97" s="383"/>
      <c r="D97" s="384"/>
      <c r="E97" s="385"/>
      <c r="F97" s="385"/>
      <c r="G97" s="385"/>
      <c r="H97" s="385"/>
      <c r="I97" s="385"/>
      <c r="J97" s="385"/>
      <c r="K97" s="385"/>
      <c r="L97" s="385"/>
      <c r="M97" s="385"/>
      <c r="N97" s="385"/>
      <c r="O97" s="385">
        <v>1</v>
      </c>
      <c r="P97" s="385"/>
      <c r="Q97" s="385"/>
      <c r="R97" s="385"/>
      <c r="S97" s="385"/>
      <c r="T97" s="385"/>
      <c r="U97" s="385"/>
      <c r="V97" s="385"/>
      <c r="W97" s="385"/>
      <c r="X97" s="385"/>
      <c r="Y97" s="385"/>
      <c r="Z97" s="385"/>
      <c r="AA97" s="385"/>
      <c r="AB97" s="385"/>
      <c r="AC97" s="385">
        <v>1</v>
      </c>
      <c r="AD97" s="385"/>
      <c r="AE97" s="385"/>
      <c r="AF97" s="385"/>
      <c r="AG97" s="385"/>
      <c r="AH97" s="385"/>
      <c r="AI97" s="385"/>
      <c r="AJ97" s="385">
        <v>1</v>
      </c>
      <c r="AK97" s="385"/>
      <c r="AL97" s="385"/>
      <c r="AM97" s="386">
        <v>3</v>
      </c>
    </row>
    <row r="98" spans="1:39" s="18" customFormat="1">
      <c r="A98" s="370"/>
      <c r="B98" s="366" t="s">
        <v>321</v>
      </c>
      <c r="C98" s="366" t="s">
        <v>398</v>
      </c>
      <c r="D98" s="367"/>
      <c r="E98" s="368"/>
      <c r="F98" s="368"/>
      <c r="G98" s="368"/>
      <c r="H98" s="368"/>
      <c r="I98" s="368"/>
      <c r="J98" s="368">
        <v>1</v>
      </c>
      <c r="K98" s="368"/>
      <c r="L98" s="368"/>
      <c r="M98" s="368"/>
      <c r="N98" s="368"/>
      <c r="O98" s="368"/>
      <c r="P98" s="368"/>
      <c r="Q98" s="368"/>
      <c r="R98" s="368"/>
      <c r="S98" s="368"/>
      <c r="T98" s="368"/>
      <c r="U98" s="368"/>
      <c r="V98" s="368"/>
      <c r="W98" s="368"/>
      <c r="X98" s="368"/>
      <c r="Y98" s="368"/>
      <c r="Z98" s="368"/>
      <c r="AA98" s="368"/>
      <c r="AB98" s="368"/>
      <c r="AC98" s="368"/>
      <c r="AD98" s="368"/>
      <c r="AE98" s="368"/>
      <c r="AF98" s="368"/>
      <c r="AG98" s="368"/>
      <c r="AH98" s="368"/>
      <c r="AI98" s="368"/>
      <c r="AJ98" s="368"/>
      <c r="AK98" s="368"/>
      <c r="AL98" s="368"/>
      <c r="AM98" s="369">
        <v>1</v>
      </c>
    </row>
    <row r="99" spans="1:39" s="18" customFormat="1">
      <c r="A99" s="370"/>
      <c r="B99" s="370"/>
      <c r="C99" s="371" t="s">
        <v>469</v>
      </c>
      <c r="D99" s="372"/>
      <c r="E99" s="373"/>
      <c r="F99" s="373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>
        <v>1</v>
      </c>
      <c r="V99" s="373"/>
      <c r="W99" s="373">
        <v>1</v>
      </c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4">
        <v>2</v>
      </c>
    </row>
    <row r="100" spans="1:39" s="18" customFormat="1">
      <c r="A100" s="370"/>
      <c r="B100" s="382" t="s">
        <v>765</v>
      </c>
      <c r="C100" s="383"/>
      <c r="D100" s="384"/>
      <c r="E100" s="385"/>
      <c r="F100" s="385"/>
      <c r="G100" s="385"/>
      <c r="H100" s="385"/>
      <c r="I100" s="385"/>
      <c r="J100" s="385">
        <v>1</v>
      </c>
      <c r="K100" s="385"/>
      <c r="L100" s="385"/>
      <c r="M100" s="385"/>
      <c r="N100" s="385"/>
      <c r="O100" s="385"/>
      <c r="P100" s="385"/>
      <c r="Q100" s="385"/>
      <c r="R100" s="385"/>
      <c r="S100" s="385"/>
      <c r="T100" s="385"/>
      <c r="U100" s="385">
        <v>1</v>
      </c>
      <c r="V100" s="385"/>
      <c r="W100" s="385">
        <v>1</v>
      </c>
      <c r="X100" s="385"/>
      <c r="Y100" s="385"/>
      <c r="Z100" s="385"/>
      <c r="AA100" s="385"/>
      <c r="AB100" s="385"/>
      <c r="AC100" s="385"/>
      <c r="AD100" s="385"/>
      <c r="AE100" s="385"/>
      <c r="AF100" s="385"/>
      <c r="AG100" s="385"/>
      <c r="AH100" s="385"/>
      <c r="AI100" s="385"/>
      <c r="AJ100" s="385"/>
      <c r="AK100" s="385"/>
      <c r="AL100" s="385"/>
      <c r="AM100" s="386">
        <v>3</v>
      </c>
    </row>
    <row r="101" spans="1:39" s="18" customFormat="1">
      <c r="A101" s="370"/>
      <c r="B101" s="366" t="s">
        <v>323</v>
      </c>
      <c r="C101" s="366" t="s">
        <v>683</v>
      </c>
      <c r="D101" s="367"/>
      <c r="E101" s="368"/>
      <c r="F101" s="368"/>
      <c r="G101" s="368"/>
      <c r="H101" s="368"/>
      <c r="I101" s="368"/>
      <c r="J101" s="368"/>
      <c r="K101" s="368"/>
      <c r="L101" s="368"/>
      <c r="M101" s="368"/>
      <c r="N101" s="368"/>
      <c r="O101" s="368"/>
      <c r="P101" s="368"/>
      <c r="Q101" s="368"/>
      <c r="R101" s="368"/>
      <c r="S101" s="368"/>
      <c r="T101" s="368"/>
      <c r="U101" s="368"/>
      <c r="V101" s="368"/>
      <c r="W101" s="368"/>
      <c r="X101" s="368"/>
      <c r="Y101" s="368"/>
      <c r="Z101" s="368"/>
      <c r="AA101" s="368"/>
      <c r="AB101" s="368"/>
      <c r="AC101" s="368"/>
      <c r="AD101" s="368"/>
      <c r="AE101" s="368"/>
      <c r="AF101" s="368"/>
      <c r="AG101" s="368"/>
      <c r="AH101" s="368">
        <v>1</v>
      </c>
      <c r="AI101" s="368"/>
      <c r="AJ101" s="368"/>
      <c r="AK101" s="368"/>
      <c r="AL101" s="368"/>
      <c r="AM101" s="369">
        <v>1</v>
      </c>
    </row>
    <row r="102" spans="1:39" s="18" customFormat="1">
      <c r="A102" s="370"/>
      <c r="B102" s="370"/>
      <c r="C102" s="371" t="s">
        <v>480</v>
      </c>
      <c r="D102" s="372"/>
      <c r="E102" s="373"/>
      <c r="F102" s="373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>
        <v>1</v>
      </c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4">
        <v>1</v>
      </c>
    </row>
    <row r="103" spans="1:39" s="18" customFormat="1">
      <c r="A103" s="370"/>
      <c r="B103" s="382" t="s">
        <v>766</v>
      </c>
      <c r="C103" s="383"/>
      <c r="D103" s="384"/>
      <c r="E103" s="385"/>
      <c r="F103" s="385"/>
      <c r="G103" s="385"/>
      <c r="H103" s="385"/>
      <c r="I103" s="385"/>
      <c r="J103" s="385"/>
      <c r="K103" s="385"/>
      <c r="L103" s="385"/>
      <c r="M103" s="385"/>
      <c r="N103" s="385"/>
      <c r="O103" s="385"/>
      <c r="P103" s="385"/>
      <c r="Q103" s="385"/>
      <c r="R103" s="385"/>
      <c r="S103" s="385"/>
      <c r="T103" s="385"/>
      <c r="U103" s="385"/>
      <c r="V103" s="385"/>
      <c r="W103" s="385"/>
      <c r="X103" s="385"/>
      <c r="Y103" s="385"/>
      <c r="Z103" s="385"/>
      <c r="AA103" s="385">
        <v>1</v>
      </c>
      <c r="AB103" s="385"/>
      <c r="AC103" s="385"/>
      <c r="AD103" s="385"/>
      <c r="AE103" s="385"/>
      <c r="AF103" s="385"/>
      <c r="AG103" s="385"/>
      <c r="AH103" s="385">
        <v>1</v>
      </c>
      <c r="AI103" s="385"/>
      <c r="AJ103" s="385"/>
      <c r="AK103" s="385"/>
      <c r="AL103" s="385"/>
      <c r="AM103" s="386">
        <v>2</v>
      </c>
    </row>
    <row r="104" spans="1:39" s="18" customFormat="1">
      <c r="A104" s="387" t="s">
        <v>763</v>
      </c>
      <c r="B104" s="388"/>
      <c r="C104" s="388"/>
      <c r="D104" s="389"/>
      <c r="E104" s="390"/>
      <c r="F104" s="390"/>
      <c r="G104" s="390"/>
      <c r="H104" s="390"/>
      <c r="I104" s="390"/>
      <c r="J104" s="390">
        <v>1</v>
      </c>
      <c r="K104" s="390"/>
      <c r="L104" s="390"/>
      <c r="M104" s="390">
        <v>1</v>
      </c>
      <c r="N104" s="390"/>
      <c r="O104" s="390">
        <v>1</v>
      </c>
      <c r="P104" s="390"/>
      <c r="Q104" s="390"/>
      <c r="R104" s="390"/>
      <c r="S104" s="390"/>
      <c r="T104" s="390"/>
      <c r="U104" s="390">
        <v>1</v>
      </c>
      <c r="V104" s="390"/>
      <c r="W104" s="390">
        <v>1</v>
      </c>
      <c r="X104" s="390"/>
      <c r="Y104" s="390"/>
      <c r="Z104" s="390"/>
      <c r="AA104" s="390">
        <v>1</v>
      </c>
      <c r="AB104" s="390"/>
      <c r="AC104" s="390">
        <v>2</v>
      </c>
      <c r="AD104" s="390"/>
      <c r="AE104" s="390"/>
      <c r="AF104" s="390"/>
      <c r="AG104" s="390">
        <v>2</v>
      </c>
      <c r="AH104" s="390">
        <v>1</v>
      </c>
      <c r="AI104" s="390">
        <v>1</v>
      </c>
      <c r="AJ104" s="390">
        <v>2</v>
      </c>
      <c r="AK104" s="390">
        <v>1</v>
      </c>
      <c r="AL104" s="390">
        <v>2</v>
      </c>
      <c r="AM104" s="391">
        <v>17</v>
      </c>
    </row>
    <row r="105" spans="1:39" s="18" customFormat="1">
      <c r="A105" s="366" t="s">
        <v>25</v>
      </c>
      <c r="B105" s="366" t="s">
        <v>157</v>
      </c>
      <c r="C105" s="366" t="s">
        <v>659</v>
      </c>
      <c r="D105" s="367"/>
      <c r="E105" s="368"/>
      <c r="F105" s="368"/>
      <c r="G105" s="368">
        <v>1</v>
      </c>
      <c r="H105" s="368"/>
      <c r="I105" s="368"/>
      <c r="J105" s="368"/>
      <c r="K105" s="368">
        <v>1</v>
      </c>
      <c r="L105" s="368"/>
      <c r="M105" s="368"/>
      <c r="N105" s="368"/>
      <c r="O105" s="368"/>
      <c r="P105" s="368"/>
      <c r="Q105" s="368"/>
      <c r="R105" s="368"/>
      <c r="S105" s="368"/>
      <c r="T105" s="368"/>
      <c r="U105" s="368"/>
      <c r="V105" s="368"/>
      <c r="W105" s="368"/>
      <c r="X105" s="368"/>
      <c r="Y105" s="368"/>
      <c r="Z105" s="368"/>
      <c r="AA105" s="368"/>
      <c r="AB105" s="368"/>
      <c r="AC105" s="368"/>
      <c r="AD105" s="368"/>
      <c r="AE105" s="368"/>
      <c r="AF105" s="368"/>
      <c r="AG105" s="368"/>
      <c r="AH105" s="368"/>
      <c r="AI105" s="368"/>
      <c r="AJ105" s="368"/>
      <c r="AK105" s="368"/>
      <c r="AL105" s="368"/>
      <c r="AM105" s="369">
        <v>2</v>
      </c>
    </row>
    <row r="106" spans="1:39" s="18" customFormat="1">
      <c r="A106" s="370"/>
      <c r="B106" s="370"/>
      <c r="C106" s="371" t="s">
        <v>494</v>
      </c>
      <c r="D106" s="372"/>
      <c r="E106" s="373"/>
      <c r="F106" s="373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>
        <v>1</v>
      </c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4">
        <v>1</v>
      </c>
    </row>
    <row r="107" spans="1:39" s="18" customFormat="1">
      <c r="A107" s="370"/>
      <c r="B107" s="370"/>
      <c r="C107" s="371" t="s">
        <v>505</v>
      </c>
      <c r="D107" s="372"/>
      <c r="E107" s="373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>
        <v>1</v>
      </c>
      <c r="AK107" s="373"/>
      <c r="AL107" s="373"/>
      <c r="AM107" s="374">
        <v>1</v>
      </c>
    </row>
    <row r="108" spans="1:39" s="18" customFormat="1">
      <c r="A108" s="370"/>
      <c r="B108" s="370"/>
      <c r="C108" s="371" t="s">
        <v>715</v>
      </c>
      <c r="D108" s="372"/>
      <c r="E108" s="373"/>
      <c r="F108" s="373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  <c r="AA108" s="373"/>
      <c r="AB108" s="373"/>
      <c r="AC108" s="373"/>
      <c r="AD108" s="373"/>
      <c r="AE108" s="373"/>
      <c r="AF108" s="373"/>
      <c r="AG108" s="373"/>
      <c r="AH108" s="373"/>
      <c r="AI108" s="373"/>
      <c r="AJ108" s="373">
        <v>1</v>
      </c>
      <c r="AK108" s="373"/>
      <c r="AL108" s="373">
        <v>1</v>
      </c>
      <c r="AM108" s="374">
        <v>2</v>
      </c>
    </row>
    <row r="109" spans="1:39" s="18" customFormat="1">
      <c r="A109" s="370"/>
      <c r="B109" s="382" t="s">
        <v>767</v>
      </c>
      <c r="C109" s="383"/>
      <c r="D109" s="384"/>
      <c r="E109" s="385"/>
      <c r="F109" s="385"/>
      <c r="G109" s="385">
        <v>1</v>
      </c>
      <c r="H109" s="385"/>
      <c r="I109" s="385"/>
      <c r="J109" s="385"/>
      <c r="K109" s="385">
        <v>1</v>
      </c>
      <c r="L109" s="385"/>
      <c r="M109" s="385"/>
      <c r="N109" s="385"/>
      <c r="O109" s="385"/>
      <c r="P109" s="385"/>
      <c r="Q109" s="385"/>
      <c r="R109" s="385"/>
      <c r="S109" s="385"/>
      <c r="T109" s="385"/>
      <c r="U109" s="385"/>
      <c r="V109" s="385"/>
      <c r="W109" s="385"/>
      <c r="X109" s="385"/>
      <c r="Y109" s="385"/>
      <c r="Z109" s="385"/>
      <c r="AA109" s="385"/>
      <c r="AB109" s="385">
        <v>1</v>
      </c>
      <c r="AC109" s="385"/>
      <c r="AD109" s="385"/>
      <c r="AE109" s="385"/>
      <c r="AF109" s="385"/>
      <c r="AG109" s="385"/>
      <c r="AH109" s="385"/>
      <c r="AI109" s="385"/>
      <c r="AJ109" s="385">
        <v>2</v>
      </c>
      <c r="AK109" s="385"/>
      <c r="AL109" s="385">
        <v>1</v>
      </c>
      <c r="AM109" s="386">
        <v>6</v>
      </c>
    </row>
    <row r="110" spans="1:39" s="18" customFormat="1">
      <c r="A110" s="370"/>
      <c r="B110" s="366" t="s">
        <v>232</v>
      </c>
      <c r="C110" s="366" t="s">
        <v>503</v>
      </c>
      <c r="D110" s="367"/>
      <c r="E110" s="368"/>
      <c r="F110" s="368"/>
      <c r="G110" s="368"/>
      <c r="H110" s="368"/>
      <c r="I110" s="368"/>
      <c r="J110" s="368"/>
      <c r="K110" s="368"/>
      <c r="L110" s="368"/>
      <c r="M110" s="368"/>
      <c r="N110" s="368"/>
      <c r="O110" s="368"/>
      <c r="P110" s="368"/>
      <c r="Q110" s="368"/>
      <c r="R110" s="368"/>
      <c r="S110" s="368"/>
      <c r="T110" s="368"/>
      <c r="U110" s="368"/>
      <c r="V110" s="368"/>
      <c r="W110" s="368"/>
      <c r="X110" s="368"/>
      <c r="Y110" s="368"/>
      <c r="Z110" s="368"/>
      <c r="AA110" s="368"/>
      <c r="AB110" s="368"/>
      <c r="AC110" s="368"/>
      <c r="AD110" s="368"/>
      <c r="AE110" s="368"/>
      <c r="AF110" s="368"/>
      <c r="AG110" s="368"/>
      <c r="AH110" s="368"/>
      <c r="AI110" s="368"/>
      <c r="AJ110" s="368"/>
      <c r="AK110" s="368">
        <v>1</v>
      </c>
      <c r="AL110" s="368"/>
      <c r="AM110" s="369">
        <v>1</v>
      </c>
    </row>
    <row r="111" spans="1:39" s="18" customFormat="1">
      <c r="A111" s="370"/>
      <c r="B111" s="370"/>
      <c r="C111" s="371" t="s">
        <v>707</v>
      </c>
      <c r="D111" s="372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>
        <v>1</v>
      </c>
      <c r="AL111" s="373"/>
      <c r="AM111" s="374">
        <v>1</v>
      </c>
    </row>
    <row r="112" spans="1:39" s="18" customFormat="1">
      <c r="A112" s="370"/>
      <c r="B112" s="370"/>
      <c r="C112" s="371" t="s">
        <v>435</v>
      </c>
      <c r="D112" s="372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>
        <v>1</v>
      </c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4">
        <v>1</v>
      </c>
    </row>
    <row r="113" spans="1:39" s="18" customFormat="1">
      <c r="A113" s="370"/>
      <c r="B113" s="370"/>
      <c r="C113" s="371" t="s">
        <v>695</v>
      </c>
      <c r="D113" s="372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>
        <v>1</v>
      </c>
      <c r="AJ113" s="373"/>
      <c r="AK113" s="373"/>
      <c r="AL113" s="373"/>
      <c r="AM113" s="374">
        <v>1</v>
      </c>
    </row>
    <row r="114" spans="1:39" s="18" customFormat="1">
      <c r="A114" s="370"/>
      <c r="B114" s="382" t="s">
        <v>768</v>
      </c>
      <c r="C114" s="383"/>
      <c r="D114" s="384"/>
      <c r="E114" s="385"/>
      <c r="F114" s="385"/>
      <c r="G114" s="385"/>
      <c r="H114" s="385"/>
      <c r="I114" s="385"/>
      <c r="J114" s="385"/>
      <c r="K114" s="385"/>
      <c r="L114" s="385"/>
      <c r="M114" s="385"/>
      <c r="N114" s="385"/>
      <c r="O114" s="385">
        <v>1</v>
      </c>
      <c r="P114" s="385"/>
      <c r="Q114" s="385"/>
      <c r="R114" s="385"/>
      <c r="S114" s="385"/>
      <c r="T114" s="385"/>
      <c r="U114" s="385"/>
      <c r="V114" s="385"/>
      <c r="W114" s="385"/>
      <c r="X114" s="385"/>
      <c r="Y114" s="385"/>
      <c r="Z114" s="385"/>
      <c r="AA114" s="385"/>
      <c r="AB114" s="385"/>
      <c r="AC114" s="385"/>
      <c r="AD114" s="385"/>
      <c r="AE114" s="385"/>
      <c r="AF114" s="385"/>
      <c r="AG114" s="385"/>
      <c r="AH114" s="385"/>
      <c r="AI114" s="385">
        <v>1</v>
      </c>
      <c r="AJ114" s="385"/>
      <c r="AK114" s="385">
        <v>2</v>
      </c>
      <c r="AL114" s="385"/>
      <c r="AM114" s="386">
        <v>4</v>
      </c>
    </row>
    <row r="115" spans="1:39" s="18" customFormat="1">
      <c r="A115" s="370"/>
      <c r="B115" s="366" t="s">
        <v>25</v>
      </c>
      <c r="C115" s="366" t="s">
        <v>669</v>
      </c>
      <c r="D115" s="367"/>
      <c r="E115" s="368"/>
      <c r="F115" s="368"/>
      <c r="G115" s="368"/>
      <c r="H115" s="368"/>
      <c r="I115" s="368"/>
      <c r="J115" s="368"/>
      <c r="K115" s="368"/>
      <c r="L115" s="368"/>
      <c r="M115" s="368"/>
      <c r="N115" s="368"/>
      <c r="O115" s="368"/>
      <c r="P115" s="368"/>
      <c r="Q115" s="368"/>
      <c r="R115" s="368"/>
      <c r="S115" s="368"/>
      <c r="T115" s="368"/>
      <c r="U115" s="368"/>
      <c r="V115" s="368"/>
      <c r="W115" s="368"/>
      <c r="X115" s="368"/>
      <c r="Y115" s="368"/>
      <c r="Z115" s="368"/>
      <c r="AA115" s="368"/>
      <c r="AB115" s="368"/>
      <c r="AC115" s="368"/>
      <c r="AD115" s="368"/>
      <c r="AE115" s="368"/>
      <c r="AF115" s="368"/>
      <c r="AG115" s="368"/>
      <c r="AH115" s="368">
        <v>1</v>
      </c>
      <c r="AI115" s="368"/>
      <c r="AJ115" s="368"/>
      <c r="AK115" s="368"/>
      <c r="AL115" s="368"/>
      <c r="AM115" s="369">
        <v>1</v>
      </c>
    </row>
    <row r="116" spans="1:39" s="18" customFormat="1">
      <c r="A116" s="370"/>
      <c r="B116" s="382" t="s">
        <v>769</v>
      </c>
      <c r="C116" s="383"/>
      <c r="D116" s="384"/>
      <c r="E116" s="385"/>
      <c r="F116" s="385"/>
      <c r="G116" s="385"/>
      <c r="H116" s="385"/>
      <c r="I116" s="385"/>
      <c r="J116" s="385"/>
      <c r="K116" s="385"/>
      <c r="L116" s="385"/>
      <c r="M116" s="385"/>
      <c r="N116" s="385"/>
      <c r="O116" s="385"/>
      <c r="P116" s="385"/>
      <c r="Q116" s="385"/>
      <c r="R116" s="385"/>
      <c r="S116" s="385"/>
      <c r="T116" s="385"/>
      <c r="U116" s="385"/>
      <c r="V116" s="385"/>
      <c r="W116" s="385"/>
      <c r="X116" s="385"/>
      <c r="Y116" s="385"/>
      <c r="Z116" s="385"/>
      <c r="AA116" s="385"/>
      <c r="AB116" s="385"/>
      <c r="AC116" s="385"/>
      <c r="AD116" s="385"/>
      <c r="AE116" s="385"/>
      <c r="AF116" s="385"/>
      <c r="AG116" s="385"/>
      <c r="AH116" s="385">
        <v>1</v>
      </c>
      <c r="AI116" s="385"/>
      <c r="AJ116" s="385"/>
      <c r="AK116" s="385"/>
      <c r="AL116" s="385"/>
      <c r="AM116" s="386">
        <v>1</v>
      </c>
    </row>
    <row r="117" spans="1:39" s="18" customFormat="1">
      <c r="A117" s="370"/>
      <c r="B117" s="366" t="s">
        <v>234</v>
      </c>
      <c r="C117" s="366" t="s">
        <v>505</v>
      </c>
      <c r="D117" s="367"/>
      <c r="E117" s="368"/>
      <c r="F117" s="368"/>
      <c r="G117" s="368"/>
      <c r="H117" s="368"/>
      <c r="I117" s="368"/>
      <c r="J117" s="368"/>
      <c r="K117" s="368"/>
      <c r="L117" s="368"/>
      <c r="M117" s="368"/>
      <c r="N117" s="368"/>
      <c r="O117" s="368"/>
      <c r="P117" s="368"/>
      <c r="Q117" s="368"/>
      <c r="R117" s="368"/>
      <c r="S117" s="368"/>
      <c r="T117" s="368"/>
      <c r="U117" s="368"/>
      <c r="V117" s="368"/>
      <c r="W117" s="368"/>
      <c r="X117" s="368"/>
      <c r="Y117" s="368"/>
      <c r="Z117" s="368"/>
      <c r="AA117" s="368"/>
      <c r="AB117" s="368"/>
      <c r="AC117" s="368">
        <v>1</v>
      </c>
      <c r="AD117" s="368"/>
      <c r="AE117" s="368"/>
      <c r="AF117" s="368"/>
      <c r="AG117" s="368"/>
      <c r="AH117" s="368"/>
      <c r="AI117" s="368"/>
      <c r="AJ117" s="368"/>
      <c r="AK117" s="368"/>
      <c r="AL117" s="368"/>
      <c r="AM117" s="369">
        <v>1</v>
      </c>
    </row>
    <row r="118" spans="1:39" s="18" customFormat="1">
      <c r="A118" s="370"/>
      <c r="B118" s="382" t="s">
        <v>770</v>
      </c>
      <c r="C118" s="383"/>
      <c r="D118" s="384"/>
      <c r="E118" s="385"/>
      <c r="F118" s="385"/>
      <c r="G118" s="385"/>
      <c r="H118" s="385"/>
      <c r="I118" s="385"/>
      <c r="J118" s="385"/>
      <c r="K118" s="385"/>
      <c r="L118" s="385"/>
      <c r="M118" s="385"/>
      <c r="N118" s="385"/>
      <c r="O118" s="385"/>
      <c r="P118" s="385"/>
      <c r="Q118" s="385"/>
      <c r="R118" s="385"/>
      <c r="S118" s="385"/>
      <c r="T118" s="385"/>
      <c r="U118" s="385"/>
      <c r="V118" s="385"/>
      <c r="W118" s="385"/>
      <c r="X118" s="385"/>
      <c r="Y118" s="385"/>
      <c r="Z118" s="385"/>
      <c r="AA118" s="385"/>
      <c r="AB118" s="385"/>
      <c r="AC118" s="385">
        <v>1</v>
      </c>
      <c r="AD118" s="385"/>
      <c r="AE118" s="385"/>
      <c r="AF118" s="385"/>
      <c r="AG118" s="385"/>
      <c r="AH118" s="385"/>
      <c r="AI118" s="385"/>
      <c r="AJ118" s="385"/>
      <c r="AK118" s="385"/>
      <c r="AL118" s="385"/>
      <c r="AM118" s="386">
        <v>1</v>
      </c>
    </row>
    <row r="119" spans="1:39" s="18" customFormat="1">
      <c r="A119" s="387" t="s">
        <v>769</v>
      </c>
      <c r="B119" s="388"/>
      <c r="C119" s="388"/>
      <c r="D119" s="389"/>
      <c r="E119" s="390"/>
      <c r="F119" s="390"/>
      <c r="G119" s="390">
        <v>1</v>
      </c>
      <c r="H119" s="390"/>
      <c r="I119" s="390"/>
      <c r="J119" s="390"/>
      <c r="K119" s="390">
        <v>1</v>
      </c>
      <c r="L119" s="390"/>
      <c r="M119" s="390"/>
      <c r="N119" s="390"/>
      <c r="O119" s="390">
        <v>1</v>
      </c>
      <c r="P119" s="390"/>
      <c r="Q119" s="390"/>
      <c r="R119" s="390"/>
      <c r="S119" s="390"/>
      <c r="T119" s="390"/>
      <c r="U119" s="390"/>
      <c r="V119" s="390"/>
      <c r="W119" s="390"/>
      <c r="X119" s="390"/>
      <c r="Y119" s="390"/>
      <c r="Z119" s="390"/>
      <c r="AA119" s="390"/>
      <c r="AB119" s="390">
        <v>1</v>
      </c>
      <c r="AC119" s="390">
        <v>1</v>
      </c>
      <c r="AD119" s="390"/>
      <c r="AE119" s="390"/>
      <c r="AF119" s="390"/>
      <c r="AG119" s="390"/>
      <c r="AH119" s="390">
        <v>1</v>
      </c>
      <c r="AI119" s="390">
        <v>1</v>
      </c>
      <c r="AJ119" s="390">
        <v>2</v>
      </c>
      <c r="AK119" s="390">
        <v>2</v>
      </c>
      <c r="AL119" s="390">
        <v>1</v>
      </c>
      <c r="AM119" s="391">
        <v>12</v>
      </c>
    </row>
    <row r="120" spans="1:39" s="18" customFormat="1">
      <c r="A120" s="366" t="s">
        <v>31</v>
      </c>
      <c r="B120" s="366" t="s">
        <v>184</v>
      </c>
      <c r="C120" s="366" t="s">
        <v>550</v>
      </c>
      <c r="D120" s="367"/>
      <c r="E120" s="368"/>
      <c r="F120" s="368"/>
      <c r="G120" s="368"/>
      <c r="H120" s="368"/>
      <c r="I120" s="368"/>
      <c r="J120" s="368"/>
      <c r="K120" s="368"/>
      <c r="L120" s="368"/>
      <c r="M120" s="368"/>
      <c r="N120" s="368"/>
      <c r="O120" s="368"/>
      <c r="P120" s="368"/>
      <c r="Q120" s="368"/>
      <c r="R120" s="368"/>
      <c r="S120" s="368"/>
      <c r="T120" s="368"/>
      <c r="U120" s="368"/>
      <c r="V120" s="368"/>
      <c r="W120" s="368"/>
      <c r="X120" s="368"/>
      <c r="Y120" s="368"/>
      <c r="Z120" s="368"/>
      <c r="AA120" s="368"/>
      <c r="AB120" s="368"/>
      <c r="AC120" s="368"/>
      <c r="AD120" s="368"/>
      <c r="AE120" s="368"/>
      <c r="AF120" s="368"/>
      <c r="AG120" s="368">
        <v>1</v>
      </c>
      <c r="AH120" s="368"/>
      <c r="AI120" s="368"/>
      <c r="AJ120" s="368"/>
      <c r="AK120" s="368"/>
      <c r="AL120" s="368"/>
      <c r="AM120" s="369">
        <v>1</v>
      </c>
    </row>
    <row r="121" spans="1:39" s="18" customFormat="1">
      <c r="A121" s="370"/>
      <c r="B121" s="370"/>
      <c r="C121" s="371" t="s">
        <v>184</v>
      </c>
      <c r="D121" s="372"/>
      <c r="E121" s="373"/>
      <c r="F121" s="373"/>
      <c r="G121" s="373"/>
      <c r="H121" s="373"/>
      <c r="I121" s="373"/>
      <c r="J121" s="373"/>
      <c r="K121" s="373"/>
      <c r="L121" s="373"/>
      <c r="M121" s="373"/>
      <c r="N121" s="373"/>
      <c r="O121" s="373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3"/>
      <c r="AA121" s="373"/>
      <c r="AB121" s="373"/>
      <c r="AC121" s="373"/>
      <c r="AD121" s="373">
        <v>1</v>
      </c>
      <c r="AE121" s="373"/>
      <c r="AF121" s="373"/>
      <c r="AG121" s="373"/>
      <c r="AH121" s="373"/>
      <c r="AI121" s="373"/>
      <c r="AJ121" s="373"/>
      <c r="AK121" s="373"/>
      <c r="AL121" s="373"/>
      <c r="AM121" s="374">
        <v>1</v>
      </c>
    </row>
    <row r="122" spans="1:39" s="18" customFormat="1">
      <c r="A122" s="370"/>
      <c r="B122" s="382" t="s">
        <v>771</v>
      </c>
      <c r="C122" s="383"/>
      <c r="D122" s="384"/>
      <c r="E122" s="385"/>
      <c r="F122" s="385"/>
      <c r="G122" s="385"/>
      <c r="H122" s="385"/>
      <c r="I122" s="385"/>
      <c r="J122" s="385"/>
      <c r="K122" s="385"/>
      <c r="L122" s="385"/>
      <c r="M122" s="385"/>
      <c r="N122" s="385"/>
      <c r="O122" s="385"/>
      <c r="P122" s="385"/>
      <c r="Q122" s="385"/>
      <c r="R122" s="385"/>
      <c r="S122" s="385"/>
      <c r="T122" s="385"/>
      <c r="U122" s="385"/>
      <c r="V122" s="385"/>
      <c r="W122" s="385"/>
      <c r="X122" s="385"/>
      <c r="Y122" s="385"/>
      <c r="Z122" s="385"/>
      <c r="AA122" s="385"/>
      <c r="AB122" s="385"/>
      <c r="AC122" s="385"/>
      <c r="AD122" s="385">
        <v>1</v>
      </c>
      <c r="AE122" s="385"/>
      <c r="AF122" s="385"/>
      <c r="AG122" s="385">
        <v>1</v>
      </c>
      <c r="AH122" s="385"/>
      <c r="AI122" s="385"/>
      <c r="AJ122" s="385"/>
      <c r="AK122" s="385"/>
      <c r="AL122" s="385"/>
      <c r="AM122" s="386">
        <v>2</v>
      </c>
    </row>
    <row r="123" spans="1:39" s="18" customFormat="1">
      <c r="A123" s="370"/>
      <c r="B123" s="366" t="s">
        <v>220</v>
      </c>
      <c r="C123" s="366" t="s">
        <v>404</v>
      </c>
      <c r="D123" s="367"/>
      <c r="E123" s="368"/>
      <c r="F123" s="368"/>
      <c r="G123" s="368"/>
      <c r="H123" s="368"/>
      <c r="I123" s="368"/>
      <c r="J123" s="368"/>
      <c r="K123" s="368">
        <v>1</v>
      </c>
      <c r="L123" s="368"/>
      <c r="M123" s="368"/>
      <c r="N123" s="368"/>
      <c r="O123" s="368"/>
      <c r="P123" s="368"/>
      <c r="Q123" s="368"/>
      <c r="R123" s="368"/>
      <c r="S123" s="368"/>
      <c r="T123" s="368"/>
      <c r="U123" s="368"/>
      <c r="V123" s="368"/>
      <c r="W123" s="368"/>
      <c r="X123" s="368"/>
      <c r="Y123" s="368"/>
      <c r="Z123" s="368"/>
      <c r="AA123" s="368"/>
      <c r="AB123" s="368"/>
      <c r="AC123" s="368"/>
      <c r="AD123" s="368"/>
      <c r="AE123" s="368"/>
      <c r="AF123" s="368"/>
      <c r="AG123" s="368"/>
      <c r="AH123" s="368"/>
      <c r="AI123" s="368"/>
      <c r="AJ123" s="368"/>
      <c r="AK123" s="368"/>
      <c r="AL123" s="368"/>
      <c r="AM123" s="369">
        <v>1</v>
      </c>
    </row>
    <row r="124" spans="1:39" s="18" customFormat="1">
      <c r="A124" s="370"/>
      <c r="B124" s="370"/>
      <c r="C124" s="371" t="s">
        <v>700</v>
      </c>
      <c r="D124" s="372"/>
      <c r="E124" s="373"/>
      <c r="F124" s="373"/>
      <c r="G124" s="373"/>
      <c r="H124" s="373"/>
      <c r="I124" s="373"/>
      <c r="J124" s="373"/>
      <c r="K124" s="373"/>
      <c r="L124" s="373"/>
      <c r="M124" s="373"/>
      <c r="N124" s="373"/>
      <c r="O124" s="373"/>
      <c r="P124" s="373"/>
      <c r="Q124" s="373"/>
      <c r="R124" s="373"/>
      <c r="S124" s="373"/>
      <c r="T124" s="373"/>
      <c r="U124" s="373"/>
      <c r="V124" s="373"/>
      <c r="W124" s="373"/>
      <c r="X124" s="373"/>
      <c r="Y124" s="373"/>
      <c r="Z124" s="373"/>
      <c r="AA124" s="373"/>
      <c r="AB124" s="373"/>
      <c r="AC124" s="373"/>
      <c r="AD124" s="373"/>
      <c r="AE124" s="373"/>
      <c r="AF124" s="373"/>
      <c r="AG124" s="373"/>
      <c r="AH124" s="373"/>
      <c r="AI124" s="373">
        <v>1</v>
      </c>
      <c r="AJ124" s="373"/>
      <c r="AK124" s="373"/>
      <c r="AL124" s="373"/>
      <c r="AM124" s="374">
        <v>1</v>
      </c>
    </row>
    <row r="125" spans="1:39" s="18" customFormat="1">
      <c r="A125" s="370"/>
      <c r="B125" s="382" t="s">
        <v>772</v>
      </c>
      <c r="C125" s="383"/>
      <c r="D125" s="384"/>
      <c r="E125" s="385"/>
      <c r="F125" s="385"/>
      <c r="G125" s="385"/>
      <c r="H125" s="385"/>
      <c r="I125" s="385"/>
      <c r="J125" s="385"/>
      <c r="K125" s="385">
        <v>1</v>
      </c>
      <c r="L125" s="385"/>
      <c r="M125" s="385"/>
      <c r="N125" s="385"/>
      <c r="O125" s="385"/>
      <c r="P125" s="385"/>
      <c r="Q125" s="385"/>
      <c r="R125" s="385"/>
      <c r="S125" s="385"/>
      <c r="T125" s="385"/>
      <c r="U125" s="385"/>
      <c r="V125" s="385"/>
      <c r="W125" s="385"/>
      <c r="X125" s="385"/>
      <c r="Y125" s="385"/>
      <c r="Z125" s="385"/>
      <c r="AA125" s="385"/>
      <c r="AB125" s="385"/>
      <c r="AC125" s="385"/>
      <c r="AD125" s="385"/>
      <c r="AE125" s="385"/>
      <c r="AF125" s="385"/>
      <c r="AG125" s="385"/>
      <c r="AH125" s="385"/>
      <c r="AI125" s="385">
        <v>1</v>
      </c>
      <c r="AJ125" s="385"/>
      <c r="AK125" s="385"/>
      <c r="AL125" s="385"/>
      <c r="AM125" s="386">
        <v>2</v>
      </c>
    </row>
    <row r="126" spans="1:39" s="18" customFormat="1">
      <c r="A126" s="370"/>
      <c r="B126" s="366" t="s">
        <v>217</v>
      </c>
      <c r="C126" s="366" t="s">
        <v>217</v>
      </c>
      <c r="D126" s="367"/>
      <c r="E126" s="368"/>
      <c r="F126" s="368"/>
      <c r="G126" s="368"/>
      <c r="H126" s="368"/>
      <c r="I126" s="368"/>
      <c r="J126" s="368"/>
      <c r="K126" s="368"/>
      <c r="L126" s="368"/>
      <c r="M126" s="368"/>
      <c r="N126" s="368">
        <v>1</v>
      </c>
      <c r="O126" s="368"/>
      <c r="P126" s="368"/>
      <c r="Q126" s="368"/>
      <c r="R126" s="368"/>
      <c r="S126" s="368"/>
      <c r="T126" s="368"/>
      <c r="U126" s="368"/>
      <c r="V126" s="368"/>
      <c r="W126" s="368"/>
      <c r="X126" s="368"/>
      <c r="Y126" s="368"/>
      <c r="Z126" s="368"/>
      <c r="AA126" s="368"/>
      <c r="AB126" s="368"/>
      <c r="AC126" s="368"/>
      <c r="AD126" s="368"/>
      <c r="AE126" s="368"/>
      <c r="AF126" s="368"/>
      <c r="AG126" s="368"/>
      <c r="AH126" s="368"/>
      <c r="AI126" s="368"/>
      <c r="AJ126" s="368"/>
      <c r="AK126" s="368"/>
      <c r="AL126" s="368"/>
      <c r="AM126" s="369">
        <v>1</v>
      </c>
    </row>
    <row r="127" spans="1:39" s="18" customFormat="1">
      <c r="A127" s="370"/>
      <c r="B127" s="370"/>
      <c r="C127" s="371" t="s">
        <v>657</v>
      </c>
      <c r="D127" s="372"/>
      <c r="E127" s="373"/>
      <c r="F127" s="373"/>
      <c r="G127" s="373"/>
      <c r="H127" s="373"/>
      <c r="I127" s="373"/>
      <c r="J127" s="373"/>
      <c r="K127" s="373"/>
      <c r="L127" s="373"/>
      <c r="M127" s="373"/>
      <c r="N127" s="373"/>
      <c r="O127" s="373"/>
      <c r="P127" s="373"/>
      <c r="Q127" s="373"/>
      <c r="R127" s="373"/>
      <c r="S127" s="373"/>
      <c r="T127" s="373"/>
      <c r="U127" s="373"/>
      <c r="V127" s="373"/>
      <c r="W127" s="373"/>
      <c r="X127" s="373"/>
      <c r="Y127" s="373"/>
      <c r="Z127" s="373"/>
      <c r="AA127" s="373"/>
      <c r="AB127" s="373"/>
      <c r="AC127" s="373"/>
      <c r="AD127" s="373"/>
      <c r="AE127" s="373"/>
      <c r="AF127" s="373"/>
      <c r="AG127" s="373"/>
      <c r="AH127" s="373">
        <v>1</v>
      </c>
      <c r="AI127" s="373"/>
      <c r="AJ127" s="373"/>
      <c r="AK127" s="373"/>
      <c r="AL127" s="373"/>
      <c r="AM127" s="374">
        <v>1</v>
      </c>
    </row>
    <row r="128" spans="1:39" s="18" customFormat="1">
      <c r="A128" s="370"/>
      <c r="B128" s="382" t="s">
        <v>773</v>
      </c>
      <c r="C128" s="383"/>
      <c r="D128" s="384"/>
      <c r="E128" s="385"/>
      <c r="F128" s="385"/>
      <c r="G128" s="385"/>
      <c r="H128" s="385"/>
      <c r="I128" s="385"/>
      <c r="J128" s="385"/>
      <c r="K128" s="385"/>
      <c r="L128" s="385"/>
      <c r="M128" s="385"/>
      <c r="N128" s="385">
        <v>1</v>
      </c>
      <c r="O128" s="385"/>
      <c r="P128" s="385"/>
      <c r="Q128" s="385"/>
      <c r="R128" s="385"/>
      <c r="S128" s="385"/>
      <c r="T128" s="385"/>
      <c r="U128" s="385"/>
      <c r="V128" s="385"/>
      <c r="W128" s="385"/>
      <c r="X128" s="385"/>
      <c r="Y128" s="385"/>
      <c r="Z128" s="385"/>
      <c r="AA128" s="385"/>
      <c r="AB128" s="385"/>
      <c r="AC128" s="385"/>
      <c r="AD128" s="385"/>
      <c r="AE128" s="385"/>
      <c r="AF128" s="385"/>
      <c r="AG128" s="385"/>
      <c r="AH128" s="385">
        <v>1</v>
      </c>
      <c r="AI128" s="385"/>
      <c r="AJ128" s="385"/>
      <c r="AK128" s="385"/>
      <c r="AL128" s="385"/>
      <c r="AM128" s="386">
        <v>2</v>
      </c>
    </row>
    <row r="129" spans="1:39" s="18" customFormat="1">
      <c r="A129" s="370"/>
      <c r="B129" s="366" t="s">
        <v>221</v>
      </c>
      <c r="C129" s="366" t="s">
        <v>372</v>
      </c>
      <c r="D129" s="367"/>
      <c r="E129" s="368"/>
      <c r="F129" s="368"/>
      <c r="G129" s="368"/>
      <c r="H129" s="368"/>
      <c r="I129" s="368"/>
      <c r="J129" s="368"/>
      <c r="K129" s="368"/>
      <c r="L129" s="368"/>
      <c r="M129" s="368"/>
      <c r="N129" s="368"/>
      <c r="O129" s="368"/>
      <c r="P129" s="368"/>
      <c r="Q129" s="368"/>
      <c r="R129" s="368"/>
      <c r="S129" s="368"/>
      <c r="T129" s="368"/>
      <c r="U129" s="368"/>
      <c r="V129" s="368"/>
      <c r="W129" s="368"/>
      <c r="X129" s="368"/>
      <c r="Y129" s="368"/>
      <c r="Z129" s="368"/>
      <c r="AA129" s="368"/>
      <c r="AB129" s="368"/>
      <c r="AC129" s="368"/>
      <c r="AD129" s="368"/>
      <c r="AE129" s="368"/>
      <c r="AF129" s="368"/>
      <c r="AG129" s="368">
        <v>1</v>
      </c>
      <c r="AH129" s="368"/>
      <c r="AI129" s="368"/>
      <c r="AJ129" s="368">
        <v>1</v>
      </c>
      <c r="AK129" s="368"/>
      <c r="AL129" s="368"/>
      <c r="AM129" s="369">
        <v>2</v>
      </c>
    </row>
    <row r="130" spans="1:39" s="18" customFormat="1">
      <c r="A130" s="370"/>
      <c r="B130" s="382" t="s">
        <v>774</v>
      </c>
      <c r="C130" s="383"/>
      <c r="D130" s="384"/>
      <c r="E130" s="385"/>
      <c r="F130" s="385"/>
      <c r="G130" s="385"/>
      <c r="H130" s="385"/>
      <c r="I130" s="385"/>
      <c r="J130" s="385"/>
      <c r="K130" s="385"/>
      <c r="L130" s="385"/>
      <c r="M130" s="385"/>
      <c r="N130" s="385"/>
      <c r="O130" s="385"/>
      <c r="P130" s="385"/>
      <c r="Q130" s="385"/>
      <c r="R130" s="385"/>
      <c r="S130" s="385"/>
      <c r="T130" s="385"/>
      <c r="U130" s="385"/>
      <c r="V130" s="385"/>
      <c r="W130" s="385"/>
      <c r="X130" s="385"/>
      <c r="Y130" s="385"/>
      <c r="Z130" s="385"/>
      <c r="AA130" s="385"/>
      <c r="AB130" s="385"/>
      <c r="AC130" s="385"/>
      <c r="AD130" s="385"/>
      <c r="AE130" s="385"/>
      <c r="AF130" s="385"/>
      <c r="AG130" s="385">
        <v>1</v>
      </c>
      <c r="AH130" s="385"/>
      <c r="AI130" s="385"/>
      <c r="AJ130" s="385">
        <v>1</v>
      </c>
      <c r="AK130" s="385"/>
      <c r="AL130" s="385"/>
      <c r="AM130" s="386">
        <v>2</v>
      </c>
    </row>
    <row r="131" spans="1:39" s="18" customFormat="1">
      <c r="A131" s="370"/>
      <c r="B131" s="366" t="s">
        <v>218</v>
      </c>
      <c r="C131" s="366" t="s">
        <v>218</v>
      </c>
      <c r="D131" s="367"/>
      <c r="E131" s="368"/>
      <c r="F131" s="368"/>
      <c r="G131" s="368"/>
      <c r="H131" s="368"/>
      <c r="I131" s="368"/>
      <c r="J131" s="368"/>
      <c r="K131" s="368"/>
      <c r="L131" s="368"/>
      <c r="M131" s="368"/>
      <c r="N131" s="368"/>
      <c r="O131" s="368"/>
      <c r="P131" s="368"/>
      <c r="Q131" s="368"/>
      <c r="R131" s="368"/>
      <c r="S131" s="368"/>
      <c r="T131" s="368"/>
      <c r="U131" s="368"/>
      <c r="V131" s="368"/>
      <c r="W131" s="368"/>
      <c r="X131" s="368"/>
      <c r="Y131" s="368"/>
      <c r="Z131" s="368"/>
      <c r="AA131" s="368"/>
      <c r="AB131" s="368"/>
      <c r="AC131" s="368"/>
      <c r="AD131" s="368"/>
      <c r="AE131" s="368"/>
      <c r="AF131" s="368"/>
      <c r="AG131" s="368">
        <v>1</v>
      </c>
      <c r="AH131" s="368"/>
      <c r="AI131" s="368"/>
      <c r="AJ131" s="368"/>
      <c r="AK131" s="368"/>
      <c r="AL131" s="368"/>
      <c r="AM131" s="369">
        <v>1</v>
      </c>
    </row>
    <row r="132" spans="1:39" s="18" customFormat="1">
      <c r="A132" s="370"/>
      <c r="B132" s="382" t="s">
        <v>775</v>
      </c>
      <c r="C132" s="383"/>
      <c r="D132" s="384"/>
      <c r="E132" s="385"/>
      <c r="F132" s="385"/>
      <c r="G132" s="385"/>
      <c r="H132" s="385"/>
      <c r="I132" s="385"/>
      <c r="J132" s="385"/>
      <c r="K132" s="385"/>
      <c r="L132" s="385"/>
      <c r="M132" s="385"/>
      <c r="N132" s="385"/>
      <c r="O132" s="385"/>
      <c r="P132" s="385"/>
      <c r="Q132" s="385"/>
      <c r="R132" s="385"/>
      <c r="S132" s="385"/>
      <c r="T132" s="385"/>
      <c r="U132" s="385"/>
      <c r="V132" s="385"/>
      <c r="W132" s="385"/>
      <c r="X132" s="385"/>
      <c r="Y132" s="385"/>
      <c r="Z132" s="385"/>
      <c r="AA132" s="385"/>
      <c r="AB132" s="385"/>
      <c r="AC132" s="385"/>
      <c r="AD132" s="385"/>
      <c r="AE132" s="385"/>
      <c r="AF132" s="385"/>
      <c r="AG132" s="385">
        <v>1</v>
      </c>
      <c r="AH132" s="385"/>
      <c r="AI132" s="385"/>
      <c r="AJ132" s="385"/>
      <c r="AK132" s="385"/>
      <c r="AL132" s="385"/>
      <c r="AM132" s="386">
        <v>1</v>
      </c>
    </row>
    <row r="133" spans="1:39" s="18" customFormat="1">
      <c r="A133" s="387" t="s">
        <v>776</v>
      </c>
      <c r="B133" s="388"/>
      <c r="C133" s="388"/>
      <c r="D133" s="389"/>
      <c r="E133" s="390"/>
      <c r="F133" s="390"/>
      <c r="G133" s="390"/>
      <c r="H133" s="390"/>
      <c r="I133" s="390"/>
      <c r="J133" s="390"/>
      <c r="K133" s="390">
        <v>1</v>
      </c>
      <c r="L133" s="390"/>
      <c r="M133" s="390"/>
      <c r="N133" s="390">
        <v>1</v>
      </c>
      <c r="O133" s="390"/>
      <c r="P133" s="390"/>
      <c r="Q133" s="390"/>
      <c r="R133" s="390"/>
      <c r="S133" s="390"/>
      <c r="T133" s="390"/>
      <c r="U133" s="390"/>
      <c r="V133" s="390"/>
      <c r="W133" s="390"/>
      <c r="X133" s="390"/>
      <c r="Y133" s="390"/>
      <c r="Z133" s="390"/>
      <c r="AA133" s="390"/>
      <c r="AB133" s="390"/>
      <c r="AC133" s="390"/>
      <c r="AD133" s="390">
        <v>1</v>
      </c>
      <c r="AE133" s="390"/>
      <c r="AF133" s="390"/>
      <c r="AG133" s="390">
        <v>3</v>
      </c>
      <c r="AH133" s="390">
        <v>1</v>
      </c>
      <c r="AI133" s="390">
        <v>1</v>
      </c>
      <c r="AJ133" s="390">
        <v>1</v>
      </c>
      <c r="AK133" s="390"/>
      <c r="AL133" s="390"/>
      <c r="AM133" s="391">
        <v>9</v>
      </c>
    </row>
    <row r="134" spans="1:39" s="18" customFormat="1">
      <c r="A134" s="366" t="s">
        <v>26</v>
      </c>
      <c r="B134" s="366" t="s">
        <v>239</v>
      </c>
      <c r="C134" s="366" t="s">
        <v>450</v>
      </c>
      <c r="D134" s="367"/>
      <c r="E134" s="368"/>
      <c r="F134" s="368"/>
      <c r="G134" s="368"/>
      <c r="H134" s="368"/>
      <c r="I134" s="368"/>
      <c r="J134" s="368"/>
      <c r="K134" s="368"/>
      <c r="L134" s="368"/>
      <c r="M134" s="368"/>
      <c r="N134" s="368"/>
      <c r="O134" s="368"/>
      <c r="P134" s="368"/>
      <c r="Q134" s="368"/>
      <c r="R134" s="368">
        <v>1</v>
      </c>
      <c r="S134" s="368"/>
      <c r="T134" s="368"/>
      <c r="U134" s="368"/>
      <c r="V134" s="368">
        <v>1</v>
      </c>
      <c r="W134" s="368"/>
      <c r="X134" s="368"/>
      <c r="Y134" s="368"/>
      <c r="Z134" s="368"/>
      <c r="AA134" s="368"/>
      <c r="AB134" s="368"/>
      <c r="AC134" s="368"/>
      <c r="AD134" s="368">
        <v>2</v>
      </c>
      <c r="AE134" s="368"/>
      <c r="AF134" s="368"/>
      <c r="AG134" s="368"/>
      <c r="AH134" s="368">
        <v>1</v>
      </c>
      <c r="AI134" s="368"/>
      <c r="AJ134" s="368"/>
      <c r="AK134" s="368"/>
      <c r="AL134" s="368"/>
      <c r="AM134" s="369">
        <v>5</v>
      </c>
    </row>
    <row r="135" spans="1:39" s="18" customFormat="1">
      <c r="A135" s="370"/>
      <c r="B135" s="370"/>
      <c r="C135" s="371" t="s">
        <v>239</v>
      </c>
      <c r="D135" s="372"/>
      <c r="E135" s="373"/>
      <c r="F135" s="373"/>
      <c r="G135" s="373"/>
      <c r="H135" s="373"/>
      <c r="I135" s="373"/>
      <c r="J135" s="373"/>
      <c r="K135" s="373"/>
      <c r="L135" s="373"/>
      <c r="M135" s="373"/>
      <c r="N135" s="373"/>
      <c r="O135" s="373"/>
      <c r="P135" s="373"/>
      <c r="Q135" s="373"/>
      <c r="R135" s="373"/>
      <c r="S135" s="373"/>
      <c r="T135" s="373"/>
      <c r="U135" s="373"/>
      <c r="V135" s="373"/>
      <c r="W135" s="373"/>
      <c r="X135" s="373"/>
      <c r="Y135" s="373"/>
      <c r="Z135" s="373"/>
      <c r="AA135" s="373"/>
      <c r="AB135" s="373"/>
      <c r="AC135" s="373"/>
      <c r="AD135" s="373"/>
      <c r="AE135" s="373"/>
      <c r="AF135" s="373"/>
      <c r="AG135" s="373"/>
      <c r="AH135" s="373"/>
      <c r="AI135" s="373"/>
      <c r="AJ135" s="373"/>
      <c r="AK135" s="373"/>
      <c r="AL135" s="373">
        <v>2</v>
      </c>
      <c r="AM135" s="374">
        <v>2</v>
      </c>
    </row>
    <row r="136" spans="1:39" s="18" customFormat="1">
      <c r="A136" s="370"/>
      <c r="B136" s="382" t="s">
        <v>777</v>
      </c>
      <c r="C136" s="383"/>
      <c r="D136" s="384"/>
      <c r="E136" s="385"/>
      <c r="F136" s="385"/>
      <c r="G136" s="385"/>
      <c r="H136" s="385"/>
      <c r="I136" s="385"/>
      <c r="J136" s="385"/>
      <c r="K136" s="385"/>
      <c r="L136" s="385"/>
      <c r="M136" s="385"/>
      <c r="N136" s="385"/>
      <c r="O136" s="385"/>
      <c r="P136" s="385"/>
      <c r="Q136" s="385"/>
      <c r="R136" s="385">
        <v>1</v>
      </c>
      <c r="S136" s="385"/>
      <c r="T136" s="385"/>
      <c r="U136" s="385"/>
      <c r="V136" s="385">
        <v>1</v>
      </c>
      <c r="W136" s="385"/>
      <c r="X136" s="385"/>
      <c r="Y136" s="385"/>
      <c r="Z136" s="385"/>
      <c r="AA136" s="385"/>
      <c r="AB136" s="385"/>
      <c r="AC136" s="385"/>
      <c r="AD136" s="385">
        <v>2</v>
      </c>
      <c r="AE136" s="385"/>
      <c r="AF136" s="385"/>
      <c r="AG136" s="385"/>
      <c r="AH136" s="385">
        <v>1</v>
      </c>
      <c r="AI136" s="385"/>
      <c r="AJ136" s="385"/>
      <c r="AK136" s="385"/>
      <c r="AL136" s="385">
        <v>2</v>
      </c>
      <c r="AM136" s="386">
        <v>7</v>
      </c>
    </row>
    <row r="137" spans="1:39" s="18" customFormat="1">
      <c r="A137" s="370"/>
      <c r="B137" s="366" t="s">
        <v>26</v>
      </c>
      <c r="C137" s="366" t="s">
        <v>405</v>
      </c>
      <c r="D137" s="367"/>
      <c r="E137" s="368"/>
      <c r="F137" s="368"/>
      <c r="G137" s="368"/>
      <c r="H137" s="368"/>
      <c r="I137" s="368"/>
      <c r="J137" s="368"/>
      <c r="K137" s="368">
        <v>1</v>
      </c>
      <c r="L137" s="368"/>
      <c r="M137" s="368"/>
      <c r="N137" s="368"/>
      <c r="O137" s="368"/>
      <c r="P137" s="368"/>
      <c r="Q137" s="368"/>
      <c r="R137" s="368"/>
      <c r="S137" s="368"/>
      <c r="T137" s="368"/>
      <c r="U137" s="368"/>
      <c r="V137" s="368"/>
      <c r="W137" s="368"/>
      <c r="X137" s="368"/>
      <c r="Y137" s="368"/>
      <c r="Z137" s="368"/>
      <c r="AA137" s="368"/>
      <c r="AB137" s="368"/>
      <c r="AC137" s="368"/>
      <c r="AD137" s="368"/>
      <c r="AE137" s="368"/>
      <c r="AF137" s="368"/>
      <c r="AG137" s="368"/>
      <c r="AH137" s="368"/>
      <c r="AI137" s="368"/>
      <c r="AJ137" s="368"/>
      <c r="AK137" s="368"/>
      <c r="AL137" s="368"/>
      <c r="AM137" s="369">
        <v>1</v>
      </c>
    </row>
    <row r="138" spans="1:39" s="18" customFormat="1">
      <c r="A138" s="370"/>
      <c r="B138" s="370"/>
      <c r="C138" s="371" t="s">
        <v>341</v>
      </c>
      <c r="D138" s="372"/>
      <c r="E138" s="373"/>
      <c r="F138" s="373"/>
      <c r="G138" s="373"/>
      <c r="H138" s="373"/>
      <c r="I138" s="373"/>
      <c r="J138" s="373"/>
      <c r="K138" s="373"/>
      <c r="L138" s="373"/>
      <c r="M138" s="373"/>
      <c r="N138" s="373"/>
      <c r="O138" s="373"/>
      <c r="P138" s="373"/>
      <c r="Q138" s="373"/>
      <c r="R138" s="373"/>
      <c r="S138" s="373"/>
      <c r="T138" s="373"/>
      <c r="U138" s="373"/>
      <c r="V138" s="373"/>
      <c r="W138" s="373">
        <v>1</v>
      </c>
      <c r="X138" s="373"/>
      <c r="Y138" s="373"/>
      <c r="Z138" s="373"/>
      <c r="AA138" s="373"/>
      <c r="AB138" s="373"/>
      <c r="AC138" s="373"/>
      <c r="AD138" s="373"/>
      <c r="AE138" s="373"/>
      <c r="AF138" s="373"/>
      <c r="AG138" s="373"/>
      <c r="AH138" s="373"/>
      <c r="AI138" s="373"/>
      <c r="AJ138" s="373"/>
      <c r="AK138" s="373"/>
      <c r="AL138" s="373"/>
      <c r="AM138" s="374">
        <v>1</v>
      </c>
    </row>
    <row r="139" spans="1:39" s="18" customFormat="1">
      <c r="A139" s="370"/>
      <c r="B139" s="370"/>
      <c r="C139" s="371" t="s">
        <v>488</v>
      </c>
      <c r="D139" s="372"/>
      <c r="E139" s="373"/>
      <c r="F139" s="373"/>
      <c r="G139" s="373"/>
      <c r="H139" s="373"/>
      <c r="I139" s="373"/>
      <c r="J139" s="373"/>
      <c r="K139" s="373"/>
      <c r="L139" s="373"/>
      <c r="M139" s="373"/>
      <c r="N139" s="373"/>
      <c r="O139" s="373"/>
      <c r="P139" s="373"/>
      <c r="Q139" s="373"/>
      <c r="R139" s="373"/>
      <c r="S139" s="373"/>
      <c r="T139" s="373"/>
      <c r="U139" s="373"/>
      <c r="V139" s="373"/>
      <c r="W139" s="373"/>
      <c r="X139" s="373"/>
      <c r="Y139" s="373"/>
      <c r="Z139" s="373"/>
      <c r="AA139" s="373"/>
      <c r="AB139" s="373">
        <v>1</v>
      </c>
      <c r="AC139" s="373"/>
      <c r="AD139" s="373"/>
      <c r="AE139" s="373"/>
      <c r="AF139" s="373"/>
      <c r="AG139" s="373"/>
      <c r="AH139" s="373"/>
      <c r="AI139" s="373"/>
      <c r="AJ139" s="373"/>
      <c r="AK139" s="373"/>
      <c r="AL139" s="373"/>
      <c r="AM139" s="374">
        <v>1</v>
      </c>
    </row>
    <row r="140" spans="1:39" s="18" customFormat="1">
      <c r="A140" s="370"/>
      <c r="B140" s="382" t="s">
        <v>778</v>
      </c>
      <c r="C140" s="383"/>
      <c r="D140" s="384"/>
      <c r="E140" s="385"/>
      <c r="F140" s="385"/>
      <c r="G140" s="385"/>
      <c r="H140" s="385"/>
      <c r="I140" s="385"/>
      <c r="J140" s="385"/>
      <c r="K140" s="385">
        <v>1</v>
      </c>
      <c r="L140" s="385"/>
      <c r="M140" s="385"/>
      <c r="N140" s="385"/>
      <c r="O140" s="385"/>
      <c r="P140" s="385"/>
      <c r="Q140" s="385"/>
      <c r="R140" s="385"/>
      <c r="S140" s="385"/>
      <c r="T140" s="385"/>
      <c r="U140" s="385"/>
      <c r="V140" s="385"/>
      <c r="W140" s="385">
        <v>1</v>
      </c>
      <c r="X140" s="385"/>
      <c r="Y140" s="385"/>
      <c r="Z140" s="385"/>
      <c r="AA140" s="385"/>
      <c r="AB140" s="385">
        <v>1</v>
      </c>
      <c r="AC140" s="385"/>
      <c r="AD140" s="385"/>
      <c r="AE140" s="385"/>
      <c r="AF140" s="385"/>
      <c r="AG140" s="385"/>
      <c r="AH140" s="385"/>
      <c r="AI140" s="385"/>
      <c r="AJ140" s="385"/>
      <c r="AK140" s="385"/>
      <c r="AL140" s="385"/>
      <c r="AM140" s="386">
        <v>3</v>
      </c>
    </row>
    <row r="141" spans="1:39" s="18" customFormat="1">
      <c r="A141" s="370"/>
      <c r="B141" s="366" t="s">
        <v>243</v>
      </c>
      <c r="C141" s="366" t="s">
        <v>243</v>
      </c>
      <c r="D141" s="367"/>
      <c r="E141" s="368"/>
      <c r="F141" s="368"/>
      <c r="G141" s="368"/>
      <c r="H141" s="368"/>
      <c r="I141" s="368"/>
      <c r="J141" s="368"/>
      <c r="K141" s="368"/>
      <c r="L141" s="368"/>
      <c r="M141" s="368"/>
      <c r="N141" s="368"/>
      <c r="O141" s="368"/>
      <c r="P141" s="368"/>
      <c r="Q141" s="368"/>
      <c r="R141" s="368"/>
      <c r="S141" s="368"/>
      <c r="T141" s="368"/>
      <c r="U141" s="368"/>
      <c r="V141" s="368"/>
      <c r="W141" s="368"/>
      <c r="X141" s="368"/>
      <c r="Y141" s="368"/>
      <c r="Z141" s="368"/>
      <c r="AA141" s="368"/>
      <c r="AB141" s="368"/>
      <c r="AC141" s="368"/>
      <c r="AD141" s="368"/>
      <c r="AE141" s="368"/>
      <c r="AF141" s="368"/>
      <c r="AG141" s="368">
        <v>1</v>
      </c>
      <c r="AH141" s="368"/>
      <c r="AI141" s="368"/>
      <c r="AJ141" s="368"/>
      <c r="AK141" s="368"/>
      <c r="AL141" s="368"/>
      <c r="AM141" s="369">
        <v>1</v>
      </c>
    </row>
    <row r="142" spans="1:39" s="18" customFormat="1">
      <c r="A142" s="370"/>
      <c r="B142" s="370"/>
      <c r="C142" s="371" t="s">
        <v>508</v>
      </c>
      <c r="D142" s="372"/>
      <c r="E142" s="373"/>
      <c r="F142" s="373"/>
      <c r="G142" s="373"/>
      <c r="H142" s="373"/>
      <c r="I142" s="373"/>
      <c r="J142" s="373"/>
      <c r="K142" s="373"/>
      <c r="L142" s="373"/>
      <c r="M142" s="373"/>
      <c r="N142" s="373"/>
      <c r="O142" s="373"/>
      <c r="P142" s="373"/>
      <c r="Q142" s="373"/>
      <c r="R142" s="373"/>
      <c r="S142" s="373"/>
      <c r="T142" s="373"/>
      <c r="U142" s="373"/>
      <c r="V142" s="373"/>
      <c r="W142" s="373"/>
      <c r="X142" s="373"/>
      <c r="Y142" s="373"/>
      <c r="Z142" s="373"/>
      <c r="AA142" s="373"/>
      <c r="AB142" s="373"/>
      <c r="AC142" s="373"/>
      <c r="AD142" s="373">
        <v>1</v>
      </c>
      <c r="AE142" s="373"/>
      <c r="AF142" s="373"/>
      <c r="AG142" s="373"/>
      <c r="AH142" s="373"/>
      <c r="AI142" s="373"/>
      <c r="AJ142" s="373"/>
      <c r="AK142" s="373"/>
      <c r="AL142" s="373"/>
      <c r="AM142" s="374">
        <v>1</v>
      </c>
    </row>
    <row r="143" spans="1:39" s="18" customFormat="1">
      <c r="A143" s="370"/>
      <c r="B143" s="382" t="s">
        <v>779</v>
      </c>
      <c r="C143" s="383"/>
      <c r="D143" s="384"/>
      <c r="E143" s="385"/>
      <c r="F143" s="385"/>
      <c r="G143" s="385"/>
      <c r="H143" s="385"/>
      <c r="I143" s="385"/>
      <c r="J143" s="385"/>
      <c r="K143" s="385"/>
      <c r="L143" s="385"/>
      <c r="M143" s="385"/>
      <c r="N143" s="385"/>
      <c r="O143" s="385"/>
      <c r="P143" s="385"/>
      <c r="Q143" s="385"/>
      <c r="R143" s="385"/>
      <c r="S143" s="385"/>
      <c r="T143" s="385"/>
      <c r="U143" s="385"/>
      <c r="V143" s="385"/>
      <c r="W143" s="385"/>
      <c r="X143" s="385"/>
      <c r="Y143" s="385"/>
      <c r="Z143" s="385"/>
      <c r="AA143" s="385"/>
      <c r="AB143" s="385"/>
      <c r="AC143" s="385"/>
      <c r="AD143" s="385">
        <v>1</v>
      </c>
      <c r="AE143" s="385"/>
      <c r="AF143" s="385"/>
      <c r="AG143" s="385">
        <v>1</v>
      </c>
      <c r="AH143" s="385"/>
      <c r="AI143" s="385"/>
      <c r="AJ143" s="385"/>
      <c r="AK143" s="385"/>
      <c r="AL143" s="385"/>
      <c r="AM143" s="386">
        <v>2</v>
      </c>
    </row>
    <row r="144" spans="1:39" s="18" customFormat="1">
      <c r="A144" s="370"/>
      <c r="B144" s="366" t="s">
        <v>238</v>
      </c>
      <c r="C144" s="366" t="s">
        <v>548</v>
      </c>
      <c r="D144" s="367"/>
      <c r="E144" s="368"/>
      <c r="F144" s="368"/>
      <c r="G144" s="368"/>
      <c r="H144" s="368"/>
      <c r="I144" s="368"/>
      <c r="J144" s="368"/>
      <c r="K144" s="368"/>
      <c r="L144" s="368"/>
      <c r="M144" s="368"/>
      <c r="N144" s="368"/>
      <c r="O144" s="368"/>
      <c r="P144" s="368"/>
      <c r="Q144" s="368"/>
      <c r="R144" s="368"/>
      <c r="S144" s="368"/>
      <c r="T144" s="368"/>
      <c r="U144" s="368"/>
      <c r="V144" s="368"/>
      <c r="W144" s="368"/>
      <c r="X144" s="368"/>
      <c r="Y144" s="368"/>
      <c r="Z144" s="368"/>
      <c r="AA144" s="368"/>
      <c r="AB144" s="368"/>
      <c r="AC144" s="368"/>
      <c r="AD144" s="368"/>
      <c r="AE144" s="368"/>
      <c r="AF144" s="368"/>
      <c r="AG144" s="368">
        <v>1</v>
      </c>
      <c r="AH144" s="368"/>
      <c r="AI144" s="368"/>
      <c r="AJ144" s="368"/>
      <c r="AK144" s="368"/>
      <c r="AL144" s="368"/>
      <c r="AM144" s="369">
        <v>1</v>
      </c>
    </row>
    <row r="145" spans="1:39" s="18" customFormat="1">
      <c r="A145" s="370"/>
      <c r="B145" s="370"/>
      <c r="C145" s="371" t="s">
        <v>474</v>
      </c>
      <c r="D145" s="372"/>
      <c r="E145" s="373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3">
        <v>1</v>
      </c>
      <c r="AA145" s="373"/>
      <c r="AB145" s="373"/>
      <c r="AC145" s="373"/>
      <c r="AD145" s="373"/>
      <c r="AE145" s="373"/>
      <c r="AF145" s="373"/>
      <c r="AG145" s="373"/>
      <c r="AH145" s="373"/>
      <c r="AI145" s="373"/>
      <c r="AJ145" s="373"/>
      <c r="AK145" s="373"/>
      <c r="AL145" s="373"/>
      <c r="AM145" s="374">
        <v>1</v>
      </c>
    </row>
    <row r="146" spans="1:39" s="18" customFormat="1">
      <c r="A146" s="370"/>
      <c r="B146" s="382" t="s">
        <v>780</v>
      </c>
      <c r="C146" s="383"/>
      <c r="D146" s="384"/>
      <c r="E146" s="385"/>
      <c r="F146" s="385"/>
      <c r="G146" s="385"/>
      <c r="H146" s="385"/>
      <c r="I146" s="385"/>
      <c r="J146" s="385"/>
      <c r="K146" s="385"/>
      <c r="L146" s="385"/>
      <c r="M146" s="385"/>
      <c r="N146" s="385"/>
      <c r="O146" s="385"/>
      <c r="P146" s="385"/>
      <c r="Q146" s="385"/>
      <c r="R146" s="385"/>
      <c r="S146" s="385"/>
      <c r="T146" s="385"/>
      <c r="U146" s="385"/>
      <c r="V146" s="385"/>
      <c r="W146" s="385"/>
      <c r="X146" s="385"/>
      <c r="Y146" s="385"/>
      <c r="Z146" s="385">
        <v>1</v>
      </c>
      <c r="AA146" s="385"/>
      <c r="AB146" s="385"/>
      <c r="AC146" s="385"/>
      <c r="AD146" s="385"/>
      <c r="AE146" s="385"/>
      <c r="AF146" s="385"/>
      <c r="AG146" s="385">
        <v>1</v>
      </c>
      <c r="AH146" s="385"/>
      <c r="AI146" s="385"/>
      <c r="AJ146" s="385"/>
      <c r="AK146" s="385"/>
      <c r="AL146" s="385"/>
      <c r="AM146" s="386">
        <v>2</v>
      </c>
    </row>
    <row r="147" spans="1:39" s="18" customFormat="1">
      <c r="A147" s="370"/>
      <c r="B147" s="366" t="s">
        <v>247</v>
      </c>
      <c r="C147" s="366" t="s">
        <v>476</v>
      </c>
      <c r="D147" s="367"/>
      <c r="E147" s="368"/>
      <c r="F147" s="368"/>
      <c r="G147" s="368"/>
      <c r="H147" s="368"/>
      <c r="I147" s="368"/>
      <c r="J147" s="368"/>
      <c r="K147" s="368"/>
      <c r="L147" s="368"/>
      <c r="M147" s="368"/>
      <c r="N147" s="368"/>
      <c r="O147" s="368"/>
      <c r="P147" s="368"/>
      <c r="Q147" s="368"/>
      <c r="R147" s="368"/>
      <c r="S147" s="368"/>
      <c r="T147" s="368"/>
      <c r="U147" s="368"/>
      <c r="V147" s="368"/>
      <c r="W147" s="368"/>
      <c r="X147" s="368"/>
      <c r="Y147" s="368"/>
      <c r="Z147" s="368">
        <v>1</v>
      </c>
      <c r="AA147" s="368">
        <v>1</v>
      </c>
      <c r="AB147" s="368"/>
      <c r="AC147" s="368"/>
      <c r="AD147" s="368"/>
      <c r="AE147" s="368"/>
      <c r="AF147" s="368"/>
      <c r="AG147" s="368"/>
      <c r="AH147" s="368"/>
      <c r="AI147" s="368"/>
      <c r="AJ147" s="368"/>
      <c r="AK147" s="368"/>
      <c r="AL147" s="368"/>
      <c r="AM147" s="369">
        <v>2</v>
      </c>
    </row>
    <row r="148" spans="1:39" s="18" customFormat="1">
      <c r="A148" s="370"/>
      <c r="B148" s="382" t="s">
        <v>781</v>
      </c>
      <c r="C148" s="383"/>
      <c r="D148" s="384"/>
      <c r="E148" s="385"/>
      <c r="F148" s="385"/>
      <c r="G148" s="385"/>
      <c r="H148" s="385"/>
      <c r="I148" s="385"/>
      <c r="J148" s="385"/>
      <c r="K148" s="385"/>
      <c r="L148" s="385"/>
      <c r="M148" s="385"/>
      <c r="N148" s="385"/>
      <c r="O148" s="385"/>
      <c r="P148" s="385"/>
      <c r="Q148" s="385"/>
      <c r="R148" s="385"/>
      <c r="S148" s="385"/>
      <c r="T148" s="385"/>
      <c r="U148" s="385"/>
      <c r="V148" s="385"/>
      <c r="W148" s="385"/>
      <c r="X148" s="385"/>
      <c r="Y148" s="385"/>
      <c r="Z148" s="385">
        <v>1</v>
      </c>
      <c r="AA148" s="385">
        <v>1</v>
      </c>
      <c r="AB148" s="385"/>
      <c r="AC148" s="385"/>
      <c r="AD148" s="385"/>
      <c r="AE148" s="385"/>
      <c r="AF148" s="385"/>
      <c r="AG148" s="385"/>
      <c r="AH148" s="385"/>
      <c r="AI148" s="385"/>
      <c r="AJ148" s="385"/>
      <c r="AK148" s="385"/>
      <c r="AL148" s="385"/>
      <c r="AM148" s="386">
        <v>2</v>
      </c>
    </row>
    <row r="149" spans="1:39" s="18" customFormat="1">
      <c r="A149" s="370"/>
      <c r="B149" s="366" t="s">
        <v>240</v>
      </c>
      <c r="C149" s="366" t="s">
        <v>504</v>
      </c>
      <c r="D149" s="367"/>
      <c r="E149" s="368"/>
      <c r="F149" s="368"/>
      <c r="G149" s="368"/>
      <c r="H149" s="368"/>
      <c r="I149" s="368"/>
      <c r="J149" s="368"/>
      <c r="K149" s="368"/>
      <c r="L149" s="368"/>
      <c r="M149" s="368"/>
      <c r="N149" s="368"/>
      <c r="O149" s="368"/>
      <c r="P149" s="368"/>
      <c r="Q149" s="368"/>
      <c r="R149" s="368"/>
      <c r="S149" s="368"/>
      <c r="T149" s="368"/>
      <c r="U149" s="368"/>
      <c r="V149" s="368"/>
      <c r="W149" s="368"/>
      <c r="X149" s="368"/>
      <c r="Y149" s="368"/>
      <c r="Z149" s="368"/>
      <c r="AA149" s="368"/>
      <c r="AB149" s="368"/>
      <c r="AC149" s="368"/>
      <c r="AD149" s="368"/>
      <c r="AE149" s="368"/>
      <c r="AF149" s="368"/>
      <c r="AG149" s="368"/>
      <c r="AH149" s="368"/>
      <c r="AI149" s="368"/>
      <c r="AJ149" s="368"/>
      <c r="AK149" s="368"/>
      <c r="AL149" s="368">
        <v>1</v>
      </c>
      <c r="AM149" s="369">
        <v>1</v>
      </c>
    </row>
    <row r="150" spans="1:39" s="18" customFormat="1">
      <c r="A150" s="370"/>
      <c r="B150" s="382" t="s">
        <v>782</v>
      </c>
      <c r="C150" s="383"/>
      <c r="D150" s="384"/>
      <c r="E150" s="385"/>
      <c r="F150" s="385"/>
      <c r="G150" s="385"/>
      <c r="H150" s="385"/>
      <c r="I150" s="385"/>
      <c r="J150" s="385"/>
      <c r="K150" s="385"/>
      <c r="L150" s="385"/>
      <c r="M150" s="385"/>
      <c r="N150" s="385"/>
      <c r="O150" s="385"/>
      <c r="P150" s="385"/>
      <c r="Q150" s="385"/>
      <c r="R150" s="385"/>
      <c r="S150" s="385"/>
      <c r="T150" s="385"/>
      <c r="U150" s="385"/>
      <c r="V150" s="385"/>
      <c r="W150" s="385"/>
      <c r="X150" s="385"/>
      <c r="Y150" s="385"/>
      <c r="Z150" s="385"/>
      <c r="AA150" s="385"/>
      <c r="AB150" s="385"/>
      <c r="AC150" s="385"/>
      <c r="AD150" s="385"/>
      <c r="AE150" s="385"/>
      <c r="AF150" s="385"/>
      <c r="AG150" s="385"/>
      <c r="AH150" s="385"/>
      <c r="AI150" s="385"/>
      <c r="AJ150" s="385"/>
      <c r="AK150" s="385"/>
      <c r="AL150" s="385">
        <v>1</v>
      </c>
      <c r="AM150" s="386">
        <v>1</v>
      </c>
    </row>
    <row r="151" spans="1:39" s="18" customFormat="1">
      <c r="A151" s="370"/>
      <c r="B151" s="366" t="s">
        <v>244</v>
      </c>
      <c r="C151" s="366" t="s">
        <v>244</v>
      </c>
      <c r="D151" s="367"/>
      <c r="E151" s="368"/>
      <c r="F151" s="368"/>
      <c r="G151" s="368"/>
      <c r="H151" s="368"/>
      <c r="I151" s="368"/>
      <c r="J151" s="368"/>
      <c r="K151" s="368"/>
      <c r="L151" s="368"/>
      <c r="M151" s="368"/>
      <c r="N151" s="368"/>
      <c r="O151" s="368"/>
      <c r="P151" s="368"/>
      <c r="Q151" s="368"/>
      <c r="R151" s="368"/>
      <c r="S151" s="368"/>
      <c r="T151" s="368"/>
      <c r="U151" s="368"/>
      <c r="V151" s="368"/>
      <c r="W151" s="368"/>
      <c r="X151" s="368"/>
      <c r="Y151" s="368"/>
      <c r="Z151" s="368"/>
      <c r="AA151" s="368"/>
      <c r="AB151" s="368"/>
      <c r="AC151" s="368"/>
      <c r="AD151" s="368"/>
      <c r="AE151" s="368">
        <v>1</v>
      </c>
      <c r="AF151" s="368"/>
      <c r="AG151" s="368"/>
      <c r="AH151" s="368"/>
      <c r="AI151" s="368"/>
      <c r="AJ151" s="368"/>
      <c r="AK151" s="368"/>
      <c r="AL151" s="368"/>
      <c r="AM151" s="369">
        <v>1</v>
      </c>
    </row>
    <row r="152" spans="1:39" s="18" customFormat="1">
      <c r="A152" s="370"/>
      <c r="B152" s="382" t="s">
        <v>783</v>
      </c>
      <c r="C152" s="383"/>
      <c r="D152" s="384"/>
      <c r="E152" s="385"/>
      <c r="F152" s="385"/>
      <c r="G152" s="385"/>
      <c r="H152" s="385"/>
      <c r="I152" s="385"/>
      <c r="J152" s="385"/>
      <c r="K152" s="385"/>
      <c r="L152" s="385"/>
      <c r="M152" s="385"/>
      <c r="N152" s="385"/>
      <c r="O152" s="385"/>
      <c r="P152" s="385"/>
      <c r="Q152" s="385"/>
      <c r="R152" s="385"/>
      <c r="S152" s="385"/>
      <c r="T152" s="385"/>
      <c r="U152" s="385"/>
      <c r="V152" s="385"/>
      <c r="W152" s="385"/>
      <c r="X152" s="385"/>
      <c r="Y152" s="385"/>
      <c r="Z152" s="385"/>
      <c r="AA152" s="385"/>
      <c r="AB152" s="385"/>
      <c r="AC152" s="385"/>
      <c r="AD152" s="385"/>
      <c r="AE152" s="385">
        <v>1</v>
      </c>
      <c r="AF152" s="385"/>
      <c r="AG152" s="385"/>
      <c r="AH152" s="385"/>
      <c r="AI152" s="385"/>
      <c r="AJ152" s="385"/>
      <c r="AK152" s="385"/>
      <c r="AL152" s="385"/>
      <c r="AM152" s="386">
        <v>1</v>
      </c>
    </row>
    <row r="153" spans="1:39" s="18" customFormat="1">
      <c r="A153" s="387" t="s">
        <v>778</v>
      </c>
      <c r="B153" s="388"/>
      <c r="C153" s="388"/>
      <c r="D153" s="389"/>
      <c r="E153" s="390"/>
      <c r="F153" s="390"/>
      <c r="G153" s="390"/>
      <c r="H153" s="390"/>
      <c r="I153" s="390"/>
      <c r="J153" s="390"/>
      <c r="K153" s="390">
        <v>1</v>
      </c>
      <c r="L153" s="390"/>
      <c r="M153" s="390"/>
      <c r="N153" s="390"/>
      <c r="O153" s="390"/>
      <c r="P153" s="390"/>
      <c r="Q153" s="390"/>
      <c r="R153" s="390">
        <v>1</v>
      </c>
      <c r="S153" s="390"/>
      <c r="T153" s="390"/>
      <c r="U153" s="390"/>
      <c r="V153" s="390">
        <v>1</v>
      </c>
      <c r="W153" s="390">
        <v>1</v>
      </c>
      <c r="X153" s="390"/>
      <c r="Y153" s="390"/>
      <c r="Z153" s="390">
        <v>2</v>
      </c>
      <c r="AA153" s="390">
        <v>1</v>
      </c>
      <c r="AB153" s="390">
        <v>1</v>
      </c>
      <c r="AC153" s="390"/>
      <c r="AD153" s="390">
        <v>3</v>
      </c>
      <c r="AE153" s="390">
        <v>1</v>
      </c>
      <c r="AF153" s="390"/>
      <c r="AG153" s="390">
        <v>2</v>
      </c>
      <c r="AH153" s="390">
        <v>1</v>
      </c>
      <c r="AI153" s="390"/>
      <c r="AJ153" s="390"/>
      <c r="AK153" s="390"/>
      <c r="AL153" s="390">
        <v>3</v>
      </c>
      <c r="AM153" s="391">
        <v>18</v>
      </c>
    </row>
    <row r="154" spans="1:39" s="18" customFormat="1">
      <c r="A154" s="366" t="s">
        <v>34</v>
      </c>
      <c r="B154" s="366" t="s">
        <v>262</v>
      </c>
      <c r="C154" s="366" t="s">
        <v>262</v>
      </c>
      <c r="D154" s="367"/>
      <c r="E154" s="368"/>
      <c r="F154" s="368"/>
      <c r="G154" s="368"/>
      <c r="H154" s="368"/>
      <c r="I154" s="368"/>
      <c r="J154" s="368"/>
      <c r="K154" s="368"/>
      <c r="L154" s="368"/>
      <c r="M154" s="368"/>
      <c r="N154" s="368"/>
      <c r="O154" s="368"/>
      <c r="P154" s="368"/>
      <c r="Q154" s="368"/>
      <c r="R154" s="368"/>
      <c r="S154" s="368"/>
      <c r="T154" s="368"/>
      <c r="U154" s="368"/>
      <c r="V154" s="368"/>
      <c r="W154" s="368"/>
      <c r="X154" s="368"/>
      <c r="Y154" s="368"/>
      <c r="Z154" s="368"/>
      <c r="AA154" s="368"/>
      <c r="AB154" s="368"/>
      <c r="AC154" s="368"/>
      <c r="AD154" s="368"/>
      <c r="AE154" s="368"/>
      <c r="AF154" s="368"/>
      <c r="AG154" s="368"/>
      <c r="AH154" s="368"/>
      <c r="AI154" s="368">
        <v>2</v>
      </c>
      <c r="AJ154" s="368">
        <v>1</v>
      </c>
      <c r="AK154" s="368">
        <v>1</v>
      </c>
      <c r="AL154" s="368"/>
      <c r="AM154" s="369">
        <v>4</v>
      </c>
    </row>
    <row r="155" spans="1:39" s="18" customFormat="1">
      <c r="A155" s="370"/>
      <c r="B155" s="370"/>
      <c r="C155" s="371" t="s">
        <v>535</v>
      </c>
      <c r="D155" s="372"/>
      <c r="E155" s="373"/>
      <c r="F155" s="373"/>
      <c r="G155" s="373"/>
      <c r="H155" s="373"/>
      <c r="I155" s="373"/>
      <c r="J155" s="373"/>
      <c r="K155" s="373"/>
      <c r="L155" s="373"/>
      <c r="M155" s="373"/>
      <c r="N155" s="373"/>
      <c r="O155" s="373"/>
      <c r="P155" s="373"/>
      <c r="Q155" s="373"/>
      <c r="R155" s="373"/>
      <c r="S155" s="373"/>
      <c r="T155" s="373"/>
      <c r="U155" s="373"/>
      <c r="V155" s="373"/>
      <c r="W155" s="373"/>
      <c r="X155" s="373"/>
      <c r="Y155" s="373"/>
      <c r="Z155" s="373"/>
      <c r="AA155" s="373"/>
      <c r="AB155" s="373"/>
      <c r="AC155" s="373"/>
      <c r="AD155" s="373"/>
      <c r="AE155" s="373"/>
      <c r="AF155" s="373">
        <v>1</v>
      </c>
      <c r="AG155" s="373"/>
      <c r="AH155" s="373"/>
      <c r="AI155" s="373"/>
      <c r="AJ155" s="373"/>
      <c r="AK155" s="373"/>
      <c r="AL155" s="373"/>
      <c r="AM155" s="374">
        <v>1</v>
      </c>
    </row>
    <row r="156" spans="1:39" s="18" customFormat="1">
      <c r="A156" s="370"/>
      <c r="B156" s="370"/>
      <c r="C156" s="371" t="s">
        <v>541</v>
      </c>
      <c r="D156" s="372"/>
      <c r="E156" s="373"/>
      <c r="F156" s="373"/>
      <c r="G156" s="373"/>
      <c r="H156" s="373"/>
      <c r="I156" s="373"/>
      <c r="J156" s="373"/>
      <c r="K156" s="373"/>
      <c r="L156" s="373"/>
      <c r="M156" s="373"/>
      <c r="N156" s="373"/>
      <c r="O156" s="373"/>
      <c r="P156" s="373"/>
      <c r="Q156" s="373"/>
      <c r="R156" s="373"/>
      <c r="S156" s="373"/>
      <c r="T156" s="373"/>
      <c r="U156" s="373"/>
      <c r="V156" s="373"/>
      <c r="W156" s="373"/>
      <c r="X156" s="373"/>
      <c r="Y156" s="373"/>
      <c r="Z156" s="373"/>
      <c r="AA156" s="373"/>
      <c r="AB156" s="373"/>
      <c r="AC156" s="373"/>
      <c r="AD156" s="373">
        <v>1</v>
      </c>
      <c r="AE156" s="373"/>
      <c r="AF156" s="373">
        <v>1</v>
      </c>
      <c r="AG156" s="373"/>
      <c r="AH156" s="373"/>
      <c r="AI156" s="373"/>
      <c r="AJ156" s="373">
        <v>1</v>
      </c>
      <c r="AK156" s="373"/>
      <c r="AL156" s="373"/>
      <c r="AM156" s="374">
        <v>3</v>
      </c>
    </row>
    <row r="157" spans="1:39" s="18" customFormat="1">
      <c r="A157" s="370"/>
      <c r="B157" s="370"/>
      <c r="C157" s="371" t="s">
        <v>495</v>
      </c>
      <c r="D157" s="372"/>
      <c r="E157" s="37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3"/>
      <c r="Q157" s="373"/>
      <c r="R157" s="373"/>
      <c r="S157" s="373"/>
      <c r="T157" s="373"/>
      <c r="U157" s="373"/>
      <c r="V157" s="373"/>
      <c r="W157" s="373"/>
      <c r="X157" s="373"/>
      <c r="Y157" s="373"/>
      <c r="Z157" s="373"/>
      <c r="AA157" s="373"/>
      <c r="AB157" s="373">
        <v>1</v>
      </c>
      <c r="AC157" s="373">
        <v>3</v>
      </c>
      <c r="AD157" s="373">
        <v>1</v>
      </c>
      <c r="AE157" s="373"/>
      <c r="AF157" s="373">
        <v>1</v>
      </c>
      <c r="AG157" s="373"/>
      <c r="AH157" s="373"/>
      <c r="AI157" s="373"/>
      <c r="AJ157" s="373">
        <v>1</v>
      </c>
      <c r="AK157" s="373">
        <v>1</v>
      </c>
      <c r="AL157" s="373"/>
      <c r="AM157" s="374">
        <v>8</v>
      </c>
    </row>
    <row r="158" spans="1:39" s="18" customFormat="1">
      <c r="A158" s="370"/>
      <c r="B158" s="370"/>
      <c r="C158" s="371" t="s">
        <v>273</v>
      </c>
      <c r="D158" s="372"/>
      <c r="E158" s="373"/>
      <c r="F158" s="373"/>
      <c r="G158" s="373"/>
      <c r="H158" s="373"/>
      <c r="I158" s="373"/>
      <c r="J158" s="373"/>
      <c r="K158" s="373"/>
      <c r="L158" s="373"/>
      <c r="M158" s="373"/>
      <c r="N158" s="373"/>
      <c r="O158" s="373"/>
      <c r="P158" s="373"/>
      <c r="Q158" s="373"/>
      <c r="R158" s="373"/>
      <c r="S158" s="373"/>
      <c r="T158" s="373"/>
      <c r="U158" s="373"/>
      <c r="V158" s="373"/>
      <c r="W158" s="373"/>
      <c r="X158" s="373"/>
      <c r="Y158" s="373"/>
      <c r="Z158" s="373"/>
      <c r="AA158" s="373"/>
      <c r="AB158" s="373"/>
      <c r="AC158" s="373"/>
      <c r="AD158" s="373"/>
      <c r="AE158" s="373"/>
      <c r="AF158" s="373"/>
      <c r="AG158" s="373">
        <v>1</v>
      </c>
      <c r="AH158" s="373"/>
      <c r="AI158" s="373"/>
      <c r="AJ158" s="373"/>
      <c r="AK158" s="373"/>
      <c r="AL158" s="373"/>
      <c r="AM158" s="374">
        <v>1</v>
      </c>
    </row>
    <row r="159" spans="1:39" s="18" customFormat="1">
      <c r="A159" s="370"/>
      <c r="B159" s="370"/>
      <c r="C159" s="371" t="s">
        <v>458</v>
      </c>
      <c r="D159" s="372"/>
      <c r="E159" s="373"/>
      <c r="F159" s="373"/>
      <c r="G159" s="373"/>
      <c r="H159" s="373"/>
      <c r="I159" s="373"/>
      <c r="J159" s="373"/>
      <c r="K159" s="373"/>
      <c r="L159" s="373"/>
      <c r="M159" s="373"/>
      <c r="N159" s="373"/>
      <c r="O159" s="373"/>
      <c r="P159" s="373"/>
      <c r="Q159" s="373"/>
      <c r="R159" s="373"/>
      <c r="S159" s="373"/>
      <c r="T159" s="373"/>
      <c r="U159" s="373">
        <v>1</v>
      </c>
      <c r="V159" s="373"/>
      <c r="W159" s="373"/>
      <c r="X159" s="373"/>
      <c r="Y159" s="373"/>
      <c r="Z159" s="373"/>
      <c r="AA159" s="373"/>
      <c r="AB159" s="373"/>
      <c r="AC159" s="373"/>
      <c r="AD159" s="373"/>
      <c r="AE159" s="373"/>
      <c r="AF159" s="373"/>
      <c r="AG159" s="373"/>
      <c r="AH159" s="373"/>
      <c r="AI159" s="373"/>
      <c r="AJ159" s="373"/>
      <c r="AK159" s="373"/>
      <c r="AL159" s="373"/>
      <c r="AM159" s="374">
        <v>1</v>
      </c>
    </row>
    <row r="160" spans="1:39" s="18" customFormat="1">
      <c r="A160" s="370"/>
      <c r="B160" s="370"/>
      <c r="C160" s="371" t="s">
        <v>267</v>
      </c>
      <c r="D160" s="372"/>
      <c r="E160" s="373">
        <v>1</v>
      </c>
      <c r="F160" s="373"/>
      <c r="G160" s="373"/>
      <c r="H160" s="373"/>
      <c r="I160" s="373"/>
      <c r="J160" s="373"/>
      <c r="K160" s="373"/>
      <c r="L160" s="373"/>
      <c r="M160" s="373"/>
      <c r="N160" s="373"/>
      <c r="O160" s="373"/>
      <c r="P160" s="373"/>
      <c r="Q160" s="373"/>
      <c r="R160" s="373"/>
      <c r="S160" s="373"/>
      <c r="T160" s="373"/>
      <c r="U160" s="373"/>
      <c r="V160" s="373"/>
      <c r="W160" s="373"/>
      <c r="X160" s="373"/>
      <c r="Y160" s="373"/>
      <c r="Z160" s="373"/>
      <c r="AA160" s="373"/>
      <c r="AB160" s="373"/>
      <c r="AC160" s="373"/>
      <c r="AD160" s="373"/>
      <c r="AE160" s="373"/>
      <c r="AF160" s="373"/>
      <c r="AG160" s="373"/>
      <c r="AH160" s="373"/>
      <c r="AI160" s="373"/>
      <c r="AJ160" s="373"/>
      <c r="AK160" s="373"/>
      <c r="AL160" s="373"/>
      <c r="AM160" s="374">
        <v>1</v>
      </c>
    </row>
    <row r="161" spans="1:39" s="18" customFormat="1">
      <c r="A161" s="370"/>
      <c r="B161" s="382" t="s">
        <v>784</v>
      </c>
      <c r="C161" s="383"/>
      <c r="D161" s="384"/>
      <c r="E161" s="385">
        <v>1</v>
      </c>
      <c r="F161" s="385"/>
      <c r="G161" s="385"/>
      <c r="H161" s="385"/>
      <c r="I161" s="385"/>
      <c r="J161" s="385"/>
      <c r="K161" s="385"/>
      <c r="L161" s="385"/>
      <c r="M161" s="385"/>
      <c r="N161" s="385"/>
      <c r="O161" s="385"/>
      <c r="P161" s="385"/>
      <c r="Q161" s="385"/>
      <c r="R161" s="385"/>
      <c r="S161" s="385"/>
      <c r="T161" s="385"/>
      <c r="U161" s="385">
        <v>1</v>
      </c>
      <c r="V161" s="385"/>
      <c r="W161" s="385"/>
      <c r="X161" s="385"/>
      <c r="Y161" s="385"/>
      <c r="Z161" s="385"/>
      <c r="AA161" s="385"/>
      <c r="AB161" s="385">
        <v>1</v>
      </c>
      <c r="AC161" s="385">
        <v>3</v>
      </c>
      <c r="AD161" s="385">
        <v>2</v>
      </c>
      <c r="AE161" s="385"/>
      <c r="AF161" s="385">
        <v>3</v>
      </c>
      <c r="AG161" s="385">
        <v>1</v>
      </c>
      <c r="AH161" s="385"/>
      <c r="AI161" s="385">
        <v>2</v>
      </c>
      <c r="AJ161" s="385">
        <v>3</v>
      </c>
      <c r="AK161" s="385">
        <v>2</v>
      </c>
      <c r="AL161" s="385"/>
      <c r="AM161" s="386">
        <v>19</v>
      </c>
    </row>
    <row r="162" spans="1:39" s="18" customFormat="1">
      <c r="A162" s="370"/>
      <c r="B162" s="366" t="s">
        <v>259</v>
      </c>
      <c r="C162" s="366" t="s">
        <v>702</v>
      </c>
      <c r="D162" s="367"/>
      <c r="E162" s="368"/>
      <c r="F162" s="368"/>
      <c r="G162" s="368"/>
      <c r="H162" s="368"/>
      <c r="I162" s="368"/>
      <c r="J162" s="368"/>
      <c r="K162" s="368"/>
      <c r="L162" s="368"/>
      <c r="M162" s="368"/>
      <c r="N162" s="368"/>
      <c r="O162" s="368"/>
      <c r="P162" s="368"/>
      <c r="Q162" s="368"/>
      <c r="R162" s="368"/>
      <c r="S162" s="368"/>
      <c r="T162" s="368"/>
      <c r="U162" s="368"/>
      <c r="V162" s="368"/>
      <c r="W162" s="368"/>
      <c r="X162" s="368"/>
      <c r="Y162" s="368"/>
      <c r="Z162" s="368"/>
      <c r="AA162" s="368"/>
      <c r="AB162" s="368"/>
      <c r="AC162" s="368"/>
      <c r="AD162" s="368"/>
      <c r="AE162" s="368"/>
      <c r="AF162" s="368"/>
      <c r="AG162" s="368"/>
      <c r="AH162" s="368"/>
      <c r="AI162" s="368">
        <v>1</v>
      </c>
      <c r="AJ162" s="368"/>
      <c r="AK162" s="368"/>
      <c r="AL162" s="368"/>
      <c r="AM162" s="369">
        <v>1</v>
      </c>
    </row>
    <row r="163" spans="1:39" s="18" customFormat="1">
      <c r="A163" s="370"/>
      <c r="B163" s="370"/>
      <c r="C163" s="371" t="s">
        <v>259</v>
      </c>
      <c r="D163" s="372"/>
      <c r="E163" s="373"/>
      <c r="F163" s="373"/>
      <c r="G163" s="373"/>
      <c r="H163" s="373"/>
      <c r="I163" s="373"/>
      <c r="J163" s="373"/>
      <c r="K163" s="373"/>
      <c r="L163" s="373"/>
      <c r="M163" s="373"/>
      <c r="N163" s="373"/>
      <c r="O163" s="373"/>
      <c r="P163" s="373"/>
      <c r="Q163" s="373"/>
      <c r="R163" s="373"/>
      <c r="S163" s="373"/>
      <c r="T163" s="373"/>
      <c r="U163" s="373"/>
      <c r="V163" s="373"/>
      <c r="W163" s="373"/>
      <c r="X163" s="373"/>
      <c r="Y163" s="373"/>
      <c r="Z163" s="373"/>
      <c r="AA163" s="373"/>
      <c r="AB163" s="373"/>
      <c r="AC163" s="373"/>
      <c r="AD163" s="373"/>
      <c r="AE163" s="373"/>
      <c r="AF163" s="373">
        <v>1</v>
      </c>
      <c r="AG163" s="373"/>
      <c r="AH163" s="373"/>
      <c r="AI163" s="373"/>
      <c r="AJ163" s="373"/>
      <c r="AK163" s="373"/>
      <c r="AL163" s="373"/>
      <c r="AM163" s="374">
        <v>1</v>
      </c>
    </row>
    <row r="164" spans="1:39" s="18" customFormat="1">
      <c r="A164" s="370"/>
      <c r="B164" s="370"/>
      <c r="C164" s="371" t="s">
        <v>455</v>
      </c>
      <c r="D164" s="372"/>
      <c r="E164" s="373"/>
      <c r="F164" s="373"/>
      <c r="G164" s="373"/>
      <c r="H164" s="373"/>
      <c r="I164" s="373"/>
      <c r="J164" s="373"/>
      <c r="K164" s="373"/>
      <c r="L164" s="373"/>
      <c r="M164" s="373"/>
      <c r="N164" s="373"/>
      <c r="O164" s="373"/>
      <c r="P164" s="373"/>
      <c r="Q164" s="373"/>
      <c r="R164" s="373">
        <v>1</v>
      </c>
      <c r="S164" s="373"/>
      <c r="T164" s="373"/>
      <c r="U164" s="373"/>
      <c r="V164" s="373"/>
      <c r="W164" s="373"/>
      <c r="X164" s="373"/>
      <c r="Y164" s="373"/>
      <c r="Z164" s="373"/>
      <c r="AA164" s="373"/>
      <c r="AB164" s="373"/>
      <c r="AC164" s="373"/>
      <c r="AD164" s="373"/>
      <c r="AE164" s="373"/>
      <c r="AF164" s="373"/>
      <c r="AG164" s="373"/>
      <c r="AH164" s="373"/>
      <c r="AI164" s="373"/>
      <c r="AJ164" s="373"/>
      <c r="AK164" s="373"/>
      <c r="AL164" s="373"/>
      <c r="AM164" s="374">
        <v>1</v>
      </c>
    </row>
    <row r="165" spans="1:39" s="18" customFormat="1">
      <c r="A165" s="370"/>
      <c r="B165" s="370"/>
      <c r="C165" s="371" t="s">
        <v>452</v>
      </c>
      <c r="D165" s="372"/>
      <c r="E165" s="373"/>
      <c r="F165" s="373"/>
      <c r="G165" s="373"/>
      <c r="H165" s="373"/>
      <c r="I165" s="373"/>
      <c r="J165" s="373"/>
      <c r="K165" s="373"/>
      <c r="L165" s="373"/>
      <c r="M165" s="373"/>
      <c r="N165" s="373"/>
      <c r="O165" s="373"/>
      <c r="P165" s="373"/>
      <c r="Q165" s="373"/>
      <c r="R165" s="373"/>
      <c r="S165" s="373"/>
      <c r="T165" s="373"/>
      <c r="U165" s="373"/>
      <c r="V165" s="373"/>
      <c r="W165" s="373"/>
      <c r="X165" s="373"/>
      <c r="Y165" s="373"/>
      <c r="Z165" s="373"/>
      <c r="AA165" s="373"/>
      <c r="AB165" s="373"/>
      <c r="AC165" s="373"/>
      <c r="AD165" s="373"/>
      <c r="AE165" s="373">
        <v>1</v>
      </c>
      <c r="AF165" s="373">
        <v>2</v>
      </c>
      <c r="AG165" s="373">
        <v>2</v>
      </c>
      <c r="AH165" s="373">
        <v>2</v>
      </c>
      <c r="AI165" s="373">
        <v>1</v>
      </c>
      <c r="AJ165" s="373">
        <v>3</v>
      </c>
      <c r="AK165" s="373"/>
      <c r="AL165" s="373"/>
      <c r="AM165" s="374">
        <v>11</v>
      </c>
    </row>
    <row r="166" spans="1:39" s="18" customFormat="1">
      <c r="A166" s="370"/>
      <c r="B166" s="382" t="s">
        <v>785</v>
      </c>
      <c r="C166" s="383"/>
      <c r="D166" s="384"/>
      <c r="E166" s="385"/>
      <c r="F166" s="385"/>
      <c r="G166" s="385"/>
      <c r="H166" s="385"/>
      <c r="I166" s="385"/>
      <c r="J166" s="385"/>
      <c r="K166" s="385"/>
      <c r="L166" s="385"/>
      <c r="M166" s="385"/>
      <c r="N166" s="385"/>
      <c r="O166" s="385"/>
      <c r="P166" s="385"/>
      <c r="Q166" s="385"/>
      <c r="R166" s="385">
        <v>1</v>
      </c>
      <c r="S166" s="385"/>
      <c r="T166" s="385"/>
      <c r="U166" s="385"/>
      <c r="V166" s="385"/>
      <c r="W166" s="385"/>
      <c r="X166" s="385"/>
      <c r="Y166" s="385"/>
      <c r="Z166" s="385"/>
      <c r="AA166" s="385"/>
      <c r="AB166" s="385"/>
      <c r="AC166" s="385"/>
      <c r="AD166" s="385"/>
      <c r="AE166" s="385">
        <v>1</v>
      </c>
      <c r="AF166" s="385">
        <v>3</v>
      </c>
      <c r="AG166" s="385">
        <v>2</v>
      </c>
      <c r="AH166" s="385">
        <v>2</v>
      </c>
      <c r="AI166" s="385">
        <v>2</v>
      </c>
      <c r="AJ166" s="385">
        <v>3</v>
      </c>
      <c r="AK166" s="385"/>
      <c r="AL166" s="385"/>
      <c r="AM166" s="386">
        <v>14</v>
      </c>
    </row>
    <row r="167" spans="1:39" s="18" customFormat="1">
      <c r="A167" s="370"/>
      <c r="B167" s="366" t="s">
        <v>257</v>
      </c>
      <c r="C167" s="366" t="s">
        <v>538</v>
      </c>
      <c r="D167" s="367"/>
      <c r="E167" s="368"/>
      <c r="F167" s="368"/>
      <c r="G167" s="368"/>
      <c r="H167" s="368"/>
      <c r="I167" s="368"/>
      <c r="J167" s="368"/>
      <c r="K167" s="368"/>
      <c r="L167" s="368"/>
      <c r="M167" s="368"/>
      <c r="N167" s="368"/>
      <c r="O167" s="368"/>
      <c r="P167" s="368"/>
      <c r="Q167" s="368"/>
      <c r="R167" s="368"/>
      <c r="S167" s="368"/>
      <c r="T167" s="368"/>
      <c r="U167" s="368"/>
      <c r="V167" s="368"/>
      <c r="W167" s="368"/>
      <c r="X167" s="368"/>
      <c r="Y167" s="368"/>
      <c r="Z167" s="368"/>
      <c r="AA167" s="368"/>
      <c r="AB167" s="368"/>
      <c r="AC167" s="368"/>
      <c r="AD167" s="368"/>
      <c r="AE167" s="368"/>
      <c r="AF167" s="368">
        <v>1</v>
      </c>
      <c r="AG167" s="368"/>
      <c r="AH167" s="368"/>
      <c r="AI167" s="368"/>
      <c r="AJ167" s="368"/>
      <c r="AK167" s="368"/>
      <c r="AL167" s="368"/>
      <c r="AM167" s="369">
        <v>1</v>
      </c>
    </row>
    <row r="168" spans="1:39" s="18" customFormat="1">
      <c r="A168" s="370"/>
      <c r="B168" s="370"/>
      <c r="C168" s="371" t="s">
        <v>733</v>
      </c>
      <c r="D168" s="372"/>
      <c r="E168" s="373"/>
      <c r="F168" s="373"/>
      <c r="G168" s="373"/>
      <c r="H168" s="373"/>
      <c r="I168" s="373"/>
      <c r="J168" s="373"/>
      <c r="K168" s="373"/>
      <c r="L168" s="373"/>
      <c r="M168" s="373"/>
      <c r="N168" s="373"/>
      <c r="O168" s="373"/>
      <c r="P168" s="373"/>
      <c r="Q168" s="373"/>
      <c r="R168" s="373"/>
      <c r="S168" s="373"/>
      <c r="T168" s="373"/>
      <c r="U168" s="373"/>
      <c r="V168" s="373"/>
      <c r="W168" s="373"/>
      <c r="X168" s="373"/>
      <c r="Y168" s="373"/>
      <c r="Z168" s="373"/>
      <c r="AA168" s="373"/>
      <c r="AB168" s="373"/>
      <c r="AC168" s="373"/>
      <c r="AD168" s="373"/>
      <c r="AE168" s="373"/>
      <c r="AF168" s="373"/>
      <c r="AG168" s="373"/>
      <c r="AH168" s="373"/>
      <c r="AI168" s="373"/>
      <c r="AJ168" s="373"/>
      <c r="AK168" s="373"/>
      <c r="AL168" s="373">
        <v>1</v>
      </c>
      <c r="AM168" s="374">
        <v>1</v>
      </c>
    </row>
    <row r="169" spans="1:39" s="18" customFormat="1">
      <c r="A169" s="370"/>
      <c r="B169" s="370"/>
      <c r="C169" s="371" t="s">
        <v>544</v>
      </c>
      <c r="D169" s="372"/>
      <c r="E169" s="373"/>
      <c r="F169" s="373"/>
      <c r="G169" s="373"/>
      <c r="H169" s="373"/>
      <c r="I169" s="373"/>
      <c r="J169" s="373"/>
      <c r="K169" s="373"/>
      <c r="L169" s="373"/>
      <c r="M169" s="373"/>
      <c r="N169" s="373"/>
      <c r="O169" s="373"/>
      <c r="P169" s="373"/>
      <c r="Q169" s="373"/>
      <c r="R169" s="373"/>
      <c r="S169" s="373"/>
      <c r="T169" s="373"/>
      <c r="U169" s="373"/>
      <c r="V169" s="373"/>
      <c r="W169" s="373"/>
      <c r="X169" s="373"/>
      <c r="Y169" s="373"/>
      <c r="Z169" s="373"/>
      <c r="AA169" s="373"/>
      <c r="AB169" s="373"/>
      <c r="AC169" s="373"/>
      <c r="AD169" s="373"/>
      <c r="AE169" s="373">
        <v>1</v>
      </c>
      <c r="AF169" s="373"/>
      <c r="AG169" s="373"/>
      <c r="AH169" s="373"/>
      <c r="AI169" s="373"/>
      <c r="AJ169" s="373"/>
      <c r="AK169" s="373">
        <v>1</v>
      </c>
      <c r="AL169" s="373"/>
      <c r="AM169" s="374">
        <v>2</v>
      </c>
    </row>
    <row r="170" spans="1:39" s="18" customFormat="1">
      <c r="A170" s="370"/>
      <c r="B170" s="370"/>
      <c r="C170" s="371" t="s">
        <v>529</v>
      </c>
      <c r="D170" s="372"/>
      <c r="E170" s="373"/>
      <c r="F170" s="373"/>
      <c r="G170" s="373"/>
      <c r="H170" s="373"/>
      <c r="I170" s="373"/>
      <c r="J170" s="373"/>
      <c r="K170" s="373"/>
      <c r="L170" s="373"/>
      <c r="M170" s="373"/>
      <c r="N170" s="373"/>
      <c r="O170" s="373"/>
      <c r="P170" s="373"/>
      <c r="Q170" s="373"/>
      <c r="R170" s="373"/>
      <c r="S170" s="373"/>
      <c r="T170" s="373"/>
      <c r="U170" s="373"/>
      <c r="V170" s="373"/>
      <c r="W170" s="373"/>
      <c r="X170" s="373"/>
      <c r="Y170" s="373"/>
      <c r="Z170" s="373"/>
      <c r="AA170" s="373"/>
      <c r="AB170" s="373"/>
      <c r="AC170" s="373"/>
      <c r="AD170" s="373"/>
      <c r="AE170" s="373">
        <v>2</v>
      </c>
      <c r="AF170" s="373"/>
      <c r="AG170" s="373"/>
      <c r="AH170" s="373">
        <v>1</v>
      </c>
      <c r="AI170" s="373"/>
      <c r="AJ170" s="373"/>
      <c r="AK170" s="373"/>
      <c r="AL170" s="373"/>
      <c r="AM170" s="374">
        <v>3</v>
      </c>
    </row>
    <row r="171" spans="1:39" s="18" customFormat="1">
      <c r="A171" s="370"/>
      <c r="B171" s="370"/>
      <c r="C171" s="371" t="s">
        <v>694</v>
      </c>
      <c r="D171" s="372"/>
      <c r="E171" s="373"/>
      <c r="F171" s="373"/>
      <c r="G171" s="373"/>
      <c r="H171" s="373"/>
      <c r="I171" s="373"/>
      <c r="J171" s="373"/>
      <c r="K171" s="373"/>
      <c r="L171" s="373"/>
      <c r="M171" s="373"/>
      <c r="N171" s="373"/>
      <c r="O171" s="373"/>
      <c r="P171" s="373"/>
      <c r="Q171" s="373"/>
      <c r="R171" s="373"/>
      <c r="S171" s="373"/>
      <c r="T171" s="373"/>
      <c r="U171" s="373"/>
      <c r="V171" s="373"/>
      <c r="W171" s="373"/>
      <c r="X171" s="373"/>
      <c r="Y171" s="373"/>
      <c r="Z171" s="373"/>
      <c r="AA171" s="373"/>
      <c r="AB171" s="373"/>
      <c r="AC171" s="373"/>
      <c r="AD171" s="373"/>
      <c r="AE171" s="373"/>
      <c r="AF171" s="373"/>
      <c r="AG171" s="373"/>
      <c r="AH171" s="373"/>
      <c r="AI171" s="373"/>
      <c r="AJ171" s="373">
        <v>1</v>
      </c>
      <c r="AK171" s="373"/>
      <c r="AL171" s="373"/>
      <c r="AM171" s="374">
        <v>1</v>
      </c>
    </row>
    <row r="172" spans="1:39" s="18" customFormat="1">
      <c r="A172" s="370"/>
      <c r="B172" s="382" t="s">
        <v>786</v>
      </c>
      <c r="C172" s="383"/>
      <c r="D172" s="384"/>
      <c r="E172" s="385"/>
      <c r="F172" s="385"/>
      <c r="G172" s="385"/>
      <c r="H172" s="385"/>
      <c r="I172" s="385"/>
      <c r="J172" s="385"/>
      <c r="K172" s="385"/>
      <c r="L172" s="385"/>
      <c r="M172" s="385"/>
      <c r="N172" s="385"/>
      <c r="O172" s="385"/>
      <c r="P172" s="385"/>
      <c r="Q172" s="385"/>
      <c r="R172" s="385"/>
      <c r="S172" s="385"/>
      <c r="T172" s="385"/>
      <c r="U172" s="385"/>
      <c r="V172" s="385"/>
      <c r="W172" s="385"/>
      <c r="X172" s="385"/>
      <c r="Y172" s="385"/>
      <c r="Z172" s="385"/>
      <c r="AA172" s="385"/>
      <c r="AB172" s="385"/>
      <c r="AC172" s="385"/>
      <c r="AD172" s="385"/>
      <c r="AE172" s="385">
        <v>3</v>
      </c>
      <c r="AF172" s="385">
        <v>1</v>
      </c>
      <c r="AG172" s="385"/>
      <c r="AH172" s="385">
        <v>1</v>
      </c>
      <c r="AI172" s="385"/>
      <c r="AJ172" s="385">
        <v>1</v>
      </c>
      <c r="AK172" s="385">
        <v>1</v>
      </c>
      <c r="AL172" s="385">
        <v>1</v>
      </c>
      <c r="AM172" s="386">
        <v>8</v>
      </c>
    </row>
    <row r="173" spans="1:39" s="18" customFormat="1">
      <c r="A173" s="370"/>
      <c r="B173" s="366" t="s">
        <v>258</v>
      </c>
      <c r="C173" s="366" t="s">
        <v>258</v>
      </c>
      <c r="D173" s="367"/>
      <c r="E173" s="368"/>
      <c r="F173" s="368"/>
      <c r="G173" s="368"/>
      <c r="H173" s="368"/>
      <c r="I173" s="368"/>
      <c r="J173" s="368"/>
      <c r="K173" s="368"/>
      <c r="L173" s="368"/>
      <c r="M173" s="368"/>
      <c r="N173" s="368"/>
      <c r="O173" s="368">
        <v>1</v>
      </c>
      <c r="P173" s="368"/>
      <c r="Q173" s="368"/>
      <c r="R173" s="368"/>
      <c r="S173" s="368"/>
      <c r="T173" s="368"/>
      <c r="U173" s="368"/>
      <c r="V173" s="368"/>
      <c r="W173" s="368"/>
      <c r="X173" s="368"/>
      <c r="Y173" s="368"/>
      <c r="Z173" s="368"/>
      <c r="AA173" s="368"/>
      <c r="AB173" s="368">
        <v>1</v>
      </c>
      <c r="AC173" s="368"/>
      <c r="AD173" s="368"/>
      <c r="AE173" s="368"/>
      <c r="AF173" s="368"/>
      <c r="AG173" s="368"/>
      <c r="AH173" s="368"/>
      <c r="AI173" s="368"/>
      <c r="AJ173" s="368"/>
      <c r="AK173" s="368"/>
      <c r="AL173" s="368"/>
      <c r="AM173" s="369">
        <v>2</v>
      </c>
    </row>
    <row r="174" spans="1:39" s="18" customFormat="1">
      <c r="A174" s="370"/>
      <c r="B174" s="370"/>
      <c r="C174" s="371" t="s">
        <v>701</v>
      </c>
      <c r="D174" s="372"/>
      <c r="E174" s="373"/>
      <c r="F174" s="373"/>
      <c r="G174" s="373"/>
      <c r="H174" s="373"/>
      <c r="I174" s="373"/>
      <c r="J174" s="373"/>
      <c r="K174" s="373"/>
      <c r="L174" s="373"/>
      <c r="M174" s="373"/>
      <c r="N174" s="373"/>
      <c r="O174" s="373"/>
      <c r="P174" s="373"/>
      <c r="Q174" s="373"/>
      <c r="R174" s="373"/>
      <c r="S174" s="373"/>
      <c r="T174" s="373"/>
      <c r="U174" s="373"/>
      <c r="V174" s="373"/>
      <c r="W174" s="373"/>
      <c r="X174" s="373"/>
      <c r="Y174" s="373"/>
      <c r="Z174" s="373"/>
      <c r="AA174" s="373"/>
      <c r="AB174" s="373"/>
      <c r="AC174" s="373"/>
      <c r="AD174" s="373">
        <v>1</v>
      </c>
      <c r="AE174" s="373"/>
      <c r="AF174" s="373"/>
      <c r="AG174" s="373"/>
      <c r="AH174" s="373"/>
      <c r="AI174" s="373"/>
      <c r="AJ174" s="373"/>
      <c r="AK174" s="373"/>
      <c r="AL174" s="373"/>
      <c r="AM174" s="374">
        <v>1</v>
      </c>
    </row>
    <row r="175" spans="1:39" s="18" customFormat="1">
      <c r="A175" s="370"/>
      <c r="B175" s="370"/>
      <c r="C175" s="371" t="s">
        <v>475</v>
      </c>
      <c r="D175" s="372"/>
      <c r="E175" s="373"/>
      <c r="F175" s="373"/>
      <c r="G175" s="373"/>
      <c r="H175" s="373"/>
      <c r="I175" s="373"/>
      <c r="J175" s="373"/>
      <c r="K175" s="373"/>
      <c r="L175" s="373"/>
      <c r="M175" s="373"/>
      <c r="N175" s="373"/>
      <c r="O175" s="373"/>
      <c r="P175" s="373"/>
      <c r="Q175" s="373"/>
      <c r="R175" s="373"/>
      <c r="S175" s="373"/>
      <c r="T175" s="373"/>
      <c r="U175" s="373"/>
      <c r="V175" s="373"/>
      <c r="W175" s="373"/>
      <c r="X175" s="373"/>
      <c r="Y175" s="373">
        <v>1</v>
      </c>
      <c r="Z175" s="373"/>
      <c r="AA175" s="373"/>
      <c r="AB175" s="373"/>
      <c r="AC175" s="373"/>
      <c r="AD175" s="373"/>
      <c r="AE175" s="373"/>
      <c r="AF175" s="373"/>
      <c r="AG175" s="373"/>
      <c r="AH175" s="373"/>
      <c r="AI175" s="373"/>
      <c r="AJ175" s="373"/>
      <c r="AK175" s="373"/>
      <c r="AL175" s="373"/>
      <c r="AM175" s="374">
        <v>1</v>
      </c>
    </row>
    <row r="176" spans="1:39" s="18" customFormat="1">
      <c r="A176" s="370"/>
      <c r="B176" s="382" t="s">
        <v>787</v>
      </c>
      <c r="C176" s="383"/>
      <c r="D176" s="384"/>
      <c r="E176" s="385"/>
      <c r="F176" s="385"/>
      <c r="G176" s="385"/>
      <c r="H176" s="385"/>
      <c r="I176" s="385"/>
      <c r="J176" s="385"/>
      <c r="K176" s="385"/>
      <c r="L176" s="385"/>
      <c r="M176" s="385"/>
      <c r="N176" s="385"/>
      <c r="O176" s="385">
        <v>1</v>
      </c>
      <c r="P176" s="385"/>
      <c r="Q176" s="385"/>
      <c r="R176" s="385"/>
      <c r="S176" s="385"/>
      <c r="T176" s="385"/>
      <c r="U176" s="385"/>
      <c r="V176" s="385"/>
      <c r="W176" s="385"/>
      <c r="X176" s="385"/>
      <c r="Y176" s="385">
        <v>1</v>
      </c>
      <c r="Z176" s="385"/>
      <c r="AA176" s="385"/>
      <c r="AB176" s="385">
        <v>1</v>
      </c>
      <c r="AC176" s="385"/>
      <c r="AD176" s="385">
        <v>1</v>
      </c>
      <c r="AE176" s="385"/>
      <c r="AF176" s="385"/>
      <c r="AG176" s="385"/>
      <c r="AH176" s="385"/>
      <c r="AI176" s="385"/>
      <c r="AJ176" s="385"/>
      <c r="AK176" s="385"/>
      <c r="AL176" s="385"/>
      <c r="AM176" s="386">
        <v>4</v>
      </c>
    </row>
    <row r="177" spans="1:39" s="18" customFormat="1">
      <c r="A177" s="370"/>
      <c r="B177" s="366" t="s">
        <v>260</v>
      </c>
      <c r="C177" s="366" t="s">
        <v>430</v>
      </c>
      <c r="D177" s="367"/>
      <c r="E177" s="368"/>
      <c r="F177" s="368"/>
      <c r="G177" s="368"/>
      <c r="H177" s="368"/>
      <c r="I177" s="368"/>
      <c r="J177" s="368"/>
      <c r="K177" s="368"/>
      <c r="L177" s="368"/>
      <c r="M177" s="368"/>
      <c r="N177" s="368">
        <v>1</v>
      </c>
      <c r="O177" s="368"/>
      <c r="P177" s="368"/>
      <c r="Q177" s="368"/>
      <c r="R177" s="368"/>
      <c r="S177" s="368"/>
      <c r="T177" s="368"/>
      <c r="U177" s="368"/>
      <c r="V177" s="368"/>
      <c r="W177" s="368"/>
      <c r="X177" s="368"/>
      <c r="Y177" s="368"/>
      <c r="Z177" s="368"/>
      <c r="AA177" s="368"/>
      <c r="AB177" s="368"/>
      <c r="AC177" s="368"/>
      <c r="AD177" s="368"/>
      <c r="AE177" s="368"/>
      <c r="AF177" s="368"/>
      <c r="AG177" s="368"/>
      <c r="AH177" s="368"/>
      <c r="AI177" s="368"/>
      <c r="AJ177" s="368"/>
      <c r="AK177" s="368"/>
      <c r="AL177" s="368"/>
      <c r="AM177" s="369">
        <v>1</v>
      </c>
    </row>
    <row r="178" spans="1:39" s="18" customFormat="1">
      <c r="A178" s="370"/>
      <c r="B178" s="370"/>
      <c r="C178" s="371" t="s">
        <v>438</v>
      </c>
      <c r="D178" s="372"/>
      <c r="E178" s="373"/>
      <c r="F178" s="373"/>
      <c r="G178" s="373"/>
      <c r="H178" s="373"/>
      <c r="I178" s="373"/>
      <c r="J178" s="373"/>
      <c r="K178" s="373"/>
      <c r="L178" s="373"/>
      <c r="M178" s="373"/>
      <c r="N178" s="373"/>
      <c r="O178" s="373"/>
      <c r="P178" s="373">
        <v>1</v>
      </c>
      <c r="Q178" s="373"/>
      <c r="R178" s="373"/>
      <c r="S178" s="373"/>
      <c r="T178" s="373"/>
      <c r="U178" s="373"/>
      <c r="V178" s="373"/>
      <c r="W178" s="373"/>
      <c r="X178" s="373"/>
      <c r="Y178" s="373"/>
      <c r="Z178" s="373"/>
      <c r="AA178" s="373"/>
      <c r="AB178" s="373"/>
      <c r="AC178" s="373"/>
      <c r="AD178" s="373"/>
      <c r="AE178" s="373"/>
      <c r="AF178" s="373"/>
      <c r="AG178" s="373"/>
      <c r="AH178" s="373"/>
      <c r="AI178" s="373"/>
      <c r="AJ178" s="373"/>
      <c r="AK178" s="373"/>
      <c r="AL178" s="373"/>
      <c r="AM178" s="374">
        <v>1</v>
      </c>
    </row>
    <row r="179" spans="1:39" s="18" customFormat="1">
      <c r="A179" s="370"/>
      <c r="B179" s="370"/>
      <c r="C179" s="371" t="s">
        <v>688</v>
      </c>
      <c r="D179" s="372"/>
      <c r="E179" s="373"/>
      <c r="F179" s="373"/>
      <c r="G179" s="373"/>
      <c r="H179" s="373"/>
      <c r="I179" s="373"/>
      <c r="J179" s="373"/>
      <c r="K179" s="373"/>
      <c r="L179" s="373"/>
      <c r="M179" s="373"/>
      <c r="N179" s="373"/>
      <c r="O179" s="373"/>
      <c r="P179" s="373"/>
      <c r="Q179" s="373"/>
      <c r="R179" s="373"/>
      <c r="S179" s="373"/>
      <c r="T179" s="373"/>
      <c r="U179" s="373"/>
      <c r="V179" s="373"/>
      <c r="W179" s="373"/>
      <c r="X179" s="373"/>
      <c r="Y179" s="373"/>
      <c r="Z179" s="373"/>
      <c r="AA179" s="373"/>
      <c r="AB179" s="373"/>
      <c r="AC179" s="373"/>
      <c r="AD179" s="373"/>
      <c r="AE179" s="373"/>
      <c r="AF179" s="373"/>
      <c r="AG179" s="373"/>
      <c r="AH179" s="373"/>
      <c r="AI179" s="373"/>
      <c r="AJ179" s="373"/>
      <c r="AK179" s="373">
        <v>1</v>
      </c>
      <c r="AL179" s="373"/>
      <c r="AM179" s="374">
        <v>1</v>
      </c>
    </row>
    <row r="180" spans="1:39" s="18" customFormat="1">
      <c r="A180" s="370"/>
      <c r="B180" s="382" t="s">
        <v>788</v>
      </c>
      <c r="C180" s="383"/>
      <c r="D180" s="384"/>
      <c r="E180" s="385"/>
      <c r="F180" s="385"/>
      <c r="G180" s="385"/>
      <c r="H180" s="385"/>
      <c r="I180" s="385"/>
      <c r="J180" s="385"/>
      <c r="K180" s="385"/>
      <c r="L180" s="385"/>
      <c r="M180" s="385"/>
      <c r="N180" s="385">
        <v>1</v>
      </c>
      <c r="O180" s="385"/>
      <c r="P180" s="385">
        <v>1</v>
      </c>
      <c r="Q180" s="385"/>
      <c r="R180" s="385"/>
      <c r="S180" s="385"/>
      <c r="T180" s="385"/>
      <c r="U180" s="385"/>
      <c r="V180" s="385"/>
      <c r="W180" s="385"/>
      <c r="X180" s="385"/>
      <c r="Y180" s="385"/>
      <c r="Z180" s="385"/>
      <c r="AA180" s="385"/>
      <c r="AB180" s="385"/>
      <c r="AC180" s="385"/>
      <c r="AD180" s="385"/>
      <c r="AE180" s="385"/>
      <c r="AF180" s="385"/>
      <c r="AG180" s="385"/>
      <c r="AH180" s="385"/>
      <c r="AI180" s="385"/>
      <c r="AJ180" s="385"/>
      <c r="AK180" s="385">
        <v>1</v>
      </c>
      <c r="AL180" s="385"/>
      <c r="AM180" s="386">
        <v>3</v>
      </c>
    </row>
    <row r="181" spans="1:39" s="18" customFormat="1">
      <c r="A181" s="370"/>
      <c r="B181" s="366" t="s">
        <v>261</v>
      </c>
      <c r="C181" s="366" t="s">
        <v>665</v>
      </c>
      <c r="D181" s="367"/>
      <c r="E181" s="368"/>
      <c r="F181" s="368"/>
      <c r="G181" s="368"/>
      <c r="H181" s="368"/>
      <c r="I181" s="368"/>
      <c r="J181" s="368"/>
      <c r="K181" s="368"/>
      <c r="L181" s="368"/>
      <c r="M181" s="368"/>
      <c r="N181" s="368"/>
      <c r="O181" s="368"/>
      <c r="P181" s="368"/>
      <c r="Q181" s="368"/>
      <c r="R181" s="368"/>
      <c r="S181" s="368"/>
      <c r="T181" s="368"/>
      <c r="U181" s="368"/>
      <c r="V181" s="368"/>
      <c r="W181" s="368"/>
      <c r="X181" s="368"/>
      <c r="Y181" s="368"/>
      <c r="Z181" s="368"/>
      <c r="AA181" s="368"/>
      <c r="AB181" s="368"/>
      <c r="AC181" s="368"/>
      <c r="AD181" s="368"/>
      <c r="AE181" s="368"/>
      <c r="AF181" s="368"/>
      <c r="AG181" s="368">
        <v>1</v>
      </c>
      <c r="AH181" s="368"/>
      <c r="AI181" s="368"/>
      <c r="AJ181" s="368"/>
      <c r="AK181" s="368"/>
      <c r="AL181" s="368"/>
      <c r="AM181" s="369">
        <v>1</v>
      </c>
    </row>
    <row r="182" spans="1:39" s="18" customFormat="1">
      <c r="A182" s="370"/>
      <c r="B182" s="370"/>
      <c r="C182" s="371" t="s">
        <v>261</v>
      </c>
      <c r="D182" s="372"/>
      <c r="E182" s="373"/>
      <c r="F182" s="373"/>
      <c r="G182" s="373"/>
      <c r="H182" s="373"/>
      <c r="I182" s="373"/>
      <c r="J182" s="373"/>
      <c r="K182" s="373"/>
      <c r="L182" s="373"/>
      <c r="M182" s="373"/>
      <c r="N182" s="373">
        <v>1</v>
      </c>
      <c r="O182" s="373"/>
      <c r="P182" s="373"/>
      <c r="Q182" s="373"/>
      <c r="R182" s="373"/>
      <c r="S182" s="373"/>
      <c r="T182" s="373"/>
      <c r="U182" s="373"/>
      <c r="V182" s="373"/>
      <c r="W182" s="373"/>
      <c r="X182" s="373"/>
      <c r="Y182" s="373"/>
      <c r="Z182" s="373"/>
      <c r="AA182" s="373"/>
      <c r="AB182" s="373"/>
      <c r="AC182" s="373"/>
      <c r="AD182" s="373"/>
      <c r="AE182" s="373"/>
      <c r="AF182" s="373"/>
      <c r="AG182" s="373"/>
      <c r="AH182" s="373"/>
      <c r="AI182" s="373"/>
      <c r="AJ182" s="373"/>
      <c r="AK182" s="373"/>
      <c r="AL182" s="373"/>
      <c r="AM182" s="374">
        <v>1</v>
      </c>
    </row>
    <row r="183" spans="1:39" s="18" customFormat="1">
      <c r="A183" s="370"/>
      <c r="B183" s="382" t="s">
        <v>789</v>
      </c>
      <c r="C183" s="383"/>
      <c r="D183" s="384"/>
      <c r="E183" s="385"/>
      <c r="F183" s="385"/>
      <c r="G183" s="385"/>
      <c r="H183" s="385"/>
      <c r="I183" s="385"/>
      <c r="J183" s="385"/>
      <c r="K183" s="385"/>
      <c r="L183" s="385"/>
      <c r="M183" s="385"/>
      <c r="N183" s="385">
        <v>1</v>
      </c>
      <c r="O183" s="385"/>
      <c r="P183" s="385"/>
      <c r="Q183" s="385"/>
      <c r="R183" s="385"/>
      <c r="S183" s="385"/>
      <c r="T183" s="385"/>
      <c r="U183" s="385"/>
      <c r="V183" s="385"/>
      <c r="W183" s="385"/>
      <c r="X183" s="385"/>
      <c r="Y183" s="385"/>
      <c r="Z183" s="385"/>
      <c r="AA183" s="385"/>
      <c r="AB183" s="385"/>
      <c r="AC183" s="385"/>
      <c r="AD183" s="385"/>
      <c r="AE183" s="385"/>
      <c r="AF183" s="385"/>
      <c r="AG183" s="385">
        <v>1</v>
      </c>
      <c r="AH183" s="385"/>
      <c r="AI183" s="385"/>
      <c r="AJ183" s="385"/>
      <c r="AK183" s="385"/>
      <c r="AL183" s="385"/>
      <c r="AM183" s="386">
        <v>2</v>
      </c>
    </row>
    <row r="184" spans="1:39" s="18" customFormat="1">
      <c r="A184" s="370"/>
      <c r="B184" s="366" t="s">
        <v>263</v>
      </c>
      <c r="C184" s="366" t="s">
        <v>32</v>
      </c>
      <c r="D184" s="367"/>
      <c r="E184" s="368"/>
      <c r="F184" s="368"/>
      <c r="G184" s="368"/>
      <c r="H184" s="368"/>
      <c r="I184" s="368"/>
      <c r="J184" s="368"/>
      <c r="K184" s="368"/>
      <c r="L184" s="368"/>
      <c r="M184" s="368"/>
      <c r="N184" s="368"/>
      <c r="O184" s="368"/>
      <c r="P184" s="368"/>
      <c r="Q184" s="368"/>
      <c r="R184" s="368"/>
      <c r="S184" s="368"/>
      <c r="T184" s="368"/>
      <c r="U184" s="368"/>
      <c r="V184" s="368"/>
      <c r="W184" s="368"/>
      <c r="X184" s="368"/>
      <c r="Y184" s="368"/>
      <c r="Z184" s="368"/>
      <c r="AA184" s="368"/>
      <c r="AB184" s="368"/>
      <c r="AC184" s="368"/>
      <c r="AD184" s="368"/>
      <c r="AE184" s="368"/>
      <c r="AF184" s="368"/>
      <c r="AG184" s="368">
        <v>1</v>
      </c>
      <c r="AH184" s="368"/>
      <c r="AI184" s="368"/>
      <c r="AJ184" s="368"/>
      <c r="AK184" s="368"/>
      <c r="AL184" s="368"/>
      <c r="AM184" s="369">
        <v>1</v>
      </c>
    </row>
    <row r="185" spans="1:39" s="18" customFormat="1">
      <c r="A185" s="370"/>
      <c r="B185" s="382" t="s">
        <v>790</v>
      </c>
      <c r="C185" s="383"/>
      <c r="D185" s="384"/>
      <c r="E185" s="385"/>
      <c r="F185" s="385"/>
      <c r="G185" s="385"/>
      <c r="H185" s="385"/>
      <c r="I185" s="385"/>
      <c r="J185" s="385"/>
      <c r="K185" s="385"/>
      <c r="L185" s="385"/>
      <c r="M185" s="385"/>
      <c r="N185" s="385"/>
      <c r="O185" s="385"/>
      <c r="P185" s="385"/>
      <c r="Q185" s="385"/>
      <c r="R185" s="385"/>
      <c r="S185" s="385"/>
      <c r="T185" s="385"/>
      <c r="U185" s="385"/>
      <c r="V185" s="385"/>
      <c r="W185" s="385"/>
      <c r="X185" s="385"/>
      <c r="Y185" s="385"/>
      <c r="Z185" s="385"/>
      <c r="AA185" s="385"/>
      <c r="AB185" s="385"/>
      <c r="AC185" s="385"/>
      <c r="AD185" s="385"/>
      <c r="AE185" s="385"/>
      <c r="AF185" s="385"/>
      <c r="AG185" s="385">
        <v>1</v>
      </c>
      <c r="AH185" s="385"/>
      <c r="AI185" s="385"/>
      <c r="AJ185" s="385"/>
      <c r="AK185" s="385"/>
      <c r="AL185" s="385"/>
      <c r="AM185" s="386">
        <v>1</v>
      </c>
    </row>
    <row r="186" spans="1:39" s="18" customFormat="1">
      <c r="A186" s="370"/>
      <c r="B186" s="366" t="s">
        <v>265</v>
      </c>
      <c r="C186" s="366" t="s">
        <v>511</v>
      </c>
      <c r="D186" s="367"/>
      <c r="E186" s="368"/>
      <c r="F186" s="368"/>
      <c r="G186" s="368"/>
      <c r="H186" s="368"/>
      <c r="I186" s="368"/>
      <c r="J186" s="368"/>
      <c r="K186" s="368"/>
      <c r="L186" s="368"/>
      <c r="M186" s="368"/>
      <c r="N186" s="368"/>
      <c r="O186" s="368"/>
      <c r="P186" s="368"/>
      <c r="Q186" s="368">
        <v>1</v>
      </c>
      <c r="R186" s="368"/>
      <c r="S186" s="368"/>
      <c r="T186" s="368"/>
      <c r="U186" s="368"/>
      <c r="V186" s="368"/>
      <c r="W186" s="368"/>
      <c r="X186" s="368"/>
      <c r="Y186" s="368"/>
      <c r="Z186" s="368"/>
      <c r="AA186" s="368"/>
      <c r="AB186" s="368"/>
      <c r="AC186" s="368"/>
      <c r="AD186" s="368"/>
      <c r="AE186" s="368"/>
      <c r="AF186" s="368"/>
      <c r="AG186" s="368"/>
      <c r="AH186" s="368"/>
      <c r="AI186" s="368"/>
      <c r="AJ186" s="368"/>
      <c r="AK186" s="368"/>
      <c r="AL186" s="368"/>
      <c r="AM186" s="369">
        <v>1</v>
      </c>
    </row>
    <row r="187" spans="1:39" s="18" customFormat="1">
      <c r="A187" s="370"/>
      <c r="B187" s="382" t="s">
        <v>791</v>
      </c>
      <c r="C187" s="383"/>
      <c r="D187" s="384"/>
      <c r="E187" s="385"/>
      <c r="F187" s="385"/>
      <c r="G187" s="385"/>
      <c r="H187" s="385"/>
      <c r="I187" s="385"/>
      <c r="J187" s="385"/>
      <c r="K187" s="385"/>
      <c r="L187" s="385"/>
      <c r="M187" s="385"/>
      <c r="N187" s="385"/>
      <c r="O187" s="385"/>
      <c r="P187" s="385"/>
      <c r="Q187" s="385">
        <v>1</v>
      </c>
      <c r="R187" s="385"/>
      <c r="S187" s="385"/>
      <c r="T187" s="385"/>
      <c r="U187" s="385"/>
      <c r="V187" s="385"/>
      <c r="W187" s="385"/>
      <c r="X187" s="385"/>
      <c r="Y187" s="385"/>
      <c r="Z187" s="385"/>
      <c r="AA187" s="385"/>
      <c r="AB187" s="385"/>
      <c r="AC187" s="385"/>
      <c r="AD187" s="385"/>
      <c r="AE187" s="385"/>
      <c r="AF187" s="385"/>
      <c r="AG187" s="385"/>
      <c r="AH187" s="385"/>
      <c r="AI187" s="385"/>
      <c r="AJ187" s="385"/>
      <c r="AK187" s="385"/>
      <c r="AL187" s="385"/>
      <c r="AM187" s="386">
        <v>1</v>
      </c>
    </row>
    <row r="188" spans="1:39" s="18" customFormat="1">
      <c r="A188" s="387" t="s">
        <v>792</v>
      </c>
      <c r="B188" s="388"/>
      <c r="C188" s="388"/>
      <c r="D188" s="389"/>
      <c r="E188" s="390">
        <v>1</v>
      </c>
      <c r="F188" s="390"/>
      <c r="G188" s="390"/>
      <c r="H188" s="390"/>
      <c r="I188" s="390"/>
      <c r="J188" s="390"/>
      <c r="K188" s="390"/>
      <c r="L188" s="390"/>
      <c r="M188" s="390"/>
      <c r="N188" s="390">
        <v>2</v>
      </c>
      <c r="O188" s="390">
        <v>1</v>
      </c>
      <c r="P188" s="390">
        <v>1</v>
      </c>
      <c r="Q188" s="390">
        <v>1</v>
      </c>
      <c r="R188" s="390">
        <v>1</v>
      </c>
      <c r="S188" s="390"/>
      <c r="T188" s="390"/>
      <c r="U188" s="390">
        <v>1</v>
      </c>
      <c r="V188" s="390"/>
      <c r="W188" s="390"/>
      <c r="X188" s="390"/>
      <c r="Y188" s="390">
        <v>1</v>
      </c>
      <c r="Z188" s="390"/>
      <c r="AA188" s="390"/>
      <c r="AB188" s="390">
        <v>2</v>
      </c>
      <c r="AC188" s="390">
        <v>3</v>
      </c>
      <c r="AD188" s="390">
        <v>3</v>
      </c>
      <c r="AE188" s="390">
        <v>4</v>
      </c>
      <c r="AF188" s="390">
        <v>7</v>
      </c>
      <c r="AG188" s="390">
        <v>5</v>
      </c>
      <c r="AH188" s="390">
        <v>3</v>
      </c>
      <c r="AI188" s="390">
        <v>4</v>
      </c>
      <c r="AJ188" s="390">
        <v>7</v>
      </c>
      <c r="AK188" s="390">
        <v>4</v>
      </c>
      <c r="AL188" s="390">
        <v>1</v>
      </c>
      <c r="AM188" s="391">
        <v>52</v>
      </c>
    </row>
    <row r="189" spans="1:39" s="18" customFormat="1">
      <c r="A189" s="366" t="s">
        <v>58</v>
      </c>
      <c r="B189" s="366" t="s">
        <v>295</v>
      </c>
      <c r="C189" s="366" t="s">
        <v>543</v>
      </c>
      <c r="D189" s="367"/>
      <c r="E189" s="368"/>
      <c r="F189" s="368"/>
      <c r="G189" s="368"/>
      <c r="H189" s="368"/>
      <c r="I189" s="368"/>
      <c r="J189" s="368"/>
      <c r="K189" s="368"/>
      <c r="L189" s="368"/>
      <c r="M189" s="368"/>
      <c r="N189" s="368"/>
      <c r="O189" s="368"/>
      <c r="P189" s="368"/>
      <c r="Q189" s="368"/>
      <c r="R189" s="368"/>
      <c r="S189" s="368"/>
      <c r="T189" s="368"/>
      <c r="U189" s="368"/>
      <c r="V189" s="368"/>
      <c r="W189" s="368"/>
      <c r="X189" s="368"/>
      <c r="Y189" s="368"/>
      <c r="Z189" s="368"/>
      <c r="AA189" s="368"/>
      <c r="AB189" s="368"/>
      <c r="AC189" s="368"/>
      <c r="AD189" s="368"/>
      <c r="AE189" s="368">
        <v>1</v>
      </c>
      <c r="AF189" s="368"/>
      <c r="AG189" s="368"/>
      <c r="AH189" s="368"/>
      <c r="AI189" s="368"/>
      <c r="AJ189" s="368"/>
      <c r="AK189" s="368"/>
      <c r="AL189" s="368"/>
      <c r="AM189" s="369">
        <v>1</v>
      </c>
    </row>
    <row r="190" spans="1:39" s="18" customFormat="1">
      <c r="A190" s="370"/>
      <c r="B190" s="370"/>
      <c r="C190" s="371" t="s">
        <v>679</v>
      </c>
      <c r="D190" s="372"/>
      <c r="E190" s="373"/>
      <c r="F190" s="373"/>
      <c r="G190" s="373"/>
      <c r="H190" s="373"/>
      <c r="I190" s="373"/>
      <c r="J190" s="373"/>
      <c r="K190" s="373"/>
      <c r="L190" s="373"/>
      <c r="M190" s="373"/>
      <c r="N190" s="373"/>
      <c r="O190" s="373"/>
      <c r="P190" s="373"/>
      <c r="Q190" s="373"/>
      <c r="R190" s="373"/>
      <c r="S190" s="373"/>
      <c r="T190" s="373"/>
      <c r="U190" s="373"/>
      <c r="V190" s="373"/>
      <c r="W190" s="373"/>
      <c r="X190" s="373"/>
      <c r="Y190" s="373"/>
      <c r="Z190" s="373"/>
      <c r="AA190" s="373"/>
      <c r="AB190" s="373"/>
      <c r="AC190" s="373"/>
      <c r="AD190" s="373"/>
      <c r="AE190" s="373"/>
      <c r="AF190" s="373"/>
      <c r="AG190" s="373">
        <v>1</v>
      </c>
      <c r="AH190" s="373"/>
      <c r="AI190" s="373">
        <v>2</v>
      </c>
      <c r="AJ190" s="373"/>
      <c r="AK190" s="373"/>
      <c r="AL190" s="373"/>
      <c r="AM190" s="374">
        <v>3</v>
      </c>
    </row>
    <row r="191" spans="1:39" s="18" customFormat="1">
      <c r="A191" s="370"/>
      <c r="B191" s="370"/>
      <c r="C191" s="371" t="s">
        <v>681</v>
      </c>
      <c r="D191" s="372"/>
      <c r="E191" s="373"/>
      <c r="F191" s="373"/>
      <c r="G191" s="373"/>
      <c r="H191" s="373"/>
      <c r="I191" s="373"/>
      <c r="J191" s="373"/>
      <c r="K191" s="373"/>
      <c r="L191" s="373"/>
      <c r="M191" s="373"/>
      <c r="N191" s="373"/>
      <c r="O191" s="373"/>
      <c r="P191" s="373"/>
      <c r="Q191" s="373"/>
      <c r="R191" s="373"/>
      <c r="S191" s="373"/>
      <c r="T191" s="373"/>
      <c r="U191" s="373"/>
      <c r="V191" s="373"/>
      <c r="W191" s="373"/>
      <c r="X191" s="373"/>
      <c r="Y191" s="373"/>
      <c r="Z191" s="373"/>
      <c r="AA191" s="373"/>
      <c r="AB191" s="373"/>
      <c r="AC191" s="373"/>
      <c r="AD191" s="373"/>
      <c r="AE191" s="373"/>
      <c r="AF191" s="373"/>
      <c r="AG191" s="373">
        <v>1</v>
      </c>
      <c r="AH191" s="373"/>
      <c r="AI191" s="373"/>
      <c r="AJ191" s="373"/>
      <c r="AK191" s="373"/>
      <c r="AL191" s="373"/>
      <c r="AM191" s="374">
        <v>1</v>
      </c>
    </row>
    <row r="192" spans="1:39" s="18" customFormat="1">
      <c r="A192" s="370"/>
      <c r="B192" s="370"/>
      <c r="C192" s="371" t="s">
        <v>512</v>
      </c>
      <c r="D192" s="372"/>
      <c r="E192" s="373"/>
      <c r="F192" s="373"/>
      <c r="G192" s="373"/>
      <c r="H192" s="373"/>
      <c r="I192" s="373"/>
      <c r="J192" s="373"/>
      <c r="K192" s="373"/>
      <c r="L192" s="373"/>
      <c r="M192" s="373"/>
      <c r="N192" s="373"/>
      <c r="O192" s="373"/>
      <c r="P192" s="373"/>
      <c r="Q192" s="373"/>
      <c r="R192" s="373"/>
      <c r="S192" s="373"/>
      <c r="T192" s="373"/>
      <c r="U192" s="373"/>
      <c r="V192" s="373"/>
      <c r="W192" s="373"/>
      <c r="X192" s="373"/>
      <c r="Y192" s="373"/>
      <c r="Z192" s="373"/>
      <c r="AA192" s="373"/>
      <c r="AB192" s="373"/>
      <c r="AC192" s="373"/>
      <c r="AD192" s="373">
        <v>1</v>
      </c>
      <c r="AE192" s="373">
        <v>2</v>
      </c>
      <c r="AF192" s="373"/>
      <c r="AG192" s="373"/>
      <c r="AH192" s="373"/>
      <c r="AI192" s="373"/>
      <c r="AJ192" s="373"/>
      <c r="AK192" s="373"/>
      <c r="AL192" s="373"/>
      <c r="AM192" s="374">
        <v>3</v>
      </c>
    </row>
    <row r="193" spans="1:39" s="18" customFormat="1">
      <c r="A193" s="370"/>
      <c r="B193" s="382" t="s">
        <v>793</v>
      </c>
      <c r="C193" s="383"/>
      <c r="D193" s="384"/>
      <c r="E193" s="385"/>
      <c r="F193" s="385"/>
      <c r="G193" s="385"/>
      <c r="H193" s="385"/>
      <c r="I193" s="385"/>
      <c r="J193" s="385"/>
      <c r="K193" s="385"/>
      <c r="L193" s="385"/>
      <c r="M193" s="385"/>
      <c r="N193" s="385"/>
      <c r="O193" s="385"/>
      <c r="P193" s="385"/>
      <c r="Q193" s="385"/>
      <c r="R193" s="385"/>
      <c r="S193" s="385"/>
      <c r="T193" s="385"/>
      <c r="U193" s="385"/>
      <c r="V193" s="385"/>
      <c r="W193" s="385"/>
      <c r="X193" s="385"/>
      <c r="Y193" s="385"/>
      <c r="Z193" s="385"/>
      <c r="AA193" s="385"/>
      <c r="AB193" s="385"/>
      <c r="AC193" s="385"/>
      <c r="AD193" s="385">
        <v>1</v>
      </c>
      <c r="AE193" s="385">
        <v>3</v>
      </c>
      <c r="AF193" s="385"/>
      <c r="AG193" s="385">
        <v>2</v>
      </c>
      <c r="AH193" s="385"/>
      <c r="AI193" s="385">
        <v>2</v>
      </c>
      <c r="AJ193" s="385"/>
      <c r="AK193" s="385"/>
      <c r="AL193" s="385"/>
      <c r="AM193" s="386">
        <v>8</v>
      </c>
    </row>
    <row r="194" spans="1:39" s="18" customFormat="1">
      <c r="A194" s="370"/>
      <c r="B194" s="366" t="s">
        <v>58</v>
      </c>
      <c r="C194" s="366" t="s">
        <v>58</v>
      </c>
      <c r="D194" s="367"/>
      <c r="E194" s="368"/>
      <c r="F194" s="368">
        <v>1</v>
      </c>
      <c r="G194" s="368"/>
      <c r="H194" s="368"/>
      <c r="I194" s="368"/>
      <c r="J194" s="368"/>
      <c r="K194" s="368"/>
      <c r="L194" s="368"/>
      <c r="M194" s="368"/>
      <c r="N194" s="368"/>
      <c r="O194" s="368"/>
      <c r="P194" s="368"/>
      <c r="Q194" s="368"/>
      <c r="R194" s="368"/>
      <c r="S194" s="368"/>
      <c r="T194" s="368"/>
      <c r="U194" s="368"/>
      <c r="V194" s="368"/>
      <c r="W194" s="368"/>
      <c r="X194" s="368"/>
      <c r="Y194" s="368"/>
      <c r="Z194" s="368"/>
      <c r="AA194" s="368"/>
      <c r="AB194" s="368"/>
      <c r="AC194" s="368"/>
      <c r="AD194" s="368"/>
      <c r="AE194" s="368"/>
      <c r="AF194" s="368"/>
      <c r="AG194" s="368"/>
      <c r="AH194" s="368"/>
      <c r="AI194" s="368"/>
      <c r="AJ194" s="368"/>
      <c r="AK194" s="368"/>
      <c r="AL194" s="368">
        <v>1</v>
      </c>
      <c r="AM194" s="369">
        <v>2</v>
      </c>
    </row>
    <row r="195" spans="1:39" s="18" customFormat="1">
      <c r="A195" s="370"/>
      <c r="B195" s="370"/>
      <c r="C195" s="371" t="s">
        <v>388</v>
      </c>
      <c r="D195" s="372"/>
      <c r="E195" s="373">
        <v>1</v>
      </c>
      <c r="F195" s="373"/>
      <c r="G195" s="373"/>
      <c r="H195" s="373">
        <v>1</v>
      </c>
      <c r="I195" s="373"/>
      <c r="J195" s="373"/>
      <c r="K195" s="373"/>
      <c r="L195" s="373"/>
      <c r="M195" s="373"/>
      <c r="N195" s="373"/>
      <c r="O195" s="373"/>
      <c r="P195" s="373"/>
      <c r="Q195" s="373"/>
      <c r="R195" s="373"/>
      <c r="S195" s="373"/>
      <c r="T195" s="373"/>
      <c r="U195" s="373"/>
      <c r="V195" s="373"/>
      <c r="W195" s="373"/>
      <c r="X195" s="373"/>
      <c r="Y195" s="373"/>
      <c r="Z195" s="373"/>
      <c r="AA195" s="373"/>
      <c r="AB195" s="373"/>
      <c r="AC195" s="373"/>
      <c r="AD195" s="373"/>
      <c r="AE195" s="373"/>
      <c r="AF195" s="373"/>
      <c r="AG195" s="373"/>
      <c r="AH195" s="373"/>
      <c r="AI195" s="373"/>
      <c r="AJ195" s="373"/>
      <c r="AK195" s="373"/>
      <c r="AL195" s="373"/>
      <c r="AM195" s="374">
        <v>2</v>
      </c>
    </row>
    <row r="196" spans="1:39" s="18" customFormat="1">
      <c r="A196" s="370"/>
      <c r="B196" s="370"/>
      <c r="C196" s="371" t="s">
        <v>534</v>
      </c>
      <c r="D196" s="372"/>
      <c r="E196" s="373"/>
      <c r="F196" s="373"/>
      <c r="G196" s="373"/>
      <c r="H196" s="373"/>
      <c r="I196" s="373"/>
      <c r="J196" s="373"/>
      <c r="K196" s="373"/>
      <c r="L196" s="373"/>
      <c r="M196" s="373"/>
      <c r="N196" s="373"/>
      <c r="O196" s="373"/>
      <c r="P196" s="373"/>
      <c r="Q196" s="373"/>
      <c r="R196" s="373"/>
      <c r="S196" s="373"/>
      <c r="T196" s="373"/>
      <c r="U196" s="373"/>
      <c r="V196" s="373"/>
      <c r="W196" s="373"/>
      <c r="X196" s="373"/>
      <c r="Y196" s="373"/>
      <c r="Z196" s="373"/>
      <c r="AA196" s="373"/>
      <c r="AB196" s="373"/>
      <c r="AC196" s="373"/>
      <c r="AD196" s="373"/>
      <c r="AE196" s="373">
        <v>1</v>
      </c>
      <c r="AF196" s="373"/>
      <c r="AG196" s="373"/>
      <c r="AH196" s="373"/>
      <c r="AI196" s="373"/>
      <c r="AJ196" s="373"/>
      <c r="AK196" s="373"/>
      <c r="AL196" s="373"/>
      <c r="AM196" s="374">
        <v>1</v>
      </c>
    </row>
    <row r="197" spans="1:39" s="18" customFormat="1">
      <c r="A197" s="370"/>
      <c r="B197" s="370"/>
      <c r="C197" s="371" t="s">
        <v>433</v>
      </c>
      <c r="D197" s="372"/>
      <c r="E197" s="373"/>
      <c r="F197" s="373"/>
      <c r="G197" s="373"/>
      <c r="H197" s="373"/>
      <c r="I197" s="373"/>
      <c r="J197" s="373"/>
      <c r="K197" s="373"/>
      <c r="L197" s="373"/>
      <c r="M197" s="373"/>
      <c r="N197" s="373"/>
      <c r="O197" s="373">
        <v>1</v>
      </c>
      <c r="P197" s="373"/>
      <c r="Q197" s="373"/>
      <c r="R197" s="373"/>
      <c r="S197" s="373"/>
      <c r="T197" s="373"/>
      <c r="U197" s="373"/>
      <c r="V197" s="373"/>
      <c r="W197" s="373"/>
      <c r="X197" s="373"/>
      <c r="Y197" s="373"/>
      <c r="Z197" s="373"/>
      <c r="AA197" s="373"/>
      <c r="AB197" s="373"/>
      <c r="AC197" s="373"/>
      <c r="AD197" s="373"/>
      <c r="AE197" s="373"/>
      <c r="AF197" s="373"/>
      <c r="AG197" s="373"/>
      <c r="AH197" s="373"/>
      <c r="AI197" s="373"/>
      <c r="AJ197" s="373"/>
      <c r="AK197" s="373"/>
      <c r="AL197" s="373"/>
      <c r="AM197" s="374">
        <v>1</v>
      </c>
    </row>
    <row r="198" spans="1:39" s="18" customFormat="1">
      <c r="A198" s="370"/>
      <c r="B198" s="382" t="s">
        <v>794</v>
      </c>
      <c r="C198" s="383"/>
      <c r="D198" s="384"/>
      <c r="E198" s="385">
        <v>1</v>
      </c>
      <c r="F198" s="385">
        <v>1</v>
      </c>
      <c r="G198" s="385"/>
      <c r="H198" s="385">
        <v>1</v>
      </c>
      <c r="I198" s="385"/>
      <c r="J198" s="385"/>
      <c r="K198" s="385"/>
      <c r="L198" s="385"/>
      <c r="M198" s="385"/>
      <c r="N198" s="385"/>
      <c r="O198" s="385">
        <v>1</v>
      </c>
      <c r="P198" s="385"/>
      <c r="Q198" s="385"/>
      <c r="R198" s="385"/>
      <c r="S198" s="385"/>
      <c r="T198" s="385"/>
      <c r="U198" s="385"/>
      <c r="V198" s="385"/>
      <c r="W198" s="385"/>
      <c r="X198" s="385"/>
      <c r="Y198" s="385"/>
      <c r="Z198" s="385"/>
      <c r="AA198" s="385"/>
      <c r="AB198" s="385"/>
      <c r="AC198" s="385"/>
      <c r="AD198" s="385"/>
      <c r="AE198" s="385">
        <v>1</v>
      </c>
      <c r="AF198" s="385"/>
      <c r="AG198" s="385"/>
      <c r="AH198" s="385"/>
      <c r="AI198" s="385"/>
      <c r="AJ198" s="385"/>
      <c r="AK198" s="385"/>
      <c r="AL198" s="385">
        <v>1</v>
      </c>
      <c r="AM198" s="386">
        <v>6</v>
      </c>
    </row>
    <row r="199" spans="1:39" s="18" customFormat="1">
      <c r="A199" s="370"/>
      <c r="B199" s="366" t="s">
        <v>296</v>
      </c>
      <c r="C199" s="366" t="s">
        <v>350</v>
      </c>
      <c r="D199" s="367"/>
      <c r="E199" s="368"/>
      <c r="F199" s="368">
        <v>1</v>
      </c>
      <c r="G199" s="368"/>
      <c r="H199" s="368"/>
      <c r="I199" s="368"/>
      <c r="J199" s="368"/>
      <c r="K199" s="368"/>
      <c r="L199" s="368">
        <v>1</v>
      </c>
      <c r="M199" s="368"/>
      <c r="N199" s="368"/>
      <c r="O199" s="368"/>
      <c r="P199" s="368"/>
      <c r="Q199" s="368"/>
      <c r="R199" s="368"/>
      <c r="S199" s="368"/>
      <c r="T199" s="368"/>
      <c r="U199" s="368"/>
      <c r="V199" s="368"/>
      <c r="W199" s="368"/>
      <c r="X199" s="368"/>
      <c r="Y199" s="368"/>
      <c r="Z199" s="368"/>
      <c r="AA199" s="368"/>
      <c r="AB199" s="368"/>
      <c r="AC199" s="368"/>
      <c r="AD199" s="368"/>
      <c r="AE199" s="368"/>
      <c r="AF199" s="368"/>
      <c r="AG199" s="368"/>
      <c r="AH199" s="368"/>
      <c r="AI199" s="368"/>
      <c r="AJ199" s="368"/>
      <c r="AK199" s="368"/>
      <c r="AL199" s="368"/>
      <c r="AM199" s="369">
        <v>2</v>
      </c>
    </row>
    <row r="200" spans="1:39" s="18" customFormat="1">
      <c r="A200" s="370"/>
      <c r="B200" s="382" t="s">
        <v>795</v>
      </c>
      <c r="C200" s="383"/>
      <c r="D200" s="384"/>
      <c r="E200" s="385"/>
      <c r="F200" s="385">
        <v>1</v>
      </c>
      <c r="G200" s="385"/>
      <c r="H200" s="385"/>
      <c r="I200" s="385"/>
      <c r="J200" s="385"/>
      <c r="K200" s="385"/>
      <c r="L200" s="385">
        <v>1</v>
      </c>
      <c r="M200" s="385"/>
      <c r="N200" s="385"/>
      <c r="O200" s="385"/>
      <c r="P200" s="385"/>
      <c r="Q200" s="385"/>
      <c r="R200" s="385"/>
      <c r="S200" s="385"/>
      <c r="T200" s="385"/>
      <c r="U200" s="385"/>
      <c r="V200" s="385"/>
      <c r="W200" s="385"/>
      <c r="X200" s="385"/>
      <c r="Y200" s="385"/>
      <c r="Z200" s="385"/>
      <c r="AA200" s="385"/>
      <c r="AB200" s="385"/>
      <c r="AC200" s="385"/>
      <c r="AD200" s="385"/>
      <c r="AE200" s="385"/>
      <c r="AF200" s="385"/>
      <c r="AG200" s="385"/>
      <c r="AH200" s="385"/>
      <c r="AI200" s="385"/>
      <c r="AJ200" s="385"/>
      <c r="AK200" s="385"/>
      <c r="AL200" s="385"/>
      <c r="AM200" s="386">
        <v>2</v>
      </c>
    </row>
    <row r="201" spans="1:39" s="18" customFormat="1">
      <c r="A201" s="387" t="s">
        <v>794</v>
      </c>
      <c r="B201" s="388"/>
      <c r="C201" s="388"/>
      <c r="D201" s="389"/>
      <c r="E201" s="390">
        <v>1</v>
      </c>
      <c r="F201" s="390">
        <v>2</v>
      </c>
      <c r="G201" s="390"/>
      <c r="H201" s="390">
        <v>1</v>
      </c>
      <c r="I201" s="390"/>
      <c r="J201" s="390"/>
      <c r="K201" s="390"/>
      <c r="L201" s="390">
        <v>1</v>
      </c>
      <c r="M201" s="390"/>
      <c r="N201" s="390"/>
      <c r="O201" s="390">
        <v>1</v>
      </c>
      <c r="P201" s="390"/>
      <c r="Q201" s="390"/>
      <c r="R201" s="390"/>
      <c r="S201" s="390"/>
      <c r="T201" s="390"/>
      <c r="U201" s="390"/>
      <c r="V201" s="390"/>
      <c r="W201" s="390"/>
      <c r="X201" s="390"/>
      <c r="Y201" s="390"/>
      <c r="Z201" s="390"/>
      <c r="AA201" s="390"/>
      <c r="AB201" s="390"/>
      <c r="AC201" s="390"/>
      <c r="AD201" s="390">
        <v>1</v>
      </c>
      <c r="AE201" s="390">
        <v>4</v>
      </c>
      <c r="AF201" s="390"/>
      <c r="AG201" s="390">
        <v>2</v>
      </c>
      <c r="AH201" s="390"/>
      <c r="AI201" s="390">
        <v>2</v>
      </c>
      <c r="AJ201" s="390"/>
      <c r="AK201" s="390"/>
      <c r="AL201" s="390">
        <v>1</v>
      </c>
      <c r="AM201" s="391">
        <v>16</v>
      </c>
    </row>
    <row r="202" spans="1:39" s="18" customFormat="1">
      <c r="A202" s="366" t="s">
        <v>27</v>
      </c>
      <c r="B202" s="366" t="s">
        <v>255</v>
      </c>
      <c r="C202" s="366" t="s">
        <v>442</v>
      </c>
      <c r="D202" s="367"/>
      <c r="E202" s="368"/>
      <c r="F202" s="368"/>
      <c r="G202" s="368"/>
      <c r="H202" s="368"/>
      <c r="I202" s="368"/>
      <c r="J202" s="368"/>
      <c r="K202" s="368"/>
      <c r="L202" s="368"/>
      <c r="M202" s="368"/>
      <c r="N202" s="368"/>
      <c r="O202" s="368"/>
      <c r="P202" s="368"/>
      <c r="Q202" s="368">
        <v>1</v>
      </c>
      <c r="R202" s="368"/>
      <c r="S202" s="368"/>
      <c r="T202" s="368"/>
      <c r="U202" s="368"/>
      <c r="V202" s="368"/>
      <c r="W202" s="368"/>
      <c r="X202" s="368"/>
      <c r="Y202" s="368"/>
      <c r="Z202" s="368"/>
      <c r="AA202" s="368"/>
      <c r="AB202" s="368"/>
      <c r="AC202" s="368"/>
      <c r="AD202" s="368"/>
      <c r="AE202" s="368"/>
      <c r="AF202" s="368"/>
      <c r="AG202" s="368"/>
      <c r="AH202" s="368"/>
      <c r="AI202" s="368"/>
      <c r="AJ202" s="368"/>
      <c r="AK202" s="368"/>
      <c r="AL202" s="368"/>
      <c r="AM202" s="369">
        <v>1</v>
      </c>
    </row>
    <row r="203" spans="1:39" s="18" customFormat="1">
      <c r="A203" s="370"/>
      <c r="B203" s="370"/>
      <c r="C203" s="371" t="s">
        <v>448</v>
      </c>
      <c r="D203" s="372"/>
      <c r="E203" s="373"/>
      <c r="F203" s="373"/>
      <c r="G203" s="373"/>
      <c r="H203" s="373"/>
      <c r="I203" s="373"/>
      <c r="J203" s="373"/>
      <c r="K203" s="373"/>
      <c r="L203" s="373"/>
      <c r="M203" s="373"/>
      <c r="N203" s="373"/>
      <c r="O203" s="373"/>
      <c r="P203" s="373"/>
      <c r="Q203" s="373"/>
      <c r="R203" s="373">
        <v>4</v>
      </c>
      <c r="S203" s="373"/>
      <c r="T203" s="373">
        <v>2</v>
      </c>
      <c r="U203" s="373">
        <v>2</v>
      </c>
      <c r="V203" s="373">
        <v>2</v>
      </c>
      <c r="W203" s="373"/>
      <c r="X203" s="373"/>
      <c r="Y203" s="373"/>
      <c r="Z203" s="373"/>
      <c r="AA203" s="373"/>
      <c r="AB203" s="373"/>
      <c r="AC203" s="373"/>
      <c r="AD203" s="373"/>
      <c r="AE203" s="373"/>
      <c r="AF203" s="373"/>
      <c r="AG203" s="373"/>
      <c r="AH203" s="373"/>
      <c r="AI203" s="373"/>
      <c r="AJ203" s="373"/>
      <c r="AK203" s="373"/>
      <c r="AL203" s="373"/>
      <c r="AM203" s="374">
        <v>10</v>
      </c>
    </row>
    <row r="204" spans="1:39" s="18" customFormat="1">
      <c r="A204" s="370"/>
      <c r="B204" s="370"/>
      <c r="C204" s="371" t="s">
        <v>232</v>
      </c>
      <c r="D204" s="372"/>
      <c r="E204" s="373"/>
      <c r="F204" s="373"/>
      <c r="G204" s="373"/>
      <c r="H204" s="373"/>
      <c r="I204" s="373"/>
      <c r="J204" s="373"/>
      <c r="K204" s="373"/>
      <c r="L204" s="373"/>
      <c r="M204" s="373"/>
      <c r="N204" s="373"/>
      <c r="O204" s="373"/>
      <c r="P204" s="373"/>
      <c r="Q204" s="373"/>
      <c r="R204" s="373">
        <v>2</v>
      </c>
      <c r="S204" s="373">
        <v>1</v>
      </c>
      <c r="T204" s="373">
        <v>2</v>
      </c>
      <c r="U204" s="373"/>
      <c r="V204" s="373">
        <v>1</v>
      </c>
      <c r="W204" s="373"/>
      <c r="X204" s="373"/>
      <c r="Y204" s="373"/>
      <c r="Z204" s="373"/>
      <c r="AA204" s="373"/>
      <c r="AB204" s="373"/>
      <c r="AC204" s="373"/>
      <c r="AD204" s="373"/>
      <c r="AE204" s="373"/>
      <c r="AF204" s="373"/>
      <c r="AG204" s="373"/>
      <c r="AH204" s="373"/>
      <c r="AI204" s="373"/>
      <c r="AJ204" s="373"/>
      <c r="AK204" s="373"/>
      <c r="AL204" s="373"/>
      <c r="AM204" s="374">
        <v>6</v>
      </c>
    </row>
    <row r="205" spans="1:39" s="18" customFormat="1">
      <c r="A205" s="370"/>
      <c r="B205" s="382" t="s">
        <v>796</v>
      </c>
      <c r="C205" s="383"/>
      <c r="D205" s="384"/>
      <c r="E205" s="385"/>
      <c r="F205" s="385"/>
      <c r="G205" s="385"/>
      <c r="H205" s="385"/>
      <c r="I205" s="385"/>
      <c r="J205" s="385"/>
      <c r="K205" s="385"/>
      <c r="L205" s="385"/>
      <c r="M205" s="385"/>
      <c r="N205" s="385"/>
      <c r="O205" s="385"/>
      <c r="P205" s="385"/>
      <c r="Q205" s="385">
        <v>1</v>
      </c>
      <c r="R205" s="385">
        <v>6</v>
      </c>
      <c r="S205" s="385">
        <v>1</v>
      </c>
      <c r="T205" s="385">
        <v>4</v>
      </c>
      <c r="U205" s="385">
        <v>2</v>
      </c>
      <c r="V205" s="385">
        <v>3</v>
      </c>
      <c r="W205" s="385"/>
      <c r="X205" s="385"/>
      <c r="Y205" s="385"/>
      <c r="Z205" s="385"/>
      <c r="AA205" s="385"/>
      <c r="AB205" s="385"/>
      <c r="AC205" s="385"/>
      <c r="AD205" s="385"/>
      <c r="AE205" s="385"/>
      <c r="AF205" s="385"/>
      <c r="AG205" s="385"/>
      <c r="AH205" s="385"/>
      <c r="AI205" s="385"/>
      <c r="AJ205" s="385"/>
      <c r="AK205" s="385"/>
      <c r="AL205" s="385"/>
      <c r="AM205" s="386">
        <v>17</v>
      </c>
    </row>
    <row r="206" spans="1:39" s="18" customFormat="1">
      <c r="A206" s="370"/>
      <c r="B206" s="366" t="s">
        <v>161</v>
      </c>
      <c r="C206" s="366" t="s">
        <v>434</v>
      </c>
      <c r="D206" s="367"/>
      <c r="E206" s="368"/>
      <c r="F206" s="368"/>
      <c r="G206" s="368"/>
      <c r="H206" s="368"/>
      <c r="I206" s="368"/>
      <c r="J206" s="368"/>
      <c r="K206" s="368"/>
      <c r="L206" s="368"/>
      <c r="M206" s="368"/>
      <c r="N206" s="368"/>
      <c r="O206" s="368">
        <v>1</v>
      </c>
      <c r="P206" s="368"/>
      <c r="Q206" s="368"/>
      <c r="R206" s="368"/>
      <c r="S206" s="368"/>
      <c r="T206" s="368"/>
      <c r="U206" s="368"/>
      <c r="V206" s="368"/>
      <c r="W206" s="368"/>
      <c r="X206" s="368"/>
      <c r="Y206" s="368"/>
      <c r="Z206" s="368"/>
      <c r="AA206" s="368"/>
      <c r="AB206" s="368"/>
      <c r="AC206" s="368"/>
      <c r="AD206" s="368">
        <v>1</v>
      </c>
      <c r="AE206" s="368"/>
      <c r="AF206" s="368"/>
      <c r="AG206" s="368"/>
      <c r="AH206" s="368"/>
      <c r="AI206" s="368"/>
      <c r="AJ206" s="368"/>
      <c r="AK206" s="368"/>
      <c r="AL206" s="368"/>
      <c r="AM206" s="369">
        <v>2</v>
      </c>
    </row>
    <row r="207" spans="1:39" s="18" customFormat="1">
      <c r="A207" s="370"/>
      <c r="B207" s="370"/>
      <c r="C207" s="371" t="s">
        <v>338</v>
      </c>
      <c r="D207" s="372"/>
      <c r="E207" s="373"/>
      <c r="F207" s="373"/>
      <c r="G207" s="373"/>
      <c r="H207" s="373"/>
      <c r="I207" s="373">
        <v>1</v>
      </c>
      <c r="J207" s="373"/>
      <c r="K207" s="373"/>
      <c r="L207" s="373"/>
      <c r="M207" s="373"/>
      <c r="N207" s="373"/>
      <c r="O207" s="373"/>
      <c r="P207" s="373"/>
      <c r="Q207" s="373"/>
      <c r="R207" s="373"/>
      <c r="S207" s="373"/>
      <c r="T207" s="373"/>
      <c r="U207" s="373"/>
      <c r="V207" s="373"/>
      <c r="W207" s="373"/>
      <c r="X207" s="373"/>
      <c r="Y207" s="373"/>
      <c r="Z207" s="373"/>
      <c r="AA207" s="373"/>
      <c r="AB207" s="373"/>
      <c r="AC207" s="373"/>
      <c r="AD207" s="373"/>
      <c r="AE207" s="373"/>
      <c r="AF207" s="373"/>
      <c r="AG207" s="373"/>
      <c r="AH207" s="373"/>
      <c r="AI207" s="373"/>
      <c r="AJ207" s="373"/>
      <c r="AK207" s="373"/>
      <c r="AL207" s="373"/>
      <c r="AM207" s="374">
        <v>1</v>
      </c>
    </row>
    <row r="208" spans="1:39" s="18" customFormat="1">
      <c r="A208" s="370"/>
      <c r="B208" s="382" t="s">
        <v>797</v>
      </c>
      <c r="C208" s="383"/>
      <c r="D208" s="384"/>
      <c r="E208" s="385"/>
      <c r="F208" s="385"/>
      <c r="G208" s="385"/>
      <c r="H208" s="385"/>
      <c r="I208" s="385">
        <v>1</v>
      </c>
      <c r="J208" s="385"/>
      <c r="K208" s="385"/>
      <c r="L208" s="385"/>
      <c r="M208" s="385"/>
      <c r="N208" s="385"/>
      <c r="O208" s="385">
        <v>1</v>
      </c>
      <c r="P208" s="385"/>
      <c r="Q208" s="385"/>
      <c r="R208" s="385"/>
      <c r="S208" s="385"/>
      <c r="T208" s="385"/>
      <c r="U208" s="385"/>
      <c r="V208" s="385"/>
      <c r="W208" s="385"/>
      <c r="X208" s="385"/>
      <c r="Y208" s="385"/>
      <c r="Z208" s="385"/>
      <c r="AA208" s="385"/>
      <c r="AB208" s="385"/>
      <c r="AC208" s="385"/>
      <c r="AD208" s="385">
        <v>1</v>
      </c>
      <c r="AE208" s="385"/>
      <c r="AF208" s="385"/>
      <c r="AG208" s="385"/>
      <c r="AH208" s="385"/>
      <c r="AI208" s="385"/>
      <c r="AJ208" s="385"/>
      <c r="AK208" s="385"/>
      <c r="AL208" s="385"/>
      <c r="AM208" s="386">
        <v>3</v>
      </c>
    </row>
    <row r="209" spans="1:39" s="18" customFormat="1">
      <c r="A209" s="370"/>
      <c r="B209" s="366" t="s">
        <v>256</v>
      </c>
      <c r="C209" s="366" t="s">
        <v>375</v>
      </c>
      <c r="D209" s="367"/>
      <c r="E209" s="368"/>
      <c r="F209" s="368"/>
      <c r="G209" s="368">
        <v>1</v>
      </c>
      <c r="H209" s="368"/>
      <c r="I209" s="368"/>
      <c r="J209" s="368"/>
      <c r="K209" s="368"/>
      <c r="L209" s="368"/>
      <c r="M209" s="368"/>
      <c r="N209" s="368"/>
      <c r="O209" s="368"/>
      <c r="P209" s="368"/>
      <c r="Q209" s="368"/>
      <c r="R209" s="368"/>
      <c r="S209" s="368"/>
      <c r="T209" s="368"/>
      <c r="U209" s="368"/>
      <c r="V209" s="368"/>
      <c r="W209" s="368"/>
      <c r="X209" s="368"/>
      <c r="Y209" s="368"/>
      <c r="Z209" s="368"/>
      <c r="AA209" s="368"/>
      <c r="AB209" s="368"/>
      <c r="AC209" s="368"/>
      <c r="AD209" s="368"/>
      <c r="AE209" s="368"/>
      <c r="AF209" s="368"/>
      <c r="AG209" s="368"/>
      <c r="AH209" s="368"/>
      <c r="AI209" s="368">
        <v>1</v>
      </c>
      <c r="AJ209" s="368"/>
      <c r="AK209" s="368"/>
      <c r="AL209" s="368"/>
      <c r="AM209" s="369">
        <v>2</v>
      </c>
    </row>
    <row r="210" spans="1:39" s="18" customFormat="1">
      <c r="A210" s="370"/>
      <c r="B210" s="382" t="s">
        <v>798</v>
      </c>
      <c r="C210" s="383"/>
      <c r="D210" s="384"/>
      <c r="E210" s="385"/>
      <c r="F210" s="385"/>
      <c r="G210" s="385">
        <v>1</v>
      </c>
      <c r="H210" s="385"/>
      <c r="I210" s="385"/>
      <c r="J210" s="385"/>
      <c r="K210" s="385"/>
      <c r="L210" s="385"/>
      <c r="M210" s="385"/>
      <c r="N210" s="385"/>
      <c r="O210" s="385"/>
      <c r="P210" s="385"/>
      <c r="Q210" s="385"/>
      <c r="R210" s="385"/>
      <c r="S210" s="385"/>
      <c r="T210" s="385"/>
      <c r="U210" s="385"/>
      <c r="V210" s="385"/>
      <c r="W210" s="385"/>
      <c r="X210" s="385"/>
      <c r="Y210" s="385"/>
      <c r="Z210" s="385"/>
      <c r="AA210" s="385"/>
      <c r="AB210" s="385"/>
      <c r="AC210" s="385"/>
      <c r="AD210" s="385"/>
      <c r="AE210" s="385"/>
      <c r="AF210" s="385"/>
      <c r="AG210" s="385"/>
      <c r="AH210" s="385"/>
      <c r="AI210" s="385">
        <v>1</v>
      </c>
      <c r="AJ210" s="385"/>
      <c r="AK210" s="385"/>
      <c r="AL210" s="385"/>
      <c r="AM210" s="386">
        <v>2</v>
      </c>
    </row>
    <row r="211" spans="1:39" s="18" customFormat="1">
      <c r="A211" s="370"/>
      <c r="B211" s="366" t="s">
        <v>251</v>
      </c>
      <c r="C211" s="366" t="s">
        <v>449</v>
      </c>
      <c r="D211" s="367"/>
      <c r="E211" s="368"/>
      <c r="F211" s="368"/>
      <c r="G211" s="368"/>
      <c r="H211" s="368"/>
      <c r="I211" s="368"/>
      <c r="J211" s="368"/>
      <c r="K211" s="368"/>
      <c r="L211" s="368"/>
      <c r="M211" s="368"/>
      <c r="N211" s="368"/>
      <c r="O211" s="368"/>
      <c r="P211" s="368"/>
      <c r="Q211" s="368">
        <v>1</v>
      </c>
      <c r="R211" s="368"/>
      <c r="S211" s="368"/>
      <c r="T211" s="368">
        <v>1</v>
      </c>
      <c r="U211" s="368"/>
      <c r="V211" s="368"/>
      <c r="W211" s="368"/>
      <c r="X211" s="368"/>
      <c r="Y211" s="368"/>
      <c r="Z211" s="368"/>
      <c r="AA211" s="368"/>
      <c r="AB211" s="368"/>
      <c r="AC211" s="368"/>
      <c r="AD211" s="368"/>
      <c r="AE211" s="368"/>
      <c r="AF211" s="368"/>
      <c r="AG211" s="368"/>
      <c r="AH211" s="368"/>
      <c r="AI211" s="368"/>
      <c r="AJ211" s="368"/>
      <c r="AK211" s="368"/>
      <c r="AL211" s="368"/>
      <c r="AM211" s="369">
        <v>2</v>
      </c>
    </row>
    <row r="212" spans="1:39" s="18" customFormat="1">
      <c r="A212" s="370"/>
      <c r="B212" s="382" t="s">
        <v>799</v>
      </c>
      <c r="C212" s="383"/>
      <c r="D212" s="384"/>
      <c r="E212" s="385"/>
      <c r="F212" s="385"/>
      <c r="G212" s="385"/>
      <c r="H212" s="385"/>
      <c r="I212" s="385"/>
      <c r="J212" s="385"/>
      <c r="K212" s="385"/>
      <c r="L212" s="385"/>
      <c r="M212" s="385"/>
      <c r="N212" s="385"/>
      <c r="O212" s="385"/>
      <c r="P212" s="385"/>
      <c r="Q212" s="385">
        <v>1</v>
      </c>
      <c r="R212" s="385"/>
      <c r="S212" s="385"/>
      <c r="T212" s="385">
        <v>1</v>
      </c>
      <c r="U212" s="385"/>
      <c r="V212" s="385"/>
      <c r="W212" s="385"/>
      <c r="X212" s="385"/>
      <c r="Y212" s="385"/>
      <c r="Z212" s="385"/>
      <c r="AA212" s="385"/>
      <c r="AB212" s="385"/>
      <c r="AC212" s="385"/>
      <c r="AD212" s="385"/>
      <c r="AE212" s="385"/>
      <c r="AF212" s="385"/>
      <c r="AG212" s="385"/>
      <c r="AH212" s="385"/>
      <c r="AI212" s="385"/>
      <c r="AJ212" s="385"/>
      <c r="AK212" s="385"/>
      <c r="AL212" s="385"/>
      <c r="AM212" s="386">
        <v>2</v>
      </c>
    </row>
    <row r="213" spans="1:39" s="18" customFormat="1">
      <c r="A213" s="370"/>
      <c r="B213" s="366" t="s">
        <v>182</v>
      </c>
      <c r="C213" s="366" t="s">
        <v>423</v>
      </c>
      <c r="D213" s="367"/>
      <c r="E213" s="368"/>
      <c r="F213" s="368"/>
      <c r="G213" s="368"/>
      <c r="H213" s="368"/>
      <c r="I213" s="368"/>
      <c r="J213" s="368"/>
      <c r="K213" s="368"/>
      <c r="L213" s="368"/>
      <c r="M213" s="368"/>
      <c r="N213" s="368">
        <v>1</v>
      </c>
      <c r="O213" s="368"/>
      <c r="P213" s="368"/>
      <c r="Q213" s="368"/>
      <c r="R213" s="368"/>
      <c r="S213" s="368"/>
      <c r="T213" s="368"/>
      <c r="U213" s="368"/>
      <c r="V213" s="368"/>
      <c r="W213" s="368"/>
      <c r="X213" s="368"/>
      <c r="Y213" s="368"/>
      <c r="Z213" s="368"/>
      <c r="AA213" s="368"/>
      <c r="AB213" s="368"/>
      <c r="AC213" s="368"/>
      <c r="AD213" s="368"/>
      <c r="AE213" s="368"/>
      <c r="AF213" s="368"/>
      <c r="AG213" s="368"/>
      <c r="AH213" s="368"/>
      <c r="AI213" s="368"/>
      <c r="AJ213" s="368"/>
      <c r="AK213" s="368"/>
      <c r="AL213" s="368"/>
      <c r="AM213" s="369">
        <v>1</v>
      </c>
    </row>
    <row r="214" spans="1:39" s="18" customFormat="1">
      <c r="A214" s="370"/>
      <c r="B214" s="370"/>
      <c r="C214" s="371" t="s">
        <v>406</v>
      </c>
      <c r="D214" s="372"/>
      <c r="E214" s="373"/>
      <c r="F214" s="373"/>
      <c r="G214" s="373"/>
      <c r="H214" s="373"/>
      <c r="I214" s="373"/>
      <c r="J214" s="373"/>
      <c r="K214" s="373">
        <v>1</v>
      </c>
      <c r="L214" s="373"/>
      <c r="M214" s="373"/>
      <c r="N214" s="373"/>
      <c r="O214" s="373"/>
      <c r="P214" s="373"/>
      <c r="Q214" s="373"/>
      <c r="R214" s="373"/>
      <c r="S214" s="373"/>
      <c r="T214" s="373"/>
      <c r="U214" s="373"/>
      <c r="V214" s="373"/>
      <c r="W214" s="373"/>
      <c r="X214" s="373"/>
      <c r="Y214" s="373"/>
      <c r="Z214" s="373"/>
      <c r="AA214" s="373"/>
      <c r="AB214" s="373"/>
      <c r="AC214" s="373"/>
      <c r="AD214" s="373"/>
      <c r="AE214" s="373"/>
      <c r="AF214" s="373"/>
      <c r="AG214" s="373"/>
      <c r="AH214" s="373"/>
      <c r="AI214" s="373"/>
      <c r="AJ214" s="373"/>
      <c r="AK214" s="373"/>
      <c r="AL214" s="373"/>
      <c r="AM214" s="374">
        <v>1</v>
      </c>
    </row>
    <row r="215" spans="1:39" s="18" customFormat="1">
      <c r="A215" s="370"/>
      <c r="B215" s="382" t="s">
        <v>800</v>
      </c>
      <c r="C215" s="383"/>
      <c r="D215" s="384"/>
      <c r="E215" s="385"/>
      <c r="F215" s="385"/>
      <c r="G215" s="385"/>
      <c r="H215" s="385"/>
      <c r="I215" s="385"/>
      <c r="J215" s="385"/>
      <c r="K215" s="385">
        <v>1</v>
      </c>
      <c r="L215" s="385"/>
      <c r="M215" s="385"/>
      <c r="N215" s="385">
        <v>1</v>
      </c>
      <c r="O215" s="385"/>
      <c r="P215" s="385"/>
      <c r="Q215" s="385"/>
      <c r="R215" s="385"/>
      <c r="S215" s="385"/>
      <c r="T215" s="385"/>
      <c r="U215" s="385"/>
      <c r="V215" s="385"/>
      <c r="W215" s="385"/>
      <c r="X215" s="385"/>
      <c r="Y215" s="385"/>
      <c r="Z215" s="385"/>
      <c r="AA215" s="385"/>
      <c r="AB215" s="385"/>
      <c r="AC215" s="385"/>
      <c r="AD215" s="385"/>
      <c r="AE215" s="385"/>
      <c r="AF215" s="385"/>
      <c r="AG215" s="385"/>
      <c r="AH215" s="385"/>
      <c r="AI215" s="385"/>
      <c r="AJ215" s="385"/>
      <c r="AK215" s="385"/>
      <c r="AL215" s="385"/>
      <c r="AM215" s="386">
        <v>2</v>
      </c>
    </row>
    <row r="216" spans="1:39" s="18" customFormat="1">
      <c r="A216" s="370"/>
      <c r="B216" s="366" t="s">
        <v>249</v>
      </c>
      <c r="C216" s="366" t="s">
        <v>424</v>
      </c>
      <c r="D216" s="367"/>
      <c r="E216" s="368"/>
      <c r="F216" s="368"/>
      <c r="G216" s="368"/>
      <c r="H216" s="368"/>
      <c r="I216" s="368"/>
      <c r="J216" s="368"/>
      <c r="K216" s="368"/>
      <c r="L216" s="368"/>
      <c r="M216" s="368"/>
      <c r="N216" s="368">
        <v>1</v>
      </c>
      <c r="O216" s="368"/>
      <c r="P216" s="368"/>
      <c r="Q216" s="368"/>
      <c r="R216" s="368"/>
      <c r="S216" s="368"/>
      <c r="T216" s="368"/>
      <c r="U216" s="368"/>
      <c r="V216" s="368"/>
      <c r="W216" s="368"/>
      <c r="X216" s="368"/>
      <c r="Y216" s="368"/>
      <c r="Z216" s="368"/>
      <c r="AA216" s="368"/>
      <c r="AB216" s="368"/>
      <c r="AC216" s="368"/>
      <c r="AD216" s="368"/>
      <c r="AE216" s="368"/>
      <c r="AF216" s="368"/>
      <c r="AG216" s="368"/>
      <c r="AH216" s="368"/>
      <c r="AI216" s="368"/>
      <c r="AJ216" s="368"/>
      <c r="AK216" s="368"/>
      <c r="AL216" s="368"/>
      <c r="AM216" s="369">
        <v>1</v>
      </c>
    </row>
    <row r="217" spans="1:39" s="18" customFormat="1">
      <c r="A217" s="370"/>
      <c r="B217" s="382" t="s">
        <v>801</v>
      </c>
      <c r="C217" s="383"/>
      <c r="D217" s="384"/>
      <c r="E217" s="385"/>
      <c r="F217" s="385"/>
      <c r="G217" s="385"/>
      <c r="H217" s="385"/>
      <c r="I217" s="385"/>
      <c r="J217" s="385"/>
      <c r="K217" s="385"/>
      <c r="L217" s="385"/>
      <c r="M217" s="385"/>
      <c r="N217" s="385">
        <v>1</v>
      </c>
      <c r="O217" s="385"/>
      <c r="P217" s="385"/>
      <c r="Q217" s="385"/>
      <c r="R217" s="385"/>
      <c r="S217" s="385"/>
      <c r="T217" s="385"/>
      <c r="U217" s="385"/>
      <c r="V217" s="385"/>
      <c r="W217" s="385"/>
      <c r="X217" s="385"/>
      <c r="Y217" s="385"/>
      <c r="Z217" s="385"/>
      <c r="AA217" s="385"/>
      <c r="AB217" s="385"/>
      <c r="AC217" s="385"/>
      <c r="AD217" s="385"/>
      <c r="AE217" s="385"/>
      <c r="AF217" s="385"/>
      <c r="AG217" s="385"/>
      <c r="AH217" s="385"/>
      <c r="AI217" s="385"/>
      <c r="AJ217" s="385"/>
      <c r="AK217" s="385"/>
      <c r="AL217" s="385"/>
      <c r="AM217" s="386">
        <v>1</v>
      </c>
    </row>
    <row r="218" spans="1:39" s="18" customFormat="1">
      <c r="A218" s="387" t="s">
        <v>802</v>
      </c>
      <c r="B218" s="388"/>
      <c r="C218" s="388"/>
      <c r="D218" s="389"/>
      <c r="E218" s="390"/>
      <c r="F218" s="390"/>
      <c r="G218" s="390">
        <v>1</v>
      </c>
      <c r="H218" s="390"/>
      <c r="I218" s="390">
        <v>1</v>
      </c>
      <c r="J218" s="390"/>
      <c r="K218" s="390">
        <v>1</v>
      </c>
      <c r="L218" s="390"/>
      <c r="M218" s="390"/>
      <c r="N218" s="390">
        <v>2</v>
      </c>
      <c r="O218" s="390">
        <v>1</v>
      </c>
      <c r="P218" s="390"/>
      <c r="Q218" s="390">
        <v>2</v>
      </c>
      <c r="R218" s="390">
        <v>6</v>
      </c>
      <c r="S218" s="390">
        <v>1</v>
      </c>
      <c r="T218" s="390">
        <v>5</v>
      </c>
      <c r="U218" s="390">
        <v>2</v>
      </c>
      <c r="V218" s="390">
        <v>3</v>
      </c>
      <c r="W218" s="390"/>
      <c r="X218" s="390"/>
      <c r="Y218" s="390"/>
      <c r="Z218" s="390"/>
      <c r="AA218" s="390"/>
      <c r="AB218" s="390"/>
      <c r="AC218" s="390"/>
      <c r="AD218" s="390">
        <v>1</v>
      </c>
      <c r="AE218" s="390"/>
      <c r="AF218" s="390"/>
      <c r="AG218" s="390"/>
      <c r="AH218" s="390"/>
      <c r="AI218" s="390">
        <v>1</v>
      </c>
      <c r="AJ218" s="390"/>
      <c r="AK218" s="390"/>
      <c r="AL218" s="390"/>
      <c r="AM218" s="391">
        <v>27</v>
      </c>
    </row>
    <row r="219" spans="1:39" s="18" customFormat="1">
      <c r="A219" s="366" t="s">
        <v>35</v>
      </c>
      <c r="B219" s="366" t="s">
        <v>304</v>
      </c>
      <c r="C219" s="366" t="s">
        <v>407</v>
      </c>
      <c r="D219" s="367"/>
      <c r="E219" s="368"/>
      <c r="F219" s="368"/>
      <c r="G219" s="368"/>
      <c r="H219" s="368"/>
      <c r="I219" s="368"/>
      <c r="J219" s="368"/>
      <c r="K219" s="368">
        <v>1</v>
      </c>
      <c r="L219" s="368"/>
      <c r="M219" s="368"/>
      <c r="N219" s="368"/>
      <c r="O219" s="368"/>
      <c r="P219" s="368"/>
      <c r="Q219" s="368"/>
      <c r="R219" s="368"/>
      <c r="S219" s="368">
        <v>1</v>
      </c>
      <c r="T219" s="368"/>
      <c r="U219" s="368"/>
      <c r="V219" s="368"/>
      <c r="W219" s="368"/>
      <c r="X219" s="368"/>
      <c r="Y219" s="368"/>
      <c r="Z219" s="368"/>
      <c r="AA219" s="368"/>
      <c r="AB219" s="368"/>
      <c r="AC219" s="368"/>
      <c r="AD219" s="368"/>
      <c r="AE219" s="368"/>
      <c r="AF219" s="368"/>
      <c r="AG219" s="368"/>
      <c r="AH219" s="368"/>
      <c r="AI219" s="368"/>
      <c r="AJ219" s="368"/>
      <c r="AK219" s="368"/>
      <c r="AL219" s="368"/>
      <c r="AM219" s="369">
        <v>2</v>
      </c>
    </row>
    <row r="220" spans="1:39" s="18" customFormat="1">
      <c r="A220" s="370"/>
      <c r="B220" s="370"/>
      <c r="C220" s="371" t="s">
        <v>399</v>
      </c>
      <c r="D220" s="372"/>
      <c r="E220" s="373"/>
      <c r="F220" s="373"/>
      <c r="G220" s="373"/>
      <c r="H220" s="373"/>
      <c r="I220" s="373"/>
      <c r="J220" s="373">
        <v>1</v>
      </c>
      <c r="K220" s="373"/>
      <c r="L220" s="373">
        <v>1</v>
      </c>
      <c r="M220" s="373">
        <v>1</v>
      </c>
      <c r="N220" s="373"/>
      <c r="O220" s="373"/>
      <c r="P220" s="373"/>
      <c r="Q220" s="373"/>
      <c r="R220" s="373"/>
      <c r="S220" s="373"/>
      <c r="T220" s="373"/>
      <c r="U220" s="373"/>
      <c r="V220" s="373"/>
      <c r="W220" s="373"/>
      <c r="X220" s="373"/>
      <c r="Y220" s="373"/>
      <c r="Z220" s="373"/>
      <c r="AA220" s="373"/>
      <c r="AB220" s="373"/>
      <c r="AC220" s="373"/>
      <c r="AD220" s="373"/>
      <c r="AE220" s="373"/>
      <c r="AF220" s="373"/>
      <c r="AG220" s="373"/>
      <c r="AH220" s="373"/>
      <c r="AI220" s="373"/>
      <c r="AJ220" s="373"/>
      <c r="AK220" s="373"/>
      <c r="AL220" s="373"/>
      <c r="AM220" s="374">
        <v>3</v>
      </c>
    </row>
    <row r="221" spans="1:39" s="18" customFormat="1">
      <c r="A221" s="370"/>
      <c r="B221" s="370"/>
      <c r="C221" s="371" t="s">
        <v>408</v>
      </c>
      <c r="D221" s="372"/>
      <c r="E221" s="373"/>
      <c r="F221" s="373"/>
      <c r="G221" s="373"/>
      <c r="H221" s="373"/>
      <c r="I221" s="373"/>
      <c r="J221" s="373"/>
      <c r="K221" s="373"/>
      <c r="L221" s="373">
        <v>1</v>
      </c>
      <c r="M221" s="373">
        <v>1</v>
      </c>
      <c r="N221" s="373"/>
      <c r="O221" s="373"/>
      <c r="P221" s="373"/>
      <c r="Q221" s="373">
        <v>1</v>
      </c>
      <c r="R221" s="373"/>
      <c r="S221" s="373">
        <v>3</v>
      </c>
      <c r="T221" s="373"/>
      <c r="U221" s="373"/>
      <c r="V221" s="373"/>
      <c r="W221" s="373"/>
      <c r="X221" s="373"/>
      <c r="Y221" s="373"/>
      <c r="Z221" s="373"/>
      <c r="AA221" s="373"/>
      <c r="AB221" s="373"/>
      <c r="AC221" s="373"/>
      <c r="AD221" s="373"/>
      <c r="AE221" s="373"/>
      <c r="AF221" s="373"/>
      <c r="AG221" s="373"/>
      <c r="AH221" s="373"/>
      <c r="AI221" s="373"/>
      <c r="AJ221" s="373"/>
      <c r="AK221" s="373"/>
      <c r="AL221" s="373"/>
      <c r="AM221" s="374">
        <v>6</v>
      </c>
    </row>
    <row r="222" spans="1:39" s="18" customFormat="1">
      <c r="A222" s="370"/>
      <c r="B222" s="382" t="s">
        <v>803</v>
      </c>
      <c r="C222" s="383"/>
      <c r="D222" s="384"/>
      <c r="E222" s="385"/>
      <c r="F222" s="385"/>
      <c r="G222" s="385"/>
      <c r="H222" s="385"/>
      <c r="I222" s="385"/>
      <c r="J222" s="385">
        <v>1</v>
      </c>
      <c r="K222" s="385">
        <v>1</v>
      </c>
      <c r="L222" s="385">
        <v>2</v>
      </c>
      <c r="M222" s="385">
        <v>2</v>
      </c>
      <c r="N222" s="385"/>
      <c r="O222" s="385"/>
      <c r="P222" s="385"/>
      <c r="Q222" s="385">
        <v>1</v>
      </c>
      <c r="R222" s="385"/>
      <c r="S222" s="385">
        <v>4</v>
      </c>
      <c r="T222" s="385"/>
      <c r="U222" s="385"/>
      <c r="V222" s="385"/>
      <c r="W222" s="385"/>
      <c r="X222" s="385"/>
      <c r="Y222" s="385"/>
      <c r="Z222" s="385"/>
      <c r="AA222" s="385"/>
      <c r="AB222" s="385"/>
      <c r="AC222" s="385"/>
      <c r="AD222" s="385"/>
      <c r="AE222" s="385"/>
      <c r="AF222" s="385"/>
      <c r="AG222" s="385"/>
      <c r="AH222" s="385"/>
      <c r="AI222" s="385"/>
      <c r="AJ222" s="385"/>
      <c r="AK222" s="385"/>
      <c r="AL222" s="385"/>
      <c r="AM222" s="386">
        <v>11</v>
      </c>
    </row>
    <row r="223" spans="1:39" s="18" customFormat="1">
      <c r="A223" s="370"/>
      <c r="B223" s="366" t="s">
        <v>35</v>
      </c>
      <c r="C223" s="366" t="s">
        <v>420</v>
      </c>
      <c r="D223" s="367"/>
      <c r="E223" s="368"/>
      <c r="F223" s="368"/>
      <c r="G223" s="368"/>
      <c r="H223" s="368"/>
      <c r="I223" s="368"/>
      <c r="J223" s="368"/>
      <c r="K223" s="368"/>
      <c r="L223" s="368"/>
      <c r="M223" s="368">
        <v>1</v>
      </c>
      <c r="N223" s="368"/>
      <c r="O223" s="368"/>
      <c r="P223" s="368"/>
      <c r="Q223" s="368"/>
      <c r="R223" s="368"/>
      <c r="S223" s="368"/>
      <c r="T223" s="368"/>
      <c r="U223" s="368"/>
      <c r="V223" s="368"/>
      <c r="W223" s="368"/>
      <c r="X223" s="368"/>
      <c r="Y223" s="368"/>
      <c r="Z223" s="368"/>
      <c r="AA223" s="368"/>
      <c r="AB223" s="368"/>
      <c r="AC223" s="368"/>
      <c r="AD223" s="368"/>
      <c r="AE223" s="368"/>
      <c r="AF223" s="368"/>
      <c r="AG223" s="368"/>
      <c r="AH223" s="368"/>
      <c r="AI223" s="368"/>
      <c r="AJ223" s="368"/>
      <c r="AK223" s="368"/>
      <c r="AL223" s="368"/>
      <c r="AM223" s="369">
        <v>1</v>
      </c>
    </row>
    <row r="224" spans="1:39" s="18" customFormat="1">
      <c r="A224" s="370"/>
      <c r="B224" s="370"/>
      <c r="C224" s="371" t="s">
        <v>392</v>
      </c>
      <c r="D224" s="372"/>
      <c r="E224" s="373">
        <v>1</v>
      </c>
      <c r="F224" s="373"/>
      <c r="G224" s="373"/>
      <c r="H224" s="373"/>
      <c r="I224" s="373"/>
      <c r="J224" s="373"/>
      <c r="K224" s="373"/>
      <c r="L224" s="373"/>
      <c r="M224" s="373"/>
      <c r="N224" s="373"/>
      <c r="O224" s="373"/>
      <c r="P224" s="373"/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  <c r="AA224" s="373"/>
      <c r="AB224" s="373"/>
      <c r="AC224" s="373"/>
      <c r="AD224" s="373"/>
      <c r="AE224" s="373"/>
      <c r="AF224" s="373"/>
      <c r="AG224" s="373"/>
      <c r="AH224" s="373"/>
      <c r="AI224" s="373"/>
      <c r="AJ224" s="373"/>
      <c r="AK224" s="373"/>
      <c r="AL224" s="373"/>
      <c r="AM224" s="374">
        <v>1</v>
      </c>
    </row>
    <row r="225" spans="1:39" s="18" customFormat="1">
      <c r="A225" s="370"/>
      <c r="B225" s="370"/>
      <c r="C225" s="371" t="s">
        <v>714</v>
      </c>
      <c r="D225" s="372"/>
      <c r="E225" s="373"/>
      <c r="F225" s="373"/>
      <c r="G225" s="373"/>
      <c r="H225" s="373"/>
      <c r="I225" s="373"/>
      <c r="J225" s="373"/>
      <c r="K225" s="373"/>
      <c r="L225" s="373"/>
      <c r="M225" s="373"/>
      <c r="N225" s="373"/>
      <c r="O225" s="373"/>
      <c r="P225" s="373"/>
      <c r="Q225" s="373"/>
      <c r="R225" s="373"/>
      <c r="S225" s="373"/>
      <c r="T225" s="373"/>
      <c r="U225" s="373"/>
      <c r="V225" s="373"/>
      <c r="W225" s="373"/>
      <c r="X225" s="373"/>
      <c r="Y225" s="373"/>
      <c r="Z225" s="373"/>
      <c r="AA225" s="373"/>
      <c r="AB225" s="373"/>
      <c r="AC225" s="373"/>
      <c r="AD225" s="373"/>
      <c r="AE225" s="373"/>
      <c r="AF225" s="373"/>
      <c r="AG225" s="373"/>
      <c r="AH225" s="373"/>
      <c r="AI225" s="373"/>
      <c r="AJ225" s="373"/>
      <c r="AK225" s="373">
        <v>2</v>
      </c>
      <c r="AL225" s="373"/>
      <c r="AM225" s="374">
        <v>2</v>
      </c>
    </row>
    <row r="226" spans="1:39" s="18" customFormat="1">
      <c r="A226" s="370"/>
      <c r="B226" s="370"/>
      <c r="C226" s="371" t="s">
        <v>536</v>
      </c>
      <c r="D226" s="372"/>
      <c r="E226" s="373"/>
      <c r="F226" s="373"/>
      <c r="G226" s="373"/>
      <c r="H226" s="373"/>
      <c r="I226" s="373"/>
      <c r="J226" s="373"/>
      <c r="K226" s="373"/>
      <c r="L226" s="373"/>
      <c r="M226" s="373"/>
      <c r="N226" s="373"/>
      <c r="O226" s="373"/>
      <c r="P226" s="373"/>
      <c r="Q226" s="373"/>
      <c r="R226" s="373"/>
      <c r="S226" s="373"/>
      <c r="T226" s="373"/>
      <c r="U226" s="373"/>
      <c r="V226" s="373"/>
      <c r="W226" s="373"/>
      <c r="X226" s="373"/>
      <c r="Y226" s="373"/>
      <c r="Z226" s="373"/>
      <c r="AA226" s="373"/>
      <c r="AB226" s="373"/>
      <c r="AC226" s="373"/>
      <c r="AD226" s="373"/>
      <c r="AE226" s="373"/>
      <c r="AF226" s="373">
        <v>1</v>
      </c>
      <c r="AG226" s="373"/>
      <c r="AH226" s="373"/>
      <c r="AI226" s="373"/>
      <c r="AJ226" s="373"/>
      <c r="AK226" s="373"/>
      <c r="AL226" s="373"/>
      <c r="AM226" s="374">
        <v>1</v>
      </c>
    </row>
    <row r="227" spans="1:39" s="18" customFormat="1">
      <c r="A227" s="370"/>
      <c r="B227" s="382" t="s">
        <v>804</v>
      </c>
      <c r="C227" s="383"/>
      <c r="D227" s="384"/>
      <c r="E227" s="385">
        <v>1</v>
      </c>
      <c r="F227" s="385"/>
      <c r="G227" s="385"/>
      <c r="H227" s="385"/>
      <c r="I227" s="385"/>
      <c r="J227" s="385"/>
      <c r="K227" s="385"/>
      <c r="L227" s="385"/>
      <c r="M227" s="385">
        <v>1</v>
      </c>
      <c r="N227" s="385"/>
      <c r="O227" s="385"/>
      <c r="P227" s="385"/>
      <c r="Q227" s="385"/>
      <c r="R227" s="385"/>
      <c r="S227" s="385"/>
      <c r="T227" s="385"/>
      <c r="U227" s="385"/>
      <c r="V227" s="385"/>
      <c r="W227" s="385"/>
      <c r="X227" s="385"/>
      <c r="Y227" s="385"/>
      <c r="Z227" s="385"/>
      <c r="AA227" s="385"/>
      <c r="AB227" s="385"/>
      <c r="AC227" s="385"/>
      <c r="AD227" s="385"/>
      <c r="AE227" s="385"/>
      <c r="AF227" s="385">
        <v>1</v>
      </c>
      <c r="AG227" s="385"/>
      <c r="AH227" s="385"/>
      <c r="AI227" s="385"/>
      <c r="AJ227" s="385"/>
      <c r="AK227" s="385">
        <v>2</v>
      </c>
      <c r="AL227" s="385"/>
      <c r="AM227" s="386">
        <v>5</v>
      </c>
    </row>
    <row r="228" spans="1:39" s="18" customFormat="1">
      <c r="A228" s="370"/>
      <c r="B228" s="366" t="s">
        <v>303</v>
      </c>
      <c r="C228" s="366" t="s">
        <v>539</v>
      </c>
      <c r="D228" s="367"/>
      <c r="E228" s="368"/>
      <c r="F228" s="368"/>
      <c r="G228" s="368"/>
      <c r="H228" s="368"/>
      <c r="I228" s="368"/>
      <c r="J228" s="368"/>
      <c r="K228" s="368"/>
      <c r="L228" s="368"/>
      <c r="M228" s="368"/>
      <c r="N228" s="368"/>
      <c r="O228" s="368"/>
      <c r="P228" s="368"/>
      <c r="Q228" s="368"/>
      <c r="R228" s="368"/>
      <c r="S228" s="368"/>
      <c r="T228" s="368"/>
      <c r="U228" s="368"/>
      <c r="V228" s="368"/>
      <c r="W228" s="368"/>
      <c r="X228" s="368"/>
      <c r="Y228" s="368"/>
      <c r="Z228" s="368"/>
      <c r="AA228" s="368"/>
      <c r="AB228" s="368"/>
      <c r="AC228" s="368"/>
      <c r="AD228" s="368"/>
      <c r="AE228" s="368">
        <v>1</v>
      </c>
      <c r="AF228" s="368"/>
      <c r="AG228" s="368"/>
      <c r="AH228" s="368"/>
      <c r="AI228" s="368"/>
      <c r="AJ228" s="368"/>
      <c r="AK228" s="368"/>
      <c r="AL228" s="368"/>
      <c r="AM228" s="369">
        <v>1</v>
      </c>
    </row>
    <row r="229" spans="1:39" s="18" customFormat="1">
      <c r="A229" s="370"/>
      <c r="B229" s="382" t="s">
        <v>805</v>
      </c>
      <c r="C229" s="383"/>
      <c r="D229" s="384"/>
      <c r="E229" s="385"/>
      <c r="F229" s="385"/>
      <c r="G229" s="385"/>
      <c r="H229" s="385"/>
      <c r="I229" s="385"/>
      <c r="J229" s="385"/>
      <c r="K229" s="385"/>
      <c r="L229" s="385"/>
      <c r="M229" s="385"/>
      <c r="N229" s="385"/>
      <c r="O229" s="385"/>
      <c r="P229" s="385"/>
      <c r="Q229" s="385"/>
      <c r="R229" s="385"/>
      <c r="S229" s="385"/>
      <c r="T229" s="385"/>
      <c r="U229" s="385"/>
      <c r="V229" s="385"/>
      <c r="W229" s="385"/>
      <c r="X229" s="385"/>
      <c r="Y229" s="385"/>
      <c r="Z229" s="385"/>
      <c r="AA229" s="385"/>
      <c r="AB229" s="385"/>
      <c r="AC229" s="385"/>
      <c r="AD229" s="385"/>
      <c r="AE229" s="385">
        <v>1</v>
      </c>
      <c r="AF229" s="385"/>
      <c r="AG229" s="385"/>
      <c r="AH229" s="385"/>
      <c r="AI229" s="385"/>
      <c r="AJ229" s="385"/>
      <c r="AK229" s="385"/>
      <c r="AL229" s="385"/>
      <c r="AM229" s="386">
        <v>1</v>
      </c>
    </row>
    <row r="230" spans="1:39" s="18" customFormat="1">
      <c r="A230" s="387" t="s">
        <v>804</v>
      </c>
      <c r="B230" s="388"/>
      <c r="C230" s="388"/>
      <c r="D230" s="389"/>
      <c r="E230" s="390">
        <v>1</v>
      </c>
      <c r="F230" s="390"/>
      <c r="G230" s="390"/>
      <c r="H230" s="390"/>
      <c r="I230" s="390"/>
      <c r="J230" s="390">
        <v>1</v>
      </c>
      <c r="K230" s="390">
        <v>1</v>
      </c>
      <c r="L230" s="390">
        <v>2</v>
      </c>
      <c r="M230" s="390">
        <v>3</v>
      </c>
      <c r="N230" s="390"/>
      <c r="O230" s="390"/>
      <c r="P230" s="390"/>
      <c r="Q230" s="390">
        <v>1</v>
      </c>
      <c r="R230" s="390"/>
      <c r="S230" s="390">
        <v>4</v>
      </c>
      <c r="T230" s="390"/>
      <c r="U230" s="390"/>
      <c r="V230" s="390"/>
      <c r="W230" s="390"/>
      <c r="X230" s="390"/>
      <c r="Y230" s="390"/>
      <c r="Z230" s="390"/>
      <c r="AA230" s="390"/>
      <c r="AB230" s="390"/>
      <c r="AC230" s="390"/>
      <c r="AD230" s="390"/>
      <c r="AE230" s="390">
        <v>1</v>
      </c>
      <c r="AF230" s="390">
        <v>1</v>
      </c>
      <c r="AG230" s="390"/>
      <c r="AH230" s="390"/>
      <c r="AI230" s="390"/>
      <c r="AJ230" s="390"/>
      <c r="AK230" s="390">
        <v>2</v>
      </c>
      <c r="AL230" s="390"/>
      <c r="AM230" s="391">
        <v>17</v>
      </c>
    </row>
    <row r="231" spans="1:39" s="18" customFormat="1">
      <c r="A231" s="366" t="s">
        <v>21</v>
      </c>
      <c r="B231" s="366" t="s">
        <v>169</v>
      </c>
      <c r="C231" s="366" t="s">
        <v>456</v>
      </c>
      <c r="D231" s="367"/>
      <c r="E231" s="368"/>
      <c r="F231" s="368"/>
      <c r="G231" s="368"/>
      <c r="H231" s="368"/>
      <c r="I231" s="368"/>
      <c r="J231" s="368"/>
      <c r="K231" s="368"/>
      <c r="L231" s="368"/>
      <c r="M231" s="368"/>
      <c r="N231" s="368"/>
      <c r="O231" s="368"/>
      <c r="P231" s="368"/>
      <c r="Q231" s="368"/>
      <c r="R231" s="368"/>
      <c r="S231" s="368"/>
      <c r="T231" s="368">
        <v>1</v>
      </c>
      <c r="U231" s="368"/>
      <c r="V231" s="368"/>
      <c r="W231" s="368">
        <v>1</v>
      </c>
      <c r="X231" s="368"/>
      <c r="Y231" s="368"/>
      <c r="Z231" s="368">
        <v>1</v>
      </c>
      <c r="AA231" s="368"/>
      <c r="AB231" s="368"/>
      <c r="AC231" s="368"/>
      <c r="AD231" s="368">
        <v>1</v>
      </c>
      <c r="AE231" s="368"/>
      <c r="AF231" s="368"/>
      <c r="AG231" s="368"/>
      <c r="AH231" s="368"/>
      <c r="AI231" s="368">
        <v>1</v>
      </c>
      <c r="AJ231" s="368"/>
      <c r="AK231" s="368"/>
      <c r="AL231" s="368"/>
      <c r="AM231" s="369">
        <v>5</v>
      </c>
    </row>
    <row r="232" spans="1:39" s="18" customFormat="1">
      <c r="A232" s="370"/>
      <c r="B232" s="370"/>
      <c r="C232" s="371" t="s">
        <v>558</v>
      </c>
      <c r="D232" s="372"/>
      <c r="E232" s="373"/>
      <c r="F232" s="373"/>
      <c r="G232" s="373"/>
      <c r="H232" s="373"/>
      <c r="I232" s="373"/>
      <c r="J232" s="373"/>
      <c r="K232" s="373"/>
      <c r="L232" s="373"/>
      <c r="M232" s="373"/>
      <c r="N232" s="373"/>
      <c r="O232" s="373"/>
      <c r="P232" s="373"/>
      <c r="Q232" s="373"/>
      <c r="R232" s="373"/>
      <c r="S232" s="373"/>
      <c r="T232" s="373"/>
      <c r="U232" s="373"/>
      <c r="V232" s="373"/>
      <c r="W232" s="373"/>
      <c r="X232" s="373"/>
      <c r="Y232" s="373"/>
      <c r="Z232" s="373"/>
      <c r="AA232" s="373"/>
      <c r="AB232" s="373"/>
      <c r="AC232" s="373"/>
      <c r="AD232" s="373"/>
      <c r="AE232" s="373"/>
      <c r="AF232" s="373"/>
      <c r="AG232" s="373">
        <v>1</v>
      </c>
      <c r="AH232" s="373"/>
      <c r="AI232" s="373"/>
      <c r="AJ232" s="373"/>
      <c r="AK232" s="373">
        <v>1</v>
      </c>
      <c r="AL232" s="373"/>
      <c r="AM232" s="374">
        <v>2</v>
      </c>
    </row>
    <row r="233" spans="1:39" s="18" customFormat="1">
      <c r="A233" s="370"/>
      <c r="B233" s="370"/>
      <c r="C233" s="371" t="s">
        <v>464</v>
      </c>
      <c r="D233" s="372"/>
      <c r="E233" s="373"/>
      <c r="F233" s="373"/>
      <c r="G233" s="373"/>
      <c r="H233" s="373"/>
      <c r="I233" s="373"/>
      <c r="J233" s="373"/>
      <c r="K233" s="373"/>
      <c r="L233" s="373"/>
      <c r="M233" s="373"/>
      <c r="N233" s="373"/>
      <c r="O233" s="373"/>
      <c r="P233" s="373"/>
      <c r="Q233" s="373"/>
      <c r="R233" s="373"/>
      <c r="S233" s="373"/>
      <c r="T233" s="373"/>
      <c r="U233" s="373">
        <v>1</v>
      </c>
      <c r="V233" s="373"/>
      <c r="W233" s="373"/>
      <c r="X233" s="373"/>
      <c r="Y233" s="373"/>
      <c r="Z233" s="373"/>
      <c r="AA233" s="373"/>
      <c r="AB233" s="373"/>
      <c r="AC233" s="373"/>
      <c r="AD233" s="373"/>
      <c r="AE233" s="373"/>
      <c r="AF233" s="373"/>
      <c r="AG233" s="373"/>
      <c r="AH233" s="373"/>
      <c r="AI233" s="373"/>
      <c r="AJ233" s="373">
        <v>1</v>
      </c>
      <c r="AK233" s="373">
        <v>1</v>
      </c>
      <c r="AL233" s="373"/>
      <c r="AM233" s="374">
        <v>3</v>
      </c>
    </row>
    <row r="234" spans="1:39" s="18" customFormat="1">
      <c r="A234" s="370"/>
      <c r="B234" s="370"/>
      <c r="C234" s="371" t="s">
        <v>523</v>
      </c>
      <c r="D234" s="372"/>
      <c r="E234" s="373"/>
      <c r="F234" s="373"/>
      <c r="G234" s="373"/>
      <c r="H234" s="373"/>
      <c r="I234" s="373"/>
      <c r="J234" s="373"/>
      <c r="K234" s="373"/>
      <c r="L234" s="373"/>
      <c r="M234" s="373"/>
      <c r="N234" s="373"/>
      <c r="O234" s="373"/>
      <c r="P234" s="373"/>
      <c r="Q234" s="373"/>
      <c r="R234" s="373"/>
      <c r="S234" s="373"/>
      <c r="T234" s="373"/>
      <c r="U234" s="373"/>
      <c r="V234" s="373"/>
      <c r="W234" s="373"/>
      <c r="X234" s="373"/>
      <c r="Y234" s="373"/>
      <c r="Z234" s="373"/>
      <c r="AA234" s="373"/>
      <c r="AB234" s="373"/>
      <c r="AC234" s="373"/>
      <c r="AD234" s="373"/>
      <c r="AE234" s="373">
        <v>1</v>
      </c>
      <c r="AF234" s="373"/>
      <c r="AG234" s="373"/>
      <c r="AH234" s="373"/>
      <c r="AI234" s="373"/>
      <c r="AJ234" s="373"/>
      <c r="AK234" s="373"/>
      <c r="AL234" s="373">
        <v>1</v>
      </c>
      <c r="AM234" s="374">
        <v>2</v>
      </c>
    </row>
    <row r="235" spans="1:39" s="18" customFormat="1">
      <c r="A235" s="370"/>
      <c r="B235" s="370"/>
      <c r="C235" s="371" t="s">
        <v>684</v>
      </c>
      <c r="D235" s="372"/>
      <c r="E235" s="373"/>
      <c r="F235" s="373"/>
      <c r="G235" s="373"/>
      <c r="H235" s="373"/>
      <c r="I235" s="373"/>
      <c r="J235" s="373"/>
      <c r="K235" s="373"/>
      <c r="L235" s="373"/>
      <c r="M235" s="373"/>
      <c r="N235" s="373"/>
      <c r="O235" s="373"/>
      <c r="P235" s="373"/>
      <c r="Q235" s="373"/>
      <c r="R235" s="373"/>
      <c r="S235" s="373"/>
      <c r="T235" s="373"/>
      <c r="U235" s="373"/>
      <c r="V235" s="373"/>
      <c r="W235" s="373"/>
      <c r="X235" s="373"/>
      <c r="Y235" s="373"/>
      <c r="Z235" s="373"/>
      <c r="AA235" s="373"/>
      <c r="AB235" s="373"/>
      <c r="AC235" s="373"/>
      <c r="AD235" s="373"/>
      <c r="AE235" s="373"/>
      <c r="AF235" s="373"/>
      <c r="AG235" s="373"/>
      <c r="AH235" s="373"/>
      <c r="AI235" s="373">
        <v>1</v>
      </c>
      <c r="AJ235" s="373"/>
      <c r="AK235" s="373"/>
      <c r="AL235" s="373"/>
      <c r="AM235" s="374">
        <v>1</v>
      </c>
    </row>
    <row r="236" spans="1:39" s="18" customFormat="1">
      <c r="A236" s="370"/>
      <c r="B236" s="370"/>
      <c r="C236" s="371" t="s">
        <v>169</v>
      </c>
      <c r="D236" s="372"/>
      <c r="E236" s="373"/>
      <c r="F236" s="373"/>
      <c r="G236" s="373"/>
      <c r="H236" s="373"/>
      <c r="I236" s="373"/>
      <c r="J236" s="373"/>
      <c r="K236" s="373"/>
      <c r="L236" s="373"/>
      <c r="M236" s="373"/>
      <c r="N236" s="373"/>
      <c r="O236" s="373"/>
      <c r="P236" s="373"/>
      <c r="Q236" s="373"/>
      <c r="R236" s="373"/>
      <c r="S236" s="373"/>
      <c r="T236" s="373"/>
      <c r="U236" s="373"/>
      <c r="V236" s="373"/>
      <c r="W236" s="373"/>
      <c r="X236" s="373"/>
      <c r="Y236" s="373"/>
      <c r="Z236" s="373"/>
      <c r="AA236" s="373"/>
      <c r="AB236" s="373"/>
      <c r="AC236" s="373"/>
      <c r="AD236" s="373"/>
      <c r="AE236" s="373"/>
      <c r="AF236" s="373"/>
      <c r="AG236" s="373"/>
      <c r="AH236" s="373"/>
      <c r="AI236" s="373">
        <v>1</v>
      </c>
      <c r="AJ236" s="373"/>
      <c r="AK236" s="373"/>
      <c r="AL236" s="373"/>
      <c r="AM236" s="374">
        <v>1</v>
      </c>
    </row>
    <row r="237" spans="1:39" s="18" customFormat="1">
      <c r="A237" s="370"/>
      <c r="B237" s="370"/>
      <c r="C237" s="371" t="s">
        <v>394</v>
      </c>
      <c r="D237" s="372">
        <v>1</v>
      </c>
      <c r="E237" s="373"/>
      <c r="F237" s="373"/>
      <c r="G237" s="373"/>
      <c r="H237" s="373"/>
      <c r="I237" s="373"/>
      <c r="J237" s="373"/>
      <c r="K237" s="373"/>
      <c r="L237" s="373"/>
      <c r="M237" s="373"/>
      <c r="N237" s="373"/>
      <c r="O237" s="373"/>
      <c r="P237" s="373"/>
      <c r="Q237" s="373"/>
      <c r="R237" s="373"/>
      <c r="S237" s="373"/>
      <c r="T237" s="373"/>
      <c r="U237" s="373"/>
      <c r="V237" s="373"/>
      <c r="W237" s="373"/>
      <c r="X237" s="373"/>
      <c r="Y237" s="373"/>
      <c r="Z237" s="373"/>
      <c r="AA237" s="373"/>
      <c r="AB237" s="373">
        <v>1</v>
      </c>
      <c r="AC237" s="373"/>
      <c r="AD237" s="373"/>
      <c r="AE237" s="373"/>
      <c r="AF237" s="373"/>
      <c r="AG237" s="373"/>
      <c r="AH237" s="373"/>
      <c r="AI237" s="373">
        <v>1</v>
      </c>
      <c r="AJ237" s="373"/>
      <c r="AK237" s="373"/>
      <c r="AL237" s="373"/>
      <c r="AM237" s="374">
        <v>3</v>
      </c>
    </row>
    <row r="238" spans="1:39" s="18" customFormat="1">
      <c r="A238" s="370"/>
      <c r="B238" s="370"/>
      <c r="C238" s="371" t="s">
        <v>373</v>
      </c>
      <c r="D238" s="372"/>
      <c r="E238" s="373"/>
      <c r="F238" s="373"/>
      <c r="G238" s="373"/>
      <c r="H238" s="373">
        <v>1</v>
      </c>
      <c r="I238" s="373"/>
      <c r="J238" s="373"/>
      <c r="K238" s="373"/>
      <c r="L238" s="373"/>
      <c r="M238" s="373"/>
      <c r="N238" s="373"/>
      <c r="O238" s="373"/>
      <c r="P238" s="373"/>
      <c r="Q238" s="373"/>
      <c r="R238" s="373"/>
      <c r="S238" s="373"/>
      <c r="T238" s="373"/>
      <c r="U238" s="373"/>
      <c r="V238" s="373"/>
      <c r="W238" s="373"/>
      <c r="X238" s="373"/>
      <c r="Y238" s="373"/>
      <c r="Z238" s="373"/>
      <c r="AA238" s="373"/>
      <c r="AB238" s="373"/>
      <c r="AC238" s="373"/>
      <c r="AD238" s="373"/>
      <c r="AE238" s="373"/>
      <c r="AF238" s="373"/>
      <c r="AG238" s="373"/>
      <c r="AH238" s="373"/>
      <c r="AI238" s="373"/>
      <c r="AJ238" s="373"/>
      <c r="AK238" s="373"/>
      <c r="AL238" s="373">
        <v>1</v>
      </c>
      <c r="AM238" s="374">
        <v>2</v>
      </c>
    </row>
    <row r="239" spans="1:39" s="18" customFormat="1">
      <c r="A239" s="370"/>
      <c r="B239" s="370"/>
      <c r="C239" s="371" t="s">
        <v>658</v>
      </c>
      <c r="D239" s="372"/>
      <c r="E239" s="373"/>
      <c r="F239" s="373"/>
      <c r="G239" s="373"/>
      <c r="H239" s="373"/>
      <c r="I239" s="373"/>
      <c r="J239" s="373"/>
      <c r="K239" s="373"/>
      <c r="L239" s="373"/>
      <c r="M239" s="373"/>
      <c r="N239" s="373"/>
      <c r="O239" s="373"/>
      <c r="P239" s="373"/>
      <c r="Q239" s="373"/>
      <c r="R239" s="373"/>
      <c r="S239" s="373"/>
      <c r="T239" s="373"/>
      <c r="U239" s="373"/>
      <c r="V239" s="373"/>
      <c r="W239" s="373"/>
      <c r="X239" s="373"/>
      <c r="Y239" s="373"/>
      <c r="Z239" s="373"/>
      <c r="AA239" s="373"/>
      <c r="AB239" s="373"/>
      <c r="AC239" s="373"/>
      <c r="AD239" s="373"/>
      <c r="AE239" s="373"/>
      <c r="AF239" s="373"/>
      <c r="AG239" s="373"/>
      <c r="AH239" s="373">
        <v>1</v>
      </c>
      <c r="AI239" s="373"/>
      <c r="AJ239" s="373"/>
      <c r="AK239" s="373"/>
      <c r="AL239" s="373"/>
      <c r="AM239" s="374">
        <v>1</v>
      </c>
    </row>
    <row r="240" spans="1:39" s="18" customFormat="1">
      <c r="A240" s="370"/>
      <c r="B240" s="382" t="s">
        <v>806</v>
      </c>
      <c r="C240" s="383"/>
      <c r="D240" s="384">
        <v>1</v>
      </c>
      <c r="E240" s="385"/>
      <c r="F240" s="385"/>
      <c r="G240" s="385"/>
      <c r="H240" s="385">
        <v>1</v>
      </c>
      <c r="I240" s="385"/>
      <c r="J240" s="385"/>
      <c r="K240" s="385"/>
      <c r="L240" s="385"/>
      <c r="M240" s="385"/>
      <c r="N240" s="385"/>
      <c r="O240" s="385"/>
      <c r="P240" s="385"/>
      <c r="Q240" s="385"/>
      <c r="R240" s="385"/>
      <c r="S240" s="385"/>
      <c r="T240" s="385">
        <v>1</v>
      </c>
      <c r="U240" s="385">
        <v>1</v>
      </c>
      <c r="V240" s="385"/>
      <c r="W240" s="385">
        <v>1</v>
      </c>
      <c r="X240" s="385"/>
      <c r="Y240" s="385"/>
      <c r="Z240" s="385">
        <v>1</v>
      </c>
      <c r="AA240" s="385"/>
      <c r="AB240" s="385">
        <v>1</v>
      </c>
      <c r="AC240" s="385"/>
      <c r="AD240" s="385">
        <v>1</v>
      </c>
      <c r="AE240" s="385">
        <v>1</v>
      </c>
      <c r="AF240" s="385"/>
      <c r="AG240" s="385">
        <v>1</v>
      </c>
      <c r="AH240" s="385">
        <v>1</v>
      </c>
      <c r="AI240" s="385">
        <v>4</v>
      </c>
      <c r="AJ240" s="385">
        <v>1</v>
      </c>
      <c r="AK240" s="385">
        <v>2</v>
      </c>
      <c r="AL240" s="385">
        <v>2</v>
      </c>
      <c r="AM240" s="386">
        <v>20</v>
      </c>
    </row>
    <row r="241" spans="1:39" s="18" customFormat="1">
      <c r="A241" s="370"/>
      <c r="B241" s="366" t="s">
        <v>146</v>
      </c>
      <c r="C241" s="366" t="s">
        <v>557</v>
      </c>
      <c r="D241" s="367"/>
      <c r="E241" s="368"/>
      <c r="F241" s="368"/>
      <c r="G241" s="368"/>
      <c r="H241" s="368"/>
      <c r="I241" s="368"/>
      <c r="J241" s="368"/>
      <c r="K241" s="368"/>
      <c r="L241" s="368"/>
      <c r="M241" s="368"/>
      <c r="N241" s="368"/>
      <c r="O241" s="368"/>
      <c r="P241" s="368"/>
      <c r="Q241" s="368"/>
      <c r="R241" s="368"/>
      <c r="S241" s="368"/>
      <c r="T241" s="368"/>
      <c r="U241" s="368"/>
      <c r="V241" s="368"/>
      <c r="W241" s="368"/>
      <c r="X241" s="368"/>
      <c r="Y241" s="368"/>
      <c r="Z241" s="368"/>
      <c r="AA241" s="368"/>
      <c r="AB241" s="368"/>
      <c r="AC241" s="368"/>
      <c r="AD241" s="368"/>
      <c r="AE241" s="368"/>
      <c r="AF241" s="368"/>
      <c r="AG241" s="368">
        <v>2</v>
      </c>
      <c r="AH241" s="368"/>
      <c r="AI241" s="368">
        <v>2</v>
      </c>
      <c r="AJ241" s="368"/>
      <c r="AK241" s="368"/>
      <c r="AL241" s="368"/>
      <c r="AM241" s="369">
        <v>4</v>
      </c>
    </row>
    <row r="242" spans="1:39" s="18" customFormat="1">
      <c r="A242" s="370"/>
      <c r="B242" s="370"/>
      <c r="C242" s="371" t="s">
        <v>696</v>
      </c>
      <c r="D242" s="372"/>
      <c r="E242" s="373"/>
      <c r="F242" s="373"/>
      <c r="G242" s="373"/>
      <c r="H242" s="373"/>
      <c r="I242" s="373"/>
      <c r="J242" s="373"/>
      <c r="K242" s="373"/>
      <c r="L242" s="373"/>
      <c r="M242" s="373"/>
      <c r="N242" s="373"/>
      <c r="O242" s="373"/>
      <c r="P242" s="373"/>
      <c r="Q242" s="373"/>
      <c r="R242" s="373"/>
      <c r="S242" s="373"/>
      <c r="T242" s="373"/>
      <c r="U242" s="373"/>
      <c r="V242" s="373"/>
      <c r="W242" s="373"/>
      <c r="X242" s="373"/>
      <c r="Y242" s="373"/>
      <c r="Z242" s="373"/>
      <c r="AA242" s="373"/>
      <c r="AB242" s="373"/>
      <c r="AC242" s="373"/>
      <c r="AD242" s="373"/>
      <c r="AE242" s="373"/>
      <c r="AF242" s="373"/>
      <c r="AG242" s="373"/>
      <c r="AH242" s="373"/>
      <c r="AI242" s="373"/>
      <c r="AJ242" s="373">
        <v>1</v>
      </c>
      <c r="AK242" s="373"/>
      <c r="AL242" s="373"/>
      <c r="AM242" s="374">
        <v>1</v>
      </c>
    </row>
    <row r="243" spans="1:39" s="18" customFormat="1">
      <c r="A243" s="370"/>
      <c r="B243" s="370"/>
      <c r="C243" s="371" t="s">
        <v>666</v>
      </c>
      <c r="D243" s="372"/>
      <c r="E243" s="373"/>
      <c r="F243" s="373"/>
      <c r="G243" s="373"/>
      <c r="H243" s="373"/>
      <c r="I243" s="373"/>
      <c r="J243" s="373"/>
      <c r="K243" s="373"/>
      <c r="L243" s="373"/>
      <c r="M243" s="373"/>
      <c r="N243" s="373"/>
      <c r="O243" s="373"/>
      <c r="P243" s="373"/>
      <c r="Q243" s="373"/>
      <c r="R243" s="373"/>
      <c r="S243" s="373"/>
      <c r="T243" s="373"/>
      <c r="U243" s="373"/>
      <c r="V243" s="373"/>
      <c r="W243" s="373"/>
      <c r="X243" s="373"/>
      <c r="Y243" s="373"/>
      <c r="Z243" s="373"/>
      <c r="AA243" s="373"/>
      <c r="AB243" s="373"/>
      <c r="AC243" s="373"/>
      <c r="AD243" s="373">
        <v>1</v>
      </c>
      <c r="AE243" s="373">
        <v>1</v>
      </c>
      <c r="AF243" s="373"/>
      <c r="AG243" s="373"/>
      <c r="AH243" s="373">
        <v>1</v>
      </c>
      <c r="AI243" s="373"/>
      <c r="AJ243" s="373"/>
      <c r="AK243" s="373"/>
      <c r="AL243" s="373"/>
      <c r="AM243" s="374">
        <v>3</v>
      </c>
    </row>
    <row r="244" spans="1:39" s="18" customFormat="1">
      <c r="A244" s="370"/>
      <c r="B244" s="370"/>
      <c r="C244" s="371" t="s">
        <v>443</v>
      </c>
      <c r="D244" s="372"/>
      <c r="E244" s="373"/>
      <c r="F244" s="373"/>
      <c r="G244" s="373"/>
      <c r="H244" s="373"/>
      <c r="I244" s="373"/>
      <c r="J244" s="373"/>
      <c r="K244" s="373"/>
      <c r="L244" s="373"/>
      <c r="M244" s="373"/>
      <c r="N244" s="373"/>
      <c r="O244" s="373"/>
      <c r="P244" s="373">
        <v>1</v>
      </c>
      <c r="Q244" s="373"/>
      <c r="R244" s="373"/>
      <c r="S244" s="373"/>
      <c r="T244" s="373"/>
      <c r="U244" s="373"/>
      <c r="V244" s="373"/>
      <c r="W244" s="373"/>
      <c r="X244" s="373"/>
      <c r="Y244" s="373"/>
      <c r="Z244" s="373"/>
      <c r="AA244" s="373"/>
      <c r="AB244" s="373"/>
      <c r="AC244" s="373"/>
      <c r="AD244" s="373"/>
      <c r="AE244" s="373"/>
      <c r="AF244" s="373"/>
      <c r="AG244" s="373"/>
      <c r="AH244" s="373"/>
      <c r="AI244" s="373"/>
      <c r="AJ244" s="373"/>
      <c r="AK244" s="373"/>
      <c r="AL244" s="373"/>
      <c r="AM244" s="374">
        <v>1</v>
      </c>
    </row>
    <row r="245" spans="1:39" s="18" customFormat="1">
      <c r="A245" s="370"/>
      <c r="B245" s="370"/>
      <c r="C245" s="371" t="s">
        <v>157</v>
      </c>
      <c r="D245" s="372"/>
      <c r="E245" s="373"/>
      <c r="F245" s="373"/>
      <c r="G245" s="373"/>
      <c r="H245" s="373"/>
      <c r="I245" s="373"/>
      <c r="J245" s="373"/>
      <c r="K245" s="373">
        <v>1</v>
      </c>
      <c r="L245" s="373"/>
      <c r="M245" s="373"/>
      <c r="N245" s="373"/>
      <c r="O245" s="373"/>
      <c r="P245" s="373"/>
      <c r="Q245" s="373"/>
      <c r="R245" s="373"/>
      <c r="S245" s="373"/>
      <c r="T245" s="373"/>
      <c r="U245" s="373"/>
      <c r="V245" s="373"/>
      <c r="W245" s="373"/>
      <c r="X245" s="373"/>
      <c r="Y245" s="373"/>
      <c r="Z245" s="373"/>
      <c r="AA245" s="373"/>
      <c r="AB245" s="373"/>
      <c r="AC245" s="373"/>
      <c r="AD245" s="373"/>
      <c r="AE245" s="373"/>
      <c r="AF245" s="373"/>
      <c r="AG245" s="373"/>
      <c r="AH245" s="373"/>
      <c r="AI245" s="373"/>
      <c r="AJ245" s="373"/>
      <c r="AK245" s="373"/>
      <c r="AL245" s="373"/>
      <c r="AM245" s="374">
        <v>1</v>
      </c>
    </row>
    <row r="246" spans="1:39" s="18" customFormat="1">
      <c r="A246" s="370"/>
      <c r="B246" s="370"/>
      <c r="C246" s="371" t="s">
        <v>525</v>
      </c>
      <c r="D246" s="372"/>
      <c r="E246" s="373"/>
      <c r="F246" s="373"/>
      <c r="G246" s="373"/>
      <c r="H246" s="373"/>
      <c r="I246" s="373"/>
      <c r="J246" s="373"/>
      <c r="K246" s="373"/>
      <c r="L246" s="373"/>
      <c r="M246" s="373"/>
      <c r="N246" s="373"/>
      <c r="O246" s="373"/>
      <c r="P246" s="373"/>
      <c r="Q246" s="373"/>
      <c r="R246" s="373"/>
      <c r="S246" s="373"/>
      <c r="T246" s="373"/>
      <c r="U246" s="373"/>
      <c r="V246" s="373"/>
      <c r="W246" s="373"/>
      <c r="X246" s="373"/>
      <c r="Y246" s="373"/>
      <c r="Z246" s="373"/>
      <c r="AA246" s="373"/>
      <c r="AB246" s="373"/>
      <c r="AC246" s="373"/>
      <c r="AD246" s="373"/>
      <c r="AE246" s="373"/>
      <c r="AF246" s="373"/>
      <c r="AG246" s="373"/>
      <c r="AH246" s="373"/>
      <c r="AI246" s="373"/>
      <c r="AJ246" s="373">
        <v>1</v>
      </c>
      <c r="AK246" s="373"/>
      <c r="AL246" s="373"/>
      <c r="AM246" s="374">
        <v>1</v>
      </c>
    </row>
    <row r="247" spans="1:39" s="18" customFormat="1">
      <c r="A247" s="370"/>
      <c r="B247" s="382" t="s">
        <v>807</v>
      </c>
      <c r="C247" s="383"/>
      <c r="D247" s="384"/>
      <c r="E247" s="385"/>
      <c r="F247" s="385"/>
      <c r="G247" s="385"/>
      <c r="H247" s="385"/>
      <c r="I247" s="385"/>
      <c r="J247" s="385"/>
      <c r="K247" s="385">
        <v>1</v>
      </c>
      <c r="L247" s="385"/>
      <c r="M247" s="385"/>
      <c r="N247" s="385"/>
      <c r="O247" s="385"/>
      <c r="P247" s="385">
        <v>1</v>
      </c>
      <c r="Q247" s="385"/>
      <c r="R247" s="385"/>
      <c r="S247" s="385"/>
      <c r="T247" s="385"/>
      <c r="U247" s="385"/>
      <c r="V247" s="385"/>
      <c r="W247" s="385"/>
      <c r="X247" s="385"/>
      <c r="Y247" s="385"/>
      <c r="Z247" s="385"/>
      <c r="AA247" s="385"/>
      <c r="AB247" s="385"/>
      <c r="AC247" s="385"/>
      <c r="AD247" s="385">
        <v>1</v>
      </c>
      <c r="AE247" s="385">
        <v>1</v>
      </c>
      <c r="AF247" s="385"/>
      <c r="AG247" s="385">
        <v>2</v>
      </c>
      <c r="AH247" s="385">
        <v>1</v>
      </c>
      <c r="AI247" s="385">
        <v>2</v>
      </c>
      <c r="AJ247" s="385">
        <v>2</v>
      </c>
      <c r="AK247" s="385"/>
      <c r="AL247" s="385"/>
      <c r="AM247" s="386">
        <v>11</v>
      </c>
    </row>
    <row r="248" spans="1:39" s="18" customFormat="1">
      <c r="A248" s="370"/>
      <c r="B248" s="366" t="s">
        <v>154</v>
      </c>
      <c r="C248" s="366" t="s">
        <v>698</v>
      </c>
      <c r="D248" s="367"/>
      <c r="E248" s="368"/>
      <c r="F248" s="368"/>
      <c r="G248" s="368"/>
      <c r="H248" s="368"/>
      <c r="I248" s="368"/>
      <c r="J248" s="368"/>
      <c r="K248" s="368"/>
      <c r="L248" s="368"/>
      <c r="M248" s="368"/>
      <c r="N248" s="368"/>
      <c r="O248" s="368"/>
      <c r="P248" s="368"/>
      <c r="Q248" s="368"/>
      <c r="R248" s="368"/>
      <c r="S248" s="368"/>
      <c r="T248" s="368"/>
      <c r="U248" s="368"/>
      <c r="V248" s="368"/>
      <c r="W248" s="368"/>
      <c r="X248" s="368"/>
      <c r="Y248" s="368"/>
      <c r="Z248" s="368"/>
      <c r="AA248" s="368"/>
      <c r="AB248" s="368"/>
      <c r="AC248" s="368"/>
      <c r="AD248" s="368"/>
      <c r="AE248" s="368"/>
      <c r="AF248" s="368"/>
      <c r="AG248" s="368"/>
      <c r="AH248" s="368"/>
      <c r="AI248" s="368"/>
      <c r="AJ248" s="368">
        <v>1</v>
      </c>
      <c r="AK248" s="368"/>
      <c r="AL248" s="368"/>
      <c r="AM248" s="369">
        <v>1</v>
      </c>
    </row>
    <row r="249" spans="1:39" s="18" customFormat="1">
      <c r="A249" s="370"/>
      <c r="B249" s="370"/>
      <c r="C249" s="371" t="s">
        <v>663</v>
      </c>
      <c r="D249" s="372"/>
      <c r="E249" s="373"/>
      <c r="F249" s="373"/>
      <c r="G249" s="373"/>
      <c r="H249" s="373"/>
      <c r="I249" s="373"/>
      <c r="J249" s="373"/>
      <c r="K249" s="373"/>
      <c r="L249" s="373"/>
      <c r="M249" s="373"/>
      <c r="N249" s="373"/>
      <c r="O249" s="373"/>
      <c r="P249" s="373"/>
      <c r="Q249" s="373"/>
      <c r="R249" s="373"/>
      <c r="S249" s="373"/>
      <c r="T249" s="373"/>
      <c r="U249" s="373"/>
      <c r="V249" s="373"/>
      <c r="W249" s="373"/>
      <c r="X249" s="373"/>
      <c r="Y249" s="373"/>
      <c r="Z249" s="373"/>
      <c r="AA249" s="373"/>
      <c r="AB249" s="373"/>
      <c r="AC249" s="373"/>
      <c r="AD249" s="373"/>
      <c r="AE249" s="373"/>
      <c r="AF249" s="373"/>
      <c r="AG249" s="373"/>
      <c r="AH249" s="373">
        <v>1</v>
      </c>
      <c r="AI249" s="373"/>
      <c r="AJ249" s="373"/>
      <c r="AK249" s="373"/>
      <c r="AL249" s="373"/>
      <c r="AM249" s="374">
        <v>1</v>
      </c>
    </row>
    <row r="250" spans="1:39" s="18" customFormat="1">
      <c r="A250" s="370"/>
      <c r="B250" s="370"/>
      <c r="C250" s="371" t="s">
        <v>691</v>
      </c>
      <c r="D250" s="372"/>
      <c r="E250" s="373"/>
      <c r="F250" s="373"/>
      <c r="G250" s="373"/>
      <c r="H250" s="373"/>
      <c r="I250" s="373"/>
      <c r="J250" s="373"/>
      <c r="K250" s="373"/>
      <c r="L250" s="373"/>
      <c r="M250" s="373"/>
      <c r="N250" s="373"/>
      <c r="O250" s="373"/>
      <c r="P250" s="373"/>
      <c r="Q250" s="373"/>
      <c r="R250" s="373"/>
      <c r="S250" s="373"/>
      <c r="T250" s="373"/>
      <c r="U250" s="373"/>
      <c r="V250" s="373"/>
      <c r="W250" s="373"/>
      <c r="X250" s="373"/>
      <c r="Y250" s="373"/>
      <c r="Z250" s="373"/>
      <c r="AA250" s="373"/>
      <c r="AB250" s="373"/>
      <c r="AC250" s="373"/>
      <c r="AD250" s="373"/>
      <c r="AE250" s="373"/>
      <c r="AF250" s="373"/>
      <c r="AG250" s="373"/>
      <c r="AH250" s="373"/>
      <c r="AI250" s="373"/>
      <c r="AJ250" s="373">
        <v>2</v>
      </c>
      <c r="AK250" s="373"/>
      <c r="AL250" s="373">
        <v>1</v>
      </c>
      <c r="AM250" s="374">
        <v>3</v>
      </c>
    </row>
    <row r="251" spans="1:39" s="18" customFormat="1">
      <c r="A251" s="370"/>
      <c r="B251" s="370"/>
      <c r="C251" s="371" t="s">
        <v>524</v>
      </c>
      <c r="D251" s="372"/>
      <c r="E251" s="373"/>
      <c r="F251" s="373">
        <v>1</v>
      </c>
      <c r="G251" s="373"/>
      <c r="H251" s="373"/>
      <c r="I251" s="373"/>
      <c r="J251" s="373"/>
      <c r="K251" s="373"/>
      <c r="L251" s="373"/>
      <c r="M251" s="373"/>
      <c r="N251" s="373"/>
      <c r="O251" s="373"/>
      <c r="P251" s="373"/>
      <c r="Q251" s="373"/>
      <c r="R251" s="373"/>
      <c r="S251" s="373"/>
      <c r="T251" s="373"/>
      <c r="U251" s="373"/>
      <c r="V251" s="373"/>
      <c r="W251" s="373"/>
      <c r="X251" s="373"/>
      <c r="Y251" s="373"/>
      <c r="Z251" s="373"/>
      <c r="AA251" s="373"/>
      <c r="AB251" s="373"/>
      <c r="AC251" s="373"/>
      <c r="AD251" s="373"/>
      <c r="AE251" s="373">
        <v>2</v>
      </c>
      <c r="AF251" s="373"/>
      <c r="AG251" s="373"/>
      <c r="AH251" s="373"/>
      <c r="AI251" s="373"/>
      <c r="AJ251" s="373"/>
      <c r="AK251" s="373"/>
      <c r="AL251" s="373"/>
      <c r="AM251" s="374">
        <v>3</v>
      </c>
    </row>
    <row r="252" spans="1:39" s="18" customFormat="1">
      <c r="A252" s="370"/>
      <c r="B252" s="370"/>
      <c r="C252" s="371" t="s">
        <v>731</v>
      </c>
      <c r="D252" s="372"/>
      <c r="E252" s="373"/>
      <c r="F252" s="373"/>
      <c r="G252" s="373"/>
      <c r="H252" s="373"/>
      <c r="I252" s="373"/>
      <c r="J252" s="373"/>
      <c r="K252" s="373"/>
      <c r="L252" s="373"/>
      <c r="M252" s="373"/>
      <c r="N252" s="373"/>
      <c r="O252" s="373"/>
      <c r="P252" s="373"/>
      <c r="Q252" s="373"/>
      <c r="R252" s="373"/>
      <c r="S252" s="373"/>
      <c r="T252" s="373"/>
      <c r="U252" s="373"/>
      <c r="V252" s="373"/>
      <c r="W252" s="373"/>
      <c r="X252" s="373"/>
      <c r="Y252" s="373"/>
      <c r="Z252" s="373"/>
      <c r="AA252" s="373"/>
      <c r="AB252" s="373"/>
      <c r="AC252" s="373"/>
      <c r="AD252" s="373"/>
      <c r="AE252" s="373"/>
      <c r="AF252" s="373"/>
      <c r="AG252" s="373"/>
      <c r="AH252" s="373"/>
      <c r="AI252" s="373"/>
      <c r="AJ252" s="373"/>
      <c r="AK252" s="373">
        <v>1</v>
      </c>
      <c r="AL252" s="373"/>
      <c r="AM252" s="374">
        <v>1</v>
      </c>
    </row>
    <row r="253" spans="1:39" s="18" customFormat="1">
      <c r="A253" s="370"/>
      <c r="B253" s="382" t="s">
        <v>808</v>
      </c>
      <c r="C253" s="383"/>
      <c r="D253" s="384"/>
      <c r="E253" s="385"/>
      <c r="F253" s="385">
        <v>1</v>
      </c>
      <c r="G253" s="385"/>
      <c r="H253" s="385"/>
      <c r="I253" s="385"/>
      <c r="J253" s="385"/>
      <c r="K253" s="385"/>
      <c r="L253" s="385"/>
      <c r="M253" s="385"/>
      <c r="N253" s="385"/>
      <c r="O253" s="385"/>
      <c r="P253" s="385"/>
      <c r="Q253" s="385"/>
      <c r="R253" s="385"/>
      <c r="S253" s="385"/>
      <c r="T253" s="385"/>
      <c r="U253" s="385"/>
      <c r="V253" s="385"/>
      <c r="W253" s="385"/>
      <c r="X253" s="385"/>
      <c r="Y253" s="385"/>
      <c r="Z253" s="385"/>
      <c r="AA253" s="385"/>
      <c r="AB253" s="385"/>
      <c r="AC253" s="385"/>
      <c r="AD253" s="385"/>
      <c r="AE253" s="385">
        <v>2</v>
      </c>
      <c r="AF253" s="385"/>
      <c r="AG253" s="385"/>
      <c r="AH253" s="385">
        <v>1</v>
      </c>
      <c r="AI253" s="385"/>
      <c r="AJ253" s="385">
        <v>3</v>
      </c>
      <c r="AK253" s="385">
        <v>1</v>
      </c>
      <c r="AL253" s="385">
        <v>1</v>
      </c>
      <c r="AM253" s="386">
        <v>9</v>
      </c>
    </row>
    <row r="254" spans="1:39" s="18" customFormat="1">
      <c r="A254" s="370"/>
      <c r="B254" s="366" t="s">
        <v>198</v>
      </c>
      <c r="C254" s="366" t="s">
        <v>198</v>
      </c>
      <c r="D254" s="367"/>
      <c r="E254" s="368"/>
      <c r="F254" s="368"/>
      <c r="G254" s="368"/>
      <c r="H254" s="368"/>
      <c r="I254" s="368"/>
      <c r="J254" s="368"/>
      <c r="K254" s="368"/>
      <c r="L254" s="368"/>
      <c r="M254" s="368"/>
      <c r="N254" s="368"/>
      <c r="O254" s="368"/>
      <c r="P254" s="368"/>
      <c r="Q254" s="368"/>
      <c r="R254" s="368"/>
      <c r="S254" s="368"/>
      <c r="T254" s="368"/>
      <c r="U254" s="368"/>
      <c r="V254" s="368"/>
      <c r="W254" s="368"/>
      <c r="X254" s="368"/>
      <c r="Y254" s="368"/>
      <c r="Z254" s="368"/>
      <c r="AA254" s="368"/>
      <c r="AB254" s="368"/>
      <c r="AC254" s="368">
        <v>1</v>
      </c>
      <c r="AD254" s="368"/>
      <c r="AE254" s="368"/>
      <c r="AF254" s="368"/>
      <c r="AG254" s="368"/>
      <c r="AH254" s="368"/>
      <c r="AI254" s="368"/>
      <c r="AJ254" s="368"/>
      <c r="AK254" s="368"/>
      <c r="AL254" s="368"/>
      <c r="AM254" s="369">
        <v>1</v>
      </c>
    </row>
    <row r="255" spans="1:39" s="18" customFormat="1">
      <c r="A255" s="370"/>
      <c r="B255" s="370"/>
      <c r="C255" s="371" t="s">
        <v>546</v>
      </c>
      <c r="D255" s="372"/>
      <c r="E255" s="373"/>
      <c r="F255" s="373"/>
      <c r="G255" s="373"/>
      <c r="H255" s="373"/>
      <c r="I255" s="373"/>
      <c r="J255" s="373"/>
      <c r="K255" s="373"/>
      <c r="L255" s="373"/>
      <c r="M255" s="373"/>
      <c r="N255" s="373"/>
      <c r="O255" s="373"/>
      <c r="P255" s="373"/>
      <c r="Q255" s="373"/>
      <c r="R255" s="373"/>
      <c r="S255" s="373"/>
      <c r="T255" s="373"/>
      <c r="U255" s="373"/>
      <c r="V255" s="373"/>
      <c r="W255" s="373"/>
      <c r="X255" s="373"/>
      <c r="Y255" s="373"/>
      <c r="Z255" s="373"/>
      <c r="AA255" s="373"/>
      <c r="AB255" s="373"/>
      <c r="AC255" s="373"/>
      <c r="AD255" s="373"/>
      <c r="AE255" s="373"/>
      <c r="AF255" s="373"/>
      <c r="AG255" s="373">
        <v>1</v>
      </c>
      <c r="AH255" s="373"/>
      <c r="AI255" s="373"/>
      <c r="AJ255" s="373"/>
      <c r="AK255" s="373"/>
      <c r="AL255" s="373"/>
      <c r="AM255" s="374">
        <v>1</v>
      </c>
    </row>
    <row r="256" spans="1:39" s="18" customFormat="1">
      <c r="A256" s="370"/>
      <c r="B256" s="370"/>
      <c r="C256" s="371" t="s">
        <v>693</v>
      </c>
      <c r="D256" s="372"/>
      <c r="E256" s="373"/>
      <c r="F256" s="373"/>
      <c r="G256" s="373"/>
      <c r="H256" s="373"/>
      <c r="I256" s="373"/>
      <c r="J256" s="373"/>
      <c r="K256" s="373"/>
      <c r="L256" s="373"/>
      <c r="M256" s="373"/>
      <c r="N256" s="373"/>
      <c r="O256" s="373"/>
      <c r="P256" s="373"/>
      <c r="Q256" s="373"/>
      <c r="R256" s="373"/>
      <c r="S256" s="373"/>
      <c r="T256" s="373"/>
      <c r="U256" s="373"/>
      <c r="V256" s="373"/>
      <c r="W256" s="373"/>
      <c r="X256" s="373"/>
      <c r="Y256" s="373"/>
      <c r="Z256" s="373"/>
      <c r="AA256" s="373"/>
      <c r="AB256" s="373"/>
      <c r="AC256" s="373"/>
      <c r="AD256" s="373"/>
      <c r="AE256" s="373"/>
      <c r="AF256" s="373"/>
      <c r="AG256" s="373"/>
      <c r="AH256" s="373"/>
      <c r="AI256" s="373"/>
      <c r="AJ256" s="373">
        <v>1</v>
      </c>
      <c r="AK256" s="373"/>
      <c r="AL256" s="373"/>
      <c r="AM256" s="374">
        <v>1</v>
      </c>
    </row>
    <row r="257" spans="1:39" s="18" customFormat="1">
      <c r="A257" s="370"/>
      <c r="B257" s="370"/>
      <c r="C257" s="371" t="s">
        <v>409</v>
      </c>
      <c r="D257" s="372"/>
      <c r="E257" s="373"/>
      <c r="F257" s="373"/>
      <c r="G257" s="373"/>
      <c r="H257" s="373"/>
      <c r="I257" s="373"/>
      <c r="J257" s="373"/>
      <c r="K257" s="373">
        <v>1</v>
      </c>
      <c r="L257" s="373"/>
      <c r="M257" s="373"/>
      <c r="N257" s="373"/>
      <c r="O257" s="373"/>
      <c r="P257" s="373"/>
      <c r="Q257" s="373"/>
      <c r="R257" s="373"/>
      <c r="S257" s="373"/>
      <c r="T257" s="373"/>
      <c r="U257" s="373"/>
      <c r="V257" s="373"/>
      <c r="W257" s="373"/>
      <c r="X257" s="373"/>
      <c r="Y257" s="373"/>
      <c r="Z257" s="373"/>
      <c r="AA257" s="373"/>
      <c r="AB257" s="373"/>
      <c r="AC257" s="373"/>
      <c r="AD257" s="373"/>
      <c r="AE257" s="373">
        <v>2</v>
      </c>
      <c r="AF257" s="373"/>
      <c r="AG257" s="373">
        <v>2</v>
      </c>
      <c r="AH257" s="373"/>
      <c r="AI257" s="373"/>
      <c r="AJ257" s="373"/>
      <c r="AK257" s="373"/>
      <c r="AL257" s="373"/>
      <c r="AM257" s="374">
        <v>5</v>
      </c>
    </row>
    <row r="258" spans="1:39" s="18" customFormat="1">
      <c r="A258" s="370"/>
      <c r="B258" s="382" t="s">
        <v>809</v>
      </c>
      <c r="C258" s="383"/>
      <c r="D258" s="384"/>
      <c r="E258" s="385"/>
      <c r="F258" s="385"/>
      <c r="G258" s="385"/>
      <c r="H258" s="385"/>
      <c r="I258" s="385"/>
      <c r="J258" s="385"/>
      <c r="K258" s="385">
        <v>1</v>
      </c>
      <c r="L258" s="385"/>
      <c r="M258" s="385"/>
      <c r="N258" s="385"/>
      <c r="O258" s="385"/>
      <c r="P258" s="385"/>
      <c r="Q258" s="385"/>
      <c r="R258" s="385"/>
      <c r="S258" s="385"/>
      <c r="T258" s="385"/>
      <c r="U258" s="385"/>
      <c r="V258" s="385"/>
      <c r="W258" s="385"/>
      <c r="X258" s="385"/>
      <c r="Y258" s="385"/>
      <c r="Z258" s="385"/>
      <c r="AA258" s="385"/>
      <c r="AB258" s="385"/>
      <c r="AC258" s="385">
        <v>1</v>
      </c>
      <c r="AD258" s="385"/>
      <c r="AE258" s="385">
        <v>2</v>
      </c>
      <c r="AF258" s="385"/>
      <c r="AG258" s="385">
        <v>3</v>
      </c>
      <c r="AH258" s="385"/>
      <c r="AI258" s="385"/>
      <c r="AJ258" s="385">
        <v>1</v>
      </c>
      <c r="AK258" s="385"/>
      <c r="AL258" s="385"/>
      <c r="AM258" s="386">
        <v>8</v>
      </c>
    </row>
    <row r="259" spans="1:39" s="18" customFormat="1">
      <c r="A259" s="370"/>
      <c r="B259" s="366" t="s">
        <v>205</v>
      </c>
      <c r="C259" s="366" t="s">
        <v>706</v>
      </c>
      <c r="D259" s="367"/>
      <c r="E259" s="368"/>
      <c r="F259" s="368"/>
      <c r="G259" s="368"/>
      <c r="H259" s="368"/>
      <c r="I259" s="368"/>
      <c r="J259" s="368"/>
      <c r="K259" s="368"/>
      <c r="L259" s="368"/>
      <c r="M259" s="368"/>
      <c r="N259" s="368"/>
      <c r="O259" s="368"/>
      <c r="P259" s="368"/>
      <c r="Q259" s="368"/>
      <c r="R259" s="368"/>
      <c r="S259" s="368"/>
      <c r="T259" s="368"/>
      <c r="U259" s="368"/>
      <c r="V259" s="368"/>
      <c r="W259" s="368"/>
      <c r="X259" s="368"/>
      <c r="Y259" s="368"/>
      <c r="Z259" s="368"/>
      <c r="AA259" s="368"/>
      <c r="AB259" s="368"/>
      <c r="AC259" s="368"/>
      <c r="AD259" s="368"/>
      <c r="AE259" s="368"/>
      <c r="AF259" s="368"/>
      <c r="AG259" s="368"/>
      <c r="AH259" s="368"/>
      <c r="AI259" s="368"/>
      <c r="AJ259" s="368"/>
      <c r="AK259" s="368">
        <v>1</v>
      </c>
      <c r="AL259" s="368"/>
      <c r="AM259" s="369">
        <v>1</v>
      </c>
    </row>
    <row r="260" spans="1:39" s="18" customFormat="1">
      <c r="A260" s="370"/>
      <c r="B260" s="370"/>
      <c r="C260" s="371" t="s">
        <v>685</v>
      </c>
      <c r="D260" s="372"/>
      <c r="E260" s="373"/>
      <c r="F260" s="373"/>
      <c r="G260" s="373"/>
      <c r="H260" s="373"/>
      <c r="I260" s="373"/>
      <c r="J260" s="373"/>
      <c r="K260" s="373"/>
      <c r="L260" s="373"/>
      <c r="M260" s="373"/>
      <c r="N260" s="373"/>
      <c r="O260" s="373"/>
      <c r="P260" s="373"/>
      <c r="Q260" s="373"/>
      <c r="R260" s="373"/>
      <c r="S260" s="373"/>
      <c r="T260" s="373"/>
      <c r="U260" s="373"/>
      <c r="V260" s="373"/>
      <c r="W260" s="373"/>
      <c r="X260" s="373"/>
      <c r="Y260" s="373"/>
      <c r="Z260" s="373"/>
      <c r="AA260" s="373"/>
      <c r="AB260" s="373"/>
      <c r="AC260" s="373"/>
      <c r="AD260" s="373"/>
      <c r="AE260" s="373"/>
      <c r="AF260" s="373"/>
      <c r="AG260" s="373"/>
      <c r="AH260" s="373">
        <v>1</v>
      </c>
      <c r="AI260" s="373">
        <v>1</v>
      </c>
      <c r="AJ260" s="373"/>
      <c r="AK260" s="373"/>
      <c r="AL260" s="373">
        <v>1</v>
      </c>
      <c r="AM260" s="374">
        <v>3</v>
      </c>
    </row>
    <row r="261" spans="1:39" s="18" customFormat="1">
      <c r="A261" s="370"/>
      <c r="B261" s="370"/>
      <c r="C261" s="371" t="s">
        <v>682</v>
      </c>
      <c r="D261" s="372"/>
      <c r="E261" s="373"/>
      <c r="F261" s="373"/>
      <c r="G261" s="373"/>
      <c r="H261" s="373"/>
      <c r="I261" s="373"/>
      <c r="J261" s="373"/>
      <c r="K261" s="373"/>
      <c r="L261" s="373"/>
      <c r="M261" s="373"/>
      <c r="N261" s="373"/>
      <c r="O261" s="373"/>
      <c r="P261" s="373"/>
      <c r="Q261" s="373"/>
      <c r="R261" s="373"/>
      <c r="S261" s="373"/>
      <c r="T261" s="373"/>
      <c r="U261" s="373"/>
      <c r="V261" s="373"/>
      <c r="W261" s="373"/>
      <c r="X261" s="373"/>
      <c r="Y261" s="373"/>
      <c r="Z261" s="373"/>
      <c r="AA261" s="373"/>
      <c r="AB261" s="373"/>
      <c r="AC261" s="373"/>
      <c r="AD261" s="373"/>
      <c r="AE261" s="373"/>
      <c r="AF261" s="373"/>
      <c r="AG261" s="373"/>
      <c r="AH261" s="373">
        <v>1</v>
      </c>
      <c r="AI261" s="373"/>
      <c r="AJ261" s="373"/>
      <c r="AK261" s="373"/>
      <c r="AL261" s="373"/>
      <c r="AM261" s="374">
        <v>1</v>
      </c>
    </row>
    <row r="262" spans="1:39" s="18" customFormat="1">
      <c r="A262" s="370"/>
      <c r="B262" s="382" t="s">
        <v>810</v>
      </c>
      <c r="C262" s="383"/>
      <c r="D262" s="384"/>
      <c r="E262" s="385"/>
      <c r="F262" s="385"/>
      <c r="G262" s="385"/>
      <c r="H262" s="385"/>
      <c r="I262" s="385"/>
      <c r="J262" s="385"/>
      <c r="K262" s="385"/>
      <c r="L262" s="385"/>
      <c r="M262" s="385"/>
      <c r="N262" s="385"/>
      <c r="O262" s="385"/>
      <c r="P262" s="385"/>
      <c r="Q262" s="385"/>
      <c r="R262" s="385"/>
      <c r="S262" s="385"/>
      <c r="T262" s="385"/>
      <c r="U262" s="385"/>
      <c r="V262" s="385"/>
      <c r="W262" s="385"/>
      <c r="X262" s="385"/>
      <c r="Y262" s="385"/>
      <c r="Z262" s="385"/>
      <c r="AA262" s="385"/>
      <c r="AB262" s="385"/>
      <c r="AC262" s="385"/>
      <c r="AD262" s="385"/>
      <c r="AE262" s="385"/>
      <c r="AF262" s="385"/>
      <c r="AG262" s="385"/>
      <c r="AH262" s="385">
        <v>2</v>
      </c>
      <c r="AI262" s="385">
        <v>1</v>
      </c>
      <c r="AJ262" s="385"/>
      <c r="AK262" s="385">
        <v>1</v>
      </c>
      <c r="AL262" s="385">
        <v>1</v>
      </c>
      <c r="AM262" s="386">
        <v>5</v>
      </c>
    </row>
    <row r="263" spans="1:39" s="18" customFormat="1">
      <c r="A263" s="370"/>
      <c r="B263" s="366" t="s">
        <v>202</v>
      </c>
      <c r="C263" s="366" t="s">
        <v>470</v>
      </c>
      <c r="D263" s="367"/>
      <c r="E263" s="368"/>
      <c r="F263" s="368"/>
      <c r="G263" s="368"/>
      <c r="H263" s="368"/>
      <c r="I263" s="368"/>
      <c r="J263" s="368"/>
      <c r="K263" s="368"/>
      <c r="L263" s="368"/>
      <c r="M263" s="368"/>
      <c r="N263" s="368"/>
      <c r="O263" s="368"/>
      <c r="P263" s="368"/>
      <c r="Q263" s="368"/>
      <c r="R263" s="368"/>
      <c r="S263" s="368"/>
      <c r="T263" s="368"/>
      <c r="U263" s="368"/>
      <c r="V263" s="368">
        <v>1</v>
      </c>
      <c r="W263" s="368"/>
      <c r="X263" s="368"/>
      <c r="Y263" s="368"/>
      <c r="Z263" s="368"/>
      <c r="AA263" s="368"/>
      <c r="AB263" s="368"/>
      <c r="AC263" s="368"/>
      <c r="AD263" s="368"/>
      <c r="AE263" s="368"/>
      <c r="AF263" s="368"/>
      <c r="AG263" s="368"/>
      <c r="AH263" s="368"/>
      <c r="AI263" s="368"/>
      <c r="AJ263" s="368"/>
      <c r="AK263" s="368"/>
      <c r="AL263" s="368"/>
      <c r="AM263" s="369">
        <v>1</v>
      </c>
    </row>
    <row r="264" spans="1:39" s="18" customFormat="1">
      <c r="A264" s="370"/>
      <c r="B264" s="370"/>
      <c r="C264" s="371" t="s">
        <v>680</v>
      </c>
      <c r="D264" s="372"/>
      <c r="E264" s="373"/>
      <c r="F264" s="373"/>
      <c r="G264" s="373"/>
      <c r="H264" s="373"/>
      <c r="I264" s="373"/>
      <c r="J264" s="373"/>
      <c r="K264" s="373"/>
      <c r="L264" s="373"/>
      <c r="M264" s="373"/>
      <c r="N264" s="373"/>
      <c r="O264" s="373"/>
      <c r="P264" s="373"/>
      <c r="Q264" s="373"/>
      <c r="R264" s="373"/>
      <c r="S264" s="373"/>
      <c r="T264" s="373"/>
      <c r="U264" s="373"/>
      <c r="V264" s="373"/>
      <c r="W264" s="373"/>
      <c r="X264" s="373"/>
      <c r="Y264" s="373"/>
      <c r="Z264" s="373"/>
      <c r="AA264" s="373"/>
      <c r="AB264" s="373"/>
      <c r="AC264" s="373"/>
      <c r="AD264" s="373"/>
      <c r="AE264" s="373"/>
      <c r="AF264" s="373"/>
      <c r="AG264" s="373"/>
      <c r="AH264" s="373">
        <v>1</v>
      </c>
      <c r="AI264" s="373"/>
      <c r="AJ264" s="373"/>
      <c r="AK264" s="373"/>
      <c r="AL264" s="373"/>
      <c r="AM264" s="374">
        <v>1</v>
      </c>
    </row>
    <row r="265" spans="1:39" s="18" customFormat="1">
      <c r="A265" s="370"/>
      <c r="B265" s="370"/>
      <c r="C265" s="371" t="s">
        <v>459</v>
      </c>
      <c r="D265" s="372"/>
      <c r="E265" s="373"/>
      <c r="F265" s="373"/>
      <c r="G265" s="373"/>
      <c r="H265" s="373"/>
      <c r="I265" s="373"/>
      <c r="J265" s="373"/>
      <c r="K265" s="373"/>
      <c r="L265" s="373"/>
      <c r="M265" s="373"/>
      <c r="N265" s="373"/>
      <c r="O265" s="373"/>
      <c r="P265" s="373"/>
      <c r="Q265" s="373"/>
      <c r="R265" s="373"/>
      <c r="S265" s="373"/>
      <c r="T265" s="373">
        <v>1</v>
      </c>
      <c r="U265" s="373"/>
      <c r="V265" s="373"/>
      <c r="W265" s="373"/>
      <c r="X265" s="373"/>
      <c r="Y265" s="373"/>
      <c r="Z265" s="373"/>
      <c r="AA265" s="373"/>
      <c r="AB265" s="373"/>
      <c r="AC265" s="373"/>
      <c r="AD265" s="373"/>
      <c r="AE265" s="373"/>
      <c r="AF265" s="373"/>
      <c r="AG265" s="373"/>
      <c r="AH265" s="373"/>
      <c r="AI265" s="373"/>
      <c r="AJ265" s="373"/>
      <c r="AK265" s="373"/>
      <c r="AL265" s="373"/>
      <c r="AM265" s="374">
        <v>1</v>
      </c>
    </row>
    <row r="266" spans="1:39" s="18" customFormat="1">
      <c r="A266" s="370"/>
      <c r="B266" s="370"/>
      <c r="C266" s="371" t="s">
        <v>202</v>
      </c>
      <c r="D266" s="372"/>
      <c r="E266" s="373"/>
      <c r="F266" s="373"/>
      <c r="G266" s="373"/>
      <c r="H266" s="373"/>
      <c r="I266" s="373"/>
      <c r="J266" s="373"/>
      <c r="K266" s="373"/>
      <c r="L266" s="373"/>
      <c r="M266" s="373"/>
      <c r="N266" s="373"/>
      <c r="O266" s="373"/>
      <c r="P266" s="373"/>
      <c r="Q266" s="373"/>
      <c r="R266" s="373">
        <v>1</v>
      </c>
      <c r="S266" s="373"/>
      <c r="T266" s="373"/>
      <c r="U266" s="373"/>
      <c r="V266" s="373"/>
      <c r="W266" s="373"/>
      <c r="X266" s="373"/>
      <c r="Y266" s="373"/>
      <c r="Z266" s="373"/>
      <c r="AA266" s="373"/>
      <c r="AB266" s="373"/>
      <c r="AC266" s="373"/>
      <c r="AD266" s="373"/>
      <c r="AE266" s="373"/>
      <c r="AF266" s="373"/>
      <c r="AG266" s="373"/>
      <c r="AH266" s="373"/>
      <c r="AI266" s="373"/>
      <c r="AJ266" s="373"/>
      <c r="AK266" s="373"/>
      <c r="AL266" s="373"/>
      <c r="AM266" s="374">
        <v>1</v>
      </c>
    </row>
    <row r="267" spans="1:39" s="18" customFormat="1">
      <c r="A267" s="370"/>
      <c r="B267" s="382" t="s">
        <v>811</v>
      </c>
      <c r="C267" s="383"/>
      <c r="D267" s="384"/>
      <c r="E267" s="385"/>
      <c r="F267" s="385"/>
      <c r="G267" s="385"/>
      <c r="H267" s="385"/>
      <c r="I267" s="385"/>
      <c r="J267" s="385"/>
      <c r="K267" s="385"/>
      <c r="L267" s="385"/>
      <c r="M267" s="385"/>
      <c r="N267" s="385"/>
      <c r="O267" s="385"/>
      <c r="P267" s="385"/>
      <c r="Q267" s="385"/>
      <c r="R267" s="385">
        <v>1</v>
      </c>
      <c r="S267" s="385"/>
      <c r="T267" s="385">
        <v>1</v>
      </c>
      <c r="U267" s="385"/>
      <c r="V267" s="385">
        <v>1</v>
      </c>
      <c r="W267" s="385"/>
      <c r="X267" s="385"/>
      <c r="Y267" s="385"/>
      <c r="Z267" s="385"/>
      <c r="AA267" s="385"/>
      <c r="AB267" s="385"/>
      <c r="AC267" s="385"/>
      <c r="AD267" s="385"/>
      <c r="AE267" s="385"/>
      <c r="AF267" s="385"/>
      <c r="AG267" s="385"/>
      <c r="AH267" s="385">
        <v>1</v>
      </c>
      <c r="AI267" s="385"/>
      <c r="AJ267" s="385"/>
      <c r="AK267" s="385"/>
      <c r="AL267" s="385"/>
      <c r="AM267" s="386">
        <v>4</v>
      </c>
    </row>
    <row r="268" spans="1:39" s="18" customFormat="1">
      <c r="A268" s="370"/>
      <c r="B268" s="366" t="s">
        <v>170</v>
      </c>
      <c r="C268" s="366" t="s">
        <v>460</v>
      </c>
      <c r="D268" s="367"/>
      <c r="E268" s="368"/>
      <c r="F268" s="368"/>
      <c r="G268" s="368"/>
      <c r="H268" s="368"/>
      <c r="I268" s="368"/>
      <c r="J268" s="368"/>
      <c r="K268" s="368"/>
      <c r="L268" s="368"/>
      <c r="M268" s="368"/>
      <c r="N268" s="368"/>
      <c r="O268" s="368"/>
      <c r="P268" s="368"/>
      <c r="Q268" s="368"/>
      <c r="R268" s="368"/>
      <c r="S268" s="368"/>
      <c r="T268" s="368"/>
      <c r="U268" s="368">
        <v>1</v>
      </c>
      <c r="V268" s="368"/>
      <c r="W268" s="368"/>
      <c r="X268" s="368"/>
      <c r="Y268" s="368"/>
      <c r="Z268" s="368"/>
      <c r="AA268" s="368"/>
      <c r="AB268" s="368"/>
      <c r="AC268" s="368"/>
      <c r="AD268" s="368"/>
      <c r="AE268" s="368"/>
      <c r="AF268" s="368"/>
      <c r="AG268" s="368"/>
      <c r="AH268" s="368"/>
      <c r="AI268" s="368"/>
      <c r="AJ268" s="368"/>
      <c r="AK268" s="368"/>
      <c r="AL268" s="368"/>
      <c r="AM268" s="369">
        <v>1</v>
      </c>
    </row>
    <row r="269" spans="1:39" s="18" customFormat="1">
      <c r="A269" s="370"/>
      <c r="B269" s="370"/>
      <c r="C269" s="371" t="s">
        <v>496</v>
      </c>
      <c r="D269" s="372"/>
      <c r="E269" s="373"/>
      <c r="F269" s="373"/>
      <c r="G269" s="373"/>
      <c r="H269" s="373"/>
      <c r="I269" s="373"/>
      <c r="J269" s="373"/>
      <c r="K269" s="373"/>
      <c r="L269" s="373"/>
      <c r="M269" s="373"/>
      <c r="N269" s="373"/>
      <c r="O269" s="373"/>
      <c r="P269" s="373"/>
      <c r="Q269" s="373"/>
      <c r="R269" s="373"/>
      <c r="S269" s="373"/>
      <c r="T269" s="373"/>
      <c r="U269" s="373"/>
      <c r="V269" s="373"/>
      <c r="W269" s="373"/>
      <c r="X269" s="373"/>
      <c r="Y269" s="373"/>
      <c r="Z269" s="373"/>
      <c r="AA269" s="373"/>
      <c r="AB269" s="373"/>
      <c r="AC269" s="373">
        <v>1</v>
      </c>
      <c r="AD269" s="373"/>
      <c r="AE269" s="373"/>
      <c r="AF269" s="373"/>
      <c r="AG269" s="373"/>
      <c r="AH269" s="373"/>
      <c r="AI269" s="373"/>
      <c r="AJ269" s="373"/>
      <c r="AK269" s="373"/>
      <c r="AL269" s="373"/>
      <c r="AM269" s="374">
        <v>1</v>
      </c>
    </row>
    <row r="270" spans="1:39" s="18" customFormat="1">
      <c r="A270" s="370"/>
      <c r="B270" s="370"/>
      <c r="C270" s="371" t="s">
        <v>425</v>
      </c>
      <c r="D270" s="372"/>
      <c r="E270" s="373"/>
      <c r="F270" s="373">
        <v>1</v>
      </c>
      <c r="G270" s="373"/>
      <c r="H270" s="373"/>
      <c r="I270" s="373"/>
      <c r="J270" s="373"/>
      <c r="K270" s="373"/>
      <c r="L270" s="373"/>
      <c r="M270" s="373">
        <v>1</v>
      </c>
      <c r="N270" s="373"/>
      <c r="O270" s="373"/>
      <c r="P270" s="373"/>
      <c r="Q270" s="373"/>
      <c r="R270" s="373"/>
      <c r="S270" s="373"/>
      <c r="T270" s="373"/>
      <c r="U270" s="373"/>
      <c r="V270" s="373"/>
      <c r="W270" s="373"/>
      <c r="X270" s="373"/>
      <c r="Y270" s="373"/>
      <c r="Z270" s="373"/>
      <c r="AA270" s="373"/>
      <c r="AB270" s="373"/>
      <c r="AC270" s="373"/>
      <c r="AD270" s="373"/>
      <c r="AE270" s="373"/>
      <c r="AF270" s="373"/>
      <c r="AG270" s="373"/>
      <c r="AH270" s="373"/>
      <c r="AI270" s="373"/>
      <c r="AJ270" s="373"/>
      <c r="AK270" s="373"/>
      <c r="AL270" s="373"/>
      <c r="AM270" s="374">
        <v>2</v>
      </c>
    </row>
    <row r="271" spans="1:39" s="18" customFormat="1">
      <c r="A271" s="370"/>
      <c r="B271" s="382" t="s">
        <v>742</v>
      </c>
      <c r="C271" s="383"/>
      <c r="D271" s="384"/>
      <c r="E271" s="385"/>
      <c r="F271" s="385">
        <v>1</v>
      </c>
      <c r="G271" s="385"/>
      <c r="H271" s="385"/>
      <c r="I271" s="385"/>
      <c r="J271" s="385"/>
      <c r="K271" s="385"/>
      <c r="L271" s="385"/>
      <c r="M271" s="385">
        <v>1</v>
      </c>
      <c r="N271" s="385"/>
      <c r="O271" s="385"/>
      <c r="P271" s="385"/>
      <c r="Q271" s="385"/>
      <c r="R271" s="385"/>
      <c r="S271" s="385"/>
      <c r="T271" s="385"/>
      <c r="U271" s="385">
        <v>1</v>
      </c>
      <c r="V271" s="385"/>
      <c r="W271" s="385"/>
      <c r="X271" s="385"/>
      <c r="Y271" s="385"/>
      <c r="Z271" s="385"/>
      <c r="AA271" s="385"/>
      <c r="AB271" s="385"/>
      <c r="AC271" s="385">
        <v>1</v>
      </c>
      <c r="AD271" s="385"/>
      <c r="AE271" s="385"/>
      <c r="AF271" s="385"/>
      <c r="AG271" s="385"/>
      <c r="AH271" s="385"/>
      <c r="AI271" s="385"/>
      <c r="AJ271" s="385"/>
      <c r="AK271" s="385"/>
      <c r="AL271" s="385"/>
      <c r="AM271" s="386">
        <v>4</v>
      </c>
    </row>
    <row r="272" spans="1:39" s="18" customFormat="1">
      <c r="A272" s="370"/>
      <c r="B272" s="366" t="s">
        <v>167</v>
      </c>
      <c r="C272" s="366" t="s">
        <v>445</v>
      </c>
      <c r="D272" s="367"/>
      <c r="E272" s="368"/>
      <c r="F272" s="368"/>
      <c r="G272" s="368"/>
      <c r="H272" s="368"/>
      <c r="I272" s="368"/>
      <c r="J272" s="368"/>
      <c r="K272" s="368"/>
      <c r="L272" s="368"/>
      <c r="M272" s="368"/>
      <c r="N272" s="368"/>
      <c r="O272" s="368"/>
      <c r="P272" s="368"/>
      <c r="Q272" s="368"/>
      <c r="R272" s="368"/>
      <c r="S272" s="368"/>
      <c r="T272" s="368"/>
      <c r="U272" s="368"/>
      <c r="V272" s="368"/>
      <c r="W272" s="368"/>
      <c r="X272" s="368"/>
      <c r="Y272" s="368"/>
      <c r="Z272" s="368"/>
      <c r="AA272" s="368"/>
      <c r="AB272" s="368"/>
      <c r="AC272" s="368"/>
      <c r="AD272" s="368"/>
      <c r="AE272" s="368"/>
      <c r="AF272" s="368">
        <v>1</v>
      </c>
      <c r="AG272" s="368"/>
      <c r="AH272" s="368"/>
      <c r="AI272" s="368"/>
      <c r="AJ272" s="368"/>
      <c r="AK272" s="368"/>
      <c r="AL272" s="368"/>
      <c r="AM272" s="369">
        <v>1</v>
      </c>
    </row>
    <row r="273" spans="1:39" s="18" customFormat="1">
      <c r="A273" s="370"/>
      <c r="B273" s="370"/>
      <c r="C273" s="371" t="s">
        <v>167</v>
      </c>
      <c r="D273" s="372"/>
      <c r="E273" s="373"/>
      <c r="F273" s="373"/>
      <c r="G273" s="373"/>
      <c r="H273" s="373"/>
      <c r="I273" s="373"/>
      <c r="J273" s="373"/>
      <c r="K273" s="373"/>
      <c r="L273" s="373"/>
      <c r="M273" s="373"/>
      <c r="N273" s="373"/>
      <c r="O273" s="373"/>
      <c r="P273" s="373"/>
      <c r="Q273" s="373"/>
      <c r="R273" s="373"/>
      <c r="S273" s="373"/>
      <c r="T273" s="373">
        <v>1</v>
      </c>
      <c r="U273" s="373"/>
      <c r="V273" s="373"/>
      <c r="W273" s="373"/>
      <c r="X273" s="373"/>
      <c r="Y273" s="373"/>
      <c r="Z273" s="373"/>
      <c r="AA273" s="373"/>
      <c r="AB273" s="373"/>
      <c r="AC273" s="373"/>
      <c r="AD273" s="373"/>
      <c r="AE273" s="373"/>
      <c r="AF273" s="373"/>
      <c r="AG273" s="373"/>
      <c r="AH273" s="373"/>
      <c r="AI273" s="373"/>
      <c r="AJ273" s="373"/>
      <c r="AK273" s="373"/>
      <c r="AL273" s="373"/>
      <c r="AM273" s="374">
        <v>1</v>
      </c>
    </row>
    <row r="274" spans="1:39" s="18" customFormat="1">
      <c r="A274" s="370"/>
      <c r="B274" s="370"/>
      <c r="C274" s="371" t="s">
        <v>730</v>
      </c>
      <c r="D274" s="372"/>
      <c r="E274" s="373"/>
      <c r="F274" s="373"/>
      <c r="G274" s="373"/>
      <c r="H274" s="373"/>
      <c r="I274" s="373"/>
      <c r="J274" s="373"/>
      <c r="K274" s="373"/>
      <c r="L274" s="373"/>
      <c r="M274" s="373"/>
      <c r="N274" s="373"/>
      <c r="O274" s="373"/>
      <c r="P274" s="373"/>
      <c r="Q274" s="373"/>
      <c r="R274" s="373"/>
      <c r="S274" s="373"/>
      <c r="T274" s="373"/>
      <c r="U274" s="373"/>
      <c r="V274" s="373"/>
      <c r="W274" s="373"/>
      <c r="X274" s="373"/>
      <c r="Y274" s="373"/>
      <c r="Z274" s="373"/>
      <c r="AA274" s="373"/>
      <c r="AB274" s="373"/>
      <c r="AC274" s="373"/>
      <c r="AD274" s="373"/>
      <c r="AE274" s="373"/>
      <c r="AF274" s="373"/>
      <c r="AG274" s="373"/>
      <c r="AH274" s="373"/>
      <c r="AI274" s="373"/>
      <c r="AJ274" s="373"/>
      <c r="AK274" s="373"/>
      <c r="AL274" s="373">
        <v>1</v>
      </c>
      <c r="AM274" s="374">
        <v>1</v>
      </c>
    </row>
    <row r="275" spans="1:39" s="18" customFormat="1">
      <c r="A275" s="370"/>
      <c r="B275" s="382" t="s">
        <v>812</v>
      </c>
      <c r="C275" s="383"/>
      <c r="D275" s="384"/>
      <c r="E275" s="385"/>
      <c r="F275" s="385"/>
      <c r="G275" s="385"/>
      <c r="H275" s="385"/>
      <c r="I275" s="385"/>
      <c r="J275" s="385"/>
      <c r="K275" s="385"/>
      <c r="L275" s="385"/>
      <c r="M275" s="385"/>
      <c r="N275" s="385"/>
      <c r="O275" s="385"/>
      <c r="P275" s="385"/>
      <c r="Q275" s="385"/>
      <c r="R275" s="385"/>
      <c r="S275" s="385"/>
      <c r="T275" s="385">
        <v>1</v>
      </c>
      <c r="U275" s="385"/>
      <c r="V275" s="385"/>
      <c r="W275" s="385"/>
      <c r="X275" s="385"/>
      <c r="Y275" s="385"/>
      <c r="Z275" s="385"/>
      <c r="AA275" s="385"/>
      <c r="AB275" s="385"/>
      <c r="AC275" s="385"/>
      <c r="AD275" s="385"/>
      <c r="AE275" s="385"/>
      <c r="AF275" s="385">
        <v>1</v>
      </c>
      <c r="AG275" s="385"/>
      <c r="AH275" s="385"/>
      <c r="AI275" s="385"/>
      <c r="AJ275" s="385"/>
      <c r="AK275" s="385"/>
      <c r="AL275" s="385">
        <v>1</v>
      </c>
      <c r="AM275" s="386">
        <v>3</v>
      </c>
    </row>
    <row r="276" spans="1:39" s="18" customFormat="1">
      <c r="A276" s="370"/>
      <c r="B276" s="366" t="s">
        <v>207</v>
      </c>
      <c r="C276" s="366" t="s">
        <v>533</v>
      </c>
      <c r="D276" s="367"/>
      <c r="E276" s="368"/>
      <c r="F276" s="368"/>
      <c r="G276" s="368"/>
      <c r="H276" s="368"/>
      <c r="I276" s="368"/>
      <c r="J276" s="368"/>
      <c r="K276" s="368"/>
      <c r="L276" s="368"/>
      <c r="M276" s="368"/>
      <c r="N276" s="368"/>
      <c r="O276" s="368"/>
      <c r="P276" s="368"/>
      <c r="Q276" s="368"/>
      <c r="R276" s="368"/>
      <c r="S276" s="368"/>
      <c r="T276" s="368"/>
      <c r="U276" s="368"/>
      <c r="V276" s="368"/>
      <c r="W276" s="368"/>
      <c r="X276" s="368"/>
      <c r="Y276" s="368"/>
      <c r="Z276" s="368"/>
      <c r="AA276" s="368"/>
      <c r="AB276" s="368"/>
      <c r="AC276" s="368"/>
      <c r="AD276" s="368"/>
      <c r="AE276" s="368">
        <v>1</v>
      </c>
      <c r="AF276" s="368"/>
      <c r="AG276" s="368"/>
      <c r="AH276" s="368"/>
      <c r="AI276" s="368">
        <v>1</v>
      </c>
      <c r="AJ276" s="368"/>
      <c r="AK276" s="368"/>
      <c r="AL276" s="368"/>
      <c r="AM276" s="369">
        <v>2</v>
      </c>
    </row>
    <row r="277" spans="1:39" s="18" customFormat="1">
      <c r="A277" s="370"/>
      <c r="B277" s="370"/>
      <c r="C277" s="371" t="s">
        <v>491</v>
      </c>
      <c r="D277" s="372"/>
      <c r="E277" s="373"/>
      <c r="F277" s="373"/>
      <c r="G277" s="373"/>
      <c r="H277" s="373"/>
      <c r="I277" s="373"/>
      <c r="J277" s="373"/>
      <c r="K277" s="373"/>
      <c r="L277" s="373"/>
      <c r="M277" s="373"/>
      <c r="N277" s="373"/>
      <c r="O277" s="373"/>
      <c r="P277" s="373"/>
      <c r="Q277" s="373"/>
      <c r="R277" s="373"/>
      <c r="S277" s="373"/>
      <c r="T277" s="373"/>
      <c r="U277" s="373"/>
      <c r="V277" s="373"/>
      <c r="W277" s="373"/>
      <c r="X277" s="373"/>
      <c r="Y277" s="373"/>
      <c r="Z277" s="373"/>
      <c r="AA277" s="373"/>
      <c r="AB277" s="373">
        <v>1</v>
      </c>
      <c r="AC277" s="373"/>
      <c r="AD277" s="373"/>
      <c r="AE277" s="373"/>
      <c r="AF277" s="373"/>
      <c r="AG277" s="373"/>
      <c r="AH277" s="373"/>
      <c r="AI277" s="373"/>
      <c r="AJ277" s="373"/>
      <c r="AK277" s="373"/>
      <c r="AL277" s="373"/>
      <c r="AM277" s="374">
        <v>1</v>
      </c>
    </row>
    <row r="278" spans="1:39" s="18" customFormat="1">
      <c r="A278" s="370"/>
      <c r="B278" s="382" t="s">
        <v>813</v>
      </c>
      <c r="C278" s="383"/>
      <c r="D278" s="384"/>
      <c r="E278" s="385"/>
      <c r="F278" s="385"/>
      <c r="G278" s="385"/>
      <c r="H278" s="385"/>
      <c r="I278" s="385"/>
      <c r="J278" s="385"/>
      <c r="K278" s="385"/>
      <c r="L278" s="385"/>
      <c r="M278" s="385"/>
      <c r="N278" s="385"/>
      <c r="O278" s="385"/>
      <c r="P278" s="385"/>
      <c r="Q278" s="385"/>
      <c r="R278" s="385"/>
      <c r="S278" s="385"/>
      <c r="T278" s="385"/>
      <c r="U278" s="385"/>
      <c r="V278" s="385"/>
      <c r="W278" s="385"/>
      <c r="X278" s="385"/>
      <c r="Y278" s="385"/>
      <c r="Z278" s="385"/>
      <c r="AA278" s="385"/>
      <c r="AB278" s="385">
        <v>1</v>
      </c>
      <c r="AC278" s="385"/>
      <c r="AD278" s="385"/>
      <c r="AE278" s="385">
        <v>1</v>
      </c>
      <c r="AF278" s="385"/>
      <c r="AG278" s="385"/>
      <c r="AH278" s="385"/>
      <c r="AI278" s="385">
        <v>1</v>
      </c>
      <c r="AJ278" s="385"/>
      <c r="AK278" s="385"/>
      <c r="AL278" s="385"/>
      <c r="AM278" s="386">
        <v>3</v>
      </c>
    </row>
    <row r="279" spans="1:39" s="18" customFormat="1">
      <c r="A279" s="370"/>
      <c r="B279" s="366" t="s">
        <v>185</v>
      </c>
      <c r="C279" s="366" t="s">
        <v>513</v>
      </c>
      <c r="D279" s="367"/>
      <c r="E279" s="368"/>
      <c r="F279" s="368"/>
      <c r="G279" s="368"/>
      <c r="H279" s="368"/>
      <c r="I279" s="368"/>
      <c r="J279" s="368"/>
      <c r="K279" s="368"/>
      <c r="L279" s="368"/>
      <c r="M279" s="368"/>
      <c r="N279" s="368"/>
      <c r="O279" s="368"/>
      <c r="P279" s="368"/>
      <c r="Q279" s="368"/>
      <c r="R279" s="368"/>
      <c r="S279" s="368"/>
      <c r="T279" s="368"/>
      <c r="U279" s="368"/>
      <c r="V279" s="368"/>
      <c r="W279" s="368"/>
      <c r="X279" s="368"/>
      <c r="Y279" s="368"/>
      <c r="Z279" s="368"/>
      <c r="AA279" s="368"/>
      <c r="AB279" s="368"/>
      <c r="AC279" s="368">
        <v>1</v>
      </c>
      <c r="AD279" s="368"/>
      <c r="AE279" s="368"/>
      <c r="AF279" s="368"/>
      <c r="AG279" s="368"/>
      <c r="AH279" s="368"/>
      <c r="AI279" s="368"/>
      <c r="AJ279" s="368"/>
      <c r="AK279" s="368"/>
      <c r="AL279" s="368"/>
      <c r="AM279" s="369">
        <v>1</v>
      </c>
    </row>
    <row r="280" spans="1:39" s="18" customFormat="1">
      <c r="A280" s="370"/>
      <c r="B280" s="370"/>
      <c r="C280" s="371" t="s">
        <v>183</v>
      </c>
      <c r="D280" s="372"/>
      <c r="E280" s="373"/>
      <c r="F280" s="373"/>
      <c r="G280" s="373"/>
      <c r="H280" s="373"/>
      <c r="I280" s="373"/>
      <c r="J280" s="373"/>
      <c r="K280" s="373"/>
      <c r="L280" s="373"/>
      <c r="M280" s="373"/>
      <c r="N280" s="373"/>
      <c r="O280" s="373"/>
      <c r="P280" s="373"/>
      <c r="Q280" s="373"/>
      <c r="R280" s="373"/>
      <c r="S280" s="373"/>
      <c r="T280" s="373"/>
      <c r="U280" s="373"/>
      <c r="V280" s="373"/>
      <c r="W280" s="373"/>
      <c r="X280" s="373"/>
      <c r="Y280" s="373"/>
      <c r="Z280" s="373"/>
      <c r="AA280" s="373"/>
      <c r="AB280" s="373"/>
      <c r="AC280" s="373"/>
      <c r="AD280" s="373"/>
      <c r="AE280" s="373"/>
      <c r="AF280" s="373"/>
      <c r="AG280" s="373"/>
      <c r="AH280" s="373"/>
      <c r="AI280" s="373"/>
      <c r="AJ280" s="373"/>
      <c r="AK280" s="373">
        <v>1</v>
      </c>
      <c r="AL280" s="373"/>
      <c r="AM280" s="374">
        <v>1</v>
      </c>
    </row>
    <row r="281" spans="1:39" s="18" customFormat="1">
      <c r="A281" s="370"/>
      <c r="B281" s="382" t="s">
        <v>814</v>
      </c>
      <c r="C281" s="383"/>
      <c r="D281" s="384"/>
      <c r="E281" s="385"/>
      <c r="F281" s="385"/>
      <c r="G281" s="385"/>
      <c r="H281" s="385"/>
      <c r="I281" s="385"/>
      <c r="J281" s="385"/>
      <c r="K281" s="385"/>
      <c r="L281" s="385"/>
      <c r="M281" s="385"/>
      <c r="N281" s="385"/>
      <c r="O281" s="385"/>
      <c r="P281" s="385"/>
      <c r="Q281" s="385"/>
      <c r="R281" s="385"/>
      <c r="S281" s="385"/>
      <c r="T281" s="385"/>
      <c r="U281" s="385"/>
      <c r="V281" s="385"/>
      <c r="W281" s="385"/>
      <c r="X281" s="385"/>
      <c r="Y281" s="385"/>
      <c r="Z281" s="385"/>
      <c r="AA281" s="385"/>
      <c r="AB281" s="385"/>
      <c r="AC281" s="385">
        <v>1</v>
      </c>
      <c r="AD281" s="385"/>
      <c r="AE281" s="385"/>
      <c r="AF281" s="385"/>
      <c r="AG281" s="385"/>
      <c r="AH281" s="385"/>
      <c r="AI281" s="385"/>
      <c r="AJ281" s="385"/>
      <c r="AK281" s="385">
        <v>1</v>
      </c>
      <c r="AL281" s="385"/>
      <c r="AM281" s="386">
        <v>2</v>
      </c>
    </row>
    <row r="282" spans="1:39" s="18" customFormat="1">
      <c r="A282" s="370"/>
      <c r="B282" s="366" t="s">
        <v>206</v>
      </c>
      <c r="C282" s="366" t="s">
        <v>716</v>
      </c>
      <c r="D282" s="367"/>
      <c r="E282" s="368"/>
      <c r="F282" s="368"/>
      <c r="G282" s="368"/>
      <c r="H282" s="368"/>
      <c r="I282" s="368"/>
      <c r="J282" s="368"/>
      <c r="K282" s="368"/>
      <c r="L282" s="368"/>
      <c r="M282" s="368"/>
      <c r="N282" s="368"/>
      <c r="O282" s="368"/>
      <c r="P282" s="368"/>
      <c r="Q282" s="368"/>
      <c r="R282" s="368"/>
      <c r="S282" s="368"/>
      <c r="T282" s="368"/>
      <c r="U282" s="368"/>
      <c r="V282" s="368"/>
      <c r="W282" s="368"/>
      <c r="X282" s="368"/>
      <c r="Y282" s="368"/>
      <c r="Z282" s="368"/>
      <c r="AA282" s="368"/>
      <c r="AB282" s="368"/>
      <c r="AC282" s="368"/>
      <c r="AD282" s="368"/>
      <c r="AE282" s="368"/>
      <c r="AF282" s="368"/>
      <c r="AG282" s="368"/>
      <c r="AH282" s="368"/>
      <c r="AI282" s="368"/>
      <c r="AJ282" s="368"/>
      <c r="AK282" s="368">
        <v>1</v>
      </c>
      <c r="AL282" s="368"/>
      <c r="AM282" s="369">
        <v>1</v>
      </c>
    </row>
    <row r="283" spans="1:39" s="18" customFormat="1">
      <c r="A283" s="370"/>
      <c r="B283" s="382" t="s">
        <v>815</v>
      </c>
      <c r="C283" s="383"/>
      <c r="D283" s="384"/>
      <c r="E283" s="385"/>
      <c r="F283" s="385"/>
      <c r="G283" s="385"/>
      <c r="H283" s="385"/>
      <c r="I283" s="385"/>
      <c r="J283" s="385"/>
      <c r="K283" s="385"/>
      <c r="L283" s="385"/>
      <c r="M283" s="385"/>
      <c r="N283" s="385"/>
      <c r="O283" s="385"/>
      <c r="P283" s="385"/>
      <c r="Q283" s="385"/>
      <c r="R283" s="385"/>
      <c r="S283" s="385"/>
      <c r="T283" s="385"/>
      <c r="U283" s="385"/>
      <c r="V283" s="385"/>
      <c r="W283" s="385"/>
      <c r="X283" s="385"/>
      <c r="Y283" s="385"/>
      <c r="Z283" s="385"/>
      <c r="AA283" s="385"/>
      <c r="AB283" s="385"/>
      <c r="AC283" s="385"/>
      <c r="AD283" s="385"/>
      <c r="AE283" s="385"/>
      <c r="AF283" s="385"/>
      <c r="AG283" s="385"/>
      <c r="AH283" s="385"/>
      <c r="AI283" s="385"/>
      <c r="AJ283" s="385"/>
      <c r="AK283" s="385">
        <v>1</v>
      </c>
      <c r="AL283" s="385"/>
      <c r="AM283" s="386">
        <v>1</v>
      </c>
    </row>
    <row r="284" spans="1:39" s="18" customFormat="1">
      <c r="A284" s="370"/>
      <c r="B284" s="366" t="s">
        <v>203</v>
      </c>
      <c r="C284" s="366" t="s">
        <v>203</v>
      </c>
      <c r="D284" s="367"/>
      <c r="E284" s="368"/>
      <c r="F284" s="368"/>
      <c r="G284" s="368"/>
      <c r="H284" s="368"/>
      <c r="I284" s="368"/>
      <c r="J284" s="368"/>
      <c r="K284" s="368"/>
      <c r="L284" s="368"/>
      <c r="M284" s="368"/>
      <c r="N284" s="368"/>
      <c r="O284" s="368"/>
      <c r="P284" s="368"/>
      <c r="Q284" s="368"/>
      <c r="R284" s="368"/>
      <c r="S284" s="368"/>
      <c r="T284" s="368"/>
      <c r="U284" s="368"/>
      <c r="V284" s="368"/>
      <c r="W284" s="368"/>
      <c r="X284" s="368"/>
      <c r="Y284" s="368"/>
      <c r="Z284" s="368"/>
      <c r="AA284" s="368"/>
      <c r="AB284" s="368"/>
      <c r="AC284" s="368">
        <v>1</v>
      </c>
      <c r="AD284" s="368"/>
      <c r="AE284" s="368"/>
      <c r="AF284" s="368"/>
      <c r="AG284" s="368"/>
      <c r="AH284" s="368"/>
      <c r="AI284" s="368"/>
      <c r="AJ284" s="368"/>
      <c r="AK284" s="368"/>
      <c r="AL284" s="368"/>
      <c r="AM284" s="369">
        <v>1</v>
      </c>
    </row>
    <row r="285" spans="1:39" s="18" customFormat="1">
      <c r="A285" s="370"/>
      <c r="B285" s="382" t="s">
        <v>816</v>
      </c>
      <c r="C285" s="383"/>
      <c r="D285" s="384"/>
      <c r="E285" s="385"/>
      <c r="F285" s="385"/>
      <c r="G285" s="385"/>
      <c r="H285" s="385"/>
      <c r="I285" s="385"/>
      <c r="J285" s="385"/>
      <c r="K285" s="385"/>
      <c r="L285" s="385"/>
      <c r="M285" s="385"/>
      <c r="N285" s="385"/>
      <c r="O285" s="385"/>
      <c r="P285" s="385"/>
      <c r="Q285" s="385"/>
      <c r="R285" s="385"/>
      <c r="S285" s="385"/>
      <c r="T285" s="385"/>
      <c r="U285" s="385"/>
      <c r="V285" s="385"/>
      <c r="W285" s="385"/>
      <c r="X285" s="385"/>
      <c r="Y285" s="385"/>
      <c r="Z285" s="385"/>
      <c r="AA285" s="385"/>
      <c r="AB285" s="385"/>
      <c r="AC285" s="385">
        <v>1</v>
      </c>
      <c r="AD285" s="385"/>
      <c r="AE285" s="385"/>
      <c r="AF285" s="385"/>
      <c r="AG285" s="385"/>
      <c r="AH285" s="385"/>
      <c r="AI285" s="385"/>
      <c r="AJ285" s="385"/>
      <c r="AK285" s="385"/>
      <c r="AL285" s="385"/>
      <c r="AM285" s="386">
        <v>1</v>
      </c>
    </row>
    <row r="286" spans="1:39" s="18" customFormat="1">
      <c r="A286" s="370"/>
      <c r="B286" s="366" t="s">
        <v>147</v>
      </c>
      <c r="C286" s="366" t="s">
        <v>340</v>
      </c>
      <c r="D286" s="367"/>
      <c r="E286" s="368"/>
      <c r="F286" s="368"/>
      <c r="G286" s="368">
        <v>1</v>
      </c>
      <c r="H286" s="368"/>
      <c r="I286" s="368"/>
      <c r="J286" s="368"/>
      <c r="K286" s="368"/>
      <c r="L286" s="368"/>
      <c r="M286" s="368"/>
      <c r="N286" s="368"/>
      <c r="O286" s="368"/>
      <c r="P286" s="368"/>
      <c r="Q286" s="368"/>
      <c r="R286" s="368"/>
      <c r="S286" s="368"/>
      <c r="T286" s="368"/>
      <c r="U286" s="368"/>
      <c r="V286" s="368"/>
      <c r="W286" s="368"/>
      <c r="X286" s="368"/>
      <c r="Y286" s="368"/>
      <c r="Z286" s="368"/>
      <c r="AA286" s="368"/>
      <c r="AB286" s="368"/>
      <c r="AC286" s="368"/>
      <c r="AD286" s="368"/>
      <c r="AE286" s="368"/>
      <c r="AF286" s="368"/>
      <c r="AG286" s="368"/>
      <c r="AH286" s="368"/>
      <c r="AI286" s="368"/>
      <c r="AJ286" s="368"/>
      <c r="AK286" s="368"/>
      <c r="AL286" s="368"/>
      <c r="AM286" s="369">
        <v>1</v>
      </c>
    </row>
    <row r="287" spans="1:39" s="18" customFormat="1">
      <c r="A287" s="370"/>
      <c r="B287" s="382" t="s">
        <v>817</v>
      </c>
      <c r="C287" s="383"/>
      <c r="D287" s="384"/>
      <c r="E287" s="385"/>
      <c r="F287" s="385"/>
      <c r="G287" s="385">
        <v>1</v>
      </c>
      <c r="H287" s="385"/>
      <c r="I287" s="385"/>
      <c r="J287" s="385"/>
      <c r="K287" s="385"/>
      <c r="L287" s="385"/>
      <c r="M287" s="385"/>
      <c r="N287" s="385"/>
      <c r="O287" s="385"/>
      <c r="P287" s="385"/>
      <c r="Q287" s="385"/>
      <c r="R287" s="385"/>
      <c r="S287" s="385"/>
      <c r="T287" s="385"/>
      <c r="U287" s="385"/>
      <c r="V287" s="385"/>
      <c r="W287" s="385"/>
      <c r="X287" s="385"/>
      <c r="Y287" s="385"/>
      <c r="Z287" s="385"/>
      <c r="AA287" s="385"/>
      <c r="AB287" s="385"/>
      <c r="AC287" s="385"/>
      <c r="AD287" s="385"/>
      <c r="AE287" s="385"/>
      <c r="AF287" s="385"/>
      <c r="AG287" s="385"/>
      <c r="AH287" s="385"/>
      <c r="AI287" s="385"/>
      <c r="AJ287" s="385"/>
      <c r="AK287" s="385"/>
      <c r="AL287" s="385"/>
      <c r="AM287" s="386">
        <v>1</v>
      </c>
    </row>
    <row r="288" spans="1:39" s="18" customFormat="1">
      <c r="A288" s="387" t="s">
        <v>818</v>
      </c>
      <c r="B288" s="388"/>
      <c r="C288" s="388"/>
      <c r="D288" s="389">
        <v>1</v>
      </c>
      <c r="E288" s="390"/>
      <c r="F288" s="390">
        <v>2</v>
      </c>
      <c r="G288" s="390">
        <v>1</v>
      </c>
      <c r="H288" s="390">
        <v>1</v>
      </c>
      <c r="I288" s="390"/>
      <c r="J288" s="390"/>
      <c r="K288" s="390">
        <v>2</v>
      </c>
      <c r="L288" s="390"/>
      <c r="M288" s="390">
        <v>1</v>
      </c>
      <c r="N288" s="390"/>
      <c r="O288" s="390"/>
      <c r="P288" s="390">
        <v>1</v>
      </c>
      <c r="Q288" s="390"/>
      <c r="R288" s="390">
        <v>1</v>
      </c>
      <c r="S288" s="390"/>
      <c r="T288" s="390">
        <v>3</v>
      </c>
      <c r="U288" s="390">
        <v>2</v>
      </c>
      <c r="V288" s="390">
        <v>1</v>
      </c>
      <c r="W288" s="390">
        <v>1</v>
      </c>
      <c r="X288" s="390"/>
      <c r="Y288" s="390"/>
      <c r="Z288" s="390">
        <v>1</v>
      </c>
      <c r="AA288" s="390"/>
      <c r="AB288" s="390">
        <v>2</v>
      </c>
      <c r="AC288" s="390">
        <v>4</v>
      </c>
      <c r="AD288" s="390">
        <v>2</v>
      </c>
      <c r="AE288" s="390">
        <v>7</v>
      </c>
      <c r="AF288" s="390">
        <v>1</v>
      </c>
      <c r="AG288" s="390">
        <v>6</v>
      </c>
      <c r="AH288" s="390">
        <v>6</v>
      </c>
      <c r="AI288" s="390">
        <v>8</v>
      </c>
      <c r="AJ288" s="390">
        <v>7</v>
      </c>
      <c r="AK288" s="390">
        <v>6</v>
      </c>
      <c r="AL288" s="390">
        <v>5</v>
      </c>
      <c r="AM288" s="391">
        <v>72</v>
      </c>
    </row>
    <row r="289" spans="1:39" s="18" customFormat="1">
      <c r="A289" s="366" t="s">
        <v>33</v>
      </c>
      <c r="B289" s="366" t="s">
        <v>148</v>
      </c>
      <c r="C289" s="366" t="s">
        <v>409</v>
      </c>
      <c r="D289" s="367"/>
      <c r="E289" s="368"/>
      <c r="F289" s="368"/>
      <c r="G289" s="368"/>
      <c r="H289" s="368"/>
      <c r="I289" s="368"/>
      <c r="J289" s="368"/>
      <c r="K289" s="368"/>
      <c r="L289" s="368"/>
      <c r="M289" s="368"/>
      <c r="N289" s="368"/>
      <c r="O289" s="368">
        <v>1</v>
      </c>
      <c r="P289" s="368"/>
      <c r="Q289" s="368"/>
      <c r="R289" s="368"/>
      <c r="S289" s="368">
        <v>1</v>
      </c>
      <c r="T289" s="368">
        <v>1</v>
      </c>
      <c r="U289" s="368"/>
      <c r="V289" s="368"/>
      <c r="W289" s="368"/>
      <c r="X289" s="368"/>
      <c r="Y289" s="368"/>
      <c r="Z289" s="368"/>
      <c r="AA289" s="368"/>
      <c r="AB289" s="368"/>
      <c r="AC289" s="368"/>
      <c r="AD289" s="368"/>
      <c r="AE289" s="368"/>
      <c r="AF289" s="368"/>
      <c r="AG289" s="368"/>
      <c r="AH289" s="368"/>
      <c r="AI289" s="368"/>
      <c r="AJ289" s="368"/>
      <c r="AK289" s="368"/>
      <c r="AL289" s="368"/>
      <c r="AM289" s="369">
        <v>3</v>
      </c>
    </row>
    <row r="290" spans="1:39" s="18" customFormat="1">
      <c r="A290" s="370"/>
      <c r="B290" s="370"/>
      <c r="C290" s="371" t="s">
        <v>439</v>
      </c>
      <c r="D290" s="372"/>
      <c r="E290" s="373"/>
      <c r="F290" s="373"/>
      <c r="G290" s="373"/>
      <c r="H290" s="373"/>
      <c r="I290" s="373"/>
      <c r="J290" s="373"/>
      <c r="K290" s="373"/>
      <c r="L290" s="373"/>
      <c r="M290" s="373"/>
      <c r="N290" s="373"/>
      <c r="O290" s="373">
        <v>2</v>
      </c>
      <c r="P290" s="373">
        <v>1</v>
      </c>
      <c r="Q290" s="373">
        <v>2</v>
      </c>
      <c r="R290" s="373"/>
      <c r="S290" s="373"/>
      <c r="T290" s="373"/>
      <c r="U290" s="373"/>
      <c r="V290" s="373"/>
      <c r="W290" s="373"/>
      <c r="X290" s="373"/>
      <c r="Y290" s="373"/>
      <c r="Z290" s="373"/>
      <c r="AA290" s="373"/>
      <c r="AB290" s="373"/>
      <c r="AC290" s="373"/>
      <c r="AD290" s="373"/>
      <c r="AE290" s="373"/>
      <c r="AF290" s="373"/>
      <c r="AG290" s="373"/>
      <c r="AH290" s="373"/>
      <c r="AI290" s="373"/>
      <c r="AJ290" s="373"/>
      <c r="AK290" s="373"/>
      <c r="AL290" s="373"/>
      <c r="AM290" s="374">
        <v>5</v>
      </c>
    </row>
    <row r="291" spans="1:39" s="18" customFormat="1">
      <c r="A291" s="370"/>
      <c r="B291" s="370"/>
      <c r="C291" s="371" t="s">
        <v>662</v>
      </c>
      <c r="D291" s="372"/>
      <c r="E291" s="373"/>
      <c r="F291" s="373"/>
      <c r="G291" s="373"/>
      <c r="H291" s="373">
        <v>1</v>
      </c>
      <c r="I291" s="373"/>
      <c r="J291" s="373"/>
      <c r="K291" s="373"/>
      <c r="L291" s="373"/>
      <c r="M291" s="373"/>
      <c r="N291" s="373"/>
      <c r="O291" s="373"/>
      <c r="P291" s="373"/>
      <c r="Q291" s="373"/>
      <c r="R291" s="373"/>
      <c r="S291" s="373"/>
      <c r="T291" s="373"/>
      <c r="U291" s="373"/>
      <c r="V291" s="373"/>
      <c r="W291" s="373"/>
      <c r="X291" s="373"/>
      <c r="Y291" s="373"/>
      <c r="Z291" s="373"/>
      <c r="AA291" s="373"/>
      <c r="AB291" s="373"/>
      <c r="AC291" s="373"/>
      <c r="AD291" s="373"/>
      <c r="AE291" s="373"/>
      <c r="AF291" s="373"/>
      <c r="AG291" s="373"/>
      <c r="AH291" s="373"/>
      <c r="AI291" s="373"/>
      <c r="AJ291" s="373"/>
      <c r="AK291" s="373"/>
      <c r="AL291" s="373"/>
      <c r="AM291" s="374">
        <v>1</v>
      </c>
    </row>
    <row r="292" spans="1:39" s="18" customFormat="1">
      <c r="A292" s="370"/>
      <c r="B292" s="370"/>
      <c r="C292" s="371" t="s">
        <v>499</v>
      </c>
      <c r="D292" s="372"/>
      <c r="E292" s="373"/>
      <c r="F292" s="373"/>
      <c r="G292" s="373"/>
      <c r="H292" s="373"/>
      <c r="I292" s="373"/>
      <c r="J292" s="373"/>
      <c r="K292" s="373"/>
      <c r="L292" s="373"/>
      <c r="M292" s="373"/>
      <c r="N292" s="373"/>
      <c r="O292" s="373"/>
      <c r="P292" s="373"/>
      <c r="Q292" s="373"/>
      <c r="R292" s="373"/>
      <c r="S292" s="373"/>
      <c r="T292" s="373"/>
      <c r="U292" s="373"/>
      <c r="V292" s="373"/>
      <c r="W292" s="373"/>
      <c r="X292" s="373"/>
      <c r="Y292" s="373"/>
      <c r="Z292" s="373"/>
      <c r="AA292" s="373"/>
      <c r="AB292" s="373">
        <v>1</v>
      </c>
      <c r="AC292" s="373"/>
      <c r="AD292" s="373"/>
      <c r="AE292" s="373"/>
      <c r="AF292" s="373"/>
      <c r="AG292" s="373"/>
      <c r="AH292" s="373"/>
      <c r="AI292" s="373"/>
      <c r="AJ292" s="373"/>
      <c r="AK292" s="373"/>
      <c r="AL292" s="373"/>
      <c r="AM292" s="374">
        <v>1</v>
      </c>
    </row>
    <row r="293" spans="1:39" s="18" customFormat="1">
      <c r="A293" s="370"/>
      <c r="B293" s="382" t="s">
        <v>749</v>
      </c>
      <c r="C293" s="383"/>
      <c r="D293" s="384"/>
      <c r="E293" s="385"/>
      <c r="F293" s="385"/>
      <c r="G293" s="385"/>
      <c r="H293" s="385">
        <v>1</v>
      </c>
      <c r="I293" s="385"/>
      <c r="J293" s="385"/>
      <c r="K293" s="385"/>
      <c r="L293" s="385"/>
      <c r="M293" s="385"/>
      <c r="N293" s="385"/>
      <c r="O293" s="385">
        <v>3</v>
      </c>
      <c r="P293" s="385">
        <v>1</v>
      </c>
      <c r="Q293" s="385">
        <v>2</v>
      </c>
      <c r="R293" s="385"/>
      <c r="S293" s="385">
        <v>1</v>
      </c>
      <c r="T293" s="385">
        <v>1</v>
      </c>
      <c r="U293" s="385"/>
      <c r="V293" s="385"/>
      <c r="W293" s="385"/>
      <c r="X293" s="385"/>
      <c r="Y293" s="385"/>
      <c r="Z293" s="385"/>
      <c r="AA293" s="385"/>
      <c r="AB293" s="385">
        <v>1</v>
      </c>
      <c r="AC293" s="385"/>
      <c r="AD293" s="385"/>
      <c r="AE293" s="385"/>
      <c r="AF293" s="385"/>
      <c r="AG293" s="385"/>
      <c r="AH293" s="385"/>
      <c r="AI293" s="385"/>
      <c r="AJ293" s="385"/>
      <c r="AK293" s="385"/>
      <c r="AL293" s="385"/>
      <c r="AM293" s="386">
        <v>10</v>
      </c>
    </row>
    <row r="294" spans="1:39" s="18" customFormat="1">
      <c r="A294" s="370"/>
      <c r="B294" s="366" t="s">
        <v>293</v>
      </c>
      <c r="C294" s="366" t="s">
        <v>293</v>
      </c>
      <c r="D294" s="367"/>
      <c r="E294" s="368"/>
      <c r="F294" s="368"/>
      <c r="G294" s="368"/>
      <c r="H294" s="368"/>
      <c r="I294" s="368"/>
      <c r="J294" s="368"/>
      <c r="K294" s="368"/>
      <c r="L294" s="368"/>
      <c r="M294" s="368"/>
      <c r="N294" s="368"/>
      <c r="O294" s="368"/>
      <c r="P294" s="368"/>
      <c r="Q294" s="368"/>
      <c r="R294" s="368"/>
      <c r="S294" s="368"/>
      <c r="T294" s="368"/>
      <c r="U294" s="368"/>
      <c r="V294" s="368"/>
      <c r="W294" s="368"/>
      <c r="X294" s="368"/>
      <c r="Y294" s="368"/>
      <c r="Z294" s="368"/>
      <c r="AA294" s="368"/>
      <c r="AB294" s="368"/>
      <c r="AC294" s="368"/>
      <c r="AD294" s="368"/>
      <c r="AE294" s="368"/>
      <c r="AF294" s="368"/>
      <c r="AG294" s="368"/>
      <c r="AH294" s="368"/>
      <c r="AI294" s="368"/>
      <c r="AJ294" s="368"/>
      <c r="AK294" s="368">
        <v>1</v>
      </c>
      <c r="AL294" s="368"/>
      <c r="AM294" s="369">
        <v>1</v>
      </c>
    </row>
    <row r="295" spans="1:39" s="18" customFormat="1">
      <c r="A295" s="370"/>
      <c r="B295" s="370"/>
      <c r="C295" s="371" t="s">
        <v>500</v>
      </c>
      <c r="D295" s="372"/>
      <c r="E295" s="373"/>
      <c r="F295" s="373"/>
      <c r="G295" s="373"/>
      <c r="H295" s="373"/>
      <c r="I295" s="373"/>
      <c r="J295" s="373"/>
      <c r="K295" s="373"/>
      <c r="L295" s="373"/>
      <c r="M295" s="373"/>
      <c r="N295" s="373"/>
      <c r="O295" s="373"/>
      <c r="P295" s="373"/>
      <c r="Q295" s="373"/>
      <c r="R295" s="373"/>
      <c r="S295" s="373"/>
      <c r="T295" s="373"/>
      <c r="U295" s="373"/>
      <c r="V295" s="373"/>
      <c r="W295" s="373"/>
      <c r="X295" s="373"/>
      <c r="Y295" s="373"/>
      <c r="Z295" s="373"/>
      <c r="AA295" s="373"/>
      <c r="AB295" s="373">
        <v>1</v>
      </c>
      <c r="AC295" s="373"/>
      <c r="AD295" s="373"/>
      <c r="AE295" s="373"/>
      <c r="AF295" s="373"/>
      <c r="AG295" s="373"/>
      <c r="AH295" s="373"/>
      <c r="AI295" s="373"/>
      <c r="AJ295" s="373"/>
      <c r="AK295" s="373"/>
      <c r="AL295" s="373"/>
      <c r="AM295" s="374">
        <v>1</v>
      </c>
    </row>
    <row r="296" spans="1:39" s="18" customFormat="1">
      <c r="A296" s="370"/>
      <c r="B296" s="382" t="s">
        <v>819</v>
      </c>
      <c r="C296" s="383"/>
      <c r="D296" s="384"/>
      <c r="E296" s="385"/>
      <c r="F296" s="385"/>
      <c r="G296" s="385"/>
      <c r="H296" s="385"/>
      <c r="I296" s="385"/>
      <c r="J296" s="385"/>
      <c r="K296" s="385"/>
      <c r="L296" s="385"/>
      <c r="M296" s="385"/>
      <c r="N296" s="385"/>
      <c r="O296" s="385"/>
      <c r="P296" s="385"/>
      <c r="Q296" s="385"/>
      <c r="R296" s="385"/>
      <c r="S296" s="385"/>
      <c r="T296" s="385"/>
      <c r="U296" s="385"/>
      <c r="V296" s="385"/>
      <c r="W296" s="385"/>
      <c r="X296" s="385"/>
      <c r="Y296" s="385"/>
      <c r="Z296" s="385"/>
      <c r="AA296" s="385"/>
      <c r="AB296" s="385">
        <v>1</v>
      </c>
      <c r="AC296" s="385"/>
      <c r="AD296" s="385"/>
      <c r="AE296" s="385"/>
      <c r="AF296" s="385"/>
      <c r="AG296" s="385"/>
      <c r="AH296" s="385"/>
      <c r="AI296" s="385"/>
      <c r="AJ296" s="385"/>
      <c r="AK296" s="385">
        <v>1</v>
      </c>
      <c r="AL296" s="385"/>
      <c r="AM296" s="386">
        <v>2</v>
      </c>
    </row>
    <row r="297" spans="1:39" s="18" customFormat="1">
      <c r="A297" s="387" t="s">
        <v>820</v>
      </c>
      <c r="B297" s="388"/>
      <c r="C297" s="388"/>
      <c r="D297" s="389"/>
      <c r="E297" s="390"/>
      <c r="F297" s="390"/>
      <c r="G297" s="390"/>
      <c r="H297" s="390">
        <v>1</v>
      </c>
      <c r="I297" s="390"/>
      <c r="J297" s="390"/>
      <c r="K297" s="390"/>
      <c r="L297" s="390"/>
      <c r="M297" s="390"/>
      <c r="N297" s="390"/>
      <c r="O297" s="390">
        <v>3</v>
      </c>
      <c r="P297" s="390">
        <v>1</v>
      </c>
      <c r="Q297" s="390">
        <v>2</v>
      </c>
      <c r="R297" s="390"/>
      <c r="S297" s="390">
        <v>1</v>
      </c>
      <c r="T297" s="390">
        <v>1</v>
      </c>
      <c r="U297" s="390"/>
      <c r="V297" s="390"/>
      <c r="W297" s="390"/>
      <c r="X297" s="390"/>
      <c r="Y297" s="390"/>
      <c r="Z297" s="390"/>
      <c r="AA297" s="390"/>
      <c r="AB297" s="390">
        <v>2</v>
      </c>
      <c r="AC297" s="390"/>
      <c r="AD297" s="390"/>
      <c r="AE297" s="390"/>
      <c r="AF297" s="390"/>
      <c r="AG297" s="390"/>
      <c r="AH297" s="390"/>
      <c r="AI297" s="390"/>
      <c r="AJ297" s="390"/>
      <c r="AK297" s="390">
        <v>1</v>
      </c>
      <c r="AL297" s="390"/>
      <c r="AM297" s="391">
        <v>12</v>
      </c>
    </row>
    <row r="298" spans="1:39" s="18" customFormat="1">
      <c r="A298" s="366" t="s">
        <v>59</v>
      </c>
      <c r="B298" s="366" t="s">
        <v>179</v>
      </c>
      <c r="C298" s="366" t="s">
        <v>703</v>
      </c>
      <c r="D298" s="367"/>
      <c r="E298" s="368"/>
      <c r="F298" s="368"/>
      <c r="G298" s="368"/>
      <c r="H298" s="368"/>
      <c r="I298" s="368"/>
      <c r="J298" s="368"/>
      <c r="K298" s="368"/>
      <c r="L298" s="368"/>
      <c r="M298" s="368"/>
      <c r="N298" s="368"/>
      <c r="O298" s="368"/>
      <c r="P298" s="368"/>
      <c r="Q298" s="368"/>
      <c r="R298" s="368"/>
      <c r="S298" s="368"/>
      <c r="T298" s="368"/>
      <c r="U298" s="368"/>
      <c r="V298" s="368"/>
      <c r="W298" s="368"/>
      <c r="X298" s="368"/>
      <c r="Y298" s="368"/>
      <c r="Z298" s="368"/>
      <c r="AA298" s="368"/>
      <c r="AB298" s="368"/>
      <c r="AC298" s="368"/>
      <c r="AD298" s="368"/>
      <c r="AE298" s="368"/>
      <c r="AF298" s="368"/>
      <c r="AG298" s="368"/>
      <c r="AH298" s="368"/>
      <c r="AI298" s="368">
        <v>2</v>
      </c>
      <c r="AJ298" s="368"/>
      <c r="AK298" s="368"/>
      <c r="AL298" s="368"/>
      <c r="AM298" s="369">
        <v>2</v>
      </c>
    </row>
    <row r="299" spans="1:39" s="18" customFormat="1">
      <c r="A299" s="370"/>
      <c r="B299" s="370"/>
      <c r="C299" s="371" t="s">
        <v>426</v>
      </c>
      <c r="D299" s="372"/>
      <c r="E299" s="373"/>
      <c r="F299" s="373"/>
      <c r="G299" s="373"/>
      <c r="H299" s="373"/>
      <c r="I299" s="373"/>
      <c r="J299" s="373"/>
      <c r="K299" s="373"/>
      <c r="L299" s="373"/>
      <c r="M299" s="373"/>
      <c r="N299" s="373">
        <v>1</v>
      </c>
      <c r="O299" s="373"/>
      <c r="P299" s="373"/>
      <c r="Q299" s="373"/>
      <c r="R299" s="373"/>
      <c r="S299" s="373"/>
      <c r="T299" s="373"/>
      <c r="U299" s="373"/>
      <c r="V299" s="373"/>
      <c r="W299" s="373"/>
      <c r="X299" s="373"/>
      <c r="Y299" s="373"/>
      <c r="Z299" s="373"/>
      <c r="AA299" s="373"/>
      <c r="AB299" s="373"/>
      <c r="AC299" s="373"/>
      <c r="AD299" s="373"/>
      <c r="AE299" s="373"/>
      <c r="AF299" s="373"/>
      <c r="AG299" s="373"/>
      <c r="AH299" s="373"/>
      <c r="AI299" s="373"/>
      <c r="AJ299" s="373"/>
      <c r="AK299" s="373"/>
      <c r="AL299" s="373">
        <v>1</v>
      </c>
      <c r="AM299" s="374">
        <v>2</v>
      </c>
    </row>
    <row r="300" spans="1:39" s="18" customFormat="1">
      <c r="A300" s="370"/>
      <c r="B300" s="382" t="s">
        <v>821</v>
      </c>
      <c r="C300" s="383"/>
      <c r="D300" s="384"/>
      <c r="E300" s="385"/>
      <c r="F300" s="385"/>
      <c r="G300" s="385"/>
      <c r="H300" s="385"/>
      <c r="I300" s="385"/>
      <c r="J300" s="385"/>
      <c r="K300" s="385"/>
      <c r="L300" s="385"/>
      <c r="M300" s="385"/>
      <c r="N300" s="385">
        <v>1</v>
      </c>
      <c r="O300" s="385"/>
      <c r="P300" s="385"/>
      <c r="Q300" s="385"/>
      <c r="R300" s="385"/>
      <c r="S300" s="385"/>
      <c r="T300" s="385"/>
      <c r="U300" s="385"/>
      <c r="V300" s="385"/>
      <c r="W300" s="385"/>
      <c r="X300" s="385"/>
      <c r="Y300" s="385"/>
      <c r="Z300" s="385"/>
      <c r="AA300" s="385"/>
      <c r="AB300" s="385"/>
      <c r="AC300" s="385"/>
      <c r="AD300" s="385"/>
      <c r="AE300" s="385"/>
      <c r="AF300" s="385"/>
      <c r="AG300" s="385"/>
      <c r="AH300" s="385"/>
      <c r="AI300" s="385">
        <v>2</v>
      </c>
      <c r="AJ300" s="385"/>
      <c r="AK300" s="385"/>
      <c r="AL300" s="385">
        <v>1</v>
      </c>
      <c r="AM300" s="386">
        <v>4</v>
      </c>
    </row>
    <row r="301" spans="1:39" s="18" customFormat="1">
      <c r="A301" s="370"/>
      <c r="B301" s="366" t="s">
        <v>59</v>
      </c>
      <c r="C301" s="366" t="s">
        <v>709</v>
      </c>
      <c r="D301" s="367"/>
      <c r="E301" s="368"/>
      <c r="F301" s="368"/>
      <c r="G301" s="368"/>
      <c r="H301" s="368"/>
      <c r="I301" s="368"/>
      <c r="J301" s="368"/>
      <c r="K301" s="368"/>
      <c r="L301" s="368"/>
      <c r="M301" s="368"/>
      <c r="N301" s="368"/>
      <c r="O301" s="368"/>
      <c r="P301" s="368"/>
      <c r="Q301" s="368"/>
      <c r="R301" s="368"/>
      <c r="S301" s="368"/>
      <c r="T301" s="368"/>
      <c r="U301" s="368"/>
      <c r="V301" s="368"/>
      <c r="W301" s="368"/>
      <c r="X301" s="368"/>
      <c r="Y301" s="368"/>
      <c r="Z301" s="368"/>
      <c r="AA301" s="368"/>
      <c r="AB301" s="368"/>
      <c r="AC301" s="368"/>
      <c r="AD301" s="368"/>
      <c r="AE301" s="368"/>
      <c r="AF301" s="368"/>
      <c r="AG301" s="368"/>
      <c r="AH301" s="368"/>
      <c r="AI301" s="368"/>
      <c r="AJ301" s="368"/>
      <c r="AK301" s="368">
        <v>1</v>
      </c>
      <c r="AL301" s="368"/>
      <c r="AM301" s="369">
        <v>1</v>
      </c>
    </row>
    <row r="302" spans="1:39" s="18" customFormat="1">
      <c r="A302" s="370"/>
      <c r="B302" s="382" t="s">
        <v>822</v>
      </c>
      <c r="C302" s="383"/>
      <c r="D302" s="384"/>
      <c r="E302" s="385"/>
      <c r="F302" s="385"/>
      <c r="G302" s="385"/>
      <c r="H302" s="385"/>
      <c r="I302" s="385"/>
      <c r="J302" s="385"/>
      <c r="K302" s="385"/>
      <c r="L302" s="385"/>
      <c r="M302" s="385"/>
      <c r="N302" s="385"/>
      <c r="O302" s="385"/>
      <c r="P302" s="385"/>
      <c r="Q302" s="385"/>
      <c r="R302" s="385"/>
      <c r="S302" s="385"/>
      <c r="T302" s="385"/>
      <c r="U302" s="385"/>
      <c r="V302" s="385"/>
      <c r="W302" s="385"/>
      <c r="X302" s="385"/>
      <c r="Y302" s="385"/>
      <c r="Z302" s="385"/>
      <c r="AA302" s="385"/>
      <c r="AB302" s="385"/>
      <c r="AC302" s="385"/>
      <c r="AD302" s="385"/>
      <c r="AE302" s="385"/>
      <c r="AF302" s="385"/>
      <c r="AG302" s="385"/>
      <c r="AH302" s="385"/>
      <c r="AI302" s="385"/>
      <c r="AJ302" s="385"/>
      <c r="AK302" s="385">
        <v>1</v>
      </c>
      <c r="AL302" s="385"/>
      <c r="AM302" s="386">
        <v>1</v>
      </c>
    </row>
    <row r="303" spans="1:39" s="18" customFormat="1">
      <c r="A303" s="370"/>
      <c r="B303" s="366" t="s">
        <v>163</v>
      </c>
      <c r="C303" s="366" t="s">
        <v>660</v>
      </c>
      <c r="D303" s="367"/>
      <c r="E303" s="368"/>
      <c r="F303" s="368">
        <v>1</v>
      </c>
      <c r="G303" s="368"/>
      <c r="H303" s="368"/>
      <c r="I303" s="368"/>
      <c r="J303" s="368"/>
      <c r="K303" s="368"/>
      <c r="L303" s="368"/>
      <c r="M303" s="368"/>
      <c r="N303" s="368"/>
      <c r="O303" s="368"/>
      <c r="P303" s="368"/>
      <c r="Q303" s="368"/>
      <c r="R303" s="368"/>
      <c r="S303" s="368"/>
      <c r="T303" s="368"/>
      <c r="U303" s="368"/>
      <c r="V303" s="368"/>
      <c r="W303" s="368"/>
      <c r="X303" s="368"/>
      <c r="Y303" s="368"/>
      <c r="Z303" s="368"/>
      <c r="AA303" s="368"/>
      <c r="AB303" s="368"/>
      <c r="AC303" s="368"/>
      <c r="AD303" s="368"/>
      <c r="AE303" s="368"/>
      <c r="AF303" s="368"/>
      <c r="AG303" s="368"/>
      <c r="AH303" s="368"/>
      <c r="AI303" s="368"/>
      <c r="AJ303" s="368"/>
      <c r="AK303" s="368"/>
      <c r="AL303" s="368"/>
      <c r="AM303" s="369">
        <v>1</v>
      </c>
    </row>
    <row r="304" spans="1:39" s="18" customFormat="1">
      <c r="A304" s="370"/>
      <c r="B304" s="382" t="s">
        <v>823</v>
      </c>
      <c r="C304" s="383"/>
      <c r="D304" s="384"/>
      <c r="E304" s="385"/>
      <c r="F304" s="385">
        <v>1</v>
      </c>
      <c r="G304" s="385"/>
      <c r="H304" s="385"/>
      <c r="I304" s="385"/>
      <c r="J304" s="385"/>
      <c r="K304" s="385"/>
      <c r="L304" s="385"/>
      <c r="M304" s="385"/>
      <c r="N304" s="385"/>
      <c r="O304" s="385"/>
      <c r="P304" s="385"/>
      <c r="Q304" s="385"/>
      <c r="R304" s="385"/>
      <c r="S304" s="385"/>
      <c r="T304" s="385"/>
      <c r="U304" s="385"/>
      <c r="V304" s="385"/>
      <c r="W304" s="385"/>
      <c r="X304" s="385"/>
      <c r="Y304" s="385"/>
      <c r="Z304" s="385"/>
      <c r="AA304" s="385"/>
      <c r="AB304" s="385"/>
      <c r="AC304" s="385"/>
      <c r="AD304" s="385"/>
      <c r="AE304" s="385"/>
      <c r="AF304" s="385"/>
      <c r="AG304" s="385"/>
      <c r="AH304" s="385"/>
      <c r="AI304" s="385"/>
      <c r="AJ304" s="385"/>
      <c r="AK304" s="385"/>
      <c r="AL304" s="385"/>
      <c r="AM304" s="386">
        <v>1</v>
      </c>
    </row>
    <row r="305" spans="1:39" s="18" customFormat="1">
      <c r="A305" s="370"/>
      <c r="B305" s="366" t="s">
        <v>178</v>
      </c>
      <c r="C305" s="366" t="s">
        <v>178</v>
      </c>
      <c r="D305" s="367"/>
      <c r="E305" s="368"/>
      <c r="F305" s="368"/>
      <c r="G305" s="368"/>
      <c r="H305" s="368"/>
      <c r="I305" s="368"/>
      <c r="J305" s="368"/>
      <c r="K305" s="368"/>
      <c r="L305" s="368"/>
      <c r="M305" s="368"/>
      <c r="N305" s="368"/>
      <c r="O305" s="368"/>
      <c r="P305" s="368"/>
      <c r="Q305" s="368"/>
      <c r="R305" s="368"/>
      <c r="S305" s="368"/>
      <c r="T305" s="368"/>
      <c r="U305" s="368"/>
      <c r="V305" s="368"/>
      <c r="W305" s="368"/>
      <c r="X305" s="368"/>
      <c r="Y305" s="368"/>
      <c r="Z305" s="368"/>
      <c r="AA305" s="368"/>
      <c r="AB305" s="368"/>
      <c r="AC305" s="368"/>
      <c r="AD305" s="368"/>
      <c r="AE305" s="368">
        <v>1</v>
      </c>
      <c r="AF305" s="368"/>
      <c r="AG305" s="368"/>
      <c r="AH305" s="368"/>
      <c r="AI305" s="368"/>
      <c r="AJ305" s="368"/>
      <c r="AK305" s="368"/>
      <c r="AL305" s="368"/>
      <c r="AM305" s="369">
        <v>1</v>
      </c>
    </row>
    <row r="306" spans="1:39" s="18" customFormat="1">
      <c r="A306" s="370"/>
      <c r="B306" s="382" t="s">
        <v>824</v>
      </c>
      <c r="C306" s="383"/>
      <c r="D306" s="384"/>
      <c r="E306" s="385"/>
      <c r="F306" s="385"/>
      <c r="G306" s="385"/>
      <c r="H306" s="385"/>
      <c r="I306" s="385"/>
      <c r="J306" s="385"/>
      <c r="K306" s="385"/>
      <c r="L306" s="385"/>
      <c r="M306" s="385"/>
      <c r="N306" s="385"/>
      <c r="O306" s="385"/>
      <c r="P306" s="385"/>
      <c r="Q306" s="385"/>
      <c r="R306" s="385"/>
      <c r="S306" s="385"/>
      <c r="T306" s="385"/>
      <c r="U306" s="385"/>
      <c r="V306" s="385"/>
      <c r="W306" s="385"/>
      <c r="X306" s="385"/>
      <c r="Y306" s="385"/>
      <c r="Z306" s="385"/>
      <c r="AA306" s="385"/>
      <c r="AB306" s="385"/>
      <c r="AC306" s="385"/>
      <c r="AD306" s="385"/>
      <c r="AE306" s="385">
        <v>1</v>
      </c>
      <c r="AF306" s="385"/>
      <c r="AG306" s="385"/>
      <c r="AH306" s="385"/>
      <c r="AI306" s="385"/>
      <c r="AJ306" s="385"/>
      <c r="AK306" s="385"/>
      <c r="AL306" s="385"/>
      <c r="AM306" s="386">
        <v>1</v>
      </c>
    </row>
    <row r="307" spans="1:39" s="18" customFormat="1">
      <c r="A307" s="387" t="s">
        <v>822</v>
      </c>
      <c r="B307" s="388"/>
      <c r="C307" s="388"/>
      <c r="D307" s="389"/>
      <c r="E307" s="390"/>
      <c r="F307" s="390">
        <v>1</v>
      </c>
      <c r="G307" s="390"/>
      <c r="H307" s="390"/>
      <c r="I307" s="390"/>
      <c r="J307" s="390"/>
      <c r="K307" s="390"/>
      <c r="L307" s="390"/>
      <c r="M307" s="390"/>
      <c r="N307" s="390">
        <v>1</v>
      </c>
      <c r="O307" s="390"/>
      <c r="P307" s="390"/>
      <c r="Q307" s="390"/>
      <c r="R307" s="390"/>
      <c r="S307" s="390"/>
      <c r="T307" s="390"/>
      <c r="U307" s="390"/>
      <c r="V307" s="390"/>
      <c r="W307" s="390"/>
      <c r="X307" s="390"/>
      <c r="Y307" s="390"/>
      <c r="Z307" s="390"/>
      <c r="AA307" s="390"/>
      <c r="AB307" s="390"/>
      <c r="AC307" s="390"/>
      <c r="AD307" s="390"/>
      <c r="AE307" s="390">
        <v>1</v>
      </c>
      <c r="AF307" s="390"/>
      <c r="AG307" s="390"/>
      <c r="AH307" s="390"/>
      <c r="AI307" s="390">
        <v>2</v>
      </c>
      <c r="AJ307" s="390"/>
      <c r="AK307" s="390">
        <v>1</v>
      </c>
      <c r="AL307" s="390">
        <v>1</v>
      </c>
      <c r="AM307" s="391">
        <v>7</v>
      </c>
    </row>
    <row r="308" spans="1:39" s="18" customFormat="1">
      <c r="A308" s="366" t="s">
        <v>29</v>
      </c>
      <c r="B308" s="366" t="s">
        <v>180</v>
      </c>
      <c r="C308" s="366" t="s">
        <v>668</v>
      </c>
      <c r="D308" s="367"/>
      <c r="E308" s="368"/>
      <c r="F308" s="368"/>
      <c r="G308" s="368"/>
      <c r="H308" s="368"/>
      <c r="I308" s="368"/>
      <c r="J308" s="368">
        <v>1</v>
      </c>
      <c r="K308" s="368"/>
      <c r="L308" s="368"/>
      <c r="M308" s="368"/>
      <c r="N308" s="368"/>
      <c r="O308" s="368"/>
      <c r="P308" s="368"/>
      <c r="Q308" s="368"/>
      <c r="R308" s="368"/>
      <c r="S308" s="368"/>
      <c r="T308" s="368"/>
      <c r="U308" s="368"/>
      <c r="V308" s="368"/>
      <c r="W308" s="368"/>
      <c r="X308" s="368"/>
      <c r="Y308" s="368"/>
      <c r="Z308" s="368"/>
      <c r="AA308" s="368"/>
      <c r="AB308" s="368"/>
      <c r="AC308" s="368"/>
      <c r="AD308" s="368"/>
      <c r="AE308" s="368"/>
      <c r="AF308" s="368">
        <v>1</v>
      </c>
      <c r="AG308" s="368"/>
      <c r="AH308" s="368"/>
      <c r="AI308" s="368">
        <v>1</v>
      </c>
      <c r="AJ308" s="368">
        <v>1</v>
      </c>
      <c r="AK308" s="368">
        <v>1</v>
      </c>
      <c r="AL308" s="368">
        <v>1</v>
      </c>
      <c r="AM308" s="369">
        <v>6</v>
      </c>
    </row>
    <row r="309" spans="1:39" s="18" customFormat="1">
      <c r="A309" s="370"/>
      <c r="B309" s="370"/>
      <c r="C309" s="371" t="s">
        <v>503</v>
      </c>
      <c r="D309" s="372"/>
      <c r="E309" s="373"/>
      <c r="F309" s="373"/>
      <c r="G309" s="373"/>
      <c r="H309" s="373"/>
      <c r="I309" s="373"/>
      <c r="J309" s="373"/>
      <c r="K309" s="373"/>
      <c r="L309" s="373"/>
      <c r="M309" s="373"/>
      <c r="N309" s="373"/>
      <c r="O309" s="373"/>
      <c r="P309" s="373"/>
      <c r="Q309" s="373"/>
      <c r="R309" s="373"/>
      <c r="S309" s="373"/>
      <c r="T309" s="373"/>
      <c r="U309" s="373"/>
      <c r="V309" s="373"/>
      <c r="W309" s="373"/>
      <c r="X309" s="373"/>
      <c r="Y309" s="373"/>
      <c r="Z309" s="373"/>
      <c r="AA309" s="373"/>
      <c r="AB309" s="373">
        <v>2</v>
      </c>
      <c r="AC309" s="373"/>
      <c r="AD309" s="373"/>
      <c r="AE309" s="373"/>
      <c r="AF309" s="373"/>
      <c r="AG309" s="373"/>
      <c r="AH309" s="373"/>
      <c r="AI309" s="373">
        <v>1</v>
      </c>
      <c r="AJ309" s="373">
        <v>1</v>
      </c>
      <c r="AK309" s="373"/>
      <c r="AL309" s="373"/>
      <c r="AM309" s="374">
        <v>4</v>
      </c>
    </row>
    <row r="310" spans="1:39" s="18" customFormat="1">
      <c r="A310" s="370"/>
      <c r="B310" s="370"/>
      <c r="C310" s="371" t="s">
        <v>374</v>
      </c>
      <c r="D310" s="372"/>
      <c r="E310" s="373"/>
      <c r="F310" s="373"/>
      <c r="G310" s="373"/>
      <c r="H310" s="373"/>
      <c r="I310" s="373"/>
      <c r="J310" s="373">
        <v>1</v>
      </c>
      <c r="K310" s="373"/>
      <c r="L310" s="373">
        <v>1</v>
      </c>
      <c r="M310" s="373"/>
      <c r="N310" s="373"/>
      <c r="O310" s="373"/>
      <c r="P310" s="373"/>
      <c r="Q310" s="373"/>
      <c r="R310" s="373"/>
      <c r="S310" s="373"/>
      <c r="T310" s="373"/>
      <c r="U310" s="373"/>
      <c r="V310" s="373"/>
      <c r="W310" s="373"/>
      <c r="X310" s="373"/>
      <c r="Y310" s="373"/>
      <c r="Z310" s="373"/>
      <c r="AA310" s="373"/>
      <c r="AB310" s="373"/>
      <c r="AC310" s="373"/>
      <c r="AD310" s="373"/>
      <c r="AE310" s="373"/>
      <c r="AF310" s="373"/>
      <c r="AG310" s="373"/>
      <c r="AH310" s="373"/>
      <c r="AI310" s="373"/>
      <c r="AJ310" s="373"/>
      <c r="AK310" s="373"/>
      <c r="AL310" s="373"/>
      <c r="AM310" s="374">
        <v>2</v>
      </c>
    </row>
    <row r="311" spans="1:39" s="18" customFormat="1">
      <c r="A311" s="370"/>
      <c r="B311" s="370"/>
      <c r="C311" s="371" t="s">
        <v>341</v>
      </c>
      <c r="D311" s="372"/>
      <c r="E311" s="373"/>
      <c r="F311" s="373"/>
      <c r="G311" s="373"/>
      <c r="H311" s="373"/>
      <c r="I311" s="373">
        <v>1</v>
      </c>
      <c r="J311" s="373"/>
      <c r="K311" s="373"/>
      <c r="L311" s="373"/>
      <c r="M311" s="373"/>
      <c r="N311" s="373"/>
      <c r="O311" s="373"/>
      <c r="P311" s="373"/>
      <c r="Q311" s="373"/>
      <c r="R311" s="373"/>
      <c r="S311" s="373"/>
      <c r="T311" s="373"/>
      <c r="U311" s="373"/>
      <c r="V311" s="373"/>
      <c r="W311" s="373"/>
      <c r="X311" s="373"/>
      <c r="Y311" s="373"/>
      <c r="Z311" s="373"/>
      <c r="AA311" s="373"/>
      <c r="AB311" s="373"/>
      <c r="AC311" s="373"/>
      <c r="AD311" s="373"/>
      <c r="AE311" s="373"/>
      <c r="AF311" s="373"/>
      <c r="AG311" s="373"/>
      <c r="AH311" s="373"/>
      <c r="AI311" s="373"/>
      <c r="AJ311" s="373"/>
      <c r="AK311" s="373">
        <v>1</v>
      </c>
      <c r="AL311" s="373"/>
      <c r="AM311" s="374">
        <v>2</v>
      </c>
    </row>
    <row r="312" spans="1:39" s="18" customFormat="1">
      <c r="A312" s="370"/>
      <c r="B312" s="370"/>
      <c r="C312" s="371" t="s">
        <v>664</v>
      </c>
      <c r="D312" s="372"/>
      <c r="E312" s="373"/>
      <c r="F312" s="373"/>
      <c r="G312" s="373"/>
      <c r="H312" s="373">
        <v>1</v>
      </c>
      <c r="I312" s="373"/>
      <c r="J312" s="373"/>
      <c r="K312" s="373"/>
      <c r="L312" s="373"/>
      <c r="M312" s="373"/>
      <c r="N312" s="373"/>
      <c r="O312" s="373"/>
      <c r="P312" s="373"/>
      <c r="Q312" s="373"/>
      <c r="R312" s="373"/>
      <c r="S312" s="373"/>
      <c r="T312" s="373"/>
      <c r="U312" s="373"/>
      <c r="V312" s="373"/>
      <c r="W312" s="373"/>
      <c r="X312" s="373"/>
      <c r="Y312" s="373"/>
      <c r="Z312" s="373"/>
      <c r="AA312" s="373"/>
      <c r="AB312" s="373"/>
      <c r="AC312" s="373"/>
      <c r="AD312" s="373"/>
      <c r="AE312" s="373"/>
      <c r="AF312" s="373"/>
      <c r="AG312" s="373"/>
      <c r="AH312" s="373"/>
      <c r="AI312" s="373"/>
      <c r="AJ312" s="373"/>
      <c r="AK312" s="373"/>
      <c r="AL312" s="373"/>
      <c r="AM312" s="374">
        <v>1</v>
      </c>
    </row>
    <row r="313" spans="1:39" s="18" customFormat="1">
      <c r="A313" s="370"/>
      <c r="B313" s="370"/>
      <c r="C313" s="371" t="s">
        <v>393</v>
      </c>
      <c r="D313" s="372"/>
      <c r="E313" s="373">
        <v>1</v>
      </c>
      <c r="F313" s="373"/>
      <c r="G313" s="373"/>
      <c r="H313" s="373"/>
      <c r="I313" s="373"/>
      <c r="J313" s="373"/>
      <c r="K313" s="373"/>
      <c r="L313" s="373"/>
      <c r="M313" s="373"/>
      <c r="N313" s="373"/>
      <c r="O313" s="373"/>
      <c r="P313" s="373"/>
      <c r="Q313" s="373"/>
      <c r="R313" s="373">
        <v>1</v>
      </c>
      <c r="S313" s="373">
        <v>2</v>
      </c>
      <c r="T313" s="373"/>
      <c r="U313" s="373"/>
      <c r="V313" s="373"/>
      <c r="W313" s="373"/>
      <c r="X313" s="373"/>
      <c r="Y313" s="373"/>
      <c r="Z313" s="373"/>
      <c r="AA313" s="373"/>
      <c r="AB313" s="373"/>
      <c r="AC313" s="373"/>
      <c r="AD313" s="373"/>
      <c r="AE313" s="373"/>
      <c r="AF313" s="373"/>
      <c r="AG313" s="373"/>
      <c r="AH313" s="373"/>
      <c r="AI313" s="373"/>
      <c r="AJ313" s="373"/>
      <c r="AK313" s="373"/>
      <c r="AL313" s="373"/>
      <c r="AM313" s="374">
        <v>4</v>
      </c>
    </row>
    <row r="314" spans="1:39" s="18" customFormat="1">
      <c r="A314" s="370"/>
      <c r="B314" s="370"/>
      <c r="C314" s="371" t="s">
        <v>556</v>
      </c>
      <c r="D314" s="372"/>
      <c r="E314" s="373"/>
      <c r="F314" s="373"/>
      <c r="G314" s="373"/>
      <c r="H314" s="373">
        <v>1</v>
      </c>
      <c r="I314" s="373"/>
      <c r="J314" s="373"/>
      <c r="K314" s="373"/>
      <c r="L314" s="373"/>
      <c r="M314" s="373"/>
      <c r="N314" s="373"/>
      <c r="O314" s="373">
        <v>1</v>
      </c>
      <c r="P314" s="373"/>
      <c r="Q314" s="373"/>
      <c r="R314" s="373"/>
      <c r="S314" s="373"/>
      <c r="T314" s="373"/>
      <c r="U314" s="373"/>
      <c r="V314" s="373"/>
      <c r="W314" s="373"/>
      <c r="X314" s="373"/>
      <c r="Y314" s="373"/>
      <c r="Z314" s="373"/>
      <c r="AA314" s="373"/>
      <c r="AB314" s="373"/>
      <c r="AC314" s="373"/>
      <c r="AD314" s="373"/>
      <c r="AE314" s="373"/>
      <c r="AF314" s="373"/>
      <c r="AG314" s="373"/>
      <c r="AH314" s="373"/>
      <c r="AI314" s="373"/>
      <c r="AJ314" s="373"/>
      <c r="AK314" s="373"/>
      <c r="AL314" s="373"/>
      <c r="AM314" s="374">
        <v>2</v>
      </c>
    </row>
    <row r="315" spans="1:39" s="18" customFormat="1">
      <c r="A315" s="370"/>
      <c r="B315" s="370"/>
      <c r="C315" s="371" t="s">
        <v>410</v>
      </c>
      <c r="D315" s="372"/>
      <c r="E315" s="373"/>
      <c r="F315" s="373"/>
      <c r="G315" s="373"/>
      <c r="H315" s="373"/>
      <c r="I315" s="373">
        <v>1</v>
      </c>
      <c r="J315" s="373"/>
      <c r="K315" s="373"/>
      <c r="L315" s="373"/>
      <c r="M315" s="373"/>
      <c r="N315" s="373"/>
      <c r="O315" s="373"/>
      <c r="P315" s="373"/>
      <c r="Q315" s="373"/>
      <c r="R315" s="373"/>
      <c r="S315" s="373"/>
      <c r="T315" s="373"/>
      <c r="U315" s="373"/>
      <c r="V315" s="373"/>
      <c r="W315" s="373"/>
      <c r="X315" s="373"/>
      <c r="Y315" s="373"/>
      <c r="Z315" s="373"/>
      <c r="AA315" s="373"/>
      <c r="AB315" s="373"/>
      <c r="AC315" s="373"/>
      <c r="AD315" s="373"/>
      <c r="AE315" s="373"/>
      <c r="AF315" s="373"/>
      <c r="AG315" s="373"/>
      <c r="AH315" s="373"/>
      <c r="AI315" s="373"/>
      <c r="AJ315" s="373"/>
      <c r="AK315" s="373"/>
      <c r="AL315" s="373"/>
      <c r="AM315" s="374">
        <v>1</v>
      </c>
    </row>
    <row r="316" spans="1:39" s="18" customFormat="1">
      <c r="A316" s="370"/>
      <c r="B316" s="370"/>
      <c r="C316" s="371" t="s">
        <v>427</v>
      </c>
      <c r="D316" s="372"/>
      <c r="E316" s="373"/>
      <c r="F316" s="373"/>
      <c r="G316" s="373"/>
      <c r="H316" s="373"/>
      <c r="I316" s="373"/>
      <c r="J316" s="373"/>
      <c r="K316" s="373"/>
      <c r="L316" s="373"/>
      <c r="M316" s="373"/>
      <c r="N316" s="373">
        <v>1</v>
      </c>
      <c r="O316" s="373"/>
      <c r="P316" s="373"/>
      <c r="Q316" s="373"/>
      <c r="R316" s="373"/>
      <c r="S316" s="373"/>
      <c r="T316" s="373"/>
      <c r="U316" s="373"/>
      <c r="V316" s="373"/>
      <c r="W316" s="373"/>
      <c r="X316" s="373"/>
      <c r="Y316" s="373"/>
      <c r="Z316" s="373"/>
      <c r="AA316" s="373"/>
      <c r="AB316" s="373"/>
      <c r="AC316" s="373"/>
      <c r="AD316" s="373"/>
      <c r="AE316" s="373"/>
      <c r="AF316" s="373"/>
      <c r="AG316" s="373"/>
      <c r="AH316" s="373"/>
      <c r="AI316" s="373"/>
      <c r="AJ316" s="373"/>
      <c r="AK316" s="373"/>
      <c r="AL316" s="373"/>
      <c r="AM316" s="374">
        <v>1</v>
      </c>
    </row>
    <row r="317" spans="1:39" s="18" customFormat="1">
      <c r="A317" s="370"/>
      <c r="B317" s="370"/>
      <c r="C317" s="371" t="s">
        <v>432</v>
      </c>
      <c r="D317" s="372"/>
      <c r="E317" s="373"/>
      <c r="F317" s="373"/>
      <c r="G317" s="373"/>
      <c r="H317" s="373"/>
      <c r="I317" s="373"/>
      <c r="J317" s="373"/>
      <c r="K317" s="373"/>
      <c r="L317" s="373"/>
      <c r="M317" s="373"/>
      <c r="N317" s="373">
        <v>1</v>
      </c>
      <c r="O317" s="373">
        <v>3</v>
      </c>
      <c r="P317" s="373"/>
      <c r="Q317" s="373"/>
      <c r="R317" s="373"/>
      <c r="S317" s="373"/>
      <c r="T317" s="373"/>
      <c r="U317" s="373"/>
      <c r="V317" s="373"/>
      <c r="W317" s="373"/>
      <c r="X317" s="373"/>
      <c r="Y317" s="373"/>
      <c r="Z317" s="373"/>
      <c r="AA317" s="373"/>
      <c r="AB317" s="373"/>
      <c r="AC317" s="373"/>
      <c r="AD317" s="373"/>
      <c r="AE317" s="373"/>
      <c r="AF317" s="373"/>
      <c r="AG317" s="373"/>
      <c r="AH317" s="373"/>
      <c r="AI317" s="373"/>
      <c r="AJ317" s="373"/>
      <c r="AK317" s="373"/>
      <c r="AL317" s="373"/>
      <c r="AM317" s="374">
        <v>4</v>
      </c>
    </row>
    <row r="318" spans="1:39" s="18" customFormat="1">
      <c r="A318" s="370"/>
      <c r="B318" s="370"/>
      <c r="C318" s="371" t="s">
        <v>411</v>
      </c>
      <c r="D318" s="372"/>
      <c r="E318" s="373"/>
      <c r="F318" s="373"/>
      <c r="G318" s="373"/>
      <c r="H318" s="373"/>
      <c r="I318" s="373"/>
      <c r="J318" s="373"/>
      <c r="K318" s="373">
        <v>1</v>
      </c>
      <c r="L318" s="373"/>
      <c r="M318" s="373"/>
      <c r="N318" s="373">
        <v>2</v>
      </c>
      <c r="O318" s="373"/>
      <c r="P318" s="373"/>
      <c r="Q318" s="373"/>
      <c r="R318" s="373">
        <v>1</v>
      </c>
      <c r="S318" s="373">
        <v>1</v>
      </c>
      <c r="T318" s="373">
        <v>3</v>
      </c>
      <c r="U318" s="373"/>
      <c r="V318" s="373"/>
      <c r="W318" s="373"/>
      <c r="X318" s="373">
        <v>1</v>
      </c>
      <c r="Y318" s="373"/>
      <c r="Z318" s="373"/>
      <c r="AA318" s="373"/>
      <c r="AB318" s="373"/>
      <c r="AC318" s="373"/>
      <c r="AD318" s="373"/>
      <c r="AE318" s="373"/>
      <c r="AF318" s="373"/>
      <c r="AG318" s="373"/>
      <c r="AH318" s="373"/>
      <c r="AI318" s="373"/>
      <c r="AJ318" s="373"/>
      <c r="AK318" s="373"/>
      <c r="AL318" s="373"/>
      <c r="AM318" s="374">
        <v>9</v>
      </c>
    </row>
    <row r="319" spans="1:39" s="18" customFormat="1">
      <c r="A319" s="370"/>
      <c r="B319" s="370"/>
      <c r="C319" s="371" t="s">
        <v>676</v>
      </c>
      <c r="D319" s="372"/>
      <c r="E319" s="373"/>
      <c r="F319" s="373"/>
      <c r="G319" s="373"/>
      <c r="H319" s="373"/>
      <c r="I319" s="373"/>
      <c r="J319" s="373"/>
      <c r="K319" s="373"/>
      <c r="L319" s="373"/>
      <c r="M319" s="373"/>
      <c r="N319" s="373"/>
      <c r="O319" s="373"/>
      <c r="P319" s="373"/>
      <c r="Q319" s="373"/>
      <c r="R319" s="373"/>
      <c r="S319" s="373"/>
      <c r="T319" s="373"/>
      <c r="U319" s="373"/>
      <c r="V319" s="373"/>
      <c r="W319" s="373"/>
      <c r="X319" s="373"/>
      <c r="Y319" s="373"/>
      <c r="Z319" s="373"/>
      <c r="AA319" s="373"/>
      <c r="AB319" s="373"/>
      <c r="AC319" s="373"/>
      <c r="AD319" s="373"/>
      <c r="AE319" s="373"/>
      <c r="AF319" s="373">
        <v>1</v>
      </c>
      <c r="AG319" s="373"/>
      <c r="AH319" s="373"/>
      <c r="AI319" s="373"/>
      <c r="AJ319" s="373"/>
      <c r="AK319" s="373"/>
      <c r="AL319" s="373"/>
      <c r="AM319" s="374">
        <v>1</v>
      </c>
    </row>
    <row r="320" spans="1:39" s="18" customFormat="1">
      <c r="A320" s="370"/>
      <c r="B320" s="382" t="s">
        <v>825</v>
      </c>
      <c r="C320" s="383"/>
      <c r="D320" s="384"/>
      <c r="E320" s="385">
        <v>1</v>
      </c>
      <c r="F320" s="385"/>
      <c r="G320" s="385"/>
      <c r="H320" s="385">
        <v>2</v>
      </c>
      <c r="I320" s="385">
        <v>2</v>
      </c>
      <c r="J320" s="385">
        <v>2</v>
      </c>
      <c r="K320" s="385">
        <v>1</v>
      </c>
      <c r="L320" s="385">
        <v>1</v>
      </c>
      <c r="M320" s="385"/>
      <c r="N320" s="385">
        <v>4</v>
      </c>
      <c r="O320" s="385">
        <v>4</v>
      </c>
      <c r="P320" s="385"/>
      <c r="Q320" s="385"/>
      <c r="R320" s="385">
        <v>2</v>
      </c>
      <c r="S320" s="385">
        <v>3</v>
      </c>
      <c r="T320" s="385">
        <v>3</v>
      </c>
      <c r="U320" s="385"/>
      <c r="V320" s="385"/>
      <c r="W320" s="385"/>
      <c r="X320" s="385">
        <v>1</v>
      </c>
      <c r="Y320" s="385"/>
      <c r="Z320" s="385"/>
      <c r="AA320" s="385"/>
      <c r="AB320" s="385">
        <v>2</v>
      </c>
      <c r="AC320" s="385"/>
      <c r="AD320" s="385"/>
      <c r="AE320" s="385"/>
      <c r="AF320" s="385">
        <v>2</v>
      </c>
      <c r="AG320" s="385"/>
      <c r="AH320" s="385"/>
      <c r="AI320" s="385">
        <v>2</v>
      </c>
      <c r="AJ320" s="385">
        <v>2</v>
      </c>
      <c r="AK320" s="385">
        <v>2</v>
      </c>
      <c r="AL320" s="385">
        <v>1</v>
      </c>
      <c r="AM320" s="386">
        <v>37</v>
      </c>
    </row>
    <row r="321" spans="1:39" s="18" customFormat="1">
      <c r="A321" s="370"/>
      <c r="B321" s="366" t="s">
        <v>168</v>
      </c>
      <c r="C321" s="366" t="s">
        <v>431</v>
      </c>
      <c r="D321" s="367"/>
      <c r="E321" s="368"/>
      <c r="F321" s="368"/>
      <c r="G321" s="368"/>
      <c r="H321" s="368"/>
      <c r="I321" s="368"/>
      <c r="J321" s="368"/>
      <c r="K321" s="368"/>
      <c r="L321" s="368"/>
      <c r="M321" s="368">
        <v>1</v>
      </c>
      <c r="N321" s="368"/>
      <c r="O321" s="368"/>
      <c r="P321" s="368"/>
      <c r="Q321" s="368"/>
      <c r="R321" s="368"/>
      <c r="S321" s="368"/>
      <c r="T321" s="368"/>
      <c r="U321" s="368"/>
      <c r="V321" s="368"/>
      <c r="W321" s="368"/>
      <c r="X321" s="368"/>
      <c r="Y321" s="368"/>
      <c r="Z321" s="368"/>
      <c r="AA321" s="368"/>
      <c r="AB321" s="368"/>
      <c r="AC321" s="368"/>
      <c r="AD321" s="368"/>
      <c r="AE321" s="368"/>
      <c r="AF321" s="368"/>
      <c r="AG321" s="368"/>
      <c r="AH321" s="368"/>
      <c r="AI321" s="368"/>
      <c r="AJ321" s="368"/>
      <c r="AK321" s="368"/>
      <c r="AL321" s="368"/>
      <c r="AM321" s="369">
        <v>1</v>
      </c>
    </row>
    <row r="322" spans="1:39" s="18" customFormat="1">
      <c r="A322" s="370"/>
      <c r="B322" s="370"/>
      <c r="C322" s="371" t="s">
        <v>471</v>
      </c>
      <c r="D322" s="372"/>
      <c r="E322" s="373"/>
      <c r="F322" s="373"/>
      <c r="G322" s="373"/>
      <c r="H322" s="373"/>
      <c r="I322" s="373"/>
      <c r="J322" s="373"/>
      <c r="K322" s="373"/>
      <c r="L322" s="373"/>
      <c r="M322" s="373"/>
      <c r="N322" s="373"/>
      <c r="O322" s="373"/>
      <c r="P322" s="373"/>
      <c r="Q322" s="373"/>
      <c r="R322" s="373"/>
      <c r="S322" s="373"/>
      <c r="T322" s="373"/>
      <c r="U322" s="373"/>
      <c r="V322" s="373"/>
      <c r="W322" s="373">
        <v>1</v>
      </c>
      <c r="X322" s="373"/>
      <c r="Y322" s="373"/>
      <c r="Z322" s="373"/>
      <c r="AA322" s="373"/>
      <c r="AB322" s="373"/>
      <c r="AC322" s="373"/>
      <c r="AD322" s="373"/>
      <c r="AE322" s="373"/>
      <c r="AF322" s="373"/>
      <c r="AG322" s="373"/>
      <c r="AH322" s="373"/>
      <c r="AI322" s="373"/>
      <c r="AJ322" s="373"/>
      <c r="AK322" s="373"/>
      <c r="AL322" s="373"/>
      <c r="AM322" s="374">
        <v>1</v>
      </c>
    </row>
    <row r="323" spans="1:39" s="18" customFormat="1">
      <c r="A323" s="370"/>
      <c r="B323" s="370"/>
      <c r="C323" s="371" t="s">
        <v>717</v>
      </c>
      <c r="D323" s="372"/>
      <c r="E323" s="373"/>
      <c r="F323" s="373"/>
      <c r="G323" s="373"/>
      <c r="H323" s="373"/>
      <c r="I323" s="373"/>
      <c r="J323" s="373"/>
      <c r="K323" s="373"/>
      <c r="L323" s="373"/>
      <c r="M323" s="373"/>
      <c r="N323" s="373"/>
      <c r="O323" s="373"/>
      <c r="P323" s="373"/>
      <c r="Q323" s="373"/>
      <c r="R323" s="373"/>
      <c r="S323" s="373"/>
      <c r="T323" s="373"/>
      <c r="U323" s="373"/>
      <c r="V323" s="373"/>
      <c r="W323" s="373"/>
      <c r="X323" s="373"/>
      <c r="Y323" s="373"/>
      <c r="Z323" s="373"/>
      <c r="AA323" s="373"/>
      <c r="AB323" s="373"/>
      <c r="AC323" s="373"/>
      <c r="AD323" s="373"/>
      <c r="AE323" s="373"/>
      <c r="AF323" s="373"/>
      <c r="AG323" s="373"/>
      <c r="AH323" s="373"/>
      <c r="AI323" s="373"/>
      <c r="AJ323" s="373">
        <v>1</v>
      </c>
      <c r="AK323" s="373"/>
      <c r="AL323" s="373"/>
      <c r="AM323" s="374">
        <v>1</v>
      </c>
    </row>
    <row r="324" spans="1:39" s="18" customFormat="1">
      <c r="A324" s="370"/>
      <c r="B324" s="370"/>
      <c r="C324" s="371" t="s">
        <v>549</v>
      </c>
      <c r="D324" s="372"/>
      <c r="E324" s="373"/>
      <c r="F324" s="373"/>
      <c r="G324" s="373"/>
      <c r="H324" s="373"/>
      <c r="I324" s="373"/>
      <c r="J324" s="373"/>
      <c r="K324" s="373"/>
      <c r="L324" s="373"/>
      <c r="M324" s="373"/>
      <c r="N324" s="373"/>
      <c r="O324" s="373"/>
      <c r="P324" s="373"/>
      <c r="Q324" s="373"/>
      <c r="R324" s="373"/>
      <c r="S324" s="373"/>
      <c r="T324" s="373"/>
      <c r="U324" s="373"/>
      <c r="V324" s="373"/>
      <c r="W324" s="373"/>
      <c r="X324" s="373"/>
      <c r="Y324" s="373"/>
      <c r="Z324" s="373"/>
      <c r="AA324" s="373"/>
      <c r="AB324" s="373"/>
      <c r="AC324" s="373"/>
      <c r="AD324" s="373"/>
      <c r="AE324" s="373"/>
      <c r="AF324" s="373">
        <v>3</v>
      </c>
      <c r="AG324" s="373"/>
      <c r="AH324" s="373">
        <v>2</v>
      </c>
      <c r="AI324" s="373">
        <v>8</v>
      </c>
      <c r="AJ324" s="373">
        <v>5</v>
      </c>
      <c r="AK324" s="373"/>
      <c r="AL324" s="373"/>
      <c r="AM324" s="374">
        <v>18</v>
      </c>
    </row>
    <row r="325" spans="1:39" s="18" customFormat="1">
      <c r="A325" s="370"/>
      <c r="B325" s="370"/>
      <c r="C325" s="371" t="s">
        <v>428</v>
      </c>
      <c r="D325" s="372"/>
      <c r="E325" s="373">
        <v>1</v>
      </c>
      <c r="F325" s="373"/>
      <c r="G325" s="373"/>
      <c r="H325" s="373"/>
      <c r="I325" s="373"/>
      <c r="J325" s="373"/>
      <c r="K325" s="373"/>
      <c r="L325" s="373"/>
      <c r="M325" s="373"/>
      <c r="N325" s="373"/>
      <c r="O325" s="373"/>
      <c r="P325" s="373"/>
      <c r="Q325" s="373"/>
      <c r="R325" s="373"/>
      <c r="S325" s="373"/>
      <c r="T325" s="373"/>
      <c r="U325" s="373"/>
      <c r="V325" s="373"/>
      <c r="W325" s="373"/>
      <c r="X325" s="373"/>
      <c r="Y325" s="373"/>
      <c r="Z325" s="373"/>
      <c r="AA325" s="373"/>
      <c r="AB325" s="373"/>
      <c r="AC325" s="373"/>
      <c r="AD325" s="373"/>
      <c r="AE325" s="373"/>
      <c r="AF325" s="373"/>
      <c r="AG325" s="373"/>
      <c r="AH325" s="373"/>
      <c r="AI325" s="373"/>
      <c r="AJ325" s="373"/>
      <c r="AK325" s="373"/>
      <c r="AL325" s="373"/>
      <c r="AM325" s="374">
        <v>1</v>
      </c>
    </row>
    <row r="326" spans="1:39" s="18" customFormat="1">
      <c r="A326" s="370"/>
      <c r="B326" s="382" t="s">
        <v>826</v>
      </c>
      <c r="C326" s="383"/>
      <c r="D326" s="384"/>
      <c r="E326" s="385">
        <v>1</v>
      </c>
      <c r="F326" s="385"/>
      <c r="G326" s="385"/>
      <c r="H326" s="385"/>
      <c r="I326" s="385"/>
      <c r="J326" s="385"/>
      <c r="K326" s="385"/>
      <c r="L326" s="385"/>
      <c r="M326" s="385">
        <v>1</v>
      </c>
      <c r="N326" s="385"/>
      <c r="O326" s="385"/>
      <c r="P326" s="385"/>
      <c r="Q326" s="385"/>
      <c r="R326" s="385"/>
      <c r="S326" s="385"/>
      <c r="T326" s="385"/>
      <c r="U326" s="385"/>
      <c r="V326" s="385"/>
      <c r="W326" s="385">
        <v>1</v>
      </c>
      <c r="X326" s="385"/>
      <c r="Y326" s="385"/>
      <c r="Z326" s="385"/>
      <c r="AA326" s="385"/>
      <c r="AB326" s="385"/>
      <c r="AC326" s="385"/>
      <c r="AD326" s="385"/>
      <c r="AE326" s="385"/>
      <c r="AF326" s="385">
        <v>3</v>
      </c>
      <c r="AG326" s="385"/>
      <c r="AH326" s="385">
        <v>2</v>
      </c>
      <c r="AI326" s="385">
        <v>8</v>
      </c>
      <c r="AJ326" s="385">
        <v>6</v>
      </c>
      <c r="AK326" s="385"/>
      <c r="AL326" s="385"/>
      <c r="AM326" s="386">
        <v>22</v>
      </c>
    </row>
    <row r="327" spans="1:39" s="18" customFormat="1">
      <c r="A327" s="370"/>
      <c r="B327" s="366" t="s">
        <v>286</v>
      </c>
      <c r="C327" s="366" t="s">
        <v>412</v>
      </c>
      <c r="D327" s="367"/>
      <c r="E327" s="368"/>
      <c r="F327" s="368"/>
      <c r="G327" s="368"/>
      <c r="H327" s="368"/>
      <c r="I327" s="368"/>
      <c r="J327" s="368">
        <v>2</v>
      </c>
      <c r="K327" s="368"/>
      <c r="L327" s="368"/>
      <c r="M327" s="368"/>
      <c r="N327" s="368"/>
      <c r="O327" s="368"/>
      <c r="P327" s="368"/>
      <c r="Q327" s="368"/>
      <c r="R327" s="368"/>
      <c r="S327" s="368"/>
      <c r="T327" s="368"/>
      <c r="U327" s="368"/>
      <c r="V327" s="368"/>
      <c r="W327" s="368"/>
      <c r="X327" s="368"/>
      <c r="Y327" s="368"/>
      <c r="Z327" s="368"/>
      <c r="AA327" s="368"/>
      <c r="AB327" s="368"/>
      <c r="AC327" s="368"/>
      <c r="AD327" s="368"/>
      <c r="AE327" s="368"/>
      <c r="AF327" s="368"/>
      <c r="AG327" s="368"/>
      <c r="AH327" s="368"/>
      <c r="AI327" s="368"/>
      <c r="AJ327" s="368"/>
      <c r="AK327" s="368"/>
      <c r="AL327" s="368"/>
      <c r="AM327" s="369">
        <v>2</v>
      </c>
    </row>
    <row r="328" spans="1:39" s="18" customFormat="1">
      <c r="A328" s="370"/>
      <c r="B328" s="370"/>
      <c r="C328" s="371" t="s">
        <v>413</v>
      </c>
      <c r="D328" s="372"/>
      <c r="E328" s="373"/>
      <c r="F328" s="373"/>
      <c r="G328" s="373"/>
      <c r="H328" s="373"/>
      <c r="I328" s="373"/>
      <c r="J328" s="373"/>
      <c r="K328" s="373"/>
      <c r="L328" s="373">
        <v>1</v>
      </c>
      <c r="M328" s="373"/>
      <c r="N328" s="373"/>
      <c r="O328" s="373">
        <v>2</v>
      </c>
      <c r="P328" s="373">
        <v>3</v>
      </c>
      <c r="Q328" s="373">
        <v>5</v>
      </c>
      <c r="R328" s="373">
        <v>1</v>
      </c>
      <c r="S328" s="373"/>
      <c r="T328" s="373">
        <v>1</v>
      </c>
      <c r="U328" s="373"/>
      <c r="V328" s="373"/>
      <c r="W328" s="373"/>
      <c r="X328" s="373"/>
      <c r="Y328" s="373"/>
      <c r="Z328" s="373"/>
      <c r="AA328" s="373"/>
      <c r="AB328" s="373"/>
      <c r="AC328" s="373"/>
      <c r="AD328" s="373"/>
      <c r="AE328" s="373"/>
      <c r="AF328" s="373"/>
      <c r="AG328" s="373"/>
      <c r="AH328" s="373"/>
      <c r="AI328" s="373"/>
      <c r="AJ328" s="373"/>
      <c r="AK328" s="373"/>
      <c r="AL328" s="373"/>
      <c r="AM328" s="374">
        <v>13</v>
      </c>
    </row>
    <row r="329" spans="1:39" s="18" customFormat="1">
      <c r="A329" s="370"/>
      <c r="B329" s="370"/>
      <c r="C329" s="371" t="s">
        <v>540</v>
      </c>
      <c r="D329" s="372"/>
      <c r="E329" s="373"/>
      <c r="F329" s="373"/>
      <c r="G329" s="373"/>
      <c r="H329" s="373"/>
      <c r="I329" s="373"/>
      <c r="J329" s="373"/>
      <c r="K329" s="373"/>
      <c r="L329" s="373"/>
      <c r="M329" s="373"/>
      <c r="N329" s="373"/>
      <c r="O329" s="373"/>
      <c r="P329" s="373"/>
      <c r="Q329" s="373"/>
      <c r="R329" s="373"/>
      <c r="S329" s="373"/>
      <c r="T329" s="373"/>
      <c r="U329" s="373"/>
      <c r="V329" s="373"/>
      <c r="W329" s="373"/>
      <c r="X329" s="373"/>
      <c r="Y329" s="373"/>
      <c r="Z329" s="373"/>
      <c r="AA329" s="373"/>
      <c r="AB329" s="373"/>
      <c r="AC329" s="373"/>
      <c r="AD329" s="373"/>
      <c r="AE329" s="373">
        <v>1</v>
      </c>
      <c r="AF329" s="373"/>
      <c r="AG329" s="373"/>
      <c r="AH329" s="373"/>
      <c r="AI329" s="373"/>
      <c r="AJ329" s="373"/>
      <c r="AK329" s="373"/>
      <c r="AL329" s="373"/>
      <c r="AM329" s="374">
        <v>1</v>
      </c>
    </row>
    <row r="330" spans="1:39" s="18" customFormat="1">
      <c r="A330" s="370"/>
      <c r="B330" s="370"/>
      <c r="C330" s="371" t="s">
        <v>347</v>
      </c>
      <c r="D330" s="372"/>
      <c r="E330" s="373"/>
      <c r="F330" s="373">
        <v>1</v>
      </c>
      <c r="G330" s="373"/>
      <c r="H330" s="373"/>
      <c r="I330" s="373"/>
      <c r="J330" s="373"/>
      <c r="K330" s="373"/>
      <c r="L330" s="373"/>
      <c r="M330" s="373"/>
      <c r="N330" s="373"/>
      <c r="O330" s="373"/>
      <c r="P330" s="373"/>
      <c r="Q330" s="373"/>
      <c r="R330" s="373"/>
      <c r="S330" s="373"/>
      <c r="T330" s="373"/>
      <c r="U330" s="373"/>
      <c r="V330" s="373"/>
      <c r="W330" s="373"/>
      <c r="X330" s="373"/>
      <c r="Y330" s="373"/>
      <c r="Z330" s="373"/>
      <c r="AA330" s="373"/>
      <c r="AB330" s="373"/>
      <c r="AC330" s="373"/>
      <c r="AD330" s="373"/>
      <c r="AE330" s="373"/>
      <c r="AF330" s="373"/>
      <c r="AG330" s="373"/>
      <c r="AH330" s="373"/>
      <c r="AI330" s="373"/>
      <c r="AJ330" s="373"/>
      <c r="AK330" s="373"/>
      <c r="AL330" s="373"/>
      <c r="AM330" s="374">
        <v>1</v>
      </c>
    </row>
    <row r="331" spans="1:39" s="18" customFormat="1">
      <c r="A331" s="370"/>
      <c r="B331" s="382" t="s">
        <v>827</v>
      </c>
      <c r="C331" s="383"/>
      <c r="D331" s="384"/>
      <c r="E331" s="385"/>
      <c r="F331" s="385">
        <v>1</v>
      </c>
      <c r="G331" s="385"/>
      <c r="H331" s="385"/>
      <c r="I331" s="385"/>
      <c r="J331" s="385">
        <v>2</v>
      </c>
      <c r="K331" s="385"/>
      <c r="L331" s="385">
        <v>1</v>
      </c>
      <c r="M331" s="385"/>
      <c r="N331" s="385"/>
      <c r="O331" s="385">
        <v>2</v>
      </c>
      <c r="P331" s="385">
        <v>3</v>
      </c>
      <c r="Q331" s="385">
        <v>5</v>
      </c>
      <c r="R331" s="385">
        <v>1</v>
      </c>
      <c r="S331" s="385"/>
      <c r="T331" s="385">
        <v>1</v>
      </c>
      <c r="U331" s="385"/>
      <c r="V331" s="385"/>
      <c r="W331" s="385"/>
      <c r="X331" s="385"/>
      <c r="Y331" s="385"/>
      <c r="Z331" s="385"/>
      <c r="AA331" s="385"/>
      <c r="AB331" s="385"/>
      <c r="AC331" s="385"/>
      <c r="AD331" s="385"/>
      <c r="AE331" s="385">
        <v>1</v>
      </c>
      <c r="AF331" s="385"/>
      <c r="AG331" s="385"/>
      <c r="AH331" s="385"/>
      <c r="AI331" s="385"/>
      <c r="AJ331" s="385"/>
      <c r="AK331" s="385"/>
      <c r="AL331" s="385"/>
      <c r="AM331" s="386">
        <v>17</v>
      </c>
    </row>
    <row r="332" spans="1:39" s="18" customFormat="1">
      <c r="A332" s="370"/>
      <c r="B332" s="366" t="s">
        <v>289</v>
      </c>
      <c r="C332" s="366" t="s">
        <v>444</v>
      </c>
      <c r="D332" s="367"/>
      <c r="E332" s="368"/>
      <c r="F332" s="368"/>
      <c r="G332" s="368"/>
      <c r="H332" s="368"/>
      <c r="I332" s="368"/>
      <c r="J332" s="368"/>
      <c r="K332" s="368"/>
      <c r="L332" s="368"/>
      <c r="M332" s="368"/>
      <c r="N332" s="368"/>
      <c r="O332" s="368"/>
      <c r="P332" s="368">
        <v>1</v>
      </c>
      <c r="Q332" s="368"/>
      <c r="R332" s="368"/>
      <c r="S332" s="368"/>
      <c r="T332" s="368"/>
      <c r="U332" s="368"/>
      <c r="V332" s="368"/>
      <c r="W332" s="368"/>
      <c r="X332" s="368"/>
      <c r="Y332" s="368"/>
      <c r="Z332" s="368"/>
      <c r="AA332" s="368"/>
      <c r="AB332" s="368">
        <v>1</v>
      </c>
      <c r="AC332" s="368"/>
      <c r="AD332" s="368"/>
      <c r="AE332" s="368"/>
      <c r="AF332" s="368"/>
      <c r="AG332" s="368"/>
      <c r="AH332" s="368"/>
      <c r="AI332" s="368"/>
      <c r="AJ332" s="368"/>
      <c r="AK332" s="368"/>
      <c r="AL332" s="368"/>
      <c r="AM332" s="369">
        <v>2</v>
      </c>
    </row>
    <row r="333" spans="1:39" s="18" customFormat="1">
      <c r="A333" s="370"/>
      <c r="B333" s="370"/>
      <c r="C333" s="371" t="s">
        <v>483</v>
      </c>
      <c r="D333" s="372"/>
      <c r="E333" s="373"/>
      <c r="F333" s="373"/>
      <c r="G333" s="373"/>
      <c r="H333" s="373"/>
      <c r="I333" s="373"/>
      <c r="J333" s="373"/>
      <c r="K333" s="373"/>
      <c r="L333" s="373"/>
      <c r="M333" s="373"/>
      <c r="N333" s="373"/>
      <c r="O333" s="373"/>
      <c r="P333" s="373"/>
      <c r="Q333" s="373"/>
      <c r="R333" s="373"/>
      <c r="S333" s="373"/>
      <c r="T333" s="373"/>
      <c r="U333" s="373"/>
      <c r="V333" s="373"/>
      <c r="W333" s="373"/>
      <c r="X333" s="373"/>
      <c r="Y333" s="373"/>
      <c r="Z333" s="373"/>
      <c r="AA333" s="373"/>
      <c r="AB333" s="373"/>
      <c r="AC333" s="373"/>
      <c r="AD333" s="373"/>
      <c r="AE333" s="373"/>
      <c r="AF333" s="373">
        <v>1</v>
      </c>
      <c r="AG333" s="373"/>
      <c r="AH333" s="373"/>
      <c r="AI333" s="373"/>
      <c r="AJ333" s="373"/>
      <c r="AK333" s="373"/>
      <c r="AL333" s="373"/>
      <c r="AM333" s="374">
        <v>1</v>
      </c>
    </row>
    <row r="334" spans="1:39" s="18" customFormat="1">
      <c r="A334" s="370"/>
      <c r="B334" s="370"/>
      <c r="C334" s="371" t="s">
        <v>508</v>
      </c>
      <c r="D334" s="372"/>
      <c r="E334" s="373"/>
      <c r="F334" s="373"/>
      <c r="G334" s="373"/>
      <c r="H334" s="373"/>
      <c r="I334" s="373"/>
      <c r="J334" s="373"/>
      <c r="K334" s="373"/>
      <c r="L334" s="373"/>
      <c r="M334" s="373"/>
      <c r="N334" s="373"/>
      <c r="O334" s="373"/>
      <c r="P334" s="373"/>
      <c r="Q334" s="373"/>
      <c r="R334" s="373"/>
      <c r="S334" s="373"/>
      <c r="T334" s="373"/>
      <c r="U334" s="373"/>
      <c r="V334" s="373"/>
      <c r="W334" s="373"/>
      <c r="X334" s="373"/>
      <c r="Y334" s="373"/>
      <c r="Z334" s="373"/>
      <c r="AA334" s="373">
        <v>1</v>
      </c>
      <c r="AB334" s="373"/>
      <c r="AC334" s="373"/>
      <c r="AD334" s="373"/>
      <c r="AE334" s="373"/>
      <c r="AF334" s="373"/>
      <c r="AG334" s="373"/>
      <c r="AH334" s="373"/>
      <c r="AI334" s="373"/>
      <c r="AJ334" s="373"/>
      <c r="AK334" s="373"/>
      <c r="AL334" s="373"/>
      <c r="AM334" s="374">
        <v>1</v>
      </c>
    </row>
    <row r="335" spans="1:39" s="18" customFormat="1">
      <c r="A335" s="370"/>
      <c r="B335" s="370"/>
      <c r="C335" s="371" t="s">
        <v>713</v>
      </c>
      <c r="D335" s="372"/>
      <c r="E335" s="373"/>
      <c r="F335" s="373"/>
      <c r="G335" s="373"/>
      <c r="H335" s="373"/>
      <c r="I335" s="373"/>
      <c r="J335" s="373"/>
      <c r="K335" s="373"/>
      <c r="L335" s="373"/>
      <c r="M335" s="373"/>
      <c r="N335" s="373"/>
      <c r="O335" s="373"/>
      <c r="P335" s="373"/>
      <c r="Q335" s="373"/>
      <c r="R335" s="373"/>
      <c r="S335" s="373"/>
      <c r="T335" s="373"/>
      <c r="U335" s="373"/>
      <c r="V335" s="373"/>
      <c r="W335" s="373"/>
      <c r="X335" s="373"/>
      <c r="Y335" s="373"/>
      <c r="Z335" s="373"/>
      <c r="AA335" s="373"/>
      <c r="AB335" s="373"/>
      <c r="AC335" s="373"/>
      <c r="AD335" s="373"/>
      <c r="AE335" s="373"/>
      <c r="AF335" s="373"/>
      <c r="AG335" s="373"/>
      <c r="AH335" s="373"/>
      <c r="AI335" s="373"/>
      <c r="AJ335" s="373"/>
      <c r="AK335" s="373">
        <v>1</v>
      </c>
      <c r="AL335" s="373"/>
      <c r="AM335" s="374">
        <v>1</v>
      </c>
    </row>
    <row r="336" spans="1:39" s="18" customFormat="1">
      <c r="A336" s="370"/>
      <c r="B336" s="370"/>
      <c r="C336" s="371" t="s">
        <v>170</v>
      </c>
      <c r="D336" s="372"/>
      <c r="E336" s="373"/>
      <c r="F336" s="373"/>
      <c r="G336" s="373"/>
      <c r="H336" s="373"/>
      <c r="I336" s="373"/>
      <c r="J336" s="373"/>
      <c r="K336" s="373"/>
      <c r="L336" s="373"/>
      <c r="M336" s="373"/>
      <c r="N336" s="373"/>
      <c r="O336" s="373"/>
      <c r="P336" s="373"/>
      <c r="Q336" s="373"/>
      <c r="R336" s="373"/>
      <c r="S336" s="373"/>
      <c r="T336" s="373"/>
      <c r="U336" s="373"/>
      <c r="V336" s="373"/>
      <c r="W336" s="373"/>
      <c r="X336" s="373"/>
      <c r="Y336" s="373"/>
      <c r="Z336" s="373">
        <v>1</v>
      </c>
      <c r="AA336" s="373"/>
      <c r="AB336" s="373">
        <v>7</v>
      </c>
      <c r="AC336" s="373">
        <v>2</v>
      </c>
      <c r="AD336" s="373"/>
      <c r="AE336" s="373"/>
      <c r="AF336" s="373"/>
      <c r="AG336" s="373"/>
      <c r="AH336" s="373"/>
      <c r="AI336" s="373"/>
      <c r="AJ336" s="373"/>
      <c r="AK336" s="373"/>
      <c r="AL336" s="373"/>
      <c r="AM336" s="374">
        <v>10</v>
      </c>
    </row>
    <row r="337" spans="1:39" s="18" customFormat="1">
      <c r="A337" s="370"/>
      <c r="B337" s="382" t="s">
        <v>828</v>
      </c>
      <c r="C337" s="383"/>
      <c r="D337" s="384"/>
      <c r="E337" s="385"/>
      <c r="F337" s="385"/>
      <c r="G337" s="385"/>
      <c r="H337" s="385"/>
      <c r="I337" s="385"/>
      <c r="J337" s="385"/>
      <c r="K337" s="385"/>
      <c r="L337" s="385"/>
      <c r="M337" s="385"/>
      <c r="N337" s="385"/>
      <c r="O337" s="385"/>
      <c r="P337" s="385">
        <v>1</v>
      </c>
      <c r="Q337" s="385"/>
      <c r="R337" s="385"/>
      <c r="S337" s="385"/>
      <c r="T337" s="385"/>
      <c r="U337" s="385"/>
      <c r="V337" s="385"/>
      <c r="W337" s="385"/>
      <c r="X337" s="385"/>
      <c r="Y337" s="385"/>
      <c r="Z337" s="385">
        <v>1</v>
      </c>
      <c r="AA337" s="385">
        <v>1</v>
      </c>
      <c r="AB337" s="385">
        <v>8</v>
      </c>
      <c r="AC337" s="385">
        <v>2</v>
      </c>
      <c r="AD337" s="385"/>
      <c r="AE337" s="385"/>
      <c r="AF337" s="385">
        <v>1</v>
      </c>
      <c r="AG337" s="385"/>
      <c r="AH337" s="385"/>
      <c r="AI337" s="385"/>
      <c r="AJ337" s="385"/>
      <c r="AK337" s="385">
        <v>1</v>
      </c>
      <c r="AL337" s="385"/>
      <c r="AM337" s="386">
        <v>15</v>
      </c>
    </row>
    <row r="338" spans="1:39" s="18" customFormat="1">
      <c r="A338" s="370"/>
      <c r="B338" s="366" t="s">
        <v>284</v>
      </c>
      <c r="C338" s="366" t="s">
        <v>436</v>
      </c>
      <c r="D338" s="367"/>
      <c r="E338" s="368"/>
      <c r="F338" s="368"/>
      <c r="G338" s="368"/>
      <c r="H338" s="368"/>
      <c r="I338" s="368"/>
      <c r="J338" s="368"/>
      <c r="K338" s="368"/>
      <c r="L338" s="368">
        <v>1</v>
      </c>
      <c r="M338" s="368"/>
      <c r="N338" s="368"/>
      <c r="O338" s="368"/>
      <c r="P338" s="368"/>
      <c r="Q338" s="368"/>
      <c r="R338" s="368"/>
      <c r="S338" s="368"/>
      <c r="T338" s="368"/>
      <c r="U338" s="368"/>
      <c r="V338" s="368"/>
      <c r="W338" s="368"/>
      <c r="X338" s="368">
        <v>1</v>
      </c>
      <c r="Y338" s="368"/>
      <c r="Z338" s="368"/>
      <c r="AA338" s="368"/>
      <c r="AB338" s="368"/>
      <c r="AC338" s="368"/>
      <c r="AD338" s="368"/>
      <c r="AE338" s="368"/>
      <c r="AF338" s="368"/>
      <c r="AG338" s="368"/>
      <c r="AH338" s="368"/>
      <c r="AI338" s="368"/>
      <c r="AJ338" s="368"/>
      <c r="AK338" s="368"/>
      <c r="AL338" s="368"/>
      <c r="AM338" s="369">
        <v>2</v>
      </c>
    </row>
    <row r="339" spans="1:39" s="18" customFormat="1">
      <c r="A339" s="370"/>
      <c r="B339" s="370"/>
      <c r="C339" s="371" t="s">
        <v>414</v>
      </c>
      <c r="D339" s="372"/>
      <c r="E339" s="373"/>
      <c r="F339" s="373"/>
      <c r="G339" s="373"/>
      <c r="H339" s="373">
        <v>1</v>
      </c>
      <c r="I339" s="373"/>
      <c r="J339" s="373"/>
      <c r="K339" s="373"/>
      <c r="L339" s="373"/>
      <c r="M339" s="373"/>
      <c r="N339" s="373"/>
      <c r="O339" s="373"/>
      <c r="P339" s="373"/>
      <c r="Q339" s="373"/>
      <c r="R339" s="373"/>
      <c r="S339" s="373"/>
      <c r="T339" s="373"/>
      <c r="U339" s="373"/>
      <c r="V339" s="373"/>
      <c r="W339" s="373"/>
      <c r="X339" s="373"/>
      <c r="Y339" s="373"/>
      <c r="Z339" s="373"/>
      <c r="AA339" s="373"/>
      <c r="AB339" s="373"/>
      <c r="AC339" s="373"/>
      <c r="AD339" s="373"/>
      <c r="AE339" s="373"/>
      <c r="AF339" s="373"/>
      <c r="AG339" s="373"/>
      <c r="AH339" s="373"/>
      <c r="AI339" s="373"/>
      <c r="AJ339" s="373"/>
      <c r="AK339" s="373"/>
      <c r="AL339" s="373"/>
      <c r="AM339" s="374">
        <v>1</v>
      </c>
    </row>
    <row r="340" spans="1:39" s="18" customFormat="1">
      <c r="A340" s="370"/>
      <c r="B340" s="370"/>
      <c r="C340" s="371" t="s">
        <v>284</v>
      </c>
      <c r="D340" s="372"/>
      <c r="E340" s="373"/>
      <c r="F340" s="373"/>
      <c r="G340" s="373"/>
      <c r="H340" s="373"/>
      <c r="I340" s="373"/>
      <c r="J340" s="373"/>
      <c r="K340" s="373"/>
      <c r="L340" s="373"/>
      <c r="M340" s="373"/>
      <c r="N340" s="373"/>
      <c r="O340" s="373"/>
      <c r="P340" s="373"/>
      <c r="Q340" s="373"/>
      <c r="R340" s="373"/>
      <c r="S340" s="373"/>
      <c r="T340" s="373"/>
      <c r="U340" s="373"/>
      <c r="V340" s="373"/>
      <c r="W340" s="373"/>
      <c r="X340" s="373"/>
      <c r="Y340" s="373"/>
      <c r="Z340" s="373"/>
      <c r="AA340" s="373"/>
      <c r="AB340" s="373"/>
      <c r="AC340" s="373">
        <v>1</v>
      </c>
      <c r="AD340" s="373"/>
      <c r="AE340" s="373"/>
      <c r="AF340" s="373"/>
      <c r="AG340" s="373"/>
      <c r="AH340" s="373"/>
      <c r="AI340" s="373"/>
      <c r="AJ340" s="373"/>
      <c r="AK340" s="373"/>
      <c r="AL340" s="373"/>
      <c r="AM340" s="374">
        <v>1</v>
      </c>
    </row>
    <row r="341" spans="1:39" s="18" customFormat="1">
      <c r="A341" s="370"/>
      <c r="B341" s="370"/>
      <c r="C341" s="371" t="s">
        <v>697</v>
      </c>
      <c r="D341" s="372"/>
      <c r="E341" s="373"/>
      <c r="F341" s="373"/>
      <c r="G341" s="373"/>
      <c r="H341" s="373"/>
      <c r="I341" s="373"/>
      <c r="J341" s="373"/>
      <c r="K341" s="373"/>
      <c r="L341" s="373"/>
      <c r="M341" s="373"/>
      <c r="N341" s="373"/>
      <c r="O341" s="373"/>
      <c r="P341" s="373"/>
      <c r="Q341" s="373"/>
      <c r="R341" s="373"/>
      <c r="S341" s="373"/>
      <c r="T341" s="373"/>
      <c r="U341" s="373"/>
      <c r="V341" s="373"/>
      <c r="W341" s="373"/>
      <c r="X341" s="373"/>
      <c r="Y341" s="373"/>
      <c r="Z341" s="373"/>
      <c r="AA341" s="373"/>
      <c r="AB341" s="373"/>
      <c r="AC341" s="373"/>
      <c r="AD341" s="373"/>
      <c r="AE341" s="373"/>
      <c r="AF341" s="373"/>
      <c r="AG341" s="373"/>
      <c r="AH341" s="373"/>
      <c r="AI341" s="373">
        <v>4</v>
      </c>
      <c r="AJ341" s="373"/>
      <c r="AK341" s="373"/>
      <c r="AL341" s="373"/>
      <c r="AM341" s="374">
        <v>4</v>
      </c>
    </row>
    <row r="342" spans="1:39" s="18" customFormat="1">
      <c r="A342" s="370"/>
      <c r="B342" s="382" t="s">
        <v>829</v>
      </c>
      <c r="C342" s="383"/>
      <c r="D342" s="384"/>
      <c r="E342" s="385"/>
      <c r="F342" s="385"/>
      <c r="G342" s="385"/>
      <c r="H342" s="385">
        <v>1</v>
      </c>
      <c r="I342" s="385"/>
      <c r="J342" s="385"/>
      <c r="K342" s="385"/>
      <c r="L342" s="385">
        <v>1</v>
      </c>
      <c r="M342" s="385"/>
      <c r="N342" s="385"/>
      <c r="O342" s="385"/>
      <c r="P342" s="385"/>
      <c r="Q342" s="385"/>
      <c r="R342" s="385"/>
      <c r="S342" s="385"/>
      <c r="T342" s="385"/>
      <c r="U342" s="385"/>
      <c r="V342" s="385"/>
      <c r="W342" s="385"/>
      <c r="X342" s="385">
        <v>1</v>
      </c>
      <c r="Y342" s="385"/>
      <c r="Z342" s="385"/>
      <c r="AA342" s="385"/>
      <c r="AB342" s="385"/>
      <c r="AC342" s="385">
        <v>1</v>
      </c>
      <c r="AD342" s="385"/>
      <c r="AE342" s="385"/>
      <c r="AF342" s="385"/>
      <c r="AG342" s="385"/>
      <c r="AH342" s="385"/>
      <c r="AI342" s="385">
        <v>4</v>
      </c>
      <c r="AJ342" s="385"/>
      <c r="AK342" s="385"/>
      <c r="AL342" s="385"/>
      <c r="AM342" s="386">
        <v>8</v>
      </c>
    </row>
    <row r="343" spans="1:39" s="18" customFormat="1">
      <c r="A343" s="370"/>
      <c r="B343" s="366" t="s">
        <v>288</v>
      </c>
      <c r="C343" s="366" t="s">
        <v>545</v>
      </c>
      <c r="D343" s="367"/>
      <c r="E343" s="368"/>
      <c r="F343" s="368"/>
      <c r="G343" s="368"/>
      <c r="H343" s="368"/>
      <c r="I343" s="368"/>
      <c r="J343" s="368"/>
      <c r="K343" s="368"/>
      <c r="L343" s="368"/>
      <c r="M343" s="368"/>
      <c r="N343" s="368"/>
      <c r="O343" s="368"/>
      <c r="P343" s="368"/>
      <c r="Q343" s="368"/>
      <c r="R343" s="368"/>
      <c r="S343" s="368"/>
      <c r="T343" s="368"/>
      <c r="U343" s="368"/>
      <c r="V343" s="368"/>
      <c r="W343" s="368"/>
      <c r="X343" s="368"/>
      <c r="Y343" s="368"/>
      <c r="Z343" s="368"/>
      <c r="AA343" s="368"/>
      <c r="AB343" s="368">
        <v>1</v>
      </c>
      <c r="AC343" s="368"/>
      <c r="AD343" s="368"/>
      <c r="AE343" s="368"/>
      <c r="AF343" s="368"/>
      <c r="AG343" s="368"/>
      <c r="AH343" s="368"/>
      <c r="AI343" s="368"/>
      <c r="AJ343" s="368"/>
      <c r="AK343" s="368"/>
      <c r="AL343" s="368"/>
      <c r="AM343" s="369">
        <v>1</v>
      </c>
    </row>
    <row r="344" spans="1:39" s="18" customFormat="1">
      <c r="A344" s="370"/>
      <c r="B344" s="370"/>
      <c r="C344" s="371" t="s">
        <v>389</v>
      </c>
      <c r="D344" s="372"/>
      <c r="E344" s="373"/>
      <c r="F344" s="373">
        <v>2</v>
      </c>
      <c r="G344" s="373"/>
      <c r="H344" s="373"/>
      <c r="I344" s="373"/>
      <c r="J344" s="373"/>
      <c r="K344" s="373"/>
      <c r="L344" s="373"/>
      <c r="M344" s="373"/>
      <c r="N344" s="373"/>
      <c r="O344" s="373"/>
      <c r="P344" s="373"/>
      <c r="Q344" s="373"/>
      <c r="R344" s="373"/>
      <c r="S344" s="373"/>
      <c r="T344" s="373"/>
      <c r="U344" s="373"/>
      <c r="V344" s="373"/>
      <c r="W344" s="373"/>
      <c r="X344" s="373"/>
      <c r="Y344" s="373"/>
      <c r="Z344" s="373"/>
      <c r="AA344" s="373"/>
      <c r="AB344" s="373"/>
      <c r="AC344" s="373"/>
      <c r="AD344" s="373"/>
      <c r="AE344" s="373"/>
      <c r="AF344" s="373"/>
      <c r="AG344" s="373"/>
      <c r="AH344" s="373"/>
      <c r="AI344" s="373"/>
      <c r="AJ344" s="373"/>
      <c r="AK344" s="373"/>
      <c r="AL344" s="373"/>
      <c r="AM344" s="374">
        <v>2</v>
      </c>
    </row>
    <row r="345" spans="1:39" s="18" customFormat="1">
      <c r="A345" s="370"/>
      <c r="B345" s="370"/>
      <c r="C345" s="371" t="s">
        <v>552</v>
      </c>
      <c r="D345" s="372"/>
      <c r="E345" s="373"/>
      <c r="F345" s="373"/>
      <c r="G345" s="373"/>
      <c r="H345" s="373"/>
      <c r="I345" s="373"/>
      <c r="J345" s="373"/>
      <c r="K345" s="373"/>
      <c r="L345" s="373"/>
      <c r="M345" s="373"/>
      <c r="N345" s="373"/>
      <c r="O345" s="373"/>
      <c r="P345" s="373"/>
      <c r="Q345" s="373"/>
      <c r="R345" s="373"/>
      <c r="S345" s="373"/>
      <c r="T345" s="373"/>
      <c r="U345" s="373"/>
      <c r="V345" s="373"/>
      <c r="W345" s="373"/>
      <c r="X345" s="373"/>
      <c r="Y345" s="373"/>
      <c r="Z345" s="373"/>
      <c r="AA345" s="373"/>
      <c r="AB345" s="373"/>
      <c r="AC345" s="373"/>
      <c r="AD345" s="373"/>
      <c r="AE345" s="373"/>
      <c r="AF345" s="373"/>
      <c r="AG345" s="373">
        <v>1</v>
      </c>
      <c r="AH345" s="373">
        <v>3</v>
      </c>
      <c r="AI345" s="373">
        <v>1</v>
      </c>
      <c r="AJ345" s="373"/>
      <c r="AK345" s="373"/>
      <c r="AL345" s="373"/>
      <c r="AM345" s="374">
        <v>5</v>
      </c>
    </row>
    <row r="346" spans="1:39" s="18" customFormat="1">
      <c r="A346" s="370"/>
      <c r="B346" s="382" t="s">
        <v>830</v>
      </c>
      <c r="C346" s="383"/>
      <c r="D346" s="384"/>
      <c r="E346" s="385"/>
      <c r="F346" s="385">
        <v>2</v>
      </c>
      <c r="G346" s="385"/>
      <c r="H346" s="385"/>
      <c r="I346" s="385"/>
      <c r="J346" s="385"/>
      <c r="K346" s="385"/>
      <c r="L346" s="385"/>
      <c r="M346" s="385"/>
      <c r="N346" s="385"/>
      <c r="O346" s="385"/>
      <c r="P346" s="385"/>
      <c r="Q346" s="385"/>
      <c r="R346" s="385"/>
      <c r="S346" s="385"/>
      <c r="T346" s="385"/>
      <c r="U346" s="385"/>
      <c r="V346" s="385"/>
      <c r="W346" s="385"/>
      <c r="X346" s="385"/>
      <c r="Y346" s="385"/>
      <c r="Z346" s="385"/>
      <c r="AA346" s="385"/>
      <c r="AB346" s="385">
        <v>1</v>
      </c>
      <c r="AC346" s="385"/>
      <c r="AD346" s="385"/>
      <c r="AE346" s="385"/>
      <c r="AF346" s="385"/>
      <c r="AG346" s="385">
        <v>1</v>
      </c>
      <c r="AH346" s="385">
        <v>3</v>
      </c>
      <c r="AI346" s="385">
        <v>1</v>
      </c>
      <c r="AJ346" s="385"/>
      <c r="AK346" s="385"/>
      <c r="AL346" s="385"/>
      <c r="AM346" s="386">
        <v>8</v>
      </c>
    </row>
    <row r="347" spans="1:39" s="18" customFormat="1">
      <c r="A347" s="370"/>
      <c r="B347" s="366" t="s">
        <v>287</v>
      </c>
      <c r="C347" s="366" t="s">
        <v>461</v>
      </c>
      <c r="D347" s="367"/>
      <c r="E347" s="368"/>
      <c r="F347" s="368"/>
      <c r="G347" s="368"/>
      <c r="H347" s="368"/>
      <c r="I347" s="368"/>
      <c r="J347" s="368"/>
      <c r="K347" s="368"/>
      <c r="L347" s="368"/>
      <c r="M347" s="368"/>
      <c r="N347" s="368"/>
      <c r="O347" s="368"/>
      <c r="P347" s="368"/>
      <c r="Q347" s="368"/>
      <c r="R347" s="368"/>
      <c r="S347" s="368"/>
      <c r="T347" s="368">
        <v>1</v>
      </c>
      <c r="U347" s="368"/>
      <c r="V347" s="368"/>
      <c r="W347" s="368"/>
      <c r="X347" s="368"/>
      <c r="Y347" s="368"/>
      <c r="Z347" s="368"/>
      <c r="AA347" s="368"/>
      <c r="AB347" s="368"/>
      <c r="AC347" s="368"/>
      <c r="AD347" s="368"/>
      <c r="AE347" s="368"/>
      <c r="AF347" s="368">
        <v>1</v>
      </c>
      <c r="AG347" s="368">
        <v>1</v>
      </c>
      <c r="AH347" s="368"/>
      <c r="AI347" s="368"/>
      <c r="AJ347" s="368"/>
      <c r="AK347" s="368"/>
      <c r="AL347" s="368"/>
      <c r="AM347" s="369">
        <v>3</v>
      </c>
    </row>
    <row r="348" spans="1:39" s="18" customFormat="1">
      <c r="A348" s="370"/>
      <c r="B348" s="370"/>
      <c r="C348" s="371" t="s">
        <v>718</v>
      </c>
      <c r="D348" s="372"/>
      <c r="E348" s="373"/>
      <c r="F348" s="373"/>
      <c r="G348" s="373"/>
      <c r="H348" s="373"/>
      <c r="I348" s="373"/>
      <c r="J348" s="373"/>
      <c r="K348" s="373"/>
      <c r="L348" s="373"/>
      <c r="M348" s="373"/>
      <c r="N348" s="373"/>
      <c r="O348" s="373"/>
      <c r="P348" s="373"/>
      <c r="Q348" s="373"/>
      <c r="R348" s="373"/>
      <c r="S348" s="373"/>
      <c r="T348" s="373"/>
      <c r="U348" s="373"/>
      <c r="V348" s="373"/>
      <c r="W348" s="373"/>
      <c r="X348" s="373"/>
      <c r="Y348" s="373"/>
      <c r="Z348" s="373"/>
      <c r="AA348" s="373"/>
      <c r="AB348" s="373"/>
      <c r="AC348" s="373"/>
      <c r="AD348" s="373"/>
      <c r="AE348" s="373"/>
      <c r="AF348" s="373"/>
      <c r="AG348" s="373"/>
      <c r="AH348" s="373"/>
      <c r="AI348" s="373">
        <v>1</v>
      </c>
      <c r="AJ348" s="373"/>
      <c r="AK348" s="373"/>
      <c r="AL348" s="373"/>
      <c r="AM348" s="374">
        <v>1</v>
      </c>
    </row>
    <row r="349" spans="1:39" s="18" customFormat="1">
      <c r="A349" s="370"/>
      <c r="B349" s="382" t="s">
        <v>831</v>
      </c>
      <c r="C349" s="383"/>
      <c r="D349" s="384"/>
      <c r="E349" s="385"/>
      <c r="F349" s="385"/>
      <c r="G349" s="385"/>
      <c r="H349" s="385"/>
      <c r="I349" s="385"/>
      <c r="J349" s="385"/>
      <c r="K349" s="385"/>
      <c r="L349" s="385"/>
      <c r="M349" s="385"/>
      <c r="N349" s="385"/>
      <c r="O349" s="385"/>
      <c r="P349" s="385"/>
      <c r="Q349" s="385"/>
      <c r="R349" s="385"/>
      <c r="S349" s="385"/>
      <c r="T349" s="385">
        <v>1</v>
      </c>
      <c r="U349" s="385"/>
      <c r="V349" s="385"/>
      <c r="W349" s="385"/>
      <c r="X349" s="385"/>
      <c r="Y349" s="385"/>
      <c r="Z349" s="385"/>
      <c r="AA349" s="385"/>
      <c r="AB349" s="385"/>
      <c r="AC349" s="385"/>
      <c r="AD349" s="385"/>
      <c r="AE349" s="385"/>
      <c r="AF349" s="385">
        <v>1</v>
      </c>
      <c r="AG349" s="385">
        <v>1</v>
      </c>
      <c r="AH349" s="385"/>
      <c r="AI349" s="385">
        <v>1</v>
      </c>
      <c r="AJ349" s="385"/>
      <c r="AK349" s="385"/>
      <c r="AL349" s="385"/>
      <c r="AM349" s="386">
        <v>4</v>
      </c>
    </row>
    <row r="350" spans="1:39" s="18" customFormat="1">
      <c r="A350" s="370"/>
      <c r="B350" s="366" t="s">
        <v>223</v>
      </c>
      <c r="C350" s="366" t="s">
        <v>699</v>
      </c>
      <c r="D350" s="367"/>
      <c r="E350" s="368"/>
      <c r="F350" s="368"/>
      <c r="G350" s="368"/>
      <c r="H350" s="368"/>
      <c r="I350" s="368"/>
      <c r="J350" s="368"/>
      <c r="K350" s="368"/>
      <c r="L350" s="368"/>
      <c r="M350" s="368"/>
      <c r="N350" s="368"/>
      <c r="O350" s="368"/>
      <c r="P350" s="368"/>
      <c r="Q350" s="368"/>
      <c r="R350" s="368"/>
      <c r="S350" s="368"/>
      <c r="T350" s="368"/>
      <c r="U350" s="368"/>
      <c r="V350" s="368"/>
      <c r="W350" s="368"/>
      <c r="X350" s="368"/>
      <c r="Y350" s="368"/>
      <c r="Z350" s="368"/>
      <c r="AA350" s="368"/>
      <c r="AB350" s="368"/>
      <c r="AC350" s="368"/>
      <c r="AD350" s="368"/>
      <c r="AE350" s="368"/>
      <c r="AF350" s="368"/>
      <c r="AG350" s="368"/>
      <c r="AH350" s="368"/>
      <c r="AI350" s="368"/>
      <c r="AJ350" s="368">
        <v>1</v>
      </c>
      <c r="AK350" s="368"/>
      <c r="AL350" s="368"/>
      <c r="AM350" s="369">
        <v>1</v>
      </c>
    </row>
    <row r="351" spans="1:39" s="18" customFormat="1">
      <c r="A351" s="370"/>
      <c r="B351" s="370"/>
      <c r="C351" s="371" t="s">
        <v>537</v>
      </c>
      <c r="D351" s="372"/>
      <c r="E351" s="373"/>
      <c r="F351" s="373"/>
      <c r="G351" s="373"/>
      <c r="H351" s="373"/>
      <c r="I351" s="373"/>
      <c r="J351" s="373"/>
      <c r="K351" s="373"/>
      <c r="L351" s="373"/>
      <c r="M351" s="373"/>
      <c r="N351" s="373"/>
      <c r="O351" s="373"/>
      <c r="P351" s="373"/>
      <c r="Q351" s="373"/>
      <c r="R351" s="373"/>
      <c r="S351" s="373"/>
      <c r="T351" s="373"/>
      <c r="U351" s="373"/>
      <c r="V351" s="373"/>
      <c r="W351" s="373"/>
      <c r="X351" s="373"/>
      <c r="Y351" s="373"/>
      <c r="Z351" s="373"/>
      <c r="AA351" s="373"/>
      <c r="AB351" s="373"/>
      <c r="AC351" s="373"/>
      <c r="AD351" s="373"/>
      <c r="AE351" s="373">
        <v>1</v>
      </c>
      <c r="AF351" s="373"/>
      <c r="AG351" s="373"/>
      <c r="AH351" s="373"/>
      <c r="AI351" s="373"/>
      <c r="AJ351" s="373"/>
      <c r="AK351" s="373"/>
      <c r="AL351" s="373"/>
      <c r="AM351" s="374">
        <v>1</v>
      </c>
    </row>
    <row r="352" spans="1:39" s="18" customFormat="1">
      <c r="A352" s="370"/>
      <c r="B352" s="370"/>
      <c r="C352" s="371" t="s">
        <v>532</v>
      </c>
      <c r="D352" s="372"/>
      <c r="E352" s="373"/>
      <c r="F352" s="373"/>
      <c r="G352" s="373"/>
      <c r="H352" s="373"/>
      <c r="I352" s="373"/>
      <c r="J352" s="373"/>
      <c r="K352" s="373"/>
      <c r="L352" s="373"/>
      <c r="M352" s="373"/>
      <c r="N352" s="373"/>
      <c r="O352" s="373"/>
      <c r="P352" s="373"/>
      <c r="Q352" s="373"/>
      <c r="R352" s="373"/>
      <c r="S352" s="373"/>
      <c r="T352" s="373"/>
      <c r="U352" s="373"/>
      <c r="V352" s="373"/>
      <c r="W352" s="373"/>
      <c r="X352" s="373"/>
      <c r="Y352" s="373"/>
      <c r="Z352" s="373"/>
      <c r="AA352" s="373"/>
      <c r="AB352" s="373"/>
      <c r="AC352" s="373">
        <v>1</v>
      </c>
      <c r="AD352" s="373"/>
      <c r="AE352" s="373"/>
      <c r="AF352" s="373"/>
      <c r="AG352" s="373"/>
      <c r="AH352" s="373"/>
      <c r="AI352" s="373"/>
      <c r="AJ352" s="373"/>
      <c r="AK352" s="373"/>
      <c r="AL352" s="373"/>
      <c r="AM352" s="374">
        <v>1</v>
      </c>
    </row>
    <row r="353" spans="1:39" s="18" customFormat="1">
      <c r="A353" s="370"/>
      <c r="B353" s="370"/>
      <c r="C353" s="371" t="s">
        <v>481</v>
      </c>
      <c r="D353" s="372"/>
      <c r="E353" s="373"/>
      <c r="F353" s="373"/>
      <c r="G353" s="373"/>
      <c r="H353" s="373"/>
      <c r="I353" s="373"/>
      <c r="J353" s="373"/>
      <c r="K353" s="373"/>
      <c r="L353" s="373"/>
      <c r="M353" s="373"/>
      <c r="N353" s="373"/>
      <c r="O353" s="373"/>
      <c r="P353" s="373"/>
      <c r="Q353" s="373"/>
      <c r="R353" s="373"/>
      <c r="S353" s="373"/>
      <c r="T353" s="373">
        <v>1</v>
      </c>
      <c r="U353" s="373"/>
      <c r="V353" s="373"/>
      <c r="W353" s="373"/>
      <c r="X353" s="373"/>
      <c r="Y353" s="373"/>
      <c r="Z353" s="373"/>
      <c r="AA353" s="373"/>
      <c r="AB353" s="373"/>
      <c r="AC353" s="373"/>
      <c r="AD353" s="373"/>
      <c r="AE353" s="373"/>
      <c r="AF353" s="373"/>
      <c r="AG353" s="373"/>
      <c r="AH353" s="373"/>
      <c r="AI353" s="373"/>
      <c r="AJ353" s="373"/>
      <c r="AK353" s="373"/>
      <c r="AL353" s="373"/>
      <c r="AM353" s="374">
        <v>1</v>
      </c>
    </row>
    <row r="354" spans="1:39" s="18" customFormat="1">
      <c r="A354" s="370"/>
      <c r="B354" s="382" t="s">
        <v>746</v>
      </c>
      <c r="C354" s="383"/>
      <c r="D354" s="384"/>
      <c r="E354" s="385"/>
      <c r="F354" s="385"/>
      <c r="G354" s="385"/>
      <c r="H354" s="385"/>
      <c r="I354" s="385"/>
      <c r="J354" s="385"/>
      <c r="K354" s="385"/>
      <c r="L354" s="385"/>
      <c r="M354" s="385"/>
      <c r="N354" s="385"/>
      <c r="O354" s="385"/>
      <c r="P354" s="385"/>
      <c r="Q354" s="385"/>
      <c r="R354" s="385"/>
      <c r="S354" s="385"/>
      <c r="T354" s="385">
        <v>1</v>
      </c>
      <c r="U354" s="385"/>
      <c r="V354" s="385"/>
      <c r="W354" s="385"/>
      <c r="X354" s="385"/>
      <c r="Y354" s="385"/>
      <c r="Z354" s="385"/>
      <c r="AA354" s="385"/>
      <c r="AB354" s="385"/>
      <c r="AC354" s="385">
        <v>1</v>
      </c>
      <c r="AD354" s="385"/>
      <c r="AE354" s="385">
        <v>1</v>
      </c>
      <c r="AF354" s="385"/>
      <c r="AG354" s="385"/>
      <c r="AH354" s="385"/>
      <c r="AI354" s="385"/>
      <c r="AJ354" s="385">
        <v>1</v>
      </c>
      <c r="AK354" s="385"/>
      <c r="AL354" s="385"/>
      <c r="AM354" s="386">
        <v>4</v>
      </c>
    </row>
    <row r="355" spans="1:39" s="18" customFormat="1">
      <c r="A355" s="370"/>
      <c r="B355" s="366" t="s">
        <v>290</v>
      </c>
      <c r="C355" s="366" t="s">
        <v>445</v>
      </c>
      <c r="D355" s="367"/>
      <c r="E355" s="368"/>
      <c r="F355" s="368"/>
      <c r="G355" s="368"/>
      <c r="H355" s="368"/>
      <c r="I355" s="368"/>
      <c r="J355" s="368"/>
      <c r="K355" s="368"/>
      <c r="L355" s="368"/>
      <c r="M355" s="368"/>
      <c r="N355" s="368"/>
      <c r="O355" s="368"/>
      <c r="P355" s="368">
        <v>1</v>
      </c>
      <c r="Q355" s="368"/>
      <c r="R355" s="368"/>
      <c r="S355" s="368"/>
      <c r="T355" s="368"/>
      <c r="U355" s="368"/>
      <c r="V355" s="368"/>
      <c r="W355" s="368"/>
      <c r="X355" s="368"/>
      <c r="Y355" s="368"/>
      <c r="Z355" s="368"/>
      <c r="AA355" s="368"/>
      <c r="AB355" s="368"/>
      <c r="AC355" s="368"/>
      <c r="AD355" s="368"/>
      <c r="AE355" s="368"/>
      <c r="AF355" s="368"/>
      <c r="AG355" s="368"/>
      <c r="AH355" s="368"/>
      <c r="AI355" s="368"/>
      <c r="AJ355" s="368">
        <v>2</v>
      </c>
      <c r="AK355" s="368"/>
      <c r="AL355" s="368"/>
      <c r="AM355" s="369">
        <v>3</v>
      </c>
    </row>
    <row r="356" spans="1:39" s="18" customFormat="1">
      <c r="A356" s="370"/>
      <c r="B356" s="370"/>
      <c r="C356" s="371" t="s">
        <v>190</v>
      </c>
      <c r="D356" s="372"/>
      <c r="E356" s="373"/>
      <c r="F356" s="373"/>
      <c r="G356" s="373"/>
      <c r="H356" s="373"/>
      <c r="I356" s="373"/>
      <c r="J356" s="373"/>
      <c r="K356" s="373"/>
      <c r="L356" s="373"/>
      <c r="M356" s="373"/>
      <c r="N356" s="373"/>
      <c r="O356" s="373"/>
      <c r="P356" s="373"/>
      <c r="Q356" s="373"/>
      <c r="R356" s="373"/>
      <c r="S356" s="373">
        <v>1</v>
      </c>
      <c r="T356" s="373"/>
      <c r="U356" s="373"/>
      <c r="V356" s="373"/>
      <c r="W356" s="373"/>
      <c r="X356" s="373"/>
      <c r="Y356" s="373"/>
      <c r="Z356" s="373"/>
      <c r="AA356" s="373"/>
      <c r="AB356" s="373"/>
      <c r="AC356" s="373"/>
      <c r="AD356" s="373"/>
      <c r="AE356" s="373"/>
      <c r="AF356" s="373"/>
      <c r="AG356" s="373"/>
      <c r="AH356" s="373"/>
      <c r="AI356" s="373"/>
      <c r="AJ356" s="373"/>
      <c r="AK356" s="373"/>
      <c r="AL356" s="373"/>
      <c r="AM356" s="374">
        <v>1</v>
      </c>
    </row>
    <row r="357" spans="1:39" s="18" customFormat="1">
      <c r="A357" s="370"/>
      <c r="B357" s="382" t="s">
        <v>832</v>
      </c>
      <c r="C357" s="383"/>
      <c r="D357" s="384"/>
      <c r="E357" s="385"/>
      <c r="F357" s="385"/>
      <c r="G357" s="385"/>
      <c r="H357" s="385"/>
      <c r="I357" s="385"/>
      <c r="J357" s="385"/>
      <c r="K357" s="385"/>
      <c r="L357" s="385"/>
      <c r="M357" s="385"/>
      <c r="N357" s="385"/>
      <c r="O357" s="385"/>
      <c r="P357" s="385">
        <v>1</v>
      </c>
      <c r="Q357" s="385"/>
      <c r="R357" s="385"/>
      <c r="S357" s="385">
        <v>1</v>
      </c>
      <c r="T357" s="385"/>
      <c r="U357" s="385"/>
      <c r="V357" s="385"/>
      <c r="W357" s="385"/>
      <c r="X357" s="385"/>
      <c r="Y357" s="385"/>
      <c r="Z357" s="385"/>
      <c r="AA357" s="385"/>
      <c r="AB357" s="385"/>
      <c r="AC357" s="385"/>
      <c r="AD357" s="385"/>
      <c r="AE357" s="385"/>
      <c r="AF357" s="385"/>
      <c r="AG357" s="385"/>
      <c r="AH357" s="385"/>
      <c r="AI357" s="385"/>
      <c r="AJ357" s="385">
        <v>2</v>
      </c>
      <c r="AK357" s="385"/>
      <c r="AL357" s="385"/>
      <c r="AM357" s="386">
        <v>4</v>
      </c>
    </row>
    <row r="358" spans="1:39" s="18" customFormat="1">
      <c r="A358" s="370"/>
      <c r="B358" s="366" t="s">
        <v>285</v>
      </c>
      <c r="C358" s="366" t="s">
        <v>677</v>
      </c>
      <c r="D358" s="367"/>
      <c r="E358" s="368"/>
      <c r="F358" s="368"/>
      <c r="G358" s="368"/>
      <c r="H358" s="368"/>
      <c r="I358" s="368"/>
      <c r="J358" s="368"/>
      <c r="K358" s="368"/>
      <c r="L358" s="368"/>
      <c r="M358" s="368"/>
      <c r="N358" s="368"/>
      <c r="O358" s="368"/>
      <c r="P358" s="368"/>
      <c r="Q358" s="368"/>
      <c r="R358" s="368"/>
      <c r="S358" s="368"/>
      <c r="T358" s="368"/>
      <c r="U358" s="368"/>
      <c r="V358" s="368"/>
      <c r="W358" s="368"/>
      <c r="X358" s="368"/>
      <c r="Y358" s="368"/>
      <c r="Z358" s="368"/>
      <c r="AA358" s="368"/>
      <c r="AB358" s="368"/>
      <c r="AC358" s="368"/>
      <c r="AD358" s="368"/>
      <c r="AE358" s="368"/>
      <c r="AF358" s="368"/>
      <c r="AG358" s="368">
        <v>1</v>
      </c>
      <c r="AH358" s="368"/>
      <c r="AI358" s="368"/>
      <c r="AJ358" s="368"/>
      <c r="AK358" s="368"/>
      <c r="AL358" s="368"/>
      <c r="AM358" s="369">
        <v>1</v>
      </c>
    </row>
    <row r="359" spans="1:39" s="18" customFormat="1">
      <c r="A359" s="370"/>
      <c r="B359" s="370"/>
      <c r="C359" s="371" t="s">
        <v>514</v>
      </c>
      <c r="D359" s="372"/>
      <c r="E359" s="373"/>
      <c r="F359" s="373"/>
      <c r="G359" s="373"/>
      <c r="H359" s="373"/>
      <c r="I359" s="373"/>
      <c r="J359" s="373"/>
      <c r="K359" s="373"/>
      <c r="L359" s="373"/>
      <c r="M359" s="373"/>
      <c r="N359" s="373"/>
      <c r="O359" s="373"/>
      <c r="P359" s="373"/>
      <c r="Q359" s="373"/>
      <c r="R359" s="373"/>
      <c r="S359" s="373"/>
      <c r="T359" s="373"/>
      <c r="U359" s="373"/>
      <c r="V359" s="373"/>
      <c r="W359" s="373"/>
      <c r="X359" s="373"/>
      <c r="Y359" s="373"/>
      <c r="Z359" s="373"/>
      <c r="AA359" s="373"/>
      <c r="AB359" s="373"/>
      <c r="AC359" s="373"/>
      <c r="AD359" s="373">
        <v>1</v>
      </c>
      <c r="AE359" s="373"/>
      <c r="AF359" s="373"/>
      <c r="AG359" s="373"/>
      <c r="AH359" s="373"/>
      <c r="AI359" s="373"/>
      <c r="AJ359" s="373"/>
      <c r="AK359" s="373"/>
      <c r="AL359" s="373"/>
      <c r="AM359" s="374">
        <v>1</v>
      </c>
    </row>
    <row r="360" spans="1:39" s="18" customFormat="1">
      <c r="A360" s="370"/>
      <c r="B360" s="382" t="s">
        <v>833</v>
      </c>
      <c r="C360" s="383"/>
      <c r="D360" s="384"/>
      <c r="E360" s="385"/>
      <c r="F360" s="385"/>
      <c r="G360" s="385"/>
      <c r="H360" s="385"/>
      <c r="I360" s="385"/>
      <c r="J360" s="385"/>
      <c r="K360" s="385"/>
      <c r="L360" s="385"/>
      <c r="M360" s="385"/>
      <c r="N360" s="385"/>
      <c r="O360" s="385"/>
      <c r="P360" s="385"/>
      <c r="Q360" s="385"/>
      <c r="R360" s="385"/>
      <c r="S360" s="385"/>
      <c r="T360" s="385"/>
      <c r="U360" s="385"/>
      <c r="V360" s="385"/>
      <c r="W360" s="385"/>
      <c r="X360" s="385"/>
      <c r="Y360" s="385"/>
      <c r="Z360" s="385"/>
      <c r="AA360" s="385"/>
      <c r="AB360" s="385"/>
      <c r="AC360" s="385"/>
      <c r="AD360" s="385">
        <v>1</v>
      </c>
      <c r="AE360" s="385"/>
      <c r="AF360" s="385"/>
      <c r="AG360" s="385">
        <v>1</v>
      </c>
      <c r="AH360" s="385"/>
      <c r="AI360" s="385"/>
      <c r="AJ360" s="385"/>
      <c r="AK360" s="385"/>
      <c r="AL360" s="385"/>
      <c r="AM360" s="386">
        <v>2</v>
      </c>
    </row>
    <row r="361" spans="1:39" s="18" customFormat="1">
      <c r="A361" s="370"/>
      <c r="B361" s="366" t="s">
        <v>162</v>
      </c>
      <c r="C361" s="366" t="s">
        <v>667</v>
      </c>
      <c r="D361" s="367"/>
      <c r="E361" s="368"/>
      <c r="F361" s="368"/>
      <c r="G361" s="368">
        <v>1</v>
      </c>
      <c r="H361" s="368"/>
      <c r="I361" s="368"/>
      <c r="J361" s="368"/>
      <c r="K361" s="368"/>
      <c r="L361" s="368"/>
      <c r="M361" s="368"/>
      <c r="N361" s="368"/>
      <c r="O361" s="368"/>
      <c r="P361" s="368"/>
      <c r="Q361" s="368"/>
      <c r="R361" s="368"/>
      <c r="S361" s="368"/>
      <c r="T361" s="368"/>
      <c r="U361" s="368"/>
      <c r="V361" s="368"/>
      <c r="W361" s="368"/>
      <c r="X361" s="368"/>
      <c r="Y361" s="368"/>
      <c r="Z361" s="368"/>
      <c r="AA361" s="368"/>
      <c r="AB361" s="368"/>
      <c r="AC361" s="368"/>
      <c r="AD361" s="368"/>
      <c r="AE361" s="368"/>
      <c r="AF361" s="368"/>
      <c r="AG361" s="368"/>
      <c r="AH361" s="368"/>
      <c r="AI361" s="368"/>
      <c r="AJ361" s="368"/>
      <c r="AK361" s="368">
        <v>1</v>
      </c>
      <c r="AL361" s="368"/>
      <c r="AM361" s="369">
        <v>2</v>
      </c>
    </row>
    <row r="362" spans="1:39" s="18" customFormat="1">
      <c r="A362" s="370"/>
      <c r="B362" s="382" t="s">
        <v>834</v>
      </c>
      <c r="C362" s="383"/>
      <c r="D362" s="384"/>
      <c r="E362" s="385"/>
      <c r="F362" s="385"/>
      <c r="G362" s="385">
        <v>1</v>
      </c>
      <c r="H362" s="385"/>
      <c r="I362" s="385"/>
      <c r="J362" s="385"/>
      <c r="K362" s="385"/>
      <c r="L362" s="385"/>
      <c r="M362" s="385"/>
      <c r="N362" s="385"/>
      <c r="O362" s="385"/>
      <c r="P362" s="385"/>
      <c r="Q362" s="385"/>
      <c r="R362" s="385"/>
      <c r="S362" s="385"/>
      <c r="T362" s="385"/>
      <c r="U362" s="385"/>
      <c r="V362" s="385"/>
      <c r="W362" s="385"/>
      <c r="X362" s="385"/>
      <c r="Y362" s="385"/>
      <c r="Z362" s="385"/>
      <c r="AA362" s="385"/>
      <c r="AB362" s="385"/>
      <c r="AC362" s="385"/>
      <c r="AD362" s="385"/>
      <c r="AE362" s="385"/>
      <c r="AF362" s="385"/>
      <c r="AG362" s="385"/>
      <c r="AH362" s="385"/>
      <c r="AI362" s="385"/>
      <c r="AJ362" s="385"/>
      <c r="AK362" s="385">
        <v>1</v>
      </c>
      <c r="AL362" s="385"/>
      <c r="AM362" s="386">
        <v>2</v>
      </c>
    </row>
    <row r="363" spans="1:39" s="18" customFormat="1">
      <c r="A363" s="370"/>
      <c r="B363" s="366" t="s">
        <v>283</v>
      </c>
      <c r="C363" s="366" t="s">
        <v>415</v>
      </c>
      <c r="D363" s="367"/>
      <c r="E363" s="368"/>
      <c r="F363" s="368"/>
      <c r="G363" s="368"/>
      <c r="H363" s="368"/>
      <c r="I363" s="368"/>
      <c r="J363" s="368">
        <v>1</v>
      </c>
      <c r="K363" s="368"/>
      <c r="L363" s="368"/>
      <c r="M363" s="368"/>
      <c r="N363" s="368"/>
      <c r="O363" s="368"/>
      <c r="P363" s="368">
        <v>1</v>
      </c>
      <c r="Q363" s="368"/>
      <c r="R363" s="368"/>
      <c r="S363" s="368"/>
      <c r="T363" s="368"/>
      <c r="U363" s="368"/>
      <c r="V363" s="368"/>
      <c r="W363" s="368"/>
      <c r="X363" s="368"/>
      <c r="Y363" s="368"/>
      <c r="Z363" s="368"/>
      <c r="AA363" s="368"/>
      <c r="AB363" s="368"/>
      <c r="AC363" s="368"/>
      <c r="AD363" s="368"/>
      <c r="AE363" s="368"/>
      <c r="AF363" s="368"/>
      <c r="AG363" s="368"/>
      <c r="AH363" s="368"/>
      <c r="AI363" s="368"/>
      <c r="AJ363" s="368"/>
      <c r="AK363" s="368"/>
      <c r="AL363" s="368"/>
      <c r="AM363" s="369">
        <v>2</v>
      </c>
    </row>
    <row r="364" spans="1:39" s="18" customFormat="1">
      <c r="A364" s="370"/>
      <c r="B364" s="382" t="s">
        <v>835</v>
      </c>
      <c r="C364" s="383"/>
      <c r="D364" s="384"/>
      <c r="E364" s="385"/>
      <c r="F364" s="385"/>
      <c r="G364" s="385"/>
      <c r="H364" s="385"/>
      <c r="I364" s="385"/>
      <c r="J364" s="385">
        <v>1</v>
      </c>
      <c r="K364" s="385"/>
      <c r="L364" s="385"/>
      <c r="M364" s="385"/>
      <c r="N364" s="385"/>
      <c r="O364" s="385"/>
      <c r="P364" s="385">
        <v>1</v>
      </c>
      <c r="Q364" s="385"/>
      <c r="R364" s="385"/>
      <c r="S364" s="385"/>
      <c r="T364" s="385"/>
      <c r="U364" s="385"/>
      <c r="V364" s="385"/>
      <c r="W364" s="385"/>
      <c r="X364" s="385"/>
      <c r="Y364" s="385"/>
      <c r="Z364" s="385"/>
      <c r="AA364" s="385"/>
      <c r="AB364" s="385"/>
      <c r="AC364" s="385"/>
      <c r="AD364" s="385"/>
      <c r="AE364" s="385"/>
      <c r="AF364" s="385"/>
      <c r="AG364" s="385"/>
      <c r="AH364" s="385"/>
      <c r="AI364" s="385"/>
      <c r="AJ364" s="385"/>
      <c r="AK364" s="385"/>
      <c r="AL364" s="385"/>
      <c r="AM364" s="386">
        <v>2</v>
      </c>
    </row>
    <row r="365" spans="1:39" s="18" customFormat="1">
      <c r="A365" s="370"/>
      <c r="B365" s="366" t="s">
        <v>292</v>
      </c>
      <c r="C365" s="366" t="s">
        <v>422</v>
      </c>
      <c r="D365" s="367"/>
      <c r="E365" s="368"/>
      <c r="F365" s="368"/>
      <c r="G365" s="368">
        <v>1</v>
      </c>
      <c r="H365" s="368"/>
      <c r="I365" s="368"/>
      <c r="J365" s="368"/>
      <c r="K365" s="368"/>
      <c r="L365" s="368"/>
      <c r="M365" s="368"/>
      <c r="N365" s="368"/>
      <c r="O365" s="368"/>
      <c r="P365" s="368"/>
      <c r="Q365" s="368"/>
      <c r="R365" s="368"/>
      <c r="S365" s="368"/>
      <c r="T365" s="368"/>
      <c r="U365" s="368"/>
      <c r="V365" s="368"/>
      <c r="W365" s="368"/>
      <c r="X365" s="368"/>
      <c r="Y365" s="368"/>
      <c r="Z365" s="368"/>
      <c r="AA365" s="368"/>
      <c r="AB365" s="368"/>
      <c r="AC365" s="368"/>
      <c r="AD365" s="368"/>
      <c r="AE365" s="368"/>
      <c r="AF365" s="368"/>
      <c r="AG365" s="368"/>
      <c r="AH365" s="368"/>
      <c r="AI365" s="368"/>
      <c r="AJ365" s="368"/>
      <c r="AK365" s="368"/>
      <c r="AL365" s="368"/>
      <c r="AM365" s="369">
        <v>1</v>
      </c>
    </row>
    <row r="366" spans="1:39" s="18" customFormat="1">
      <c r="A366" s="370"/>
      <c r="B366" s="382" t="s">
        <v>836</v>
      </c>
      <c r="C366" s="383"/>
      <c r="D366" s="384"/>
      <c r="E366" s="385"/>
      <c r="F366" s="385"/>
      <c r="G366" s="385">
        <v>1</v>
      </c>
      <c r="H366" s="385"/>
      <c r="I366" s="385"/>
      <c r="J366" s="385"/>
      <c r="K366" s="385"/>
      <c r="L366" s="385"/>
      <c r="M366" s="385"/>
      <c r="N366" s="385"/>
      <c r="O366" s="385"/>
      <c r="P366" s="385"/>
      <c r="Q366" s="385"/>
      <c r="R366" s="385"/>
      <c r="S366" s="385"/>
      <c r="T366" s="385"/>
      <c r="U366" s="385"/>
      <c r="V366" s="385"/>
      <c r="W366" s="385"/>
      <c r="X366" s="385"/>
      <c r="Y366" s="385"/>
      <c r="Z366" s="385"/>
      <c r="AA366" s="385"/>
      <c r="AB366" s="385"/>
      <c r="AC366" s="385"/>
      <c r="AD366" s="385"/>
      <c r="AE366" s="385"/>
      <c r="AF366" s="385"/>
      <c r="AG366" s="385"/>
      <c r="AH366" s="385"/>
      <c r="AI366" s="385"/>
      <c r="AJ366" s="385"/>
      <c r="AK366" s="385"/>
      <c r="AL366" s="385"/>
      <c r="AM366" s="386">
        <v>1</v>
      </c>
    </row>
    <row r="367" spans="1:39" s="18" customFormat="1">
      <c r="A367" s="370"/>
      <c r="B367" s="366" t="s">
        <v>291</v>
      </c>
      <c r="C367" s="366" t="s">
        <v>475</v>
      </c>
      <c r="D367" s="367"/>
      <c r="E367" s="368"/>
      <c r="F367" s="368"/>
      <c r="G367" s="368"/>
      <c r="H367" s="368"/>
      <c r="I367" s="368"/>
      <c r="J367" s="368"/>
      <c r="K367" s="368"/>
      <c r="L367" s="368"/>
      <c r="M367" s="368"/>
      <c r="N367" s="368"/>
      <c r="O367" s="368"/>
      <c r="P367" s="368"/>
      <c r="Q367" s="368"/>
      <c r="R367" s="368"/>
      <c r="S367" s="368"/>
      <c r="T367" s="368"/>
      <c r="U367" s="368"/>
      <c r="V367" s="368"/>
      <c r="W367" s="368"/>
      <c r="X367" s="368"/>
      <c r="Y367" s="368"/>
      <c r="Z367" s="368"/>
      <c r="AA367" s="368"/>
      <c r="AB367" s="368"/>
      <c r="AC367" s="368"/>
      <c r="AD367" s="368"/>
      <c r="AE367" s="368"/>
      <c r="AF367" s="368"/>
      <c r="AG367" s="368">
        <v>1</v>
      </c>
      <c r="AH367" s="368"/>
      <c r="AI367" s="368"/>
      <c r="AJ367" s="368"/>
      <c r="AK367" s="368"/>
      <c r="AL367" s="368"/>
      <c r="AM367" s="369">
        <v>1</v>
      </c>
    </row>
    <row r="368" spans="1:39" s="18" customFormat="1">
      <c r="A368" s="370"/>
      <c r="B368" s="382" t="s">
        <v>837</v>
      </c>
      <c r="C368" s="383"/>
      <c r="D368" s="384"/>
      <c r="E368" s="385"/>
      <c r="F368" s="385"/>
      <c r="G368" s="385"/>
      <c r="H368" s="385"/>
      <c r="I368" s="385"/>
      <c r="J368" s="385"/>
      <c r="K368" s="385"/>
      <c r="L368" s="385"/>
      <c r="M368" s="385"/>
      <c r="N368" s="385"/>
      <c r="O368" s="385"/>
      <c r="P368" s="385"/>
      <c r="Q368" s="385"/>
      <c r="R368" s="385"/>
      <c r="S368" s="385"/>
      <c r="T368" s="385"/>
      <c r="U368" s="385"/>
      <c r="V368" s="385"/>
      <c r="W368" s="385"/>
      <c r="X368" s="385"/>
      <c r="Y368" s="385"/>
      <c r="Z368" s="385"/>
      <c r="AA368" s="385"/>
      <c r="AB368" s="385"/>
      <c r="AC368" s="385"/>
      <c r="AD368" s="385"/>
      <c r="AE368" s="385"/>
      <c r="AF368" s="385"/>
      <c r="AG368" s="385">
        <v>1</v>
      </c>
      <c r="AH368" s="385"/>
      <c r="AI368" s="385"/>
      <c r="AJ368" s="385"/>
      <c r="AK368" s="385"/>
      <c r="AL368" s="385"/>
      <c r="AM368" s="386">
        <v>1</v>
      </c>
    </row>
    <row r="369" spans="1:39" s="18" customFormat="1">
      <c r="A369" s="387" t="s">
        <v>838</v>
      </c>
      <c r="B369" s="388"/>
      <c r="C369" s="388"/>
      <c r="D369" s="389"/>
      <c r="E369" s="390">
        <v>2</v>
      </c>
      <c r="F369" s="390">
        <v>3</v>
      </c>
      <c r="G369" s="390">
        <v>2</v>
      </c>
      <c r="H369" s="390">
        <v>3</v>
      </c>
      <c r="I369" s="390">
        <v>2</v>
      </c>
      <c r="J369" s="390">
        <v>5</v>
      </c>
      <c r="K369" s="390">
        <v>1</v>
      </c>
      <c r="L369" s="390">
        <v>3</v>
      </c>
      <c r="M369" s="390">
        <v>1</v>
      </c>
      <c r="N369" s="390">
        <v>4</v>
      </c>
      <c r="O369" s="390">
        <v>6</v>
      </c>
      <c r="P369" s="390">
        <v>6</v>
      </c>
      <c r="Q369" s="390">
        <v>5</v>
      </c>
      <c r="R369" s="390">
        <v>3</v>
      </c>
      <c r="S369" s="390">
        <v>4</v>
      </c>
      <c r="T369" s="390">
        <v>6</v>
      </c>
      <c r="U369" s="390"/>
      <c r="V369" s="390"/>
      <c r="W369" s="390">
        <v>1</v>
      </c>
      <c r="X369" s="390">
        <v>2</v>
      </c>
      <c r="Y369" s="390"/>
      <c r="Z369" s="390">
        <v>1</v>
      </c>
      <c r="AA369" s="390">
        <v>1</v>
      </c>
      <c r="AB369" s="390">
        <v>11</v>
      </c>
      <c r="AC369" s="390">
        <v>4</v>
      </c>
      <c r="AD369" s="390">
        <v>1</v>
      </c>
      <c r="AE369" s="390">
        <v>2</v>
      </c>
      <c r="AF369" s="390">
        <v>7</v>
      </c>
      <c r="AG369" s="390">
        <v>4</v>
      </c>
      <c r="AH369" s="390">
        <v>5</v>
      </c>
      <c r="AI369" s="390">
        <v>16</v>
      </c>
      <c r="AJ369" s="390">
        <v>11</v>
      </c>
      <c r="AK369" s="390">
        <v>4</v>
      </c>
      <c r="AL369" s="390">
        <v>1</v>
      </c>
      <c r="AM369" s="391">
        <v>127</v>
      </c>
    </row>
    <row r="370" spans="1:39" s="18" customFormat="1">
      <c r="A370" s="366" t="s">
        <v>28</v>
      </c>
      <c r="B370" s="366" t="s">
        <v>151</v>
      </c>
      <c r="C370" s="366" t="s">
        <v>390</v>
      </c>
      <c r="D370" s="367"/>
      <c r="E370" s="368"/>
      <c r="F370" s="368"/>
      <c r="G370" s="368"/>
      <c r="H370" s="368"/>
      <c r="I370" s="368">
        <v>1</v>
      </c>
      <c r="J370" s="368"/>
      <c r="K370" s="368"/>
      <c r="L370" s="368">
        <v>1</v>
      </c>
      <c r="M370" s="368"/>
      <c r="N370" s="368">
        <v>2</v>
      </c>
      <c r="O370" s="368"/>
      <c r="P370" s="368"/>
      <c r="Q370" s="368"/>
      <c r="R370" s="368"/>
      <c r="S370" s="368"/>
      <c r="T370" s="368"/>
      <c r="U370" s="368"/>
      <c r="V370" s="368"/>
      <c r="W370" s="368"/>
      <c r="X370" s="368"/>
      <c r="Y370" s="368"/>
      <c r="Z370" s="368"/>
      <c r="AA370" s="368"/>
      <c r="AB370" s="368"/>
      <c r="AC370" s="368"/>
      <c r="AD370" s="368"/>
      <c r="AE370" s="368"/>
      <c r="AF370" s="368"/>
      <c r="AG370" s="368"/>
      <c r="AH370" s="368"/>
      <c r="AI370" s="368"/>
      <c r="AJ370" s="368"/>
      <c r="AK370" s="368"/>
      <c r="AL370" s="368"/>
      <c r="AM370" s="369">
        <v>4</v>
      </c>
    </row>
    <row r="371" spans="1:39" s="18" customFormat="1">
      <c r="A371" s="370"/>
      <c r="B371" s="382" t="s">
        <v>839</v>
      </c>
      <c r="C371" s="383"/>
      <c r="D371" s="384"/>
      <c r="E371" s="385"/>
      <c r="F371" s="385"/>
      <c r="G371" s="385"/>
      <c r="H371" s="385"/>
      <c r="I371" s="385">
        <v>1</v>
      </c>
      <c r="J371" s="385"/>
      <c r="K371" s="385"/>
      <c r="L371" s="385">
        <v>1</v>
      </c>
      <c r="M371" s="385"/>
      <c r="N371" s="385">
        <v>2</v>
      </c>
      <c r="O371" s="385"/>
      <c r="P371" s="385"/>
      <c r="Q371" s="385"/>
      <c r="R371" s="385"/>
      <c r="S371" s="385"/>
      <c r="T371" s="385"/>
      <c r="U371" s="385"/>
      <c r="V371" s="385"/>
      <c r="W371" s="385"/>
      <c r="X371" s="385"/>
      <c r="Y371" s="385"/>
      <c r="Z371" s="385"/>
      <c r="AA371" s="385"/>
      <c r="AB371" s="385"/>
      <c r="AC371" s="385"/>
      <c r="AD371" s="385"/>
      <c r="AE371" s="385"/>
      <c r="AF371" s="385"/>
      <c r="AG371" s="385"/>
      <c r="AH371" s="385"/>
      <c r="AI371" s="385"/>
      <c r="AJ371" s="385"/>
      <c r="AK371" s="385"/>
      <c r="AL371" s="385"/>
      <c r="AM371" s="386">
        <v>4</v>
      </c>
    </row>
    <row r="372" spans="1:39" s="18" customFormat="1">
      <c r="A372" s="370"/>
      <c r="B372" s="366" t="s">
        <v>250</v>
      </c>
      <c r="C372" s="366" t="s">
        <v>200</v>
      </c>
      <c r="D372" s="367"/>
      <c r="E372" s="368"/>
      <c r="F372" s="368"/>
      <c r="G372" s="368"/>
      <c r="H372" s="368"/>
      <c r="I372" s="368"/>
      <c r="J372" s="368"/>
      <c r="K372" s="368"/>
      <c r="L372" s="368"/>
      <c r="M372" s="368"/>
      <c r="N372" s="368"/>
      <c r="O372" s="368"/>
      <c r="P372" s="368"/>
      <c r="Q372" s="368"/>
      <c r="R372" s="368"/>
      <c r="S372" s="368"/>
      <c r="T372" s="368"/>
      <c r="U372" s="368"/>
      <c r="V372" s="368"/>
      <c r="W372" s="368"/>
      <c r="X372" s="368"/>
      <c r="Y372" s="368"/>
      <c r="Z372" s="368"/>
      <c r="AA372" s="368"/>
      <c r="AB372" s="368"/>
      <c r="AC372" s="368"/>
      <c r="AD372" s="368"/>
      <c r="AE372" s="368">
        <v>1</v>
      </c>
      <c r="AF372" s="368"/>
      <c r="AG372" s="368"/>
      <c r="AH372" s="368"/>
      <c r="AI372" s="368"/>
      <c r="AJ372" s="368"/>
      <c r="AK372" s="368"/>
      <c r="AL372" s="368"/>
      <c r="AM372" s="369">
        <v>1</v>
      </c>
    </row>
    <row r="373" spans="1:39" s="18" customFormat="1">
      <c r="A373" s="370"/>
      <c r="B373" s="370"/>
      <c r="C373" s="371" t="s">
        <v>528</v>
      </c>
      <c r="D373" s="372"/>
      <c r="E373" s="373"/>
      <c r="F373" s="373"/>
      <c r="G373" s="373"/>
      <c r="H373" s="373"/>
      <c r="I373" s="373"/>
      <c r="J373" s="373"/>
      <c r="K373" s="373"/>
      <c r="L373" s="373"/>
      <c r="M373" s="373"/>
      <c r="N373" s="373"/>
      <c r="O373" s="373"/>
      <c r="P373" s="373"/>
      <c r="Q373" s="373"/>
      <c r="R373" s="373"/>
      <c r="S373" s="373"/>
      <c r="T373" s="373"/>
      <c r="U373" s="373"/>
      <c r="V373" s="373"/>
      <c r="W373" s="373"/>
      <c r="X373" s="373"/>
      <c r="Y373" s="373"/>
      <c r="Z373" s="373"/>
      <c r="AA373" s="373"/>
      <c r="AB373" s="373"/>
      <c r="AC373" s="373"/>
      <c r="AD373" s="373"/>
      <c r="AE373" s="373">
        <v>1</v>
      </c>
      <c r="AF373" s="373"/>
      <c r="AG373" s="373"/>
      <c r="AH373" s="373"/>
      <c r="AI373" s="373"/>
      <c r="AJ373" s="373"/>
      <c r="AK373" s="373"/>
      <c r="AL373" s="373"/>
      <c r="AM373" s="374">
        <v>1</v>
      </c>
    </row>
    <row r="374" spans="1:39" s="18" customFormat="1">
      <c r="A374" s="370"/>
      <c r="B374" s="382" t="s">
        <v>840</v>
      </c>
      <c r="C374" s="383"/>
      <c r="D374" s="384"/>
      <c r="E374" s="385"/>
      <c r="F374" s="385"/>
      <c r="G374" s="385"/>
      <c r="H374" s="385"/>
      <c r="I374" s="385"/>
      <c r="J374" s="385"/>
      <c r="K374" s="385"/>
      <c r="L374" s="385"/>
      <c r="M374" s="385"/>
      <c r="N374" s="385"/>
      <c r="O374" s="385"/>
      <c r="P374" s="385"/>
      <c r="Q374" s="385"/>
      <c r="R374" s="385"/>
      <c r="S374" s="385"/>
      <c r="T374" s="385"/>
      <c r="U374" s="385"/>
      <c r="V374" s="385"/>
      <c r="W374" s="385"/>
      <c r="X374" s="385"/>
      <c r="Y374" s="385"/>
      <c r="Z374" s="385"/>
      <c r="AA374" s="385"/>
      <c r="AB374" s="385"/>
      <c r="AC374" s="385"/>
      <c r="AD374" s="385"/>
      <c r="AE374" s="385">
        <v>2</v>
      </c>
      <c r="AF374" s="385"/>
      <c r="AG374" s="385"/>
      <c r="AH374" s="385"/>
      <c r="AI374" s="385"/>
      <c r="AJ374" s="385"/>
      <c r="AK374" s="385"/>
      <c r="AL374" s="385"/>
      <c r="AM374" s="386">
        <v>2</v>
      </c>
    </row>
    <row r="375" spans="1:39" s="18" customFormat="1">
      <c r="A375" s="370"/>
      <c r="B375" s="366" t="s">
        <v>272</v>
      </c>
      <c r="C375" s="366" t="s">
        <v>467</v>
      </c>
      <c r="D375" s="367"/>
      <c r="E375" s="368"/>
      <c r="F375" s="368"/>
      <c r="G375" s="368"/>
      <c r="H375" s="368"/>
      <c r="I375" s="368"/>
      <c r="J375" s="368"/>
      <c r="K375" s="368"/>
      <c r="L375" s="368"/>
      <c r="M375" s="368"/>
      <c r="N375" s="368"/>
      <c r="O375" s="368"/>
      <c r="P375" s="368"/>
      <c r="Q375" s="368"/>
      <c r="R375" s="368"/>
      <c r="S375" s="368"/>
      <c r="T375" s="368"/>
      <c r="U375" s="368"/>
      <c r="V375" s="368"/>
      <c r="W375" s="368">
        <v>1</v>
      </c>
      <c r="X375" s="368"/>
      <c r="Y375" s="368"/>
      <c r="Z375" s="368"/>
      <c r="AA375" s="368"/>
      <c r="AB375" s="368"/>
      <c r="AC375" s="368"/>
      <c r="AD375" s="368"/>
      <c r="AE375" s="368"/>
      <c r="AF375" s="368"/>
      <c r="AG375" s="368"/>
      <c r="AH375" s="368"/>
      <c r="AI375" s="368"/>
      <c r="AJ375" s="368"/>
      <c r="AK375" s="368"/>
      <c r="AL375" s="368"/>
      <c r="AM375" s="369">
        <v>1</v>
      </c>
    </row>
    <row r="376" spans="1:39" s="18" customFormat="1">
      <c r="A376" s="370"/>
      <c r="B376" s="370"/>
      <c r="C376" s="371" t="s">
        <v>531</v>
      </c>
      <c r="D376" s="372"/>
      <c r="E376" s="373"/>
      <c r="F376" s="373"/>
      <c r="G376" s="373"/>
      <c r="H376" s="373"/>
      <c r="I376" s="373"/>
      <c r="J376" s="373"/>
      <c r="K376" s="373"/>
      <c r="L376" s="373"/>
      <c r="M376" s="373"/>
      <c r="N376" s="373"/>
      <c r="O376" s="373"/>
      <c r="P376" s="373"/>
      <c r="Q376" s="373"/>
      <c r="R376" s="373"/>
      <c r="S376" s="373"/>
      <c r="T376" s="373"/>
      <c r="U376" s="373"/>
      <c r="V376" s="373"/>
      <c r="W376" s="373"/>
      <c r="X376" s="373"/>
      <c r="Y376" s="373"/>
      <c r="Z376" s="373"/>
      <c r="AA376" s="373"/>
      <c r="AB376" s="373"/>
      <c r="AC376" s="373"/>
      <c r="AD376" s="373"/>
      <c r="AE376" s="373">
        <v>1</v>
      </c>
      <c r="AF376" s="373"/>
      <c r="AG376" s="373"/>
      <c r="AH376" s="373"/>
      <c r="AI376" s="373"/>
      <c r="AJ376" s="373"/>
      <c r="AK376" s="373"/>
      <c r="AL376" s="373"/>
      <c r="AM376" s="374">
        <v>1</v>
      </c>
    </row>
    <row r="377" spans="1:39" s="18" customFormat="1">
      <c r="A377" s="370"/>
      <c r="B377" s="382" t="s">
        <v>841</v>
      </c>
      <c r="C377" s="383"/>
      <c r="D377" s="384"/>
      <c r="E377" s="385"/>
      <c r="F377" s="385"/>
      <c r="G377" s="385"/>
      <c r="H377" s="385"/>
      <c r="I377" s="385"/>
      <c r="J377" s="385"/>
      <c r="K377" s="385"/>
      <c r="L377" s="385"/>
      <c r="M377" s="385"/>
      <c r="N377" s="385"/>
      <c r="O377" s="385"/>
      <c r="P377" s="385"/>
      <c r="Q377" s="385"/>
      <c r="R377" s="385"/>
      <c r="S377" s="385"/>
      <c r="T377" s="385"/>
      <c r="U377" s="385"/>
      <c r="V377" s="385"/>
      <c r="W377" s="385">
        <v>1</v>
      </c>
      <c r="X377" s="385"/>
      <c r="Y377" s="385"/>
      <c r="Z377" s="385"/>
      <c r="AA377" s="385"/>
      <c r="AB377" s="385"/>
      <c r="AC377" s="385"/>
      <c r="AD377" s="385"/>
      <c r="AE377" s="385">
        <v>1</v>
      </c>
      <c r="AF377" s="385"/>
      <c r="AG377" s="385"/>
      <c r="AH377" s="385"/>
      <c r="AI377" s="385"/>
      <c r="AJ377" s="385"/>
      <c r="AK377" s="385"/>
      <c r="AL377" s="385"/>
      <c r="AM377" s="386">
        <v>2</v>
      </c>
    </row>
    <row r="378" spans="1:39" s="18" customFormat="1">
      <c r="A378" s="370"/>
      <c r="B378" s="366" t="s">
        <v>181</v>
      </c>
      <c r="C378" s="366" t="s">
        <v>516</v>
      </c>
      <c r="D378" s="367"/>
      <c r="E378" s="368"/>
      <c r="F378" s="368"/>
      <c r="G378" s="368"/>
      <c r="H378" s="368"/>
      <c r="I378" s="368"/>
      <c r="J378" s="368"/>
      <c r="K378" s="368"/>
      <c r="L378" s="368"/>
      <c r="M378" s="368"/>
      <c r="N378" s="368"/>
      <c r="O378" s="368"/>
      <c r="P378" s="368"/>
      <c r="Q378" s="368"/>
      <c r="R378" s="368"/>
      <c r="S378" s="368"/>
      <c r="T378" s="368"/>
      <c r="U378" s="368"/>
      <c r="V378" s="368"/>
      <c r="W378" s="368"/>
      <c r="X378" s="368"/>
      <c r="Y378" s="368"/>
      <c r="Z378" s="368"/>
      <c r="AA378" s="368"/>
      <c r="AB378" s="368"/>
      <c r="AC378" s="368">
        <v>1</v>
      </c>
      <c r="AD378" s="368"/>
      <c r="AE378" s="368"/>
      <c r="AF378" s="368"/>
      <c r="AG378" s="368"/>
      <c r="AH378" s="368"/>
      <c r="AI378" s="368"/>
      <c r="AJ378" s="368"/>
      <c r="AK378" s="368"/>
      <c r="AL378" s="368"/>
      <c r="AM378" s="369">
        <v>1</v>
      </c>
    </row>
    <row r="379" spans="1:39" s="18" customFormat="1">
      <c r="A379" s="370"/>
      <c r="B379" s="382" t="s">
        <v>842</v>
      </c>
      <c r="C379" s="383"/>
      <c r="D379" s="384"/>
      <c r="E379" s="385"/>
      <c r="F379" s="385"/>
      <c r="G379" s="385"/>
      <c r="H379" s="385"/>
      <c r="I379" s="385"/>
      <c r="J379" s="385"/>
      <c r="K379" s="385"/>
      <c r="L379" s="385"/>
      <c r="M379" s="385"/>
      <c r="N379" s="385"/>
      <c r="O379" s="385"/>
      <c r="P379" s="385"/>
      <c r="Q379" s="385"/>
      <c r="R379" s="385"/>
      <c r="S379" s="385"/>
      <c r="T379" s="385"/>
      <c r="U379" s="385"/>
      <c r="V379" s="385"/>
      <c r="W379" s="385"/>
      <c r="X379" s="385"/>
      <c r="Y379" s="385"/>
      <c r="Z379" s="385"/>
      <c r="AA379" s="385"/>
      <c r="AB379" s="385"/>
      <c r="AC379" s="385">
        <v>1</v>
      </c>
      <c r="AD379" s="385"/>
      <c r="AE379" s="385"/>
      <c r="AF379" s="385"/>
      <c r="AG379" s="385"/>
      <c r="AH379" s="385"/>
      <c r="AI379" s="385"/>
      <c r="AJ379" s="385"/>
      <c r="AK379" s="385"/>
      <c r="AL379" s="385"/>
      <c r="AM379" s="386">
        <v>1</v>
      </c>
    </row>
    <row r="380" spans="1:39" s="18" customFormat="1">
      <c r="A380" s="370"/>
      <c r="B380" s="366" t="s">
        <v>280</v>
      </c>
      <c r="C380" s="366" t="s">
        <v>501</v>
      </c>
      <c r="D380" s="367"/>
      <c r="E380" s="368"/>
      <c r="F380" s="368"/>
      <c r="G380" s="368"/>
      <c r="H380" s="368"/>
      <c r="I380" s="368"/>
      <c r="J380" s="368"/>
      <c r="K380" s="368"/>
      <c r="L380" s="368"/>
      <c r="M380" s="368"/>
      <c r="N380" s="368"/>
      <c r="O380" s="368"/>
      <c r="P380" s="368"/>
      <c r="Q380" s="368"/>
      <c r="R380" s="368"/>
      <c r="S380" s="368"/>
      <c r="T380" s="368"/>
      <c r="U380" s="368"/>
      <c r="V380" s="368"/>
      <c r="W380" s="368"/>
      <c r="X380" s="368"/>
      <c r="Y380" s="368"/>
      <c r="Z380" s="368"/>
      <c r="AA380" s="368"/>
      <c r="AB380" s="368"/>
      <c r="AC380" s="368">
        <v>1</v>
      </c>
      <c r="AD380" s="368"/>
      <c r="AE380" s="368"/>
      <c r="AF380" s="368"/>
      <c r="AG380" s="368"/>
      <c r="AH380" s="368"/>
      <c r="AI380" s="368"/>
      <c r="AJ380" s="368"/>
      <c r="AK380" s="368"/>
      <c r="AL380" s="368"/>
      <c r="AM380" s="369">
        <v>1</v>
      </c>
    </row>
    <row r="381" spans="1:39" s="18" customFormat="1">
      <c r="A381" s="370"/>
      <c r="B381" s="382" t="s">
        <v>843</v>
      </c>
      <c r="C381" s="383"/>
      <c r="D381" s="384"/>
      <c r="E381" s="385"/>
      <c r="F381" s="385"/>
      <c r="G381" s="385"/>
      <c r="H381" s="385"/>
      <c r="I381" s="385"/>
      <c r="J381" s="385"/>
      <c r="K381" s="385"/>
      <c r="L381" s="385"/>
      <c r="M381" s="385"/>
      <c r="N381" s="385"/>
      <c r="O381" s="385"/>
      <c r="P381" s="385"/>
      <c r="Q381" s="385"/>
      <c r="R381" s="385"/>
      <c r="S381" s="385"/>
      <c r="T381" s="385"/>
      <c r="U381" s="385"/>
      <c r="V381" s="385"/>
      <c r="W381" s="385"/>
      <c r="X381" s="385"/>
      <c r="Y381" s="385"/>
      <c r="Z381" s="385"/>
      <c r="AA381" s="385"/>
      <c r="AB381" s="385"/>
      <c r="AC381" s="385">
        <v>1</v>
      </c>
      <c r="AD381" s="385"/>
      <c r="AE381" s="385"/>
      <c r="AF381" s="385"/>
      <c r="AG381" s="385"/>
      <c r="AH381" s="385"/>
      <c r="AI381" s="385"/>
      <c r="AJ381" s="385"/>
      <c r="AK381" s="385"/>
      <c r="AL381" s="385"/>
      <c r="AM381" s="386">
        <v>1</v>
      </c>
    </row>
    <row r="382" spans="1:39" s="18" customFormat="1">
      <c r="A382" s="370"/>
      <c r="B382" s="366" t="s">
        <v>278</v>
      </c>
      <c r="C382" s="366" t="s">
        <v>547</v>
      </c>
      <c r="D382" s="367"/>
      <c r="E382" s="368"/>
      <c r="F382" s="368"/>
      <c r="G382" s="368"/>
      <c r="H382" s="368"/>
      <c r="I382" s="368"/>
      <c r="J382" s="368"/>
      <c r="K382" s="368"/>
      <c r="L382" s="368"/>
      <c r="M382" s="368"/>
      <c r="N382" s="368"/>
      <c r="O382" s="368">
        <v>1</v>
      </c>
      <c r="P382" s="368"/>
      <c r="Q382" s="368"/>
      <c r="R382" s="368"/>
      <c r="S382" s="368"/>
      <c r="T382" s="368"/>
      <c r="U382" s="368"/>
      <c r="V382" s="368"/>
      <c r="W382" s="368"/>
      <c r="X382" s="368"/>
      <c r="Y382" s="368"/>
      <c r="Z382" s="368"/>
      <c r="AA382" s="368"/>
      <c r="AB382" s="368"/>
      <c r="AC382" s="368"/>
      <c r="AD382" s="368"/>
      <c r="AE382" s="368"/>
      <c r="AF382" s="368"/>
      <c r="AG382" s="368"/>
      <c r="AH382" s="368"/>
      <c r="AI382" s="368"/>
      <c r="AJ382" s="368"/>
      <c r="AK382" s="368"/>
      <c r="AL382" s="368"/>
      <c r="AM382" s="369">
        <v>1</v>
      </c>
    </row>
    <row r="383" spans="1:39" s="18" customFormat="1">
      <c r="A383" s="370"/>
      <c r="B383" s="382" t="s">
        <v>844</v>
      </c>
      <c r="C383" s="383"/>
      <c r="D383" s="384"/>
      <c r="E383" s="385"/>
      <c r="F383" s="385"/>
      <c r="G383" s="385"/>
      <c r="H383" s="385"/>
      <c r="I383" s="385"/>
      <c r="J383" s="385"/>
      <c r="K383" s="385"/>
      <c r="L383" s="385"/>
      <c r="M383" s="385"/>
      <c r="N383" s="385"/>
      <c r="O383" s="385">
        <v>1</v>
      </c>
      <c r="P383" s="385"/>
      <c r="Q383" s="385"/>
      <c r="R383" s="385"/>
      <c r="S383" s="385"/>
      <c r="T383" s="385"/>
      <c r="U383" s="385"/>
      <c r="V383" s="385"/>
      <c r="W383" s="385"/>
      <c r="X383" s="385"/>
      <c r="Y383" s="385"/>
      <c r="Z383" s="385"/>
      <c r="AA383" s="385"/>
      <c r="AB383" s="385"/>
      <c r="AC383" s="385"/>
      <c r="AD383" s="385"/>
      <c r="AE383" s="385"/>
      <c r="AF383" s="385"/>
      <c r="AG383" s="385"/>
      <c r="AH383" s="385"/>
      <c r="AI383" s="385"/>
      <c r="AJ383" s="385"/>
      <c r="AK383" s="385"/>
      <c r="AL383" s="385"/>
      <c r="AM383" s="386">
        <v>1</v>
      </c>
    </row>
    <row r="384" spans="1:39" s="18" customFormat="1">
      <c r="A384" s="370"/>
      <c r="B384" s="366" t="s">
        <v>274</v>
      </c>
      <c r="C384" s="366" t="s">
        <v>515</v>
      </c>
      <c r="D384" s="367"/>
      <c r="E384" s="368"/>
      <c r="F384" s="368"/>
      <c r="G384" s="368"/>
      <c r="H384" s="368"/>
      <c r="I384" s="368"/>
      <c r="J384" s="368"/>
      <c r="K384" s="368"/>
      <c r="L384" s="368"/>
      <c r="M384" s="368"/>
      <c r="N384" s="368"/>
      <c r="O384" s="368"/>
      <c r="P384" s="368"/>
      <c r="Q384" s="368"/>
      <c r="R384" s="368"/>
      <c r="S384" s="368"/>
      <c r="T384" s="368"/>
      <c r="U384" s="368"/>
      <c r="V384" s="368"/>
      <c r="W384" s="368"/>
      <c r="X384" s="368"/>
      <c r="Y384" s="368"/>
      <c r="Z384" s="368"/>
      <c r="AA384" s="368"/>
      <c r="AB384" s="368"/>
      <c r="AC384" s="368"/>
      <c r="AD384" s="368">
        <v>1</v>
      </c>
      <c r="AE384" s="368"/>
      <c r="AF384" s="368"/>
      <c r="AG384" s="368"/>
      <c r="AH384" s="368"/>
      <c r="AI384" s="368"/>
      <c r="AJ384" s="368"/>
      <c r="AK384" s="368"/>
      <c r="AL384" s="368"/>
      <c r="AM384" s="369">
        <v>1</v>
      </c>
    </row>
    <row r="385" spans="1:39" s="18" customFormat="1">
      <c r="A385" s="370"/>
      <c r="B385" s="382" t="s">
        <v>845</v>
      </c>
      <c r="C385" s="383"/>
      <c r="D385" s="384"/>
      <c r="E385" s="385"/>
      <c r="F385" s="385"/>
      <c r="G385" s="385"/>
      <c r="H385" s="385"/>
      <c r="I385" s="385"/>
      <c r="J385" s="385"/>
      <c r="K385" s="385"/>
      <c r="L385" s="385"/>
      <c r="M385" s="385"/>
      <c r="N385" s="385"/>
      <c r="O385" s="385"/>
      <c r="P385" s="385"/>
      <c r="Q385" s="385"/>
      <c r="R385" s="385"/>
      <c r="S385" s="385"/>
      <c r="T385" s="385"/>
      <c r="U385" s="385"/>
      <c r="V385" s="385"/>
      <c r="W385" s="385"/>
      <c r="X385" s="385"/>
      <c r="Y385" s="385"/>
      <c r="Z385" s="385"/>
      <c r="AA385" s="385"/>
      <c r="AB385" s="385"/>
      <c r="AC385" s="385"/>
      <c r="AD385" s="385">
        <v>1</v>
      </c>
      <c r="AE385" s="385"/>
      <c r="AF385" s="385"/>
      <c r="AG385" s="385"/>
      <c r="AH385" s="385"/>
      <c r="AI385" s="385"/>
      <c r="AJ385" s="385"/>
      <c r="AK385" s="385"/>
      <c r="AL385" s="385"/>
      <c r="AM385" s="386">
        <v>1</v>
      </c>
    </row>
    <row r="386" spans="1:39" s="18" customFormat="1">
      <c r="A386" s="370"/>
      <c r="B386" s="366" t="s">
        <v>273</v>
      </c>
      <c r="C386" s="366" t="s">
        <v>483</v>
      </c>
      <c r="D386" s="367"/>
      <c r="E386" s="368"/>
      <c r="F386" s="368"/>
      <c r="G386" s="368"/>
      <c r="H386" s="368"/>
      <c r="I386" s="368"/>
      <c r="J386" s="368"/>
      <c r="K386" s="368"/>
      <c r="L386" s="368"/>
      <c r="M386" s="368"/>
      <c r="N386" s="368"/>
      <c r="O386" s="368"/>
      <c r="P386" s="368"/>
      <c r="Q386" s="368"/>
      <c r="R386" s="368"/>
      <c r="S386" s="368"/>
      <c r="T386" s="368"/>
      <c r="U386" s="368"/>
      <c r="V386" s="368"/>
      <c r="W386" s="368"/>
      <c r="X386" s="368"/>
      <c r="Y386" s="368"/>
      <c r="Z386" s="368"/>
      <c r="AA386" s="368">
        <v>1</v>
      </c>
      <c r="AB386" s="368"/>
      <c r="AC386" s="368"/>
      <c r="AD386" s="368"/>
      <c r="AE386" s="368"/>
      <c r="AF386" s="368"/>
      <c r="AG386" s="368"/>
      <c r="AH386" s="368"/>
      <c r="AI386" s="368"/>
      <c r="AJ386" s="368"/>
      <c r="AK386" s="368"/>
      <c r="AL386" s="368"/>
      <c r="AM386" s="369">
        <v>1</v>
      </c>
    </row>
    <row r="387" spans="1:39" s="18" customFormat="1">
      <c r="A387" s="370"/>
      <c r="B387" s="382" t="s">
        <v>846</v>
      </c>
      <c r="C387" s="383"/>
      <c r="D387" s="384"/>
      <c r="E387" s="385"/>
      <c r="F387" s="385"/>
      <c r="G387" s="385"/>
      <c r="H387" s="385"/>
      <c r="I387" s="385"/>
      <c r="J387" s="385"/>
      <c r="K387" s="385"/>
      <c r="L387" s="385"/>
      <c r="M387" s="385"/>
      <c r="N387" s="385"/>
      <c r="O387" s="385"/>
      <c r="P387" s="385"/>
      <c r="Q387" s="385"/>
      <c r="R387" s="385"/>
      <c r="S387" s="385"/>
      <c r="T387" s="385"/>
      <c r="U387" s="385"/>
      <c r="V387" s="385"/>
      <c r="W387" s="385"/>
      <c r="X387" s="385"/>
      <c r="Y387" s="385"/>
      <c r="Z387" s="385"/>
      <c r="AA387" s="385">
        <v>1</v>
      </c>
      <c r="AB387" s="385"/>
      <c r="AC387" s="385"/>
      <c r="AD387" s="385"/>
      <c r="AE387" s="385"/>
      <c r="AF387" s="385"/>
      <c r="AG387" s="385"/>
      <c r="AH387" s="385"/>
      <c r="AI387" s="385"/>
      <c r="AJ387" s="385"/>
      <c r="AK387" s="385"/>
      <c r="AL387" s="385"/>
      <c r="AM387" s="386">
        <v>1</v>
      </c>
    </row>
    <row r="388" spans="1:39" s="18" customFormat="1">
      <c r="A388" s="370"/>
      <c r="B388" s="366" t="s">
        <v>174</v>
      </c>
      <c r="C388" s="366" t="s">
        <v>686</v>
      </c>
      <c r="D388" s="367"/>
      <c r="E388" s="368"/>
      <c r="F388" s="368"/>
      <c r="G388" s="368"/>
      <c r="H388" s="368"/>
      <c r="I388" s="368"/>
      <c r="J388" s="368"/>
      <c r="K388" s="368"/>
      <c r="L388" s="368"/>
      <c r="M388" s="368"/>
      <c r="N388" s="368"/>
      <c r="O388" s="368"/>
      <c r="P388" s="368"/>
      <c r="Q388" s="368"/>
      <c r="R388" s="368"/>
      <c r="S388" s="368"/>
      <c r="T388" s="368"/>
      <c r="U388" s="368"/>
      <c r="V388" s="368"/>
      <c r="W388" s="368"/>
      <c r="X388" s="368"/>
      <c r="Y388" s="368"/>
      <c r="Z388" s="368"/>
      <c r="AA388" s="368"/>
      <c r="AB388" s="368"/>
      <c r="AC388" s="368"/>
      <c r="AD388" s="368"/>
      <c r="AE388" s="368"/>
      <c r="AF388" s="368"/>
      <c r="AG388" s="368"/>
      <c r="AH388" s="368"/>
      <c r="AI388" s="368">
        <v>1</v>
      </c>
      <c r="AJ388" s="368"/>
      <c r="AK388" s="368"/>
      <c r="AL388" s="368"/>
      <c r="AM388" s="369">
        <v>1</v>
      </c>
    </row>
    <row r="389" spans="1:39" s="18" customFormat="1">
      <c r="A389" s="370"/>
      <c r="B389" s="382" t="s">
        <v>847</v>
      </c>
      <c r="C389" s="383"/>
      <c r="D389" s="384"/>
      <c r="E389" s="385"/>
      <c r="F389" s="385"/>
      <c r="G389" s="385"/>
      <c r="H389" s="385"/>
      <c r="I389" s="385"/>
      <c r="J389" s="385"/>
      <c r="K389" s="385"/>
      <c r="L389" s="385"/>
      <c r="M389" s="385"/>
      <c r="N389" s="385"/>
      <c r="O389" s="385"/>
      <c r="P389" s="385"/>
      <c r="Q389" s="385"/>
      <c r="R389" s="385"/>
      <c r="S389" s="385"/>
      <c r="T389" s="385"/>
      <c r="U389" s="385"/>
      <c r="V389" s="385"/>
      <c r="W389" s="385"/>
      <c r="X389" s="385"/>
      <c r="Y389" s="385"/>
      <c r="Z389" s="385"/>
      <c r="AA389" s="385"/>
      <c r="AB389" s="385"/>
      <c r="AC389" s="385"/>
      <c r="AD389" s="385"/>
      <c r="AE389" s="385"/>
      <c r="AF389" s="385"/>
      <c r="AG389" s="385"/>
      <c r="AH389" s="385"/>
      <c r="AI389" s="385">
        <v>1</v>
      </c>
      <c r="AJ389" s="385"/>
      <c r="AK389" s="385"/>
      <c r="AL389" s="385"/>
      <c r="AM389" s="386">
        <v>1</v>
      </c>
    </row>
    <row r="390" spans="1:39" s="18" customFormat="1">
      <c r="A390" s="370"/>
      <c r="B390" s="366" t="s">
        <v>277</v>
      </c>
      <c r="C390" s="366" t="s">
        <v>484</v>
      </c>
      <c r="D390" s="367"/>
      <c r="E390" s="368"/>
      <c r="F390" s="368"/>
      <c r="G390" s="368"/>
      <c r="H390" s="368"/>
      <c r="I390" s="368"/>
      <c r="J390" s="368"/>
      <c r="K390" s="368"/>
      <c r="L390" s="368"/>
      <c r="M390" s="368"/>
      <c r="N390" s="368"/>
      <c r="O390" s="368"/>
      <c r="P390" s="368"/>
      <c r="Q390" s="368"/>
      <c r="R390" s="368"/>
      <c r="S390" s="368"/>
      <c r="T390" s="368"/>
      <c r="U390" s="368"/>
      <c r="V390" s="368"/>
      <c r="W390" s="368"/>
      <c r="X390" s="368"/>
      <c r="Y390" s="368"/>
      <c r="Z390" s="368"/>
      <c r="AA390" s="368">
        <v>1</v>
      </c>
      <c r="AB390" s="368"/>
      <c r="AC390" s="368"/>
      <c r="AD390" s="368"/>
      <c r="AE390" s="368"/>
      <c r="AF390" s="368"/>
      <c r="AG390" s="368"/>
      <c r="AH390" s="368"/>
      <c r="AI390" s="368"/>
      <c r="AJ390" s="368"/>
      <c r="AK390" s="368"/>
      <c r="AL390" s="368"/>
      <c r="AM390" s="369">
        <v>1</v>
      </c>
    </row>
    <row r="391" spans="1:39" s="18" customFormat="1">
      <c r="A391" s="370"/>
      <c r="B391" s="382" t="s">
        <v>848</v>
      </c>
      <c r="C391" s="383"/>
      <c r="D391" s="384"/>
      <c r="E391" s="385"/>
      <c r="F391" s="385"/>
      <c r="G391" s="385"/>
      <c r="H391" s="385"/>
      <c r="I391" s="385"/>
      <c r="J391" s="385"/>
      <c r="K391" s="385"/>
      <c r="L391" s="385"/>
      <c r="M391" s="385"/>
      <c r="N391" s="385"/>
      <c r="O391" s="385"/>
      <c r="P391" s="385"/>
      <c r="Q391" s="385"/>
      <c r="R391" s="385"/>
      <c r="S391" s="385"/>
      <c r="T391" s="385"/>
      <c r="U391" s="385"/>
      <c r="V391" s="385"/>
      <c r="W391" s="385"/>
      <c r="X391" s="385"/>
      <c r="Y391" s="385"/>
      <c r="Z391" s="385"/>
      <c r="AA391" s="385">
        <v>1</v>
      </c>
      <c r="AB391" s="385"/>
      <c r="AC391" s="385"/>
      <c r="AD391" s="385"/>
      <c r="AE391" s="385"/>
      <c r="AF391" s="385"/>
      <c r="AG391" s="385"/>
      <c r="AH391" s="385"/>
      <c r="AI391" s="385"/>
      <c r="AJ391" s="385"/>
      <c r="AK391" s="385"/>
      <c r="AL391" s="385"/>
      <c r="AM391" s="386">
        <v>1</v>
      </c>
    </row>
    <row r="392" spans="1:39" s="18" customFormat="1">
      <c r="A392" s="370"/>
      <c r="B392" s="366" t="s">
        <v>275</v>
      </c>
      <c r="C392" s="366" t="s">
        <v>482</v>
      </c>
      <c r="D392" s="367"/>
      <c r="E392" s="368"/>
      <c r="F392" s="368"/>
      <c r="G392" s="368"/>
      <c r="H392" s="368"/>
      <c r="I392" s="368"/>
      <c r="J392" s="368"/>
      <c r="K392" s="368"/>
      <c r="L392" s="368"/>
      <c r="M392" s="368"/>
      <c r="N392" s="368"/>
      <c r="O392" s="368"/>
      <c r="P392" s="368"/>
      <c r="Q392" s="368"/>
      <c r="R392" s="368"/>
      <c r="S392" s="368"/>
      <c r="T392" s="368"/>
      <c r="U392" s="368"/>
      <c r="V392" s="368"/>
      <c r="W392" s="368"/>
      <c r="X392" s="368"/>
      <c r="Y392" s="368"/>
      <c r="Z392" s="368"/>
      <c r="AA392" s="368">
        <v>1</v>
      </c>
      <c r="AB392" s="368"/>
      <c r="AC392" s="368"/>
      <c r="AD392" s="368"/>
      <c r="AE392" s="368"/>
      <c r="AF392" s="368"/>
      <c r="AG392" s="368"/>
      <c r="AH392" s="368"/>
      <c r="AI392" s="368"/>
      <c r="AJ392" s="368"/>
      <c r="AK392" s="368"/>
      <c r="AL392" s="368"/>
      <c r="AM392" s="369">
        <v>1</v>
      </c>
    </row>
    <row r="393" spans="1:39" s="18" customFormat="1">
      <c r="A393" s="370"/>
      <c r="B393" s="382" t="s">
        <v>849</v>
      </c>
      <c r="C393" s="383"/>
      <c r="D393" s="384"/>
      <c r="E393" s="385"/>
      <c r="F393" s="385"/>
      <c r="G393" s="385"/>
      <c r="H393" s="385"/>
      <c r="I393" s="385"/>
      <c r="J393" s="385"/>
      <c r="K393" s="385"/>
      <c r="L393" s="385"/>
      <c r="M393" s="385"/>
      <c r="N393" s="385"/>
      <c r="O393" s="385"/>
      <c r="P393" s="385"/>
      <c r="Q393" s="385"/>
      <c r="R393" s="385"/>
      <c r="S393" s="385"/>
      <c r="T393" s="385"/>
      <c r="U393" s="385"/>
      <c r="V393" s="385"/>
      <c r="W393" s="385"/>
      <c r="X393" s="385"/>
      <c r="Y393" s="385"/>
      <c r="Z393" s="385"/>
      <c r="AA393" s="385">
        <v>1</v>
      </c>
      <c r="AB393" s="385"/>
      <c r="AC393" s="385"/>
      <c r="AD393" s="385"/>
      <c r="AE393" s="385"/>
      <c r="AF393" s="385"/>
      <c r="AG393" s="385"/>
      <c r="AH393" s="385"/>
      <c r="AI393" s="385"/>
      <c r="AJ393" s="385"/>
      <c r="AK393" s="385"/>
      <c r="AL393" s="385"/>
      <c r="AM393" s="386">
        <v>1</v>
      </c>
    </row>
    <row r="394" spans="1:39" s="18" customFormat="1">
      <c r="A394" s="387" t="s">
        <v>850</v>
      </c>
      <c r="B394" s="388"/>
      <c r="C394" s="388"/>
      <c r="D394" s="389"/>
      <c r="E394" s="390"/>
      <c r="F394" s="390"/>
      <c r="G394" s="390"/>
      <c r="H394" s="390"/>
      <c r="I394" s="390">
        <v>1</v>
      </c>
      <c r="J394" s="390"/>
      <c r="K394" s="390"/>
      <c r="L394" s="390">
        <v>1</v>
      </c>
      <c r="M394" s="390"/>
      <c r="N394" s="390">
        <v>2</v>
      </c>
      <c r="O394" s="390">
        <v>1</v>
      </c>
      <c r="P394" s="390"/>
      <c r="Q394" s="390"/>
      <c r="R394" s="390"/>
      <c r="S394" s="390"/>
      <c r="T394" s="390"/>
      <c r="U394" s="390"/>
      <c r="V394" s="390"/>
      <c r="W394" s="390">
        <v>1</v>
      </c>
      <c r="X394" s="390"/>
      <c r="Y394" s="390"/>
      <c r="Z394" s="390"/>
      <c r="AA394" s="390">
        <v>3</v>
      </c>
      <c r="AB394" s="390"/>
      <c r="AC394" s="390">
        <v>2</v>
      </c>
      <c r="AD394" s="390">
        <v>1</v>
      </c>
      <c r="AE394" s="390">
        <v>3</v>
      </c>
      <c r="AF394" s="390"/>
      <c r="AG394" s="390"/>
      <c r="AH394" s="390"/>
      <c r="AI394" s="390">
        <v>1</v>
      </c>
      <c r="AJ394" s="390"/>
      <c r="AK394" s="390"/>
      <c r="AL394" s="390"/>
      <c r="AM394" s="391">
        <v>16</v>
      </c>
    </row>
    <row r="395" spans="1:39" s="18" customFormat="1">
      <c r="A395" s="366" t="s">
        <v>32</v>
      </c>
      <c r="B395" s="366" t="s">
        <v>267</v>
      </c>
      <c r="C395" s="366" t="s">
        <v>453</v>
      </c>
      <c r="D395" s="367"/>
      <c r="E395" s="368"/>
      <c r="F395" s="368"/>
      <c r="G395" s="368"/>
      <c r="H395" s="368"/>
      <c r="I395" s="368"/>
      <c r="J395" s="368"/>
      <c r="K395" s="368"/>
      <c r="L395" s="368"/>
      <c r="M395" s="368"/>
      <c r="N395" s="368"/>
      <c r="O395" s="368"/>
      <c r="P395" s="368"/>
      <c r="Q395" s="368"/>
      <c r="R395" s="368"/>
      <c r="S395" s="368">
        <v>1</v>
      </c>
      <c r="T395" s="368"/>
      <c r="U395" s="368"/>
      <c r="V395" s="368"/>
      <c r="W395" s="368">
        <v>1</v>
      </c>
      <c r="X395" s="368"/>
      <c r="Y395" s="368"/>
      <c r="Z395" s="368"/>
      <c r="AA395" s="368"/>
      <c r="AB395" s="368"/>
      <c r="AC395" s="368"/>
      <c r="AD395" s="368"/>
      <c r="AE395" s="368"/>
      <c r="AF395" s="368"/>
      <c r="AG395" s="368"/>
      <c r="AH395" s="368"/>
      <c r="AI395" s="368"/>
      <c r="AJ395" s="368"/>
      <c r="AK395" s="368"/>
      <c r="AL395" s="368"/>
      <c r="AM395" s="369">
        <v>2</v>
      </c>
    </row>
    <row r="396" spans="1:39" s="18" customFormat="1">
      <c r="A396" s="370"/>
      <c r="B396" s="370"/>
      <c r="C396" s="371" t="s">
        <v>447</v>
      </c>
      <c r="D396" s="372"/>
      <c r="E396" s="373"/>
      <c r="F396" s="373"/>
      <c r="G396" s="373"/>
      <c r="H396" s="373"/>
      <c r="I396" s="373"/>
      <c r="J396" s="373"/>
      <c r="K396" s="373"/>
      <c r="L396" s="373"/>
      <c r="M396" s="373"/>
      <c r="N396" s="373"/>
      <c r="O396" s="373"/>
      <c r="P396" s="373">
        <v>1</v>
      </c>
      <c r="Q396" s="373"/>
      <c r="R396" s="373"/>
      <c r="S396" s="373">
        <v>1</v>
      </c>
      <c r="T396" s="373">
        <v>2</v>
      </c>
      <c r="U396" s="373"/>
      <c r="V396" s="373"/>
      <c r="W396" s="373"/>
      <c r="X396" s="373"/>
      <c r="Y396" s="373"/>
      <c r="Z396" s="373"/>
      <c r="AA396" s="373"/>
      <c r="AB396" s="373"/>
      <c r="AC396" s="373"/>
      <c r="AD396" s="373"/>
      <c r="AE396" s="373"/>
      <c r="AF396" s="373"/>
      <c r="AG396" s="373"/>
      <c r="AH396" s="373"/>
      <c r="AI396" s="373"/>
      <c r="AJ396" s="373"/>
      <c r="AK396" s="373"/>
      <c r="AL396" s="373"/>
      <c r="AM396" s="374">
        <v>4</v>
      </c>
    </row>
    <row r="397" spans="1:39" s="18" customFormat="1">
      <c r="A397" s="370"/>
      <c r="B397" s="370"/>
      <c r="C397" s="371" t="s">
        <v>678</v>
      </c>
      <c r="D397" s="372"/>
      <c r="E397" s="373"/>
      <c r="F397" s="373"/>
      <c r="G397" s="373"/>
      <c r="H397" s="373"/>
      <c r="I397" s="373"/>
      <c r="J397" s="373"/>
      <c r="K397" s="373"/>
      <c r="L397" s="373"/>
      <c r="M397" s="373"/>
      <c r="N397" s="373"/>
      <c r="O397" s="373"/>
      <c r="P397" s="373"/>
      <c r="Q397" s="373"/>
      <c r="R397" s="373"/>
      <c r="S397" s="373"/>
      <c r="T397" s="373"/>
      <c r="U397" s="373"/>
      <c r="V397" s="373"/>
      <c r="W397" s="373"/>
      <c r="X397" s="373"/>
      <c r="Y397" s="373"/>
      <c r="Z397" s="373"/>
      <c r="AA397" s="373"/>
      <c r="AB397" s="373"/>
      <c r="AC397" s="373"/>
      <c r="AD397" s="373"/>
      <c r="AE397" s="373"/>
      <c r="AF397" s="373"/>
      <c r="AG397" s="373"/>
      <c r="AH397" s="373">
        <v>1</v>
      </c>
      <c r="AI397" s="373"/>
      <c r="AJ397" s="373"/>
      <c r="AK397" s="373"/>
      <c r="AL397" s="373"/>
      <c r="AM397" s="374">
        <v>1</v>
      </c>
    </row>
    <row r="398" spans="1:39" s="18" customFormat="1">
      <c r="A398" s="370"/>
      <c r="B398" s="370"/>
      <c r="C398" s="371" t="s">
        <v>452</v>
      </c>
      <c r="D398" s="372"/>
      <c r="E398" s="373"/>
      <c r="F398" s="373"/>
      <c r="G398" s="373"/>
      <c r="H398" s="373"/>
      <c r="I398" s="373"/>
      <c r="J398" s="373"/>
      <c r="K398" s="373"/>
      <c r="L398" s="373"/>
      <c r="M398" s="373"/>
      <c r="N398" s="373"/>
      <c r="O398" s="373"/>
      <c r="P398" s="373"/>
      <c r="Q398" s="373"/>
      <c r="R398" s="373">
        <v>1</v>
      </c>
      <c r="S398" s="373">
        <v>1</v>
      </c>
      <c r="T398" s="373">
        <v>1</v>
      </c>
      <c r="U398" s="373"/>
      <c r="V398" s="373"/>
      <c r="W398" s="373"/>
      <c r="X398" s="373"/>
      <c r="Y398" s="373"/>
      <c r="Z398" s="373"/>
      <c r="AA398" s="373"/>
      <c r="AB398" s="373"/>
      <c r="AC398" s="373"/>
      <c r="AD398" s="373"/>
      <c r="AE398" s="373"/>
      <c r="AF398" s="373"/>
      <c r="AG398" s="373"/>
      <c r="AH398" s="373"/>
      <c r="AI398" s="373"/>
      <c r="AJ398" s="373"/>
      <c r="AK398" s="373"/>
      <c r="AL398" s="373"/>
      <c r="AM398" s="374">
        <v>3</v>
      </c>
    </row>
    <row r="399" spans="1:39" s="18" customFormat="1">
      <c r="A399" s="370"/>
      <c r="B399" s="370"/>
      <c r="C399" s="371" t="s">
        <v>492</v>
      </c>
      <c r="D399" s="372"/>
      <c r="E399" s="373"/>
      <c r="F399" s="373"/>
      <c r="G399" s="373"/>
      <c r="H399" s="373"/>
      <c r="I399" s="373"/>
      <c r="J399" s="373"/>
      <c r="K399" s="373"/>
      <c r="L399" s="373"/>
      <c r="M399" s="373"/>
      <c r="N399" s="373"/>
      <c r="O399" s="373"/>
      <c r="P399" s="373"/>
      <c r="Q399" s="373"/>
      <c r="R399" s="373"/>
      <c r="S399" s="373"/>
      <c r="T399" s="373"/>
      <c r="U399" s="373"/>
      <c r="V399" s="373"/>
      <c r="W399" s="373"/>
      <c r="X399" s="373"/>
      <c r="Y399" s="373"/>
      <c r="Z399" s="373"/>
      <c r="AA399" s="373"/>
      <c r="AB399" s="373">
        <v>2</v>
      </c>
      <c r="AC399" s="373">
        <v>3</v>
      </c>
      <c r="AD399" s="373">
        <v>1</v>
      </c>
      <c r="AE399" s="373"/>
      <c r="AF399" s="373"/>
      <c r="AG399" s="373"/>
      <c r="AH399" s="373">
        <v>1</v>
      </c>
      <c r="AI399" s="373"/>
      <c r="AJ399" s="373"/>
      <c r="AK399" s="373"/>
      <c r="AL399" s="373"/>
      <c r="AM399" s="374">
        <v>7</v>
      </c>
    </row>
    <row r="400" spans="1:39" s="18" customFormat="1">
      <c r="A400" s="370"/>
      <c r="B400" s="370"/>
      <c r="C400" s="371" t="s">
        <v>468</v>
      </c>
      <c r="D400" s="372"/>
      <c r="E400" s="373"/>
      <c r="F400" s="373"/>
      <c r="G400" s="373"/>
      <c r="H400" s="373"/>
      <c r="I400" s="373"/>
      <c r="J400" s="373"/>
      <c r="K400" s="373"/>
      <c r="L400" s="373"/>
      <c r="M400" s="373"/>
      <c r="N400" s="373"/>
      <c r="O400" s="373"/>
      <c r="P400" s="373"/>
      <c r="Q400" s="373"/>
      <c r="R400" s="373"/>
      <c r="S400" s="373"/>
      <c r="T400" s="373"/>
      <c r="U400" s="373"/>
      <c r="V400" s="373"/>
      <c r="W400" s="373">
        <v>1</v>
      </c>
      <c r="X400" s="373"/>
      <c r="Y400" s="373">
        <v>1</v>
      </c>
      <c r="Z400" s="373"/>
      <c r="AA400" s="373"/>
      <c r="AB400" s="373"/>
      <c r="AC400" s="373">
        <v>3</v>
      </c>
      <c r="AD400" s="373">
        <v>2</v>
      </c>
      <c r="AE400" s="373">
        <v>3</v>
      </c>
      <c r="AF400" s="373"/>
      <c r="AG400" s="373"/>
      <c r="AH400" s="373"/>
      <c r="AI400" s="373"/>
      <c r="AJ400" s="373"/>
      <c r="AK400" s="373"/>
      <c r="AL400" s="373"/>
      <c r="AM400" s="374">
        <v>10</v>
      </c>
    </row>
    <row r="401" spans="1:39" s="18" customFormat="1">
      <c r="A401" s="370"/>
      <c r="B401" s="382" t="s">
        <v>851</v>
      </c>
      <c r="C401" s="383"/>
      <c r="D401" s="384"/>
      <c r="E401" s="385"/>
      <c r="F401" s="385"/>
      <c r="G401" s="385"/>
      <c r="H401" s="385"/>
      <c r="I401" s="385"/>
      <c r="J401" s="385"/>
      <c r="K401" s="385"/>
      <c r="L401" s="385"/>
      <c r="M401" s="385"/>
      <c r="N401" s="385"/>
      <c r="O401" s="385"/>
      <c r="P401" s="385">
        <v>1</v>
      </c>
      <c r="Q401" s="385"/>
      <c r="R401" s="385">
        <v>1</v>
      </c>
      <c r="S401" s="385">
        <v>3</v>
      </c>
      <c r="T401" s="385">
        <v>3</v>
      </c>
      <c r="U401" s="385"/>
      <c r="V401" s="385"/>
      <c r="W401" s="385">
        <v>2</v>
      </c>
      <c r="X401" s="385"/>
      <c r="Y401" s="385">
        <v>1</v>
      </c>
      <c r="Z401" s="385"/>
      <c r="AA401" s="385"/>
      <c r="AB401" s="385">
        <v>2</v>
      </c>
      <c r="AC401" s="385">
        <v>6</v>
      </c>
      <c r="AD401" s="385">
        <v>3</v>
      </c>
      <c r="AE401" s="385">
        <v>3</v>
      </c>
      <c r="AF401" s="385"/>
      <c r="AG401" s="385"/>
      <c r="AH401" s="385">
        <v>2</v>
      </c>
      <c r="AI401" s="385"/>
      <c r="AJ401" s="385"/>
      <c r="AK401" s="385"/>
      <c r="AL401" s="385"/>
      <c r="AM401" s="386">
        <v>27</v>
      </c>
    </row>
    <row r="402" spans="1:39" s="18" customFormat="1">
      <c r="A402" s="370"/>
      <c r="B402" s="366" t="s">
        <v>269</v>
      </c>
      <c r="C402" s="366" t="s">
        <v>440</v>
      </c>
      <c r="D402" s="367"/>
      <c r="E402" s="368"/>
      <c r="F402" s="368"/>
      <c r="G402" s="368"/>
      <c r="H402" s="368"/>
      <c r="I402" s="368"/>
      <c r="J402" s="368"/>
      <c r="K402" s="368"/>
      <c r="L402" s="368"/>
      <c r="M402" s="368"/>
      <c r="N402" s="368"/>
      <c r="O402" s="368"/>
      <c r="P402" s="368">
        <v>2</v>
      </c>
      <c r="Q402" s="368"/>
      <c r="R402" s="368">
        <v>2</v>
      </c>
      <c r="S402" s="368">
        <v>1</v>
      </c>
      <c r="T402" s="368">
        <v>2</v>
      </c>
      <c r="U402" s="368">
        <v>1</v>
      </c>
      <c r="V402" s="368"/>
      <c r="W402" s="368">
        <v>1</v>
      </c>
      <c r="X402" s="368"/>
      <c r="Y402" s="368"/>
      <c r="Z402" s="368"/>
      <c r="AA402" s="368"/>
      <c r="AB402" s="368"/>
      <c r="AC402" s="368">
        <v>3</v>
      </c>
      <c r="AD402" s="368"/>
      <c r="AE402" s="368"/>
      <c r="AF402" s="368"/>
      <c r="AG402" s="368"/>
      <c r="AH402" s="368"/>
      <c r="AI402" s="368"/>
      <c r="AJ402" s="368"/>
      <c r="AK402" s="368"/>
      <c r="AL402" s="368"/>
      <c r="AM402" s="369">
        <v>12</v>
      </c>
    </row>
    <row r="403" spans="1:39" s="18" customFormat="1">
      <c r="A403" s="370"/>
      <c r="B403" s="370"/>
      <c r="C403" s="371" t="s">
        <v>446</v>
      </c>
      <c r="D403" s="372"/>
      <c r="E403" s="373"/>
      <c r="F403" s="373"/>
      <c r="G403" s="373"/>
      <c r="H403" s="373"/>
      <c r="I403" s="373"/>
      <c r="J403" s="373"/>
      <c r="K403" s="373"/>
      <c r="L403" s="373"/>
      <c r="M403" s="373"/>
      <c r="N403" s="373"/>
      <c r="O403" s="373"/>
      <c r="P403" s="373">
        <v>1</v>
      </c>
      <c r="Q403" s="373"/>
      <c r="R403" s="373"/>
      <c r="S403" s="373"/>
      <c r="T403" s="373"/>
      <c r="U403" s="373"/>
      <c r="V403" s="373"/>
      <c r="W403" s="373"/>
      <c r="X403" s="373"/>
      <c r="Y403" s="373"/>
      <c r="Z403" s="373"/>
      <c r="AA403" s="373">
        <v>1</v>
      </c>
      <c r="AB403" s="373"/>
      <c r="AC403" s="373"/>
      <c r="AD403" s="373"/>
      <c r="AE403" s="373"/>
      <c r="AF403" s="373"/>
      <c r="AG403" s="373"/>
      <c r="AH403" s="373"/>
      <c r="AI403" s="373"/>
      <c r="AJ403" s="373"/>
      <c r="AK403" s="373"/>
      <c r="AL403" s="373"/>
      <c r="AM403" s="374">
        <v>2</v>
      </c>
    </row>
    <row r="404" spans="1:39" s="18" customFormat="1">
      <c r="A404" s="370"/>
      <c r="B404" s="370"/>
      <c r="C404" s="371" t="s">
        <v>466</v>
      </c>
      <c r="D404" s="372"/>
      <c r="E404" s="373"/>
      <c r="F404" s="373"/>
      <c r="G404" s="373"/>
      <c r="H404" s="373"/>
      <c r="I404" s="373"/>
      <c r="J404" s="373"/>
      <c r="K404" s="373"/>
      <c r="L404" s="373"/>
      <c r="M404" s="373"/>
      <c r="N404" s="373"/>
      <c r="O404" s="373"/>
      <c r="P404" s="373"/>
      <c r="Q404" s="373"/>
      <c r="R404" s="373"/>
      <c r="S404" s="373"/>
      <c r="T404" s="373"/>
      <c r="U404" s="373"/>
      <c r="V404" s="373"/>
      <c r="W404" s="373">
        <v>1</v>
      </c>
      <c r="X404" s="373"/>
      <c r="Y404" s="373"/>
      <c r="Z404" s="373"/>
      <c r="AA404" s="373"/>
      <c r="AB404" s="373"/>
      <c r="AC404" s="373"/>
      <c r="AD404" s="373"/>
      <c r="AE404" s="373"/>
      <c r="AF404" s="373">
        <v>1</v>
      </c>
      <c r="AG404" s="373"/>
      <c r="AH404" s="373"/>
      <c r="AI404" s="373"/>
      <c r="AJ404" s="373"/>
      <c r="AK404" s="373"/>
      <c r="AL404" s="373"/>
      <c r="AM404" s="374">
        <v>2</v>
      </c>
    </row>
    <row r="405" spans="1:39" s="18" customFormat="1">
      <c r="A405" s="370"/>
      <c r="B405" s="370"/>
      <c r="C405" s="371" t="s">
        <v>396</v>
      </c>
      <c r="D405" s="372"/>
      <c r="E405" s="373">
        <v>1</v>
      </c>
      <c r="F405" s="373"/>
      <c r="G405" s="373"/>
      <c r="H405" s="373"/>
      <c r="I405" s="373"/>
      <c r="J405" s="373"/>
      <c r="K405" s="373"/>
      <c r="L405" s="373"/>
      <c r="M405" s="373"/>
      <c r="N405" s="373"/>
      <c r="O405" s="373"/>
      <c r="P405" s="373"/>
      <c r="Q405" s="373"/>
      <c r="R405" s="373"/>
      <c r="S405" s="373"/>
      <c r="T405" s="373"/>
      <c r="U405" s="373"/>
      <c r="V405" s="373"/>
      <c r="W405" s="373"/>
      <c r="X405" s="373"/>
      <c r="Y405" s="373"/>
      <c r="Z405" s="373"/>
      <c r="AA405" s="373"/>
      <c r="AB405" s="373"/>
      <c r="AC405" s="373"/>
      <c r="AD405" s="373"/>
      <c r="AE405" s="373"/>
      <c r="AF405" s="373"/>
      <c r="AG405" s="373"/>
      <c r="AH405" s="373"/>
      <c r="AI405" s="373"/>
      <c r="AJ405" s="373"/>
      <c r="AK405" s="373"/>
      <c r="AL405" s="373"/>
      <c r="AM405" s="374">
        <v>1</v>
      </c>
    </row>
    <row r="406" spans="1:39" s="18" customFormat="1">
      <c r="A406" s="370"/>
      <c r="B406" s="370"/>
      <c r="C406" s="371" t="s">
        <v>441</v>
      </c>
      <c r="D406" s="372"/>
      <c r="E406" s="373"/>
      <c r="F406" s="373"/>
      <c r="G406" s="373"/>
      <c r="H406" s="373"/>
      <c r="I406" s="373"/>
      <c r="J406" s="373"/>
      <c r="K406" s="373"/>
      <c r="L406" s="373"/>
      <c r="M406" s="373"/>
      <c r="N406" s="373"/>
      <c r="O406" s="373"/>
      <c r="P406" s="373">
        <v>1</v>
      </c>
      <c r="Q406" s="373"/>
      <c r="R406" s="373"/>
      <c r="S406" s="373"/>
      <c r="T406" s="373"/>
      <c r="U406" s="373"/>
      <c r="V406" s="373"/>
      <c r="W406" s="373"/>
      <c r="X406" s="373"/>
      <c r="Y406" s="373"/>
      <c r="Z406" s="373"/>
      <c r="AA406" s="373"/>
      <c r="AB406" s="373"/>
      <c r="AC406" s="373"/>
      <c r="AD406" s="373"/>
      <c r="AE406" s="373"/>
      <c r="AF406" s="373"/>
      <c r="AG406" s="373"/>
      <c r="AH406" s="373"/>
      <c r="AI406" s="373"/>
      <c r="AJ406" s="373"/>
      <c r="AK406" s="373"/>
      <c r="AL406" s="373"/>
      <c r="AM406" s="374">
        <v>1</v>
      </c>
    </row>
    <row r="407" spans="1:39" s="18" customFormat="1">
      <c r="A407" s="370"/>
      <c r="B407" s="382" t="s">
        <v>852</v>
      </c>
      <c r="C407" s="383"/>
      <c r="D407" s="384"/>
      <c r="E407" s="385">
        <v>1</v>
      </c>
      <c r="F407" s="385"/>
      <c r="G407" s="385"/>
      <c r="H407" s="385"/>
      <c r="I407" s="385"/>
      <c r="J407" s="385"/>
      <c r="K407" s="385"/>
      <c r="L407" s="385"/>
      <c r="M407" s="385"/>
      <c r="N407" s="385"/>
      <c r="O407" s="385"/>
      <c r="P407" s="385">
        <v>4</v>
      </c>
      <c r="Q407" s="385"/>
      <c r="R407" s="385">
        <v>2</v>
      </c>
      <c r="S407" s="385">
        <v>1</v>
      </c>
      <c r="T407" s="385">
        <v>2</v>
      </c>
      <c r="U407" s="385">
        <v>1</v>
      </c>
      <c r="V407" s="385"/>
      <c r="W407" s="385">
        <v>2</v>
      </c>
      <c r="X407" s="385"/>
      <c r="Y407" s="385"/>
      <c r="Z407" s="385"/>
      <c r="AA407" s="385">
        <v>1</v>
      </c>
      <c r="AB407" s="385"/>
      <c r="AC407" s="385">
        <v>3</v>
      </c>
      <c r="AD407" s="385"/>
      <c r="AE407" s="385"/>
      <c r="AF407" s="385">
        <v>1</v>
      </c>
      <c r="AG407" s="385"/>
      <c r="AH407" s="385"/>
      <c r="AI407" s="385"/>
      <c r="AJ407" s="385"/>
      <c r="AK407" s="385"/>
      <c r="AL407" s="385"/>
      <c r="AM407" s="386">
        <v>18</v>
      </c>
    </row>
    <row r="408" spans="1:39" s="18" customFormat="1">
      <c r="A408" s="370"/>
      <c r="B408" s="366" t="s">
        <v>32</v>
      </c>
      <c r="C408" s="366" t="s">
        <v>518</v>
      </c>
      <c r="D408" s="367"/>
      <c r="E408" s="368"/>
      <c r="F408" s="368"/>
      <c r="G408" s="368"/>
      <c r="H408" s="368"/>
      <c r="I408" s="368"/>
      <c r="J408" s="368"/>
      <c r="K408" s="368"/>
      <c r="L408" s="368"/>
      <c r="M408" s="368"/>
      <c r="N408" s="368"/>
      <c r="O408" s="368"/>
      <c r="P408" s="368"/>
      <c r="Q408" s="368"/>
      <c r="R408" s="368"/>
      <c r="S408" s="368"/>
      <c r="T408" s="368"/>
      <c r="U408" s="368"/>
      <c r="V408" s="368"/>
      <c r="W408" s="368"/>
      <c r="X408" s="368"/>
      <c r="Y408" s="368"/>
      <c r="Z408" s="368"/>
      <c r="AA408" s="368"/>
      <c r="AB408" s="368"/>
      <c r="AC408" s="368">
        <v>1</v>
      </c>
      <c r="AD408" s="368"/>
      <c r="AE408" s="368"/>
      <c r="AF408" s="368"/>
      <c r="AG408" s="368"/>
      <c r="AH408" s="368"/>
      <c r="AI408" s="368"/>
      <c r="AJ408" s="368"/>
      <c r="AK408" s="368"/>
      <c r="AL408" s="368"/>
      <c r="AM408" s="369">
        <v>1</v>
      </c>
    </row>
    <row r="409" spans="1:39" s="18" customFormat="1">
      <c r="A409" s="370"/>
      <c r="B409" s="370"/>
      <c r="C409" s="371" t="s">
        <v>555</v>
      </c>
      <c r="D409" s="372"/>
      <c r="E409" s="373"/>
      <c r="F409" s="373"/>
      <c r="G409" s="373"/>
      <c r="H409" s="373"/>
      <c r="I409" s="373"/>
      <c r="J409" s="373"/>
      <c r="K409" s="373"/>
      <c r="L409" s="373"/>
      <c r="M409" s="373"/>
      <c r="N409" s="373"/>
      <c r="O409" s="373"/>
      <c r="P409" s="373"/>
      <c r="Q409" s="373"/>
      <c r="R409" s="373"/>
      <c r="S409" s="373"/>
      <c r="T409" s="373"/>
      <c r="U409" s="373"/>
      <c r="V409" s="373"/>
      <c r="W409" s="373"/>
      <c r="X409" s="373"/>
      <c r="Y409" s="373"/>
      <c r="Z409" s="373"/>
      <c r="AA409" s="373"/>
      <c r="AB409" s="373"/>
      <c r="AC409" s="373"/>
      <c r="AD409" s="373"/>
      <c r="AE409" s="373"/>
      <c r="AF409" s="373">
        <v>1</v>
      </c>
      <c r="AG409" s="373"/>
      <c r="AH409" s="373">
        <v>1</v>
      </c>
      <c r="AI409" s="373">
        <v>1</v>
      </c>
      <c r="AJ409" s="373"/>
      <c r="AK409" s="373"/>
      <c r="AL409" s="373"/>
      <c r="AM409" s="374">
        <v>3</v>
      </c>
    </row>
    <row r="410" spans="1:39" s="18" customFormat="1">
      <c r="A410" s="370"/>
      <c r="B410" s="370"/>
      <c r="C410" s="371" t="s">
        <v>391</v>
      </c>
      <c r="D410" s="372"/>
      <c r="E410" s="373">
        <v>1</v>
      </c>
      <c r="F410" s="373"/>
      <c r="G410" s="373"/>
      <c r="H410" s="373"/>
      <c r="I410" s="373"/>
      <c r="J410" s="373"/>
      <c r="K410" s="373"/>
      <c r="L410" s="373"/>
      <c r="M410" s="373"/>
      <c r="N410" s="373"/>
      <c r="O410" s="373"/>
      <c r="P410" s="373"/>
      <c r="Q410" s="373"/>
      <c r="R410" s="373"/>
      <c r="S410" s="373"/>
      <c r="T410" s="373">
        <v>1</v>
      </c>
      <c r="U410" s="373"/>
      <c r="V410" s="373"/>
      <c r="W410" s="373"/>
      <c r="X410" s="373"/>
      <c r="Y410" s="373"/>
      <c r="Z410" s="373"/>
      <c r="AA410" s="373"/>
      <c r="AB410" s="373"/>
      <c r="AC410" s="373"/>
      <c r="AD410" s="373"/>
      <c r="AE410" s="373"/>
      <c r="AF410" s="373"/>
      <c r="AG410" s="373"/>
      <c r="AH410" s="373"/>
      <c r="AI410" s="373"/>
      <c r="AJ410" s="373"/>
      <c r="AK410" s="373"/>
      <c r="AL410" s="373"/>
      <c r="AM410" s="374">
        <v>2</v>
      </c>
    </row>
    <row r="411" spans="1:39" s="18" customFormat="1">
      <c r="A411" s="370"/>
      <c r="B411" s="370"/>
      <c r="C411" s="371" t="s">
        <v>32</v>
      </c>
      <c r="D411" s="372"/>
      <c r="E411" s="373"/>
      <c r="F411" s="373"/>
      <c r="G411" s="373"/>
      <c r="H411" s="373"/>
      <c r="I411" s="373"/>
      <c r="J411" s="373"/>
      <c r="K411" s="373"/>
      <c r="L411" s="373"/>
      <c r="M411" s="373"/>
      <c r="N411" s="373"/>
      <c r="O411" s="373"/>
      <c r="P411" s="373"/>
      <c r="Q411" s="373"/>
      <c r="R411" s="373"/>
      <c r="S411" s="373"/>
      <c r="T411" s="373"/>
      <c r="U411" s="373"/>
      <c r="V411" s="373"/>
      <c r="W411" s="373"/>
      <c r="X411" s="373"/>
      <c r="Y411" s="373"/>
      <c r="Z411" s="373"/>
      <c r="AA411" s="373"/>
      <c r="AB411" s="373"/>
      <c r="AC411" s="373">
        <v>1</v>
      </c>
      <c r="AD411" s="373"/>
      <c r="AE411" s="373"/>
      <c r="AF411" s="373"/>
      <c r="AG411" s="373">
        <v>1</v>
      </c>
      <c r="AH411" s="373">
        <v>1</v>
      </c>
      <c r="AI411" s="373">
        <v>1</v>
      </c>
      <c r="AJ411" s="373"/>
      <c r="AK411" s="373"/>
      <c r="AL411" s="373"/>
      <c r="AM411" s="374">
        <v>4</v>
      </c>
    </row>
    <row r="412" spans="1:39" s="18" customFormat="1">
      <c r="A412" s="370"/>
      <c r="B412" s="382" t="s">
        <v>853</v>
      </c>
      <c r="C412" s="383"/>
      <c r="D412" s="384"/>
      <c r="E412" s="385">
        <v>1</v>
      </c>
      <c r="F412" s="385"/>
      <c r="G412" s="385"/>
      <c r="H412" s="385"/>
      <c r="I412" s="385"/>
      <c r="J412" s="385"/>
      <c r="K412" s="385"/>
      <c r="L412" s="385"/>
      <c r="M412" s="385"/>
      <c r="N412" s="385"/>
      <c r="O412" s="385"/>
      <c r="P412" s="385"/>
      <c r="Q412" s="385"/>
      <c r="R412" s="385"/>
      <c r="S412" s="385"/>
      <c r="T412" s="385">
        <v>1</v>
      </c>
      <c r="U412" s="385"/>
      <c r="V412" s="385"/>
      <c r="W412" s="385"/>
      <c r="X412" s="385"/>
      <c r="Y412" s="385"/>
      <c r="Z412" s="385"/>
      <c r="AA412" s="385"/>
      <c r="AB412" s="385"/>
      <c r="AC412" s="385">
        <v>2</v>
      </c>
      <c r="AD412" s="385"/>
      <c r="AE412" s="385"/>
      <c r="AF412" s="385">
        <v>1</v>
      </c>
      <c r="AG412" s="385">
        <v>1</v>
      </c>
      <c r="AH412" s="385">
        <v>2</v>
      </c>
      <c r="AI412" s="385">
        <v>2</v>
      </c>
      <c r="AJ412" s="385"/>
      <c r="AK412" s="385"/>
      <c r="AL412" s="385"/>
      <c r="AM412" s="386">
        <v>10</v>
      </c>
    </row>
    <row r="413" spans="1:39" s="18" customFormat="1">
      <c r="A413" s="370"/>
      <c r="B413" s="366" t="s">
        <v>266</v>
      </c>
      <c r="C413" s="366" t="s">
        <v>419</v>
      </c>
      <c r="D413" s="367"/>
      <c r="E413" s="368"/>
      <c r="F413" s="368"/>
      <c r="G413" s="368"/>
      <c r="H413" s="368"/>
      <c r="I413" s="368"/>
      <c r="J413" s="368"/>
      <c r="K413" s="368">
        <v>1</v>
      </c>
      <c r="L413" s="368"/>
      <c r="M413" s="368">
        <v>1</v>
      </c>
      <c r="N413" s="368"/>
      <c r="O413" s="368"/>
      <c r="P413" s="368"/>
      <c r="Q413" s="368"/>
      <c r="R413" s="368"/>
      <c r="S413" s="368"/>
      <c r="T413" s="368"/>
      <c r="U413" s="368"/>
      <c r="V413" s="368"/>
      <c r="W413" s="368"/>
      <c r="X413" s="368"/>
      <c r="Y413" s="368"/>
      <c r="Z413" s="368"/>
      <c r="AA413" s="368"/>
      <c r="AB413" s="368"/>
      <c r="AC413" s="368"/>
      <c r="AD413" s="368"/>
      <c r="AE413" s="368"/>
      <c r="AF413" s="368"/>
      <c r="AG413" s="368"/>
      <c r="AH413" s="368"/>
      <c r="AI413" s="368"/>
      <c r="AJ413" s="368"/>
      <c r="AK413" s="368"/>
      <c r="AL413" s="368"/>
      <c r="AM413" s="369">
        <v>2</v>
      </c>
    </row>
    <row r="414" spans="1:39" s="18" customFormat="1">
      <c r="A414" s="370"/>
      <c r="B414" s="370"/>
      <c r="C414" s="371" t="s">
        <v>416</v>
      </c>
      <c r="D414" s="372"/>
      <c r="E414" s="373"/>
      <c r="F414" s="373"/>
      <c r="G414" s="373">
        <v>1</v>
      </c>
      <c r="H414" s="373"/>
      <c r="I414" s="373"/>
      <c r="J414" s="373"/>
      <c r="K414" s="373">
        <v>1</v>
      </c>
      <c r="L414" s="373">
        <v>1</v>
      </c>
      <c r="M414" s="373">
        <v>3</v>
      </c>
      <c r="N414" s="373"/>
      <c r="O414" s="373"/>
      <c r="P414" s="373"/>
      <c r="Q414" s="373"/>
      <c r="R414" s="373"/>
      <c r="S414" s="373"/>
      <c r="T414" s="373"/>
      <c r="U414" s="373"/>
      <c r="V414" s="373"/>
      <c r="W414" s="373"/>
      <c r="X414" s="373"/>
      <c r="Y414" s="373"/>
      <c r="Z414" s="373"/>
      <c r="AA414" s="373"/>
      <c r="AB414" s="373"/>
      <c r="AC414" s="373"/>
      <c r="AD414" s="373"/>
      <c r="AE414" s="373"/>
      <c r="AF414" s="373"/>
      <c r="AG414" s="373"/>
      <c r="AH414" s="373"/>
      <c r="AI414" s="373"/>
      <c r="AJ414" s="373"/>
      <c r="AK414" s="373"/>
      <c r="AL414" s="373"/>
      <c r="AM414" s="374">
        <v>6</v>
      </c>
    </row>
    <row r="415" spans="1:39" s="18" customFormat="1">
      <c r="A415" s="370"/>
      <c r="B415" s="370"/>
      <c r="C415" s="371" t="s">
        <v>517</v>
      </c>
      <c r="D415" s="372"/>
      <c r="E415" s="373"/>
      <c r="F415" s="373"/>
      <c r="G415" s="373"/>
      <c r="H415" s="373"/>
      <c r="I415" s="373"/>
      <c r="J415" s="373"/>
      <c r="K415" s="373"/>
      <c r="L415" s="373"/>
      <c r="M415" s="373"/>
      <c r="N415" s="373"/>
      <c r="O415" s="373"/>
      <c r="P415" s="373"/>
      <c r="Q415" s="373"/>
      <c r="R415" s="373"/>
      <c r="S415" s="373"/>
      <c r="T415" s="373"/>
      <c r="U415" s="373"/>
      <c r="V415" s="373"/>
      <c r="W415" s="373"/>
      <c r="X415" s="373"/>
      <c r="Y415" s="373"/>
      <c r="Z415" s="373"/>
      <c r="AA415" s="373"/>
      <c r="AB415" s="373"/>
      <c r="AC415" s="373">
        <v>1</v>
      </c>
      <c r="AD415" s="373"/>
      <c r="AE415" s="373"/>
      <c r="AF415" s="373"/>
      <c r="AG415" s="373"/>
      <c r="AH415" s="373"/>
      <c r="AI415" s="373"/>
      <c r="AJ415" s="373"/>
      <c r="AK415" s="373"/>
      <c r="AL415" s="373"/>
      <c r="AM415" s="374">
        <v>1</v>
      </c>
    </row>
    <row r="416" spans="1:39" s="18" customFormat="1">
      <c r="A416" s="370"/>
      <c r="B416" s="382" t="s">
        <v>764</v>
      </c>
      <c r="C416" s="383"/>
      <c r="D416" s="384"/>
      <c r="E416" s="385"/>
      <c r="F416" s="385"/>
      <c r="G416" s="385">
        <v>1</v>
      </c>
      <c r="H416" s="385"/>
      <c r="I416" s="385"/>
      <c r="J416" s="385"/>
      <c r="K416" s="385">
        <v>2</v>
      </c>
      <c r="L416" s="385">
        <v>1</v>
      </c>
      <c r="M416" s="385">
        <v>4</v>
      </c>
      <c r="N416" s="385"/>
      <c r="O416" s="385"/>
      <c r="P416" s="385"/>
      <c r="Q416" s="385"/>
      <c r="R416" s="385"/>
      <c r="S416" s="385"/>
      <c r="T416" s="385"/>
      <c r="U416" s="385"/>
      <c r="V416" s="385"/>
      <c r="W416" s="385"/>
      <c r="X416" s="385"/>
      <c r="Y416" s="385"/>
      <c r="Z416" s="385"/>
      <c r="AA416" s="385"/>
      <c r="AB416" s="385"/>
      <c r="AC416" s="385">
        <v>1</v>
      </c>
      <c r="AD416" s="385"/>
      <c r="AE416" s="385"/>
      <c r="AF416" s="385"/>
      <c r="AG416" s="385"/>
      <c r="AH416" s="385"/>
      <c r="AI416" s="385"/>
      <c r="AJ416" s="385"/>
      <c r="AK416" s="385"/>
      <c r="AL416" s="385"/>
      <c r="AM416" s="386">
        <v>9</v>
      </c>
    </row>
    <row r="417" spans="1:39" s="18" customFormat="1">
      <c r="A417" s="370"/>
      <c r="B417" s="366" t="s">
        <v>169</v>
      </c>
      <c r="C417" s="366" t="s">
        <v>507</v>
      </c>
      <c r="D417" s="367"/>
      <c r="E417" s="368"/>
      <c r="F417" s="368"/>
      <c r="G417" s="368"/>
      <c r="H417" s="368"/>
      <c r="I417" s="368"/>
      <c r="J417" s="368"/>
      <c r="K417" s="368"/>
      <c r="L417" s="368"/>
      <c r="M417" s="368"/>
      <c r="N417" s="368"/>
      <c r="O417" s="368"/>
      <c r="P417" s="368"/>
      <c r="Q417" s="368"/>
      <c r="R417" s="368"/>
      <c r="S417" s="368"/>
      <c r="T417" s="368"/>
      <c r="U417" s="368"/>
      <c r="V417" s="368"/>
      <c r="W417" s="368"/>
      <c r="X417" s="368"/>
      <c r="Y417" s="368"/>
      <c r="Z417" s="368"/>
      <c r="AA417" s="368"/>
      <c r="AB417" s="368"/>
      <c r="AC417" s="368">
        <v>1</v>
      </c>
      <c r="AD417" s="368"/>
      <c r="AE417" s="368"/>
      <c r="AF417" s="368"/>
      <c r="AG417" s="368"/>
      <c r="AH417" s="368"/>
      <c r="AI417" s="368"/>
      <c r="AJ417" s="368"/>
      <c r="AK417" s="368"/>
      <c r="AL417" s="368">
        <v>1</v>
      </c>
      <c r="AM417" s="369">
        <v>2</v>
      </c>
    </row>
    <row r="418" spans="1:39" s="18" customFormat="1">
      <c r="A418" s="370"/>
      <c r="B418" s="370"/>
      <c r="C418" s="371" t="s">
        <v>352</v>
      </c>
      <c r="D418" s="372"/>
      <c r="E418" s="373"/>
      <c r="F418" s="373"/>
      <c r="G418" s="373"/>
      <c r="H418" s="373"/>
      <c r="I418" s="373">
        <v>1</v>
      </c>
      <c r="J418" s="373"/>
      <c r="K418" s="373"/>
      <c r="L418" s="373"/>
      <c r="M418" s="373"/>
      <c r="N418" s="373"/>
      <c r="O418" s="373"/>
      <c r="P418" s="373"/>
      <c r="Q418" s="373"/>
      <c r="R418" s="373"/>
      <c r="S418" s="373"/>
      <c r="T418" s="373">
        <v>1</v>
      </c>
      <c r="U418" s="373"/>
      <c r="V418" s="373"/>
      <c r="W418" s="373"/>
      <c r="X418" s="373"/>
      <c r="Y418" s="373"/>
      <c r="Z418" s="373"/>
      <c r="AA418" s="373"/>
      <c r="AB418" s="373"/>
      <c r="AC418" s="373"/>
      <c r="AD418" s="373"/>
      <c r="AE418" s="373"/>
      <c r="AF418" s="373"/>
      <c r="AG418" s="373"/>
      <c r="AH418" s="373"/>
      <c r="AI418" s="373"/>
      <c r="AJ418" s="373"/>
      <c r="AK418" s="373"/>
      <c r="AL418" s="373"/>
      <c r="AM418" s="374">
        <v>2</v>
      </c>
    </row>
    <row r="419" spans="1:39" s="18" customFormat="1">
      <c r="A419" s="370"/>
      <c r="B419" s="370"/>
      <c r="C419" s="371" t="s">
        <v>32</v>
      </c>
      <c r="D419" s="372"/>
      <c r="E419" s="373"/>
      <c r="F419" s="373"/>
      <c r="G419" s="373"/>
      <c r="H419" s="373"/>
      <c r="I419" s="373"/>
      <c r="J419" s="373"/>
      <c r="K419" s="373"/>
      <c r="L419" s="373"/>
      <c r="M419" s="373"/>
      <c r="N419" s="373">
        <v>1</v>
      </c>
      <c r="O419" s="373"/>
      <c r="P419" s="373"/>
      <c r="Q419" s="373"/>
      <c r="R419" s="373"/>
      <c r="S419" s="373"/>
      <c r="T419" s="373"/>
      <c r="U419" s="373"/>
      <c r="V419" s="373"/>
      <c r="W419" s="373"/>
      <c r="X419" s="373"/>
      <c r="Y419" s="373"/>
      <c r="Z419" s="373"/>
      <c r="AA419" s="373"/>
      <c r="AB419" s="373"/>
      <c r="AC419" s="373"/>
      <c r="AD419" s="373"/>
      <c r="AE419" s="373"/>
      <c r="AF419" s="373"/>
      <c r="AG419" s="373"/>
      <c r="AH419" s="373"/>
      <c r="AI419" s="373"/>
      <c r="AJ419" s="373"/>
      <c r="AK419" s="373"/>
      <c r="AL419" s="373"/>
      <c r="AM419" s="374">
        <v>1</v>
      </c>
    </row>
    <row r="420" spans="1:39" s="18" customFormat="1">
      <c r="A420" s="370"/>
      <c r="B420" s="370"/>
      <c r="C420" s="371" t="s">
        <v>551</v>
      </c>
      <c r="D420" s="372"/>
      <c r="E420" s="373"/>
      <c r="F420" s="373"/>
      <c r="G420" s="373"/>
      <c r="H420" s="373"/>
      <c r="I420" s="373"/>
      <c r="J420" s="373"/>
      <c r="K420" s="373"/>
      <c r="L420" s="373"/>
      <c r="M420" s="373"/>
      <c r="N420" s="373"/>
      <c r="O420" s="373"/>
      <c r="P420" s="373"/>
      <c r="Q420" s="373"/>
      <c r="R420" s="373"/>
      <c r="S420" s="373"/>
      <c r="T420" s="373"/>
      <c r="U420" s="373"/>
      <c r="V420" s="373"/>
      <c r="W420" s="373"/>
      <c r="X420" s="373"/>
      <c r="Y420" s="373"/>
      <c r="Z420" s="373"/>
      <c r="AA420" s="373"/>
      <c r="AB420" s="373"/>
      <c r="AC420" s="373"/>
      <c r="AD420" s="373"/>
      <c r="AE420" s="373"/>
      <c r="AF420" s="373"/>
      <c r="AG420" s="373">
        <v>1</v>
      </c>
      <c r="AH420" s="373"/>
      <c r="AI420" s="373"/>
      <c r="AJ420" s="373"/>
      <c r="AK420" s="373"/>
      <c r="AL420" s="373"/>
      <c r="AM420" s="374">
        <v>1</v>
      </c>
    </row>
    <row r="421" spans="1:39" s="18" customFormat="1">
      <c r="A421" s="370"/>
      <c r="B421" s="370"/>
      <c r="C421" s="371" t="s">
        <v>711</v>
      </c>
      <c r="D421" s="372"/>
      <c r="E421" s="373"/>
      <c r="F421" s="373"/>
      <c r="G421" s="373"/>
      <c r="H421" s="373"/>
      <c r="I421" s="373"/>
      <c r="J421" s="373"/>
      <c r="K421" s="373"/>
      <c r="L421" s="373"/>
      <c r="M421" s="373"/>
      <c r="N421" s="373"/>
      <c r="O421" s="373"/>
      <c r="P421" s="373"/>
      <c r="Q421" s="373"/>
      <c r="R421" s="373"/>
      <c r="S421" s="373"/>
      <c r="T421" s="373"/>
      <c r="U421" s="373"/>
      <c r="V421" s="373"/>
      <c r="W421" s="373"/>
      <c r="X421" s="373"/>
      <c r="Y421" s="373"/>
      <c r="Z421" s="373"/>
      <c r="AA421" s="373"/>
      <c r="AB421" s="373"/>
      <c r="AC421" s="373"/>
      <c r="AD421" s="373"/>
      <c r="AE421" s="373"/>
      <c r="AF421" s="373"/>
      <c r="AG421" s="373"/>
      <c r="AH421" s="373"/>
      <c r="AI421" s="373"/>
      <c r="AJ421" s="373"/>
      <c r="AK421" s="373">
        <v>1</v>
      </c>
      <c r="AL421" s="373"/>
      <c r="AM421" s="374">
        <v>1</v>
      </c>
    </row>
    <row r="422" spans="1:39" s="18" customFormat="1">
      <c r="A422" s="370"/>
      <c r="B422" s="382" t="s">
        <v>806</v>
      </c>
      <c r="C422" s="383"/>
      <c r="D422" s="384"/>
      <c r="E422" s="385"/>
      <c r="F422" s="385"/>
      <c r="G422" s="385"/>
      <c r="H422" s="385"/>
      <c r="I422" s="385">
        <v>1</v>
      </c>
      <c r="J422" s="385"/>
      <c r="K422" s="385"/>
      <c r="L422" s="385"/>
      <c r="M422" s="385"/>
      <c r="N422" s="385">
        <v>1</v>
      </c>
      <c r="O422" s="385"/>
      <c r="P422" s="385"/>
      <c r="Q422" s="385"/>
      <c r="R422" s="385"/>
      <c r="S422" s="385"/>
      <c r="T422" s="385">
        <v>1</v>
      </c>
      <c r="U422" s="385"/>
      <c r="V422" s="385"/>
      <c r="W422" s="385"/>
      <c r="X422" s="385"/>
      <c r="Y422" s="385"/>
      <c r="Z422" s="385"/>
      <c r="AA422" s="385"/>
      <c r="AB422" s="385"/>
      <c r="AC422" s="385">
        <v>1</v>
      </c>
      <c r="AD422" s="385"/>
      <c r="AE422" s="385"/>
      <c r="AF422" s="385"/>
      <c r="AG422" s="385">
        <v>1</v>
      </c>
      <c r="AH422" s="385"/>
      <c r="AI422" s="385"/>
      <c r="AJ422" s="385"/>
      <c r="AK422" s="385">
        <v>1</v>
      </c>
      <c r="AL422" s="385">
        <v>1</v>
      </c>
      <c r="AM422" s="386">
        <v>7</v>
      </c>
    </row>
    <row r="423" spans="1:39" s="18" customFormat="1">
      <c r="A423" s="370"/>
      <c r="B423" s="366" t="s">
        <v>268</v>
      </c>
      <c r="C423" s="366" t="s">
        <v>462</v>
      </c>
      <c r="D423" s="367"/>
      <c r="E423" s="368"/>
      <c r="F423" s="368"/>
      <c r="G423" s="368"/>
      <c r="H423" s="368"/>
      <c r="I423" s="368"/>
      <c r="J423" s="368"/>
      <c r="K423" s="368"/>
      <c r="L423" s="368"/>
      <c r="M423" s="368"/>
      <c r="N423" s="368"/>
      <c r="O423" s="368"/>
      <c r="P423" s="368"/>
      <c r="Q423" s="368"/>
      <c r="R423" s="368"/>
      <c r="S423" s="368"/>
      <c r="T423" s="368"/>
      <c r="U423" s="368">
        <v>1</v>
      </c>
      <c r="V423" s="368"/>
      <c r="W423" s="368"/>
      <c r="X423" s="368"/>
      <c r="Y423" s="368"/>
      <c r="Z423" s="368"/>
      <c r="AA423" s="368"/>
      <c r="AB423" s="368"/>
      <c r="AC423" s="368"/>
      <c r="AD423" s="368"/>
      <c r="AE423" s="368"/>
      <c r="AF423" s="368"/>
      <c r="AG423" s="368"/>
      <c r="AH423" s="368"/>
      <c r="AI423" s="368"/>
      <c r="AJ423" s="368"/>
      <c r="AK423" s="368"/>
      <c r="AL423" s="368"/>
      <c r="AM423" s="369">
        <v>1</v>
      </c>
    </row>
    <row r="424" spans="1:39" s="18" customFormat="1">
      <c r="A424" s="370"/>
      <c r="B424" s="370"/>
      <c r="C424" s="371" t="s">
        <v>346</v>
      </c>
      <c r="D424" s="372"/>
      <c r="E424" s="373"/>
      <c r="F424" s="373"/>
      <c r="G424" s="373">
        <v>2</v>
      </c>
      <c r="H424" s="373">
        <v>1</v>
      </c>
      <c r="I424" s="373">
        <v>1</v>
      </c>
      <c r="J424" s="373"/>
      <c r="K424" s="373"/>
      <c r="L424" s="373"/>
      <c r="M424" s="373"/>
      <c r="N424" s="373"/>
      <c r="O424" s="373"/>
      <c r="P424" s="373"/>
      <c r="Q424" s="373"/>
      <c r="R424" s="373"/>
      <c r="S424" s="373"/>
      <c r="T424" s="373"/>
      <c r="U424" s="373"/>
      <c r="V424" s="373"/>
      <c r="W424" s="373"/>
      <c r="X424" s="373"/>
      <c r="Y424" s="373"/>
      <c r="Z424" s="373"/>
      <c r="AA424" s="373"/>
      <c r="AB424" s="373"/>
      <c r="AC424" s="373"/>
      <c r="AD424" s="373"/>
      <c r="AE424" s="373"/>
      <c r="AF424" s="373"/>
      <c r="AG424" s="373"/>
      <c r="AH424" s="373"/>
      <c r="AI424" s="373"/>
      <c r="AJ424" s="373"/>
      <c r="AK424" s="373"/>
      <c r="AL424" s="373"/>
      <c r="AM424" s="374">
        <v>4</v>
      </c>
    </row>
    <row r="425" spans="1:39" s="18" customFormat="1">
      <c r="A425" s="370"/>
      <c r="B425" s="370"/>
      <c r="C425" s="371" t="s">
        <v>732</v>
      </c>
      <c r="D425" s="372"/>
      <c r="E425" s="373"/>
      <c r="F425" s="373"/>
      <c r="G425" s="373"/>
      <c r="H425" s="373"/>
      <c r="I425" s="373"/>
      <c r="J425" s="373"/>
      <c r="K425" s="373"/>
      <c r="L425" s="373"/>
      <c r="M425" s="373"/>
      <c r="N425" s="373"/>
      <c r="O425" s="373"/>
      <c r="P425" s="373"/>
      <c r="Q425" s="373"/>
      <c r="R425" s="373"/>
      <c r="S425" s="373"/>
      <c r="T425" s="373"/>
      <c r="U425" s="373"/>
      <c r="V425" s="373"/>
      <c r="W425" s="373"/>
      <c r="X425" s="373"/>
      <c r="Y425" s="373"/>
      <c r="Z425" s="373"/>
      <c r="AA425" s="373"/>
      <c r="AB425" s="373"/>
      <c r="AC425" s="373"/>
      <c r="AD425" s="373"/>
      <c r="AE425" s="373"/>
      <c r="AF425" s="373"/>
      <c r="AG425" s="373"/>
      <c r="AH425" s="373"/>
      <c r="AI425" s="373"/>
      <c r="AJ425" s="373"/>
      <c r="AK425" s="373">
        <v>1</v>
      </c>
      <c r="AL425" s="373"/>
      <c r="AM425" s="374">
        <v>1</v>
      </c>
    </row>
    <row r="426" spans="1:39" s="18" customFormat="1">
      <c r="A426" s="370"/>
      <c r="B426" s="382" t="s">
        <v>854</v>
      </c>
      <c r="C426" s="383"/>
      <c r="D426" s="384"/>
      <c r="E426" s="385"/>
      <c r="F426" s="385"/>
      <c r="G426" s="385">
        <v>2</v>
      </c>
      <c r="H426" s="385">
        <v>1</v>
      </c>
      <c r="I426" s="385">
        <v>1</v>
      </c>
      <c r="J426" s="385"/>
      <c r="K426" s="385"/>
      <c r="L426" s="385"/>
      <c r="M426" s="385"/>
      <c r="N426" s="385"/>
      <c r="O426" s="385"/>
      <c r="P426" s="385"/>
      <c r="Q426" s="385"/>
      <c r="R426" s="385"/>
      <c r="S426" s="385"/>
      <c r="T426" s="385"/>
      <c r="U426" s="385">
        <v>1</v>
      </c>
      <c r="V426" s="385"/>
      <c r="W426" s="385"/>
      <c r="X426" s="385"/>
      <c r="Y426" s="385"/>
      <c r="Z426" s="385"/>
      <c r="AA426" s="385"/>
      <c r="AB426" s="385"/>
      <c r="AC426" s="385"/>
      <c r="AD426" s="385"/>
      <c r="AE426" s="385"/>
      <c r="AF426" s="385"/>
      <c r="AG426" s="385"/>
      <c r="AH426" s="385"/>
      <c r="AI426" s="385"/>
      <c r="AJ426" s="385"/>
      <c r="AK426" s="385">
        <v>1</v>
      </c>
      <c r="AL426" s="385"/>
      <c r="AM426" s="386">
        <v>6</v>
      </c>
    </row>
    <row r="427" spans="1:39" s="18" customFormat="1">
      <c r="A427" s="370"/>
      <c r="B427" s="366" t="s">
        <v>270</v>
      </c>
      <c r="C427" s="366" t="s">
        <v>719</v>
      </c>
      <c r="D427" s="367"/>
      <c r="E427" s="368"/>
      <c r="F427" s="368"/>
      <c r="G427" s="368"/>
      <c r="H427" s="368"/>
      <c r="I427" s="368"/>
      <c r="J427" s="368"/>
      <c r="K427" s="368"/>
      <c r="L427" s="368"/>
      <c r="M427" s="368"/>
      <c r="N427" s="368"/>
      <c r="O427" s="368"/>
      <c r="P427" s="368"/>
      <c r="Q427" s="368"/>
      <c r="R427" s="368"/>
      <c r="S427" s="368"/>
      <c r="T427" s="368"/>
      <c r="U427" s="368"/>
      <c r="V427" s="368"/>
      <c r="W427" s="368"/>
      <c r="X427" s="368"/>
      <c r="Y427" s="368"/>
      <c r="Z427" s="368"/>
      <c r="AA427" s="368"/>
      <c r="AB427" s="368"/>
      <c r="AC427" s="368"/>
      <c r="AD427" s="368"/>
      <c r="AE427" s="368"/>
      <c r="AF427" s="368"/>
      <c r="AG427" s="368"/>
      <c r="AH427" s="368"/>
      <c r="AI427" s="368"/>
      <c r="AJ427" s="368">
        <v>1</v>
      </c>
      <c r="AK427" s="368"/>
      <c r="AL427" s="368"/>
      <c r="AM427" s="369">
        <v>1</v>
      </c>
    </row>
    <row r="428" spans="1:39" s="18" customFormat="1">
      <c r="A428" s="370"/>
      <c r="B428" s="370"/>
      <c r="C428" s="371" t="s">
        <v>497</v>
      </c>
      <c r="D428" s="372"/>
      <c r="E428" s="373"/>
      <c r="F428" s="373"/>
      <c r="G428" s="373"/>
      <c r="H428" s="373"/>
      <c r="I428" s="373"/>
      <c r="J428" s="373"/>
      <c r="K428" s="373"/>
      <c r="L428" s="373"/>
      <c r="M428" s="373"/>
      <c r="N428" s="373"/>
      <c r="O428" s="373"/>
      <c r="P428" s="373"/>
      <c r="Q428" s="373"/>
      <c r="R428" s="373"/>
      <c r="S428" s="373"/>
      <c r="T428" s="373"/>
      <c r="U428" s="373"/>
      <c r="V428" s="373"/>
      <c r="W428" s="373"/>
      <c r="X428" s="373"/>
      <c r="Y428" s="373"/>
      <c r="Z428" s="373"/>
      <c r="AA428" s="373"/>
      <c r="AB428" s="373"/>
      <c r="AC428" s="373">
        <v>1</v>
      </c>
      <c r="AD428" s="373"/>
      <c r="AE428" s="373"/>
      <c r="AF428" s="373"/>
      <c r="AG428" s="373"/>
      <c r="AH428" s="373"/>
      <c r="AI428" s="373"/>
      <c r="AJ428" s="373"/>
      <c r="AK428" s="373"/>
      <c r="AL428" s="373"/>
      <c r="AM428" s="374">
        <v>1</v>
      </c>
    </row>
    <row r="429" spans="1:39" s="18" customFormat="1">
      <c r="A429" s="370"/>
      <c r="B429" s="370"/>
      <c r="C429" s="371" t="s">
        <v>498</v>
      </c>
      <c r="D429" s="372"/>
      <c r="E429" s="373"/>
      <c r="F429" s="373"/>
      <c r="G429" s="373"/>
      <c r="H429" s="373"/>
      <c r="I429" s="373"/>
      <c r="J429" s="373"/>
      <c r="K429" s="373"/>
      <c r="L429" s="373"/>
      <c r="M429" s="373"/>
      <c r="N429" s="373"/>
      <c r="O429" s="373"/>
      <c r="P429" s="373"/>
      <c r="Q429" s="373"/>
      <c r="R429" s="373"/>
      <c r="S429" s="373"/>
      <c r="T429" s="373"/>
      <c r="U429" s="373"/>
      <c r="V429" s="373"/>
      <c r="W429" s="373"/>
      <c r="X429" s="373"/>
      <c r="Y429" s="373"/>
      <c r="Z429" s="373"/>
      <c r="AA429" s="373"/>
      <c r="AB429" s="373"/>
      <c r="AC429" s="373">
        <v>1</v>
      </c>
      <c r="AD429" s="373"/>
      <c r="AE429" s="373"/>
      <c r="AF429" s="373"/>
      <c r="AG429" s="373"/>
      <c r="AH429" s="373"/>
      <c r="AI429" s="373"/>
      <c r="AJ429" s="373"/>
      <c r="AK429" s="373"/>
      <c r="AL429" s="373"/>
      <c r="AM429" s="374">
        <v>1</v>
      </c>
    </row>
    <row r="430" spans="1:39" s="18" customFormat="1">
      <c r="A430" s="370"/>
      <c r="B430" s="370"/>
      <c r="C430" s="371" t="s">
        <v>489</v>
      </c>
      <c r="D430" s="372"/>
      <c r="E430" s="373"/>
      <c r="F430" s="373"/>
      <c r="G430" s="373"/>
      <c r="H430" s="373"/>
      <c r="I430" s="373"/>
      <c r="J430" s="373"/>
      <c r="K430" s="373"/>
      <c r="L430" s="373"/>
      <c r="M430" s="373"/>
      <c r="N430" s="373"/>
      <c r="O430" s="373"/>
      <c r="P430" s="373"/>
      <c r="Q430" s="373"/>
      <c r="R430" s="373"/>
      <c r="S430" s="373"/>
      <c r="T430" s="373"/>
      <c r="U430" s="373"/>
      <c r="V430" s="373"/>
      <c r="W430" s="373"/>
      <c r="X430" s="373"/>
      <c r="Y430" s="373"/>
      <c r="Z430" s="373"/>
      <c r="AA430" s="373">
        <v>1</v>
      </c>
      <c r="AB430" s="373"/>
      <c r="AC430" s="373"/>
      <c r="AD430" s="373"/>
      <c r="AE430" s="373"/>
      <c r="AF430" s="373"/>
      <c r="AG430" s="373"/>
      <c r="AH430" s="373"/>
      <c r="AI430" s="373"/>
      <c r="AJ430" s="373"/>
      <c r="AK430" s="373"/>
      <c r="AL430" s="373"/>
      <c r="AM430" s="374">
        <v>1</v>
      </c>
    </row>
    <row r="431" spans="1:39" s="18" customFormat="1">
      <c r="A431" s="370"/>
      <c r="B431" s="382" t="s">
        <v>855</v>
      </c>
      <c r="C431" s="383"/>
      <c r="D431" s="384"/>
      <c r="E431" s="385"/>
      <c r="F431" s="385"/>
      <c r="G431" s="385"/>
      <c r="H431" s="385"/>
      <c r="I431" s="385"/>
      <c r="J431" s="385"/>
      <c r="K431" s="385"/>
      <c r="L431" s="385"/>
      <c r="M431" s="385"/>
      <c r="N431" s="385"/>
      <c r="O431" s="385"/>
      <c r="P431" s="385"/>
      <c r="Q431" s="385"/>
      <c r="R431" s="385"/>
      <c r="S431" s="385"/>
      <c r="T431" s="385"/>
      <c r="U431" s="385"/>
      <c r="V431" s="385"/>
      <c r="W431" s="385"/>
      <c r="X431" s="385"/>
      <c r="Y431" s="385"/>
      <c r="Z431" s="385"/>
      <c r="AA431" s="385">
        <v>1</v>
      </c>
      <c r="AB431" s="385"/>
      <c r="AC431" s="385">
        <v>2</v>
      </c>
      <c r="AD431" s="385"/>
      <c r="AE431" s="385"/>
      <c r="AF431" s="385"/>
      <c r="AG431" s="385"/>
      <c r="AH431" s="385"/>
      <c r="AI431" s="385"/>
      <c r="AJ431" s="385">
        <v>1</v>
      </c>
      <c r="AK431" s="385"/>
      <c r="AL431" s="385"/>
      <c r="AM431" s="386">
        <v>4</v>
      </c>
    </row>
    <row r="432" spans="1:39" s="18" customFormat="1">
      <c r="A432" s="370"/>
      <c r="B432" s="366" t="s">
        <v>271</v>
      </c>
      <c r="C432" s="366" t="s">
        <v>485</v>
      </c>
      <c r="D432" s="367"/>
      <c r="E432" s="368"/>
      <c r="F432" s="368"/>
      <c r="G432" s="368"/>
      <c r="H432" s="368"/>
      <c r="I432" s="368"/>
      <c r="J432" s="368"/>
      <c r="K432" s="368"/>
      <c r="L432" s="368"/>
      <c r="M432" s="368"/>
      <c r="N432" s="368"/>
      <c r="O432" s="368"/>
      <c r="P432" s="368"/>
      <c r="Q432" s="368"/>
      <c r="R432" s="368"/>
      <c r="S432" s="368"/>
      <c r="T432" s="368"/>
      <c r="U432" s="368"/>
      <c r="V432" s="368"/>
      <c r="W432" s="368"/>
      <c r="X432" s="368"/>
      <c r="Y432" s="368"/>
      <c r="Z432" s="368"/>
      <c r="AA432" s="368">
        <v>1</v>
      </c>
      <c r="AB432" s="368"/>
      <c r="AC432" s="368"/>
      <c r="AD432" s="368"/>
      <c r="AE432" s="368"/>
      <c r="AF432" s="368"/>
      <c r="AG432" s="368"/>
      <c r="AH432" s="368"/>
      <c r="AI432" s="368">
        <v>1</v>
      </c>
      <c r="AJ432" s="368"/>
      <c r="AK432" s="368"/>
      <c r="AL432" s="368"/>
      <c r="AM432" s="369">
        <v>2</v>
      </c>
    </row>
    <row r="433" spans="1:39" s="18" customFormat="1">
      <c r="A433" s="370"/>
      <c r="B433" s="370"/>
      <c r="C433" s="371" t="s">
        <v>708</v>
      </c>
      <c r="D433" s="372"/>
      <c r="E433" s="373"/>
      <c r="F433" s="373"/>
      <c r="G433" s="373"/>
      <c r="H433" s="373"/>
      <c r="I433" s="373"/>
      <c r="J433" s="373"/>
      <c r="K433" s="373"/>
      <c r="L433" s="373"/>
      <c r="M433" s="373"/>
      <c r="N433" s="373"/>
      <c r="O433" s="373"/>
      <c r="P433" s="373"/>
      <c r="Q433" s="373"/>
      <c r="R433" s="373"/>
      <c r="S433" s="373"/>
      <c r="T433" s="373"/>
      <c r="U433" s="373"/>
      <c r="V433" s="373"/>
      <c r="W433" s="373"/>
      <c r="X433" s="373"/>
      <c r="Y433" s="373"/>
      <c r="Z433" s="373"/>
      <c r="AA433" s="373"/>
      <c r="AB433" s="373"/>
      <c r="AC433" s="373"/>
      <c r="AD433" s="373"/>
      <c r="AE433" s="373"/>
      <c r="AF433" s="373"/>
      <c r="AG433" s="373"/>
      <c r="AH433" s="373"/>
      <c r="AI433" s="373"/>
      <c r="AJ433" s="373"/>
      <c r="AK433" s="373">
        <v>1</v>
      </c>
      <c r="AL433" s="373"/>
      <c r="AM433" s="374">
        <v>1</v>
      </c>
    </row>
    <row r="434" spans="1:39" s="18" customFormat="1">
      <c r="A434" s="370"/>
      <c r="B434" s="370"/>
      <c r="C434" s="371" t="s">
        <v>490</v>
      </c>
      <c r="D434" s="372"/>
      <c r="E434" s="373"/>
      <c r="F434" s="373"/>
      <c r="G434" s="373"/>
      <c r="H434" s="373"/>
      <c r="I434" s="373"/>
      <c r="J434" s="373"/>
      <c r="K434" s="373"/>
      <c r="L434" s="373"/>
      <c r="M434" s="373"/>
      <c r="N434" s="373"/>
      <c r="O434" s="373"/>
      <c r="P434" s="373"/>
      <c r="Q434" s="373"/>
      <c r="R434" s="373"/>
      <c r="S434" s="373"/>
      <c r="T434" s="373"/>
      <c r="U434" s="373"/>
      <c r="V434" s="373"/>
      <c r="W434" s="373"/>
      <c r="X434" s="373"/>
      <c r="Y434" s="373"/>
      <c r="Z434" s="373"/>
      <c r="AA434" s="373">
        <v>1</v>
      </c>
      <c r="AB434" s="373"/>
      <c r="AC434" s="373"/>
      <c r="AD434" s="373"/>
      <c r="AE434" s="373"/>
      <c r="AF434" s="373"/>
      <c r="AG434" s="373"/>
      <c r="AH434" s="373"/>
      <c r="AI434" s="373"/>
      <c r="AJ434" s="373"/>
      <c r="AK434" s="373"/>
      <c r="AL434" s="373"/>
      <c r="AM434" s="374">
        <v>1</v>
      </c>
    </row>
    <row r="435" spans="1:39" s="18" customFormat="1">
      <c r="A435" s="370"/>
      <c r="B435" s="382" t="s">
        <v>856</v>
      </c>
      <c r="C435" s="383"/>
      <c r="D435" s="384"/>
      <c r="E435" s="385"/>
      <c r="F435" s="385"/>
      <c r="G435" s="385"/>
      <c r="H435" s="385"/>
      <c r="I435" s="385"/>
      <c r="J435" s="385"/>
      <c r="K435" s="385"/>
      <c r="L435" s="385"/>
      <c r="M435" s="385"/>
      <c r="N435" s="385"/>
      <c r="O435" s="385"/>
      <c r="P435" s="385"/>
      <c r="Q435" s="385"/>
      <c r="R435" s="385"/>
      <c r="S435" s="385"/>
      <c r="T435" s="385"/>
      <c r="U435" s="385"/>
      <c r="V435" s="385"/>
      <c r="W435" s="385"/>
      <c r="X435" s="385"/>
      <c r="Y435" s="385"/>
      <c r="Z435" s="385"/>
      <c r="AA435" s="385">
        <v>2</v>
      </c>
      <c r="AB435" s="385"/>
      <c r="AC435" s="385"/>
      <c r="AD435" s="385"/>
      <c r="AE435" s="385"/>
      <c r="AF435" s="385"/>
      <c r="AG435" s="385"/>
      <c r="AH435" s="385"/>
      <c r="AI435" s="385">
        <v>1</v>
      </c>
      <c r="AJ435" s="385"/>
      <c r="AK435" s="385">
        <v>1</v>
      </c>
      <c r="AL435" s="385"/>
      <c r="AM435" s="386">
        <v>4</v>
      </c>
    </row>
    <row r="436" spans="1:39" s="18" customFormat="1">
      <c r="A436" s="370"/>
      <c r="B436" s="366" t="s">
        <v>242</v>
      </c>
      <c r="C436" s="366" t="s">
        <v>242</v>
      </c>
      <c r="D436" s="367"/>
      <c r="E436" s="368"/>
      <c r="F436" s="368"/>
      <c r="G436" s="368"/>
      <c r="H436" s="368"/>
      <c r="I436" s="368"/>
      <c r="J436" s="368"/>
      <c r="K436" s="368"/>
      <c r="L436" s="368"/>
      <c r="M436" s="368"/>
      <c r="N436" s="368"/>
      <c r="O436" s="368"/>
      <c r="P436" s="368"/>
      <c r="Q436" s="368"/>
      <c r="R436" s="368"/>
      <c r="S436" s="368"/>
      <c r="T436" s="368"/>
      <c r="U436" s="368"/>
      <c r="V436" s="368"/>
      <c r="W436" s="368"/>
      <c r="X436" s="368"/>
      <c r="Y436" s="368"/>
      <c r="Z436" s="368"/>
      <c r="AA436" s="368"/>
      <c r="AB436" s="368"/>
      <c r="AC436" s="368"/>
      <c r="AD436" s="368"/>
      <c r="AE436" s="368">
        <v>1</v>
      </c>
      <c r="AF436" s="368"/>
      <c r="AG436" s="368"/>
      <c r="AH436" s="368"/>
      <c r="AI436" s="368"/>
      <c r="AJ436" s="368"/>
      <c r="AK436" s="368"/>
      <c r="AL436" s="368"/>
      <c r="AM436" s="369">
        <v>1</v>
      </c>
    </row>
    <row r="437" spans="1:39" s="18" customFormat="1">
      <c r="A437" s="370"/>
      <c r="B437" s="382" t="s">
        <v>857</v>
      </c>
      <c r="C437" s="383"/>
      <c r="D437" s="384"/>
      <c r="E437" s="385"/>
      <c r="F437" s="385"/>
      <c r="G437" s="385"/>
      <c r="H437" s="385"/>
      <c r="I437" s="385"/>
      <c r="J437" s="385"/>
      <c r="K437" s="385"/>
      <c r="L437" s="385"/>
      <c r="M437" s="385"/>
      <c r="N437" s="385"/>
      <c r="O437" s="385"/>
      <c r="P437" s="385"/>
      <c r="Q437" s="385"/>
      <c r="R437" s="385"/>
      <c r="S437" s="385"/>
      <c r="T437" s="385"/>
      <c r="U437" s="385"/>
      <c r="V437" s="385"/>
      <c r="W437" s="385"/>
      <c r="X437" s="385"/>
      <c r="Y437" s="385"/>
      <c r="Z437" s="385"/>
      <c r="AA437" s="385"/>
      <c r="AB437" s="385"/>
      <c r="AC437" s="385"/>
      <c r="AD437" s="385"/>
      <c r="AE437" s="385">
        <v>1</v>
      </c>
      <c r="AF437" s="385"/>
      <c r="AG437" s="385"/>
      <c r="AH437" s="385"/>
      <c r="AI437" s="385"/>
      <c r="AJ437" s="385"/>
      <c r="AK437" s="385"/>
      <c r="AL437" s="385"/>
      <c r="AM437" s="386">
        <v>1</v>
      </c>
    </row>
    <row r="438" spans="1:39" s="18" customFormat="1">
      <c r="A438" s="387" t="s">
        <v>853</v>
      </c>
      <c r="B438" s="388"/>
      <c r="C438" s="388"/>
      <c r="D438" s="389"/>
      <c r="E438" s="390">
        <v>2</v>
      </c>
      <c r="F438" s="390"/>
      <c r="G438" s="390">
        <v>3</v>
      </c>
      <c r="H438" s="390">
        <v>1</v>
      </c>
      <c r="I438" s="390">
        <v>2</v>
      </c>
      <c r="J438" s="390"/>
      <c r="K438" s="390">
        <v>2</v>
      </c>
      <c r="L438" s="390">
        <v>1</v>
      </c>
      <c r="M438" s="390">
        <v>4</v>
      </c>
      <c r="N438" s="390">
        <v>1</v>
      </c>
      <c r="O438" s="390"/>
      <c r="P438" s="390">
        <v>5</v>
      </c>
      <c r="Q438" s="390"/>
      <c r="R438" s="390">
        <v>3</v>
      </c>
      <c r="S438" s="390">
        <v>4</v>
      </c>
      <c r="T438" s="390">
        <v>7</v>
      </c>
      <c r="U438" s="390">
        <v>2</v>
      </c>
      <c r="V438" s="390"/>
      <c r="W438" s="390">
        <v>4</v>
      </c>
      <c r="X438" s="390"/>
      <c r="Y438" s="390">
        <v>1</v>
      </c>
      <c r="Z438" s="390"/>
      <c r="AA438" s="390">
        <v>4</v>
      </c>
      <c r="AB438" s="390">
        <v>2</v>
      </c>
      <c r="AC438" s="390">
        <v>15</v>
      </c>
      <c r="AD438" s="390">
        <v>3</v>
      </c>
      <c r="AE438" s="390">
        <v>4</v>
      </c>
      <c r="AF438" s="390">
        <v>2</v>
      </c>
      <c r="AG438" s="390">
        <v>2</v>
      </c>
      <c r="AH438" s="390">
        <v>4</v>
      </c>
      <c r="AI438" s="390">
        <v>3</v>
      </c>
      <c r="AJ438" s="390">
        <v>1</v>
      </c>
      <c r="AK438" s="390">
        <v>3</v>
      </c>
      <c r="AL438" s="390">
        <v>1</v>
      </c>
      <c r="AM438" s="391">
        <v>86</v>
      </c>
    </row>
    <row r="439" spans="1:39" s="18" customFormat="1">
      <c r="A439" s="366" t="s">
        <v>62</v>
      </c>
      <c r="B439" s="366" t="s">
        <v>62</v>
      </c>
      <c r="C439" s="366" t="s">
        <v>493</v>
      </c>
      <c r="D439" s="367"/>
      <c r="E439" s="368"/>
      <c r="F439" s="368"/>
      <c r="G439" s="368"/>
      <c r="H439" s="368"/>
      <c r="I439" s="368"/>
      <c r="J439" s="368"/>
      <c r="K439" s="368"/>
      <c r="L439" s="368"/>
      <c r="M439" s="368"/>
      <c r="N439" s="368"/>
      <c r="O439" s="368"/>
      <c r="P439" s="368"/>
      <c r="Q439" s="368"/>
      <c r="R439" s="368"/>
      <c r="S439" s="368"/>
      <c r="T439" s="368"/>
      <c r="U439" s="368"/>
      <c r="V439" s="368"/>
      <c r="W439" s="368"/>
      <c r="X439" s="368"/>
      <c r="Y439" s="368"/>
      <c r="Z439" s="368"/>
      <c r="AA439" s="368"/>
      <c r="AB439" s="368">
        <v>1</v>
      </c>
      <c r="AC439" s="368"/>
      <c r="AD439" s="368"/>
      <c r="AE439" s="368"/>
      <c r="AF439" s="368"/>
      <c r="AG439" s="368"/>
      <c r="AH439" s="368"/>
      <c r="AI439" s="368"/>
      <c r="AJ439" s="368"/>
      <c r="AK439" s="368"/>
      <c r="AL439" s="368"/>
      <c r="AM439" s="369">
        <v>1</v>
      </c>
    </row>
    <row r="440" spans="1:39" s="18" customFormat="1">
      <c r="A440" s="370"/>
      <c r="B440" s="370"/>
      <c r="C440" s="371" t="s">
        <v>417</v>
      </c>
      <c r="D440" s="372"/>
      <c r="E440" s="373"/>
      <c r="F440" s="373"/>
      <c r="G440" s="373"/>
      <c r="H440" s="373"/>
      <c r="I440" s="373"/>
      <c r="J440" s="373"/>
      <c r="K440" s="373">
        <v>1</v>
      </c>
      <c r="L440" s="373"/>
      <c r="M440" s="373"/>
      <c r="N440" s="373"/>
      <c r="O440" s="373"/>
      <c r="P440" s="373"/>
      <c r="Q440" s="373"/>
      <c r="R440" s="373"/>
      <c r="S440" s="373"/>
      <c r="T440" s="373"/>
      <c r="U440" s="373"/>
      <c r="V440" s="373"/>
      <c r="W440" s="373"/>
      <c r="X440" s="373"/>
      <c r="Y440" s="373"/>
      <c r="Z440" s="373"/>
      <c r="AA440" s="373"/>
      <c r="AB440" s="373"/>
      <c r="AC440" s="373"/>
      <c r="AD440" s="373"/>
      <c r="AE440" s="373"/>
      <c r="AF440" s="373"/>
      <c r="AG440" s="373"/>
      <c r="AH440" s="373"/>
      <c r="AI440" s="373"/>
      <c r="AJ440" s="373"/>
      <c r="AK440" s="373"/>
      <c r="AL440" s="373"/>
      <c r="AM440" s="374">
        <v>1</v>
      </c>
    </row>
    <row r="441" spans="1:39" s="18" customFormat="1">
      <c r="A441" s="370"/>
      <c r="B441" s="370"/>
      <c r="C441" s="371" t="s">
        <v>62</v>
      </c>
      <c r="D441" s="372"/>
      <c r="E441" s="373"/>
      <c r="F441" s="373"/>
      <c r="G441" s="373"/>
      <c r="H441" s="373">
        <v>1</v>
      </c>
      <c r="I441" s="373"/>
      <c r="J441" s="373"/>
      <c r="K441" s="373">
        <v>1</v>
      </c>
      <c r="L441" s="373"/>
      <c r="M441" s="373"/>
      <c r="N441" s="373"/>
      <c r="O441" s="373"/>
      <c r="P441" s="373"/>
      <c r="Q441" s="373"/>
      <c r="R441" s="373"/>
      <c r="S441" s="373"/>
      <c r="T441" s="373"/>
      <c r="U441" s="373"/>
      <c r="V441" s="373"/>
      <c r="W441" s="373"/>
      <c r="X441" s="373"/>
      <c r="Y441" s="373"/>
      <c r="Z441" s="373"/>
      <c r="AA441" s="373"/>
      <c r="AB441" s="373"/>
      <c r="AC441" s="373"/>
      <c r="AD441" s="373"/>
      <c r="AE441" s="373"/>
      <c r="AF441" s="373"/>
      <c r="AG441" s="373"/>
      <c r="AH441" s="373"/>
      <c r="AI441" s="373"/>
      <c r="AJ441" s="373"/>
      <c r="AK441" s="373"/>
      <c r="AL441" s="373"/>
      <c r="AM441" s="374">
        <v>2</v>
      </c>
    </row>
    <row r="442" spans="1:39" s="18" customFormat="1">
      <c r="A442" s="370"/>
      <c r="B442" s="382" t="s">
        <v>858</v>
      </c>
      <c r="C442" s="383"/>
      <c r="D442" s="384"/>
      <c r="E442" s="385"/>
      <c r="F442" s="385"/>
      <c r="G442" s="385"/>
      <c r="H442" s="385">
        <v>1</v>
      </c>
      <c r="I442" s="385"/>
      <c r="J442" s="385"/>
      <c r="K442" s="385">
        <v>2</v>
      </c>
      <c r="L442" s="385"/>
      <c r="M442" s="385"/>
      <c r="N442" s="385"/>
      <c r="O442" s="385"/>
      <c r="P442" s="385"/>
      <c r="Q442" s="385"/>
      <c r="R442" s="385"/>
      <c r="S442" s="385"/>
      <c r="T442" s="385"/>
      <c r="U442" s="385"/>
      <c r="V442" s="385"/>
      <c r="W442" s="385"/>
      <c r="X442" s="385"/>
      <c r="Y442" s="385"/>
      <c r="Z442" s="385"/>
      <c r="AA442" s="385"/>
      <c r="AB442" s="385">
        <v>1</v>
      </c>
      <c r="AC442" s="385"/>
      <c r="AD442" s="385"/>
      <c r="AE442" s="385"/>
      <c r="AF442" s="385"/>
      <c r="AG442" s="385"/>
      <c r="AH442" s="385"/>
      <c r="AI442" s="385"/>
      <c r="AJ442" s="385"/>
      <c r="AK442" s="385"/>
      <c r="AL442" s="385"/>
      <c r="AM442" s="386">
        <v>4</v>
      </c>
    </row>
    <row r="443" spans="1:39" s="18" customFormat="1">
      <c r="A443" s="370"/>
      <c r="B443" s="366" t="s">
        <v>320</v>
      </c>
      <c r="C443" s="366" t="s">
        <v>400</v>
      </c>
      <c r="D443" s="367"/>
      <c r="E443" s="368"/>
      <c r="F443" s="368"/>
      <c r="G443" s="368"/>
      <c r="H443" s="368"/>
      <c r="I443" s="368"/>
      <c r="J443" s="368">
        <v>1</v>
      </c>
      <c r="K443" s="368"/>
      <c r="L443" s="368"/>
      <c r="M443" s="368"/>
      <c r="N443" s="368"/>
      <c r="O443" s="368"/>
      <c r="P443" s="368"/>
      <c r="Q443" s="368"/>
      <c r="R443" s="368"/>
      <c r="S443" s="368"/>
      <c r="T443" s="368"/>
      <c r="U443" s="368"/>
      <c r="V443" s="368"/>
      <c r="W443" s="368"/>
      <c r="X443" s="368"/>
      <c r="Y443" s="368"/>
      <c r="Z443" s="368"/>
      <c r="AA443" s="368"/>
      <c r="AB443" s="368">
        <v>1</v>
      </c>
      <c r="AC443" s="368"/>
      <c r="AD443" s="368"/>
      <c r="AE443" s="368">
        <v>1</v>
      </c>
      <c r="AF443" s="368"/>
      <c r="AG443" s="368"/>
      <c r="AH443" s="368"/>
      <c r="AI443" s="368"/>
      <c r="AJ443" s="368"/>
      <c r="AK443" s="368"/>
      <c r="AL443" s="368"/>
      <c r="AM443" s="369">
        <v>3</v>
      </c>
    </row>
    <row r="444" spans="1:39" s="18" customFormat="1">
      <c r="A444" s="370"/>
      <c r="B444" s="382" t="s">
        <v>859</v>
      </c>
      <c r="C444" s="383"/>
      <c r="D444" s="384"/>
      <c r="E444" s="385"/>
      <c r="F444" s="385"/>
      <c r="G444" s="385"/>
      <c r="H444" s="385"/>
      <c r="I444" s="385"/>
      <c r="J444" s="385">
        <v>1</v>
      </c>
      <c r="K444" s="385"/>
      <c r="L444" s="385"/>
      <c r="M444" s="385"/>
      <c r="N444" s="385"/>
      <c r="O444" s="385"/>
      <c r="P444" s="385"/>
      <c r="Q444" s="385"/>
      <c r="R444" s="385"/>
      <c r="S444" s="385"/>
      <c r="T444" s="385"/>
      <c r="U444" s="385"/>
      <c r="V444" s="385"/>
      <c r="W444" s="385"/>
      <c r="X444" s="385"/>
      <c r="Y444" s="385"/>
      <c r="Z444" s="385"/>
      <c r="AA444" s="385"/>
      <c r="AB444" s="385">
        <v>1</v>
      </c>
      <c r="AC444" s="385"/>
      <c r="AD444" s="385"/>
      <c r="AE444" s="385">
        <v>1</v>
      </c>
      <c r="AF444" s="385"/>
      <c r="AG444" s="385"/>
      <c r="AH444" s="385"/>
      <c r="AI444" s="385"/>
      <c r="AJ444" s="385"/>
      <c r="AK444" s="385"/>
      <c r="AL444" s="385"/>
      <c r="AM444" s="386">
        <v>3</v>
      </c>
    </row>
    <row r="445" spans="1:39" s="18" customFormat="1">
      <c r="A445" s="370"/>
      <c r="B445" s="366" t="s">
        <v>318</v>
      </c>
      <c r="C445" s="366" t="s">
        <v>486</v>
      </c>
      <c r="D445" s="367"/>
      <c r="E445" s="368"/>
      <c r="F445" s="368"/>
      <c r="G445" s="368"/>
      <c r="H445" s="368"/>
      <c r="I445" s="368"/>
      <c r="J445" s="368"/>
      <c r="K445" s="368"/>
      <c r="L445" s="368"/>
      <c r="M445" s="368"/>
      <c r="N445" s="368"/>
      <c r="O445" s="368"/>
      <c r="P445" s="368"/>
      <c r="Q445" s="368"/>
      <c r="R445" s="368"/>
      <c r="S445" s="368"/>
      <c r="T445" s="368"/>
      <c r="U445" s="368"/>
      <c r="V445" s="368"/>
      <c r="W445" s="368"/>
      <c r="X445" s="368"/>
      <c r="Y445" s="368"/>
      <c r="Z445" s="368"/>
      <c r="AA445" s="368">
        <v>1</v>
      </c>
      <c r="AB445" s="368"/>
      <c r="AC445" s="368"/>
      <c r="AD445" s="368"/>
      <c r="AE445" s="368"/>
      <c r="AF445" s="368"/>
      <c r="AG445" s="368"/>
      <c r="AH445" s="368"/>
      <c r="AI445" s="368"/>
      <c r="AJ445" s="368"/>
      <c r="AK445" s="368"/>
      <c r="AL445" s="368"/>
      <c r="AM445" s="369">
        <v>1</v>
      </c>
    </row>
    <row r="446" spans="1:39" s="18" customFormat="1">
      <c r="A446" s="370"/>
      <c r="B446" s="382" t="s">
        <v>860</v>
      </c>
      <c r="C446" s="383"/>
      <c r="D446" s="384"/>
      <c r="E446" s="385"/>
      <c r="F446" s="385"/>
      <c r="G446" s="385"/>
      <c r="H446" s="385"/>
      <c r="I446" s="385"/>
      <c r="J446" s="385"/>
      <c r="K446" s="385"/>
      <c r="L446" s="385"/>
      <c r="M446" s="385"/>
      <c r="N446" s="385"/>
      <c r="O446" s="385"/>
      <c r="P446" s="385"/>
      <c r="Q446" s="385"/>
      <c r="R446" s="385"/>
      <c r="S446" s="385"/>
      <c r="T446" s="385"/>
      <c r="U446" s="385"/>
      <c r="V446" s="385"/>
      <c r="W446" s="385"/>
      <c r="X446" s="385"/>
      <c r="Y446" s="385"/>
      <c r="Z446" s="385"/>
      <c r="AA446" s="385">
        <v>1</v>
      </c>
      <c r="AB446" s="385"/>
      <c r="AC446" s="385"/>
      <c r="AD446" s="385"/>
      <c r="AE446" s="385"/>
      <c r="AF446" s="385"/>
      <c r="AG446" s="385"/>
      <c r="AH446" s="385"/>
      <c r="AI446" s="385"/>
      <c r="AJ446" s="385"/>
      <c r="AK446" s="385"/>
      <c r="AL446" s="385"/>
      <c r="AM446" s="386">
        <v>1</v>
      </c>
    </row>
    <row r="447" spans="1:39" s="18" customFormat="1">
      <c r="A447" s="387" t="s">
        <v>858</v>
      </c>
      <c r="B447" s="388"/>
      <c r="C447" s="388"/>
      <c r="D447" s="389"/>
      <c r="E447" s="390"/>
      <c r="F447" s="390"/>
      <c r="G447" s="390"/>
      <c r="H447" s="390">
        <v>1</v>
      </c>
      <c r="I447" s="390"/>
      <c r="J447" s="390">
        <v>1</v>
      </c>
      <c r="K447" s="390">
        <v>2</v>
      </c>
      <c r="L447" s="390"/>
      <c r="M447" s="390"/>
      <c r="N447" s="390"/>
      <c r="O447" s="390"/>
      <c r="P447" s="390"/>
      <c r="Q447" s="390"/>
      <c r="R447" s="390"/>
      <c r="S447" s="390"/>
      <c r="T447" s="390"/>
      <c r="U447" s="390"/>
      <c r="V447" s="390"/>
      <c r="W447" s="390"/>
      <c r="X447" s="390"/>
      <c r="Y447" s="390"/>
      <c r="Z447" s="390"/>
      <c r="AA447" s="390">
        <v>1</v>
      </c>
      <c r="AB447" s="390">
        <v>2</v>
      </c>
      <c r="AC447" s="390"/>
      <c r="AD447" s="390"/>
      <c r="AE447" s="390">
        <v>1</v>
      </c>
      <c r="AF447" s="390"/>
      <c r="AG447" s="390"/>
      <c r="AH447" s="390"/>
      <c r="AI447" s="390"/>
      <c r="AJ447" s="390"/>
      <c r="AK447" s="390"/>
      <c r="AL447" s="390"/>
      <c r="AM447" s="391">
        <v>8</v>
      </c>
    </row>
    <row r="448" spans="1:39" s="18" customFormat="1">
      <c r="A448" s="366" t="s">
        <v>30</v>
      </c>
      <c r="B448" s="366" t="s">
        <v>299</v>
      </c>
      <c r="C448" s="366" t="s">
        <v>465</v>
      </c>
      <c r="D448" s="367"/>
      <c r="E448" s="368"/>
      <c r="F448" s="368"/>
      <c r="G448" s="368"/>
      <c r="H448" s="368"/>
      <c r="I448" s="368"/>
      <c r="J448" s="368"/>
      <c r="K448" s="368"/>
      <c r="L448" s="368"/>
      <c r="M448" s="368"/>
      <c r="N448" s="368"/>
      <c r="O448" s="368"/>
      <c r="P448" s="368"/>
      <c r="Q448" s="368"/>
      <c r="R448" s="368"/>
      <c r="S448" s="368"/>
      <c r="T448" s="368"/>
      <c r="U448" s="368">
        <v>1</v>
      </c>
      <c r="V448" s="368"/>
      <c r="W448" s="368"/>
      <c r="X448" s="368"/>
      <c r="Y448" s="368"/>
      <c r="Z448" s="368"/>
      <c r="AA448" s="368"/>
      <c r="AB448" s="368"/>
      <c r="AC448" s="368"/>
      <c r="AD448" s="368"/>
      <c r="AE448" s="368"/>
      <c r="AF448" s="368"/>
      <c r="AG448" s="368"/>
      <c r="AH448" s="368"/>
      <c r="AI448" s="368"/>
      <c r="AJ448" s="368"/>
      <c r="AK448" s="368"/>
      <c r="AL448" s="368"/>
      <c r="AM448" s="369">
        <v>1</v>
      </c>
    </row>
    <row r="449" spans="1:39" s="18" customFormat="1">
      <c r="A449" s="370"/>
      <c r="B449" s="370"/>
      <c r="C449" s="371" t="s">
        <v>463</v>
      </c>
      <c r="D449" s="372"/>
      <c r="E449" s="373"/>
      <c r="F449" s="373"/>
      <c r="G449" s="373"/>
      <c r="H449" s="373"/>
      <c r="I449" s="373"/>
      <c r="J449" s="373"/>
      <c r="K449" s="373"/>
      <c r="L449" s="373"/>
      <c r="M449" s="373"/>
      <c r="N449" s="373"/>
      <c r="O449" s="373"/>
      <c r="P449" s="373"/>
      <c r="Q449" s="373"/>
      <c r="R449" s="373"/>
      <c r="S449" s="373"/>
      <c r="T449" s="373"/>
      <c r="U449" s="373"/>
      <c r="V449" s="373"/>
      <c r="W449" s="373"/>
      <c r="X449" s="373"/>
      <c r="Y449" s="373"/>
      <c r="Z449" s="373"/>
      <c r="AA449" s="373"/>
      <c r="AB449" s="373"/>
      <c r="AC449" s="373">
        <v>1</v>
      </c>
      <c r="AD449" s="373"/>
      <c r="AE449" s="373">
        <v>2</v>
      </c>
      <c r="AF449" s="373"/>
      <c r="AG449" s="373"/>
      <c r="AH449" s="373"/>
      <c r="AI449" s="373"/>
      <c r="AJ449" s="373"/>
      <c r="AK449" s="373"/>
      <c r="AL449" s="373"/>
      <c r="AM449" s="374">
        <v>3</v>
      </c>
    </row>
    <row r="450" spans="1:39" s="18" customFormat="1">
      <c r="A450" s="370"/>
      <c r="B450" s="382" t="s">
        <v>861</v>
      </c>
      <c r="C450" s="383"/>
      <c r="D450" s="384"/>
      <c r="E450" s="385"/>
      <c r="F450" s="385"/>
      <c r="G450" s="385"/>
      <c r="H450" s="385"/>
      <c r="I450" s="385"/>
      <c r="J450" s="385"/>
      <c r="K450" s="385"/>
      <c r="L450" s="385"/>
      <c r="M450" s="385"/>
      <c r="N450" s="385"/>
      <c r="O450" s="385"/>
      <c r="P450" s="385"/>
      <c r="Q450" s="385"/>
      <c r="R450" s="385"/>
      <c r="S450" s="385"/>
      <c r="T450" s="385"/>
      <c r="U450" s="385">
        <v>1</v>
      </c>
      <c r="V450" s="385"/>
      <c r="W450" s="385"/>
      <c r="X450" s="385"/>
      <c r="Y450" s="385"/>
      <c r="Z450" s="385"/>
      <c r="AA450" s="385"/>
      <c r="AB450" s="385"/>
      <c r="AC450" s="385">
        <v>1</v>
      </c>
      <c r="AD450" s="385"/>
      <c r="AE450" s="385">
        <v>2</v>
      </c>
      <c r="AF450" s="385"/>
      <c r="AG450" s="385"/>
      <c r="AH450" s="385"/>
      <c r="AI450" s="385"/>
      <c r="AJ450" s="385"/>
      <c r="AK450" s="385"/>
      <c r="AL450" s="385"/>
      <c r="AM450" s="386">
        <v>4</v>
      </c>
    </row>
    <row r="451" spans="1:39" s="18" customFormat="1">
      <c r="A451" s="370"/>
      <c r="B451" s="366" t="s">
        <v>30</v>
      </c>
      <c r="C451" s="366" t="s">
        <v>521</v>
      </c>
      <c r="D451" s="367"/>
      <c r="E451" s="368"/>
      <c r="F451" s="368"/>
      <c r="G451" s="368"/>
      <c r="H451" s="368"/>
      <c r="I451" s="368"/>
      <c r="J451" s="368"/>
      <c r="K451" s="368"/>
      <c r="L451" s="368"/>
      <c r="M451" s="368"/>
      <c r="N451" s="368"/>
      <c r="O451" s="368"/>
      <c r="P451" s="368"/>
      <c r="Q451" s="368"/>
      <c r="R451" s="368"/>
      <c r="S451" s="368"/>
      <c r="T451" s="368"/>
      <c r="U451" s="368"/>
      <c r="V451" s="368"/>
      <c r="W451" s="368"/>
      <c r="X451" s="368"/>
      <c r="Y451" s="368"/>
      <c r="Z451" s="368"/>
      <c r="AA451" s="368"/>
      <c r="AB451" s="368"/>
      <c r="AC451" s="368"/>
      <c r="AD451" s="368"/>
      <c r="AE451" s="368">
        <v>1</v>
      </c>
      <c r="AF451" s="368"/>
      <c r="AG451" s="368"/>
      <c r="AH451" s="368"/>
      <c r="AI451" s="368"/>
      <c r="AJ451" s="368"/>
      <c r="AK451" s="368"/>
      <c r="AL451" s="368"/>
      <c r="AM451" s="369">
        <v>1</v>
      </c>
    </row>
    <row r="452" spans="1:39" s="18" customFormat="1">
      <c r="A452" s="370"/>
      <c r="B452" s="370"/>
      <c r="C452" s="371" t="s">
        <v>689</v>
      </c>
      <c r="D452" s="372"/>
      <c r="E452" s="373"/>
      <c r="F452" s="373"/>
      <c r="G452" s="373"/>
      <c r="H452" s="373"/>
      <c r="I452" s="373"/>
      <c r="J452" s="373"/>
      <c r="K452" s="373"/>
      <c r="L452" s="373"/>
      <c r="M452" s="373"/>
      <c r="N452" s="373"/>
      <c r="O452" s="373"/>
      <c r="P452" s="373"/>
      <c r="Q452" s="373"/>
      <c r="R452" s="373"/>
      <c r="S452" s="373"/>
      <c r="T452" s="373"/>
      <c r="U452" s="373"/>
      <c r="V452" s="373"/>
      <c r="W452" s="373"/>
      <c r="X452" s="373"/>
      <c r="Y452" s="373"/>
      <c r="Z452" s="373"/>
      <c r="AA452" s="373"/>
      <c r="AB452" s="373"/>
      <c r="AC452" s="373"/>
      <c r="AD452" s="373"/>
      <c r="AE452" s="373"/>
      <c r="AF452" s="373"/>
      <c r="AG452" s="373"/>
      <c r="AH452" s="373"/>
      <c r="AI452" s="373">
        <v>1</v>
      </c>
      <c r="AJ452" s="373"/>
      <c r="AK452" s="373"/>
      <c r="AL452" s="373"/>
      <c r="AM452" s="374">
        <v>1</v>
      </c>
    </row>
    <row r="453" spans="1:39" s="18" customFormat="1">
      <c r="A453" s="370"/>
      <c r="B453" s="370"/>
      <c r="C453" s="371" t="s">
        <v>487</v>
      </c>
      <c r="D453" s="372"/>
      <c r="E453" s="373"/>
      <c r="F453" s="373"/>
      <c r="G453" s="373"/>
      <c r="H453" s="373"/>
      <c r="I453" s="373"/>
      <c r="J453" s="373"/>
      <c r="K453" s="373"/>
      <c r="L453" s="373"/>
      <c r="M453" s="373"/>
      <c r="N453" s="373"/>
      <c r="O453" s="373"/>
      <c r="P453" s="373"/>
      <c r="Q453" s="373"/>
      <c r="R453" s="373"/>
      <c r="S453" s="373"/>
      <c r="T453" s="373"/>
      <c r="U453" s="373"/>
      <c r="V453" s="373"/>
      <c r="W453" s="373"/>
      <c r="X453" s="373"/>
      <c r="Y453" s="373"/>
      <c r="Z453" s="373"/>
      <c r="AA453" s="373">
        <v>1</v>
      </c>
      <c r="AB453" s="373"/>
      <c r="AC453" s="373"/>
      <c r="AD453" s="373"/>
      <c r="AE453" s="373"/>
      <c r="AF453" s="373"/>
      <c r="AG453" s="373"/>
      <c r="AH453" s="373"/>
      <c r="AI453" s="373"/>
      <c r="AJ453" s="373"/>
      <c r="AK453" s="373"/>
      <c r="AL453" s="373"/>
      <c r="AM453" s="374">
        <v>1</v>
      </c>
    </row>
    <row r="454" spans="1:39" s="18" customFormat="1">
      <c r="A454" s="370"/>
      <c r="B454" s="382" t="s">
        <v>862</v>
      </c>
      <c r="C454" s="383"/>
      <c r="D454" s="384"/>
      <c r="E454" s="385"/>
      <c r="F454" s="385"/>
      <c r="G454" s="385"/>
      <c r="H454" s="385"/>
      <c r="I454" s="385"/>
      <c r="J454" s="385"/>
      <c r="K454" s="385"/>
      <c r="L454" s="385"/>
      <c r="M454" s="385"/>
      <c r="N454" s="385"/>
      <c r="O454" s="385"/>
      <c r="P454" s="385"/>
      <c r="Q454" s="385"/>
      <c r="R454" s="385"/>
      <c r="S454" s="385"/>
      <c r="T454" s="385"/>
      <c r="U454" s="385"/>
      <c r="V454" s="385"/>
      <c r="W454" s="385"/>
      <c r="X454" s="385"/>
      <c r="Y454" s="385"/>
      <c r="Z454" s="385"/>
      <c r="AA454" s="385">
        <v>1</v>
      </c>
      <c r="AB454" s="385"/>
      <c r="AC454" s="385"/>
      <c r="AD454" s="385"/>
      <c r="AE454" s="385">
        <v>1</v>
      </c>
      <c r="AF454" s="385"/>
      <c r="AG454" s="385"/>
      <c r="AH454" s="385"/>
      <c r="AI454" s="385">
        <v>1</v>
      </c>
      <c r="AJ454" s="385"/>
      <c r="AK454" s="385"/>
      <c r="AL454" s="385"/>
      <c r="AM454" s="386">
        <v>3</v>
      </c>
    </row>
    <row r="455" spans="1:39" s="18" customFormat="1">
      <c r="A455" s="370"/>
      <c r="B455" s="366" t="s">
        <v>301</v>
      </c>
      <c r="C455" s="366" t="s">
        <v>542</v>
      </c>
      <c r="D455" s="367"/>
      <c r="E455" s="368"/>
      <c r="F455" s="368"/>
      <c r="G455" s="368"/>
      <c r="H455" s="368"/>
      <c r="I455" s="368"/>
      <c r="J455" s="368"/>
      <c r="K455" s="368"/>
      <c r="L455" s="368"/>
      <c r="M455" s="368"/>
      <c r="N455" s="368"/>
      <c r="O455" s="368"/>
      <c r="P455" s="368"/>
      <c r="Q455" s="368"/>
      <c r="R455" s="368"/>
      <c r="S455" s="368"/>
      <c r="T455" s="368"/>
      <c r="U455" s="368"/>
      <c r="V455" s="368"/>
      <c r="W455" s="368"/>
      <c r="X455" s="368"/>
      <c r="Y455" s="368"/>
      <c r="Z455" s="368"/>
      <c r="AA455" s="368"/>
      <c r="AB455" s="368"/>
      <c r="AC455" s="368"/>
      <c r="AD455" s="368"/>
      <c r="AE455" s="368">
        <v>1</v>
      </c>
      <c r="AF455" s="368"/>
      <c r="AG455" s="368"/>
      <c r="AH455" s="368"/>
      <c r="AI455" s="368"/>
      <c r="AJ455" s="368"/>
      <c r="AK455" s="368"/>
      <c r="AL455" s="368"/>
      <c r="AM455" s="369">
        <v>1</v>
      </c>
    </row>
    <row r="456" spans="1:39" s="18" customFormat="1">
      <c r="A456" s="370"/>
      <c r="B456" s="370"/>
      <c r="C456" s="371" t="s">
        <v>301</v>
      </c>
      <c r="D456" s="372"/>
      <c r="E456" s="373"/>
      <c r="F456" s="373"/>
      <c r="G456" s="373">
        <v>1</v>
      </c>
      <c r="H456" s="373"/>
      <c r="I456" s="373"/>
      <c r="J456" s="373"/>
      <c r="K456" s="373"/>
      <c r="L456" s="373"/>
      <c r="M456" s="373"/>
      <c r="N456" s="373"/>
      <c r="O456" s="373"/>
      <c r="P456" s="373"/>
      <c r="Q456" s="373"/>
      <c r="R456" s="373"/>
      <c r="S456" s="373"/>
      <c r="T456" s="373"/>
      <c r="U456" s="373"/>
      <c r="V456" s="373"/>
      <c r="W456" s="373"/>
      <c r="X456" s="373"/>
      <c r="Y456" s="373"/>
      <c r="Z456" s="373"/>
      <c r="AA456" s="373"/>
      <c r="AB456" s="373"/>
      <c r="AC456" s="373"/>
      <c r="AD456" s="373"/>
      <c r="AE456" s="373"/>
      <c r="AF456" s="373"/>
      <c r="AG456" s="373"/>
      <c r="AH456" s="373"/>
      <c r="AI456" s="373"/>
      <c r="AJ456" s="373"/>
      <c r="AK456" s="373"/>
      <c r="AL456" s="373"/>
      <c r="AM456" s="374">
        <v>1</v>
      </c>
    </row>
    <row r="457" spans="1:39" s="18" customFormat="1">
      <c r="A457" s="370"/>
      <c r="B457" s="382" t="s">
        <v>863</v>
      </c>
      <c r="C457" s="383"/>
      <c r="D457" s="384"/>
      <c r="E457" s="385"/>
      <c r="F457" s="385"/>
      <c r="G457" s="385">
        <v>1</v>
      </c>
      <c r="H457" s="385"/>
      <c r="I457" s="385"/>
      <c r="J457" s="385"/>
      <c r="K457" s="385"/>
      <c r="L457" s="385"/>
      <c r="M457" s="385"/>
      <c r="N457" s="385"/>
      <c r="O457" s="385"/>
      <c r="P457" s="385"/>
      <c r="Q457" s="385"/>
      <c r="R457" s="385"/>
      <c r="S457" s="385"/>
      <c r="T457" s="385"/>
      <c r="U457" s="385"/>
      <c r="V457" s="385"/>
      <c r="W457" s="385"/>
      <c r="X457" s="385"/>
      <c r="Y457" s="385"/>
      <c r="Z457" s="385"/>
      <c r="AA457" s="385"/>
      <c r="AB457" s="385"/>
      <c r="AC457" s="385"/>
      <c r="AD457" s="385"/>
      <c r="AE457" s="385">
        <v>1</v>
      </c>
      <c r="AF457" s="385"/>
      <c r="AG457" s="385"/>
      <c r="AH457" s="385"/>
      <c r="AI457" s="385"/>
      <c r="AJ457" s="385"/>
      <c r="AK457" s="385"/>
      <c r="AL457" s="385"/>
      <c r="AM457" s="386">
        <v>2</v>
      </c>
    </row>
    <row r="458" spans="1:39" s="18" customFormat="1">
      <c r="A458" s="370"/>
      <c r="B458" s="366" t="s">
        <v>186</v>
      </c>
      <c r="C458" s="366" t="s">
        <v>519</v>
      </c>
      <c r="D458" s="367"/>
      <c r="E458" s="368"/>
      <c r="F458" s="368"/>
      <c r="G458" s="368"/>
      <c r="H458" s="368"/>
      <c r="I458" s="368"/>
      <c r="J458" s="368"/>
      <c r="K458" s="368"/>
      <c r="L458" s="368"/>
      <c r="M458" s="368"/>
      <c r="N458" s="368"/>
      <c r="O458" s="368"/>
      <c r="P458" s="368"/>
      <c r="Q458" s="368"/>
      <c r="R458" s="368"/>
      <c r="S458" s="368"/>
      <c r="T458" s="368"/>
      <c r="U458" s="368"/>
      <c r="V458" s="368"/>
      <c r="W458" s="368"/>
      <c r="X458" s="368"/>
      <c r="Y458" s="368"/>
      <c r="Z458" s="368"/>
      <c r="AA458" s="368">
        <v>1</v>
      </c>
      <c r="AB458" s="368"/>
      <c r="AC458" s="368"/>
      <c r="AD458" s="368"/>
      <c r="AE458" s="368"/>
      <c r="AF458" s="368"/>
      <c r="AG458" s="368"/>
      <c r="AH458" s="368"/>
      <c r="AI458" s="368"/>
      <c r="AJ458" s="368"/>
      <c r="AK458" s="368"/>
      <c r="AL458" s="368"/>
      <c r="AM458" s="369">
        <v>1</v>
      </c>
    </row>
    <row r="459" spans="1:39" s="18" customFormat="1">
      <c r="A459" s="370"/>
      <c r="B459" s="382" t="s">
        <v>864</v>
      </c>
      <c r="C459" s="383"/>
      <c r="D459" s="384"/>
      <c r="E459" s="385"/>
      <c r="F459" s="385"/>
      <c r="G459" s="385"/>
      <c r="H459" s="385"/>
      <c r="I459" s="385"/>
      <c r="J459" s="385"/>
      <c r="K459" s="385"/>
      <c r="L459" s="385"/>
      <c r="M459" s="385"/>
      <c r="N459" s="385"/>
      <c r="O459" s="385"/>
      <c r="P459" s="385"/>
      <c r="Q459" s="385"/>
      <c r="R459" s="385"/>
      <c r="S459" s="385"/>
      <c r="T459" s="385"/>
      <c r="U459" s="385"/>
      <c r="V459" s="385"/>
      <c r="W459" s="385"/>
      <c r="X459" s="385"/>
      <c r="Y459" s="385"/>
      <c r="Z459" s="385"/>
      <c r="AA459" s="385">
        <v>1</v>
      </c>
      <c r="AB459" s="385"/>
      <c r="AC459" s="385"/>
      <c r="AD459" s="385"/>
      <c r="AE459" s="385"/>
      <c r="AF459" s="385"/>
      <c r="AG459" s="385"/>
      <c r="AH459" s="385"/>
      <c r="AI459" s="385"/>
      <c r="AJ459" s="385"/>
      <c r="AK459" s="385"/>
      <c r="AL459" s="385"/>
      <c r="AM459" s="386">
        <v>1</v>
      </c>
    </row>
    <row r="460" spans="1:39" s="18" customFormat="1">
      <c r="A460" s="370"/>
      <c r="B460" s="366" t="s">
        <v>222</v>
      </c>
      <c r="C460" s="366" t="s">
        <v>526</v>
      </c>
      <c r="D460" s="367"/>
      <c r="E460" s="368"/>
      <c r="F460" s="368"/>
      <c r="G460" s="368"/>
      <c r="H460" s="368"/>
      <c r="I460" s="368"/>
      <c r="J460" s="368"/>
      <c r="K460" s="368"/>
      <c r="L460" s="368"/>
      <c r="M460" s="368"/>
      <c r="N460" s="368"/>
      <c r="O460" s="368"/>
      <c r="P460" s="368"/>
      <c r="Q460" s="368"/>
      <c r="R460" s="368"/>
      <c r="S460" s="368"/>
      <c r="T460" s="368"/>
      <c r="U460" s="368"/>
      <c r="V460" s="368"/>
      <c r="W460" s="368"/>
      <c r="X460" s="368"/>
      <c r="Y460" s="368"/>
      <c r="Z460" s="368"/>
      <c r="AA460" s="368"/>
      <c r="AB460" s="368"/>
      <c r="AC460" s="368"/>
      <c r="AD460" s="368">
        <v>1</v>
      </c>
      <c r="AE460" s="368"/>
      <c r="AF460" s="368"/>
      <c r="AG460" s="368"/>
      <c r="AH460" s="368"/>
      <c r="AI460" s="368"/>
      <c r="AJ460" s="368"/>
      <c r="AK460" s="368"/>
      <c r="AL460" s="368"/>
      <c r="AM460" s="369">
        <v>1</v>
      </c>
    </row>
    <row r="461" spans="1:39" s="18" customFormat="1">
      <c r="A461" s="370"/>
      <c r="B461" s="382" t="s">
        <v>865</v>
      </c>
      <c r="C461" s="383"/>
      <c r="D461" s="384"/>
      <c r="E461" s="385"/>
      <c r="F461" s="385"/>
      <c r="G461" s="385"/>
      <c r="H461" s="385"/>
      <c r="I461" s="385"/>
      <c r="J461" s="385"/>
      <c r="K461" s="385"/>
      <c r="L461" s="385"/>
      <c r="M461" s="385"/>
      <c r="N461" s="385"/>
      <c r="O461" s="385"/>
      <c r="P461" s="385"/>
      <c r="Q461" s="385"/>
      <c r="R461" s="385"/>
      <c r="S461" s="385"/>
      <c r="T461" s="385"/>
      <c r="U461" s="385"/>
      <c r="V461" s="385"/>
      <c r="W461" s="385"/>
      <c r="X461" s="385"/>
      <c r="Y461" s="385"/>
      <c r="Z461" s="385"/>
      <c r="AA461" s="385"/>
      <c r="AB461" s="385"/>
      <c r="AC461" s="385"/>
      <c r="AD461" s="385">
        <v>1</v>
      </c>
      <c r="AE461" s="385"/>
      <c r="AF461" s="385"/>
      <c r="AG461" s="385"/>
      <c r="AH461" s="385"/>
      <c r="AI461" s="385"/>
      <c r="AJ461" s="385"/>
      <c r="AK461" s="385"/>
      <c r="AL461" s="385"/>
      <c r="AM461" s="386">
        <v>1</v>
      </c>
    </row>
    <row r="462" spans="1:39" s="18" customFormat="1">
      <c r="A462" s="370"/>
      <c r="B462" s="366" t="s">
        <v>302</v>
      </c>
      <c r="C462" s="366" t="s">
        <v>477</v>
      </c>
      <c r="D462" s="367"/>
      <c r="E462" s="368"/>
      <c r="F462" s="368"/>
      <c r="G462" s="368"/>
      <c r="H462" s="368"/>
      <c r="I462" s="368"/>
      <c r="J462" s="368"/>
      <c r="K462" s="368"/>
      <c r="L462" s="368"/>
      <c r="M462" s="368"/>
      <c r="N462" s="368"/>
      <c r="O462" s="368"/>
      <c r="P462" s="368"/>
      <c r="Q462" s="368"/>
      <c r="R462" s="368"/>
      <c r="S462" s="368"/>
      <c r="T462" s="368"/>
      <c r="U462" s="368"/>
      <c r="V462" s="368"/>
      <c r="W462" s="368"/>
      <c r="X462" s="368"/>
      <c r="Y462" s="368">
        <v>1</v>
      </c>
      <c r="Z462" s="368"/>
      <c r="AA462" s="368"/>
      <c r="AB462" s="368"/>
      <c r="AC462" s="368"/>
      <c r="AD462" s="368"/>
      <c r="AE462" s="368"/>
      <c r="AF462" s="368"/>
      <c r="AG462" s="368"/>
      <c r="AH462" s="368"/>
      <c r="AI462" s="368"/>
      <c r="AJ462" s="368"/>
      <c r="AK462" s="368"/>
      <c r="AL462" s="368"/>
      <c r="AM462" s="369">
        <v>1</v>
      </c>
    </row>
    <row r="463" spans="1:39" s="18" customFormat="1">
      <c r="A463" s="370"/>
      <c r="B463" s="382" t="s">
        <v>866</v>
      </c>
      <c r="C463" s="383"/>
      <c r="D463" s="384"/>
      <c r="E463" s="385"/>
      <c r="F463" s="385"/>
      <c r="G463" s="385"/>
      <c r="H463" s="385"/>
      <c r="I463" s="385"/>
      <c r="J463" s="385"/>
      <c r="K463" s="385"/>
      <c r="L463" s="385"/>
      <c r="M463" s="385"/>
      <c r="N463" s="385"/>
      <c r="O463" s="385"/>
      <c r="P463" s="385"/>
      <c r="Q463" s="385"/>
      <c r="R463" s="385"/>
      <c r="S463" s="385"/>
      <c r="T463" s="385"/>
      <c r="U463" s="385"/>
      <c r="V463" s="385"/>
      <c r="W463" s="385"/>
      <c r="X463" s="385"/>
      <c r="Y463" s="385">
        <v>1</v>
      </c>
      <c r="Z463" s="385"/>
      <c r="AA463" s="385"/>
      <c r="AB463" s="385"/>
      <c r="AC463" s="385"/>
      <c r="AD463" s="385"/>
      <c r="AE463" s="385"/>
      <c r="AF463" s="385"/>
      <c r="AG463" s="385"/>
      <c r="AH463" s="385"/>
      <c r="AI463" s="385"/>
      <c r="AJ463" s="385"/>
      <c r="AK463" s="385"/>
      <c r="AL463" s="385"/>
      <c r="AM463" s="386">
        <v>1</v>
      </c>
    </row>
    <row r="464" spans="1:39" s="18" customFormat="1">
      <c r="A464" s="370"/>
      <c r="B464" s="366" t="s">
        <v>298</v>
      </c>
      <c r="C464" s="366" t="s">
        <v>553</v>
      </c>
      <c r="D464" s="367"/>
      <c r="E464" s="368"/>
      <c r="F464" s="368"/>
      <c r="G464" s="368"/>
      <c r="H464" s="368"/>
      <c r="I464" s="368"/>
      <c r="J464" s="368"/>
      <c r="K464" s="368">
        <v>1</v>
      </c>
      <c r="L464" s="368"/>
      <c r="M464" s="368"/>
      <c r="N464" s="368"/>
      <c r="O464" s="368"/>
      <c r="P464" s="368"/>
      <c r="Q464" s="368"/>
      <c r="R464" s="368"/>
      <c r="S464" s="368"/>
      <c r="T464" s="368"/>
      <c r="U464" s="368"/>
      <c r="V464" s="368"/>
      <c r="W464" s="368"/>
      <c r="X464" s="368"/>
      <c r="Y464" s="368"/>
      <c r="Z464" s="368"/>
      <c r="AA464" s="368"/>
      <c r="AB464" s="368"/>
      <c r="AC464" s="368"/>
      <c r="AD464" s="368"/>
      <c r="AE464" s="368"/>
      <c r="AF464" s="368"/>
      <c r="AG464" s="368"/>
      <c r="AH464" s="368"/>
      <c r="AI464" s="368"/>
      <c r="AJ464" s="368"/>
      <c r="AK464" s="368"/>
      <c r="AL464" s="368"/>
      <c r="AM464" s="369">
        <v>1</v>
      </c>
    </row>
    <row r="465" spans="1:39" s="18" customFormat="1">
      <c r="A465" s="370"/>
      <c r="B465" s="382" t="s">
        <v>867</v>
      </c>
      <c r="C465" s="383"/>
      <c r="D465" s="384"/>
      <c r="E465" s="385"/>
      <c r="F465" s="385"/>
      <c r="G465" s="385"/>
      <c r="H465" s="385"/>
      <c r="I465" s="385"/>
      <c r="J465" s="385"/>
      <c r="K465" s="385">
        <v>1</v>
      </c>
      <c r="L465" s="385"/>
      <c r="M465" s="385"/>
      <c r="N465" s="385"/>
      <c r="O465" s="385"/>
      <c r="P465" s="385"/>
      <c r="Q465" s="385"/>
      <c r="R465" s="385"/>
      <c r="S465" s="385"/>
      <c r="T465" s="385"/>
      <c r="U465" s="385"/>
      <c r="V465" s="385"/>
      <c r="W465" s="385"/>
      <c r="X465" s="385"/>
      <c r="Y465" s="385"/>
      <c r="Z465" s="385"/>
      <c r="AA465" s="385"/>
      <c r="AB465" s="385"/>
      <c r="AC465" s="385"/>
      <c r="AD465" s="385"/>
      <c r="AE465" s="385"/>
      <c r="AF465" s="385"/>
      <c r="AG465" s="385"/>
      <c r="AH465" s="385"/>
      <c r="AI465" s="385"/>
      <c r="AJ465" s="385"/>
      <c r="AK465" s="385"/>
      <c r="AL465" s="385"/>
      <c r="AM465" s="386">
        <v>1</v>
      </c>
    </row>
    <row r="466" spans="1:39" s="18" customFormat="1">
      <c r="A466" s="387" t="s">
        <v>862</v>
      </c>
      <c r="B466" s="388"/>
      <c r="C466" s="388"/>
      <c r="D466" s="389"/>
      <c r="E466" s="390"/>
      <c r="F466" s="390"/>
      <c r="G466" s="390">
        <v>1</v>
      </c>
      <c r="H466" s="390"/>
      <c r="I466" s="390"/>
      <c r="J466" s="390"/>
      <c r="K466" s="390">
        <v>1</v>
      </c>
      <c r="L466" s="390"/>
      <c r="M466" s="390"/>
      <c r="N466" s="390"/>
      <c r="O466" s="390"/>
      <c r="P466" s="390"/>
      <c r="Q466" s="390"/>
      <c r="R466" s="390"/>
      <c r="S466" s="390"/>
      <c r="T466" s="390"/>
      <c r="U466" s="390">
        <v>1</v>
      </c>
      <c r="V466" s="390"/>
      <c r="W466" s="390"/>
      <c r="X466" s="390"/>
      <c r="Y466" s="390">
        <v>1</v>
      </c>
      <c r="Z466" s="390"/>
      <c r="AA466" s="390">
        <v>2</v>
      </c>
      <c r="AB466" s="390"/>
      <c r="AC466" s="390">
        <v>1</v>
      </c>
      <c r="AD466" s="390">
        <v>1</v>
      </c>
      <c r="AE466" s="390">
        <v>4</v>
      </c>
      <c r="AF466" s="390"/>
      <c r="AG466" s="390"/>
      <c r="AH466" s="390"/>
      <c r="AI466" s="390">
        <v>1</v>
      </c>
      <c r="AJ466" s="390"/>
      <c r="AK466" s="390"/>
      <c r="AL466" s="390"/>
      <c r="AM466" s="391">
        <v>13</v>
      </c>
    </row>
    <row r="467" spans="1:39" s="18" customFormat="1">
      <c r="A467" s="375" t="s">
        <v>349</v>
      </c>
      <c r="B467" s="376"/>
      <c r="C467" s="376"/>
      <c r="D467" s="363">
        <v>3</v>
      </c>
      <c r="E467" s="364">
        <v>7</v>
      </c>
      <c r="F467" s="364">
        <v>14</v>
      </c>
      <c r="G467" s="364">
        <v>12</v>
      </c>
      <c r="H467" s="364">
        <v>12</v>
      </c>
      <c r="I467" s="364">
        <v>11</v>
      </c>
      <c r="J467" s="364">
        <v>11</v>
      </c>
      <c r="K467" s="364">
        <v>16</v>
      </c>
      <c r="L467" s="364">
        <v>10</v>
      </c>
      <c r="M467" s="364">
        <v>11</v>
      </c>
      <c r="N467" s="364">
        <v>14</v>
      </c>
      <c r="O467" s="364">
        <v>17</v>
      </c>
      <c r="P467" s="364">
        <v>14</v>
      </c>
      <c r="Q467" s="364">
        <v>11</v>
      </c>
      <c r="R467" s="364">
        <v>15</v>
      </c>
      <c r="S467" s="364">
        <v>16</v>
      </c>
      <c r="T467" s="364">
        <v>22</v>
      </c>
      <c r="U467" s="364">
        <v>12</v>
      </c>
      <c r="V467" s="364">
        <v>5</v>
      </c>
      <c r="W467" s="364">
        <v>10</v>
      </c>
      <c r="X467" s="364">
        <v>3</v>
      </c>
      <c r="Y467" s="364">
        <v>3</v>
      </c>
      <c r="Z467" s="364">
        <v>4</v>
      </c>
      <c r="AA467" s="364">
        <v>14</v>
      </c>
      <c r="AB467" s="364">
        <v>25</v>
      </c>
      <c r="AC467" s="364">
        <v>35</v>
      </c>
      <c r="AD467" s="364">
        <v>21</v>
      </c>
      <c r="AE467" s="364">
        <v>35</v>
      </c>
      <c r="AF467" s="364">
        <v>18</v>
      </c>
      <c r="AG467" s="364">
        <v>28</v>
      </c>
      <c r="AH467" s="364">
        <v>25</v>
      </c>
      <c r="AI467" s="364">
        <v>46</v>
      </c>
      <c r="AJ467" s="364">
        <v>33</v>
      </c>
      <c r="AK467" s="364">
        <v>27</v>
      </c>
      <c r="AL467" s="364">
        <v>17</v>
      </c>
      <c r="AM467" s="365">
        <v>577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35" customWidth="1"/>
    <col min="2" max="2" width="18.59765625" style="293" customWidth="1"/>
    <col min="3" max="3" width="5.09765625" style="21" customWidth="1"/>
    <col min="4" max="5" width="4.8984375" style="21" customWidth="1"/>
    <col min="6" max="6" width="5" style="21" customWidth="1"/>
    <col min="7" max="8" width="5.09765625" style="21" customWidth="1"/>
    <col min="9" max="9" width="4.69921875" style="21" customWidth="1"/>
    <col min="10" max="10" width="5" style="21" customWidth="1"/>
    <col min="11" max="13" width="5.296875" style="21" customWidth="1"/>
    <col min="14" max="14" width="5" style="21" customWidth="1"/>
    <col min="15" max="15" width="6.59765625" style="175" customWidth="1"/>
    <col min="16" max="16" width="18.09765625" style="176" customWidth="1"/>
    <col min="17" max="18" width="9.09765625" style="21"/>
    <col min="19" max="19" width="9.296875" style="21" bestFit="1" customWidth="1"/>
    <col min="20" max="16384" width="9.09765625" style="21"/>
  </cols>
  <sheetData>
    <row r="1" spans="1:19">
      <c r="B1" s="236" t="s">
        <v>385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9">
      <c r="A2" s="237"/>
      <c r="B2" s="238" t="s">
        <v>721</v>
      </c>
      <c r="C2" s="237"/>
      <c r="D2" s="237"/>
      <c r="E2" s="237"/>
      <c r="F2" s="237"/>
      <c r="G2" s="237"/>
      <c r="H2" s="237"/>
    </row>
    <row r="3" spans="1:19">
      <c r="A3" s="239" t="s">
        <v>9</v>
      </c>
      <c r="B3" s="240" t="s">
        <v>72</v>
      </c>
      <c r="C3" s="239" t="s">
        <v>65</v>
      </c>
      <c r="D3" s="239" t="s">
        <v>66</v>
      </c>
      <c r="E3" s="239" t="s">
        <v>47</v>
      </c>
      <c r="F3" s="239" t="s">
        <v>48</v>
      </c>
      <c r="G3" s="239" t="s">
        <v>49</v>
      </c>
      <c r="H3" s="239" t="s">
        <v>50</v>
      </c>
      <c r="I3" s="239" t="s">
        <v>51</v>
      </c>
      <c r="J3" s="239" t="s">
        <v>52</v>
      </c>
      <c r="K3" s="239" t="s">
        <v>53</v>
      </c>
      <c r="L3" s="239" t="s">
        <v>54</v>
      </c>
      <c r="M3" s="239" t="s">
        <v>55</v>
      </c>
      <c r="N3" s="239" t="s">
        <v>56</v>
      </c>
      <c r="O3" s="239" t="s">
        <v>41</v>
      </c>
      <c r="P3" s="241" t="s">
        <v>333</v>
      </c>
    </row>
    <row r="4" spans="1:19">
      <c r="A4" s="242"/>
      <c r="B4" s="24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4" t="s">
        <v>1</v>
      </c>
    </row>
    <row r="5" spans="1:19">
      <c r="A5" s="245" t="s">
        <v>73</v>
      </c>
      <c r="B5" s="246" t="s">
        <v>152</v>
      </c>
      <c r="C5" s="247">
        <v>4</v>
      </c>
      <c r="D5" s="247">
        <v>14</v>
      </c>
      <c r="E5" s="247">
        <v>17</v>
      </c>
      <c r="F5" s="247">
        <v>21</v>
      </c>
      <c r="G5" s="247">
        <v>44</v>
      </c>
      <c r="H5" s="247">
        <v>213</v>
      </c>
      <c r="I5" s="247">
        <v>255</v>
      </c>
      <c r="J5" s="247">
        <v>158</v>
      </c>
      <c r="K5" s="247">
        <v>117</v>
      </c>
      <c r="L5" s="247">
        <v>70</v>
      </c>
      <c r="M5" s="247">
        <v>23</v>
      </c>
      <c r="N5" s="247">
        <v>12</v>
      </c>
      <c r="O5" s="248">
        <v>948</v>
      </c>
      <c r="S5" s="249"/>
    </row>
    <row r="6" spans="1:19">
      <c r="A6" s="245"/>
      <c r="B6" s="246" t="s">
        <v>188</v>
      </c>
      <c r="C6" s="247">
        <v>13</v>
      </c>
      <c r="D6" s="247">
        <v>11</v>
      </c>
      <c r="E6" s="247">
        <v>15</v>
      </c>
      <c r="F6" s="247">
        <v>35</v>
      </c>
      <c r="G6" s="247">
        <v>32</v>
      </c>
      <c r="H6" s="247">
        <v>30</v>
      </c>
      <c r="I6" s="247">
        <v>60</v>
      </c>
      <c r="J6" s="247">
        <v>46</v>
      </c>
      <c r="K6" s="247">
        <v>23</v>
      </c>
      <c r="L6" s="247">
        <v>16</v>
      </c>
      <c r="M6" s="247">
        <v>5</v>
      </c>
      <c r="N6" s="247">
        <v>0</v>
      </c>
      <c r="O6" s="248">
        <v>286</v>
      </c>
    </row>
    <row r="7" spans="1:19">
      <c r="A7" s="245"/>
      <c r="B7" s="246" t="s">
        <v>328</v>
      </c>
      <c r="C7" s="247">
        <v>1</v>
      </c>
      <c r="D7" s="247">
        <v>2</v>
      </c>
      <c r="E7" s="247">
        <v>0</v>
      </c>
      <c r="F7" s="247">
        <v>1</v>
      </c>
      <c r="G7" s="247">
        <v>1</v>
      </c>
      <c r="H7" s="247">
        <v>7</v>
      </c>
      <c r="I7" s="247">
        <v>4</v>
      </c>
      <c r="J7" s="247">
        <v>2</v>
      </c>
      <c r="K7" s="247">
        <v>4</v>
      </c>
      <c r="L7" s="247">
        <v>3</v>
      </c>
      <c r="M7" s="247">
        <v>1</v>
      </c>
      <c r="N7" s="247">
        <v>4</v>
      </c>
      <c r="O7" s="248">
        <v>30</v>
      </c>
    </row>
    <row r="8" spans="1:19">
      <c r="A8" s="245"/>
      <c r="B8" s="246" t="s">
        <v>329</v>
      </c>
      <c r="C8" s="247">
        <v>1</v>
      </c>
      <c r="D8" s="247">
        <v>1</v>
      </c>
      <c r="E8" s="247">
        <v>0</v>
      </c>
      <c r="F8" s="247">
        <v>2</v>
      </c>
      <c r="G8" s="247">
        <v>4</v>
      </c>
      <c r="H8" s="247">
        <v>28</v>
      </c>
      <c r="I8" s="247">
        <v>16</v>
      </c>
      <c r="J8" s="247">
        <v>21</v>
      </c>
      <c r="K8" s="247">
        <v>9</v>
      </c>
      <c r="L8" s="247">
        <v>10</v>
      </c>
      <c r="M8" s="247">
        <v>5</v>
      </c>
      <c r="N8" s="247">
        <v>3</v>
      </c>
      <c r="O8" s="248">
        <v>100</v>
      </c>
    </row>
    <row r="9" spans="1:19">
      <c r="A9" s="245"/>
      <c r="B9" s="246" t="s">
        <v>332</v>
      </c>
      <c r="C9" s="247">
        <v>1</v>
      </c>
      <c r="D9" s="247">
        <v>0</v>
      </c>
      <c r="E9" s="247">
        <v>2</v>
      </c>
      <c r="F9" s="247">
        <v>6</v>
      </c>
      <c r="G9" s="247">
        <v>3</v>
      </c>
      <c r="H9" s="247">
        <v>18</v>
      </c>
      <c r="I9" s="247">
        <v>29</v>
      </c>
      <c r="J9" s="247">
        <v>35</v>
      </c>
      <c r="K9" s="247">
        <v>23</v>
      </c>
      <c r="L9" s="247">
        <v>15</v>
      </c>
      <c r="M9" s="247">
        <v>2</v>
      </c>
      <c r="N9" s="247">
        <v>2</v>
      </c>
      <c r="O9" s="248">
        <f t="shared" ref="O9:O12" si="0">SUM(C9:N9)</f>
        <v>136</v>
      </c>
    </row>
    <row r="10" spans="1:19">
      <c r="A10" s="250"/>
      <c r="B10" s="251" t="s">
        <v>386</v>
      </c>
      <c r="C10" s="252">
        <f>MEDIAN(C5:C9)</f>
        <v>1</v>
      </c>
      <c r="D10" s="252">
        <f t="shared" ref="D10:N10" si="1">MEDIAN(D5:D9)</f>
        <v>2</v>
      </c>
      <c r="E10" s="252">
        <f t="shared" si="1"/>
        <v>2</v>
      </c>
      <c r="F10" s="252">
        <f t="shared" si="1"/>
        <v>6</v>
      </c>
      <c r="G10" s="252">
        <f t="shared" si="1"/>
        <v>4</v>
      </c>
      <c r="H10" s="252">
        <f t="shared" si="1"/>
        <v>28</v>
      </c>
      <c r="I10" s="252">
        <f t="shared" si="1"/>
        <v>29</v>
      </c>
      <c r="J10" s="252">
        <f t="shared" si="1"/>
        <v>35</v>
      </c>
      <c r="K10" s="252">
        <f t="shared" si="1"/>
        <v>23</v>
      </c>
      <c r="L10" s="252">
        <f t="shared" si="1"/>
        <v>15</v>
      </c>
      <c r="M10" s="252">
        <f t="shared" si="1"/>
        <v>5</v>
      </c>
      <c r="N10" s="252">
        <f t="shared" si="1"/>
        <v>3</v>
      </c>
      <c r="O10" s="252">
        <f t="shared" si="0"/>
        <v>153</v>
      </c>
    </row>
    <row r="11" spans="1:19">
      <c r="A11" s="245"/>
      <c r="B11" s="253" t="s">
        <v>74</v>
      </c>
      <c r="C11" s="174">
        <f>C10*P11/O10</f>
        <v>0.8</v>
      </c>
      <c r="D11" s="174">
        <f>D10*P11/O10</f>
        <v>1.6</v>
      </c>
      <c r="E11" s="174">
        <f>E10*P11/O10</f>
        <v>1.6</v>
      </c>
      <c r="F11" s="174">
        <f>F10*P11/O10</f>
        <v>4.8000000000000007</v>
      </c>
      <c r="G11" s="174">
        <f>G10*P11/O10</f>
        <v>3.2</v>
      </c>
      <c r="H11" s="174">
        <f>H10*P11/O10</f>
        <v>22.400000000000002</v>
      </c>
      <c r="I11" s="174">
        <f>I10*P11/O10</f>
        <v>23.200000000000003</v>
      </c>
      <c r="J11" s="174">
        <f>J10*P11/O10</f>
        <v>28</v>
      </c>
      <c r="K11" s="174">
        <f>K10*P11/O10</f>
        <v>18.400000000000002</v>
      </c>
      <c r="L11" s="174">
        <f>L10*P11/O10</f>
        <v>12</v>
      </c>
      <c r="M11" s="174">
        <f>M10*P11/O10</f>
        <v>4</v>
      </c>
      <c r="N11" s="174">
        <f>N10*P11/O10</f>
        <v>2.4000000000000004</v>
      </c>
      <c r="O11" s="127">
        <f t="shared" si="0"/>
        <v>122.40000000000002</v>
      </c>
      <c r="P11" s="254">
        <f>O10*80/100</f>
        <v>122.4</v>
      </c>
    </row>
    <row r="12" spans="1:19">
      <c r="A12" s="245"/>
      <c r="B12" s="255" t="s">
        <v>382</v>
      </c>
      <c r="C12" s="256">
        <f>รายเดือน67!B5</f>
        <v>5</v>
      </c>
      <c r="D12" s="256">
        <f>รายเดือน67!C5</f>
        <v>3</v>
      </c>
      <c r="E12" s="256">
        <f>รายเดือน67!D5</f>
        <v>1</v>
      </c>
      <c r="F12" s="256">
        <f>รายเดือน67!E5</f>
        <v>6</v>
      </c>
      <c r="G12" s="256">
        <f>รายเดือน67!F5</f>
        <v>2</v>
      </c>
      <c r="H12" s="256">
        <f>รายเดือน67!G5</f>
        <v>7</v>
      </c>
      <c r="I12" s="256">
        <f>รายเดือน67!H5</f>
        <v>21</v>
      </c>
      <c r="J12" s="256">
        <f>รายเดือน67!I5</f>
        <v>27</v>
      </c>
      <c r="K12" s="256">
        <f>รายเดือน67!J5</f>
        <v>0</v>
      </c>
      <c r="L12" s="256">
        <f>รายเดือน67!K5</f>
        <v>0</v>
      </c>
      <c r="M12" s="256">
        <f>รายเดือน67!L5</f>
        <v>0</v>
      </c>
      <c r="N12" s="256">
        <f>รายเดือน67!M5</f>
        <v>0</v>
      </c>
      <c r="O12" s="257">
        <f t="shared" si="0"/>
        <v>72</v>
      </c>
      <c r="P12" s="258"/>
    </row>
    <row r="13" spans="1:19">
      <c r="A13" s="245"/>
      <c r="B13" s="259" t="s">
        <v>387</v>
      </c>
      <c r="C13" s="260">
        <f>C12</f>
        <v>5</v>
      </c>
      <c r="D13" s="260">
        <f>C12+D12</f>
        <v>8</v>
      </c>
      <c r="E13" s="260">
        <f>C12+D12+E12</f>
        <v>9</v>
      </c>
      <c r="F13" s="260">
        <f>C12+D12+E12+F12</f>
        <v>15</v>
      </c>
      <c r="G13" s="260">
        <f>C12+D12+E12+F12+G12</f>
        <v>17</v>
      </c>
      <c r="H13" s="260">
        <f>C12+D12+E12+F12+G12+H12</f>
        <v>24</v>
      </c>
      <c r="I13" s="260">
        <f>C12+D12+E12+F12+G12+H12+I12</f>
        <v>45</v>
      </c>
      <c r="J13" s="260">
        <f>C12+D12+E12+F12+G12+H12+I12+J12</f>
        <v>72</v>
      </c>
      <c r="K13" s="260">
        <f>C12+D12+E12+F12+G12+H12+I12+J12+K12</f>
        <v>72</v>
      </c>
      <c r="L13" s="260">
        <f>C12+D12+E12+F12+G12+H12+I12+J12+K12+L12</f>
        <v>72</v>
      </c>
      <c r="M13" s="260">
        <f>C12+D12+E12+F12+G12+H12+I12+J12+K12+L12+M12</f>
        <v>72</v>
      </c>
      <c r="N13" s="260">
        <f>C12+D12+E12+F12+G12+H12+I12+J12+K12+L12+M12+N12</f>
        <v>72</v>
      </c>
      <c r="O13" s="261"/>
      <c r="P13" s="258"/>
    </row>
    <row r="14" spans="1:19">
      <c r="A14" s="262"/>
      <c r="B14" s="263" t="s">
        <v>72</v>
      </c>
      <c r="C14" s="264" t="s">
        <v>65</v>
      </c>
      <c r="D14" s="264" t="s">
        <v>66</v>
      </c>
      <c r="E14" s="264" t="s">
        <v>47</v>
      </c>
      <c r="F14" s="264" t="s">
        <v>48</v>
      </c>
      <c r="G14" s="264" t="s">
        <v>49</v>
      </c>
      <c r="H14" s="264" t="s">
        <v>50</v>
      </c>
      <c r="I14" s="264" t="s">
        <v>51</v>
      </c>
      <c r="J14" s="264" t="s">
        <v>52</v>
      </c>
      <c r="K14" s="264" t="s">
        <v>53</v>
      </c>
      <c r="L14" s="264" t="s">
        <v>54</v>
      </c>
      <c r="M14" s="264" t="s">
        <v>55</v>
      </c>
      <c r="N14" s="264" t="s">
        <v>56</v>
      </c>
      <c r="O14" s="261" t="s">
        <v>41</v>
      </c>
      <c r="P14" s="258"/>
    </row>
    <row r="15" spans="1:19">
      <c r="A15" s="245" t="s">
        <v>75</v>
      </c>
      <c r="B15" s="246" t="s">
        <v>152</v>
      </c>
      <c r="C15" s="265">
        <v>2</v>
      </c>
      <c r="D15" s="265">
        <v>2</v>
      </c>
      <c r="E15" s="265">
        <v>1</v>
      </c>
      <c r="F15" s="265">
        <v>3</v>
      </c>
      <c r="G15" s="265">
        <v>5</v>
      </c>
      <c r="H15" s="265">
        <v>17</v>
      </c>
      <c r="I15" s="265">
        <v>39</v>
      </c>
      <c r="J15" s="265">
        <v>31</v>
      </c>
      <c r="K15" s="265">
        <v>19</v>
      </c>
      <c r="L15" s="265">
        <v>10</v>
      </c>
      <c r="M15" s="265">
        <v>3</v>
      </c>
      <c r="N15" s="265">
        <v>1</v>
      </c>
      <c r="O15" s="248">
        <v>133</v>
      </c>
    </row>
    <row r="16" spans="1:19" ht="21.75" customHeight="1">
      <c r="A16" s="245" t="s">
        <v>21</v>
      </c>
      <c r="B16" s="246" t="s">
        <v>188</v>
      </c>
      <c r="C16" s="265">
        <v>4</v>
      </c>
      <c r="D16" s="265">
        <v>2</v>
      </c>
      <c r="E16" s="265">
        <v>3</v>
      </c>
      <c r="F16" s="265">
        <v>3</v>
      </c>
      <c r="G16" s="265">
        <v>3</v>
      </c>
      <c r="H16" s="265">
        <v>4</v>
      </c>
      <c r="I16" s="265">
        <v>17</v>
      </c>
      <c r="J16" s="265">
        <v>11</v>
      </c>
      <c r="K16" s="265">
        <v>7</v>
      </c>
      <c r="L16" s="265">
        <v>2</v>
      </c>
      <c r="M16" s="265">
        <v>3</v>
      </c>
      <c r="N16" s="265">
        <v>0</v>
      </c>
      <c r="O16" s="248">
        <v>59</v>
      </c>
    </row>
    <row r="17" spans="1:18">
      <c r="A17" s="245"/>
      <c r="B17" s="246" t="s">
        <v>328</v>
      </c>
      <c r="C17" s="265">
        <v>1</v>
      </c>
      <c r="D17" s="265">
        <v>2</v>
      </c>
      <c r="E17" s="265">
        <v>0</v>
      </c>
      <c r="F17" s="265">
        <v>0</v>
      </c>
      <c r="G17" s="265">
        <v>1</v>
      </c>
      <c r="H17" s="265">
        <v>1</v>
      </c>
      <c r="I17" s="265">
        <v>0</v>
      </c>
      <c r="J17" s="265">
        <v>0</v>
      </c>
      <c r="K17" s="265">
        <v>1</v>
      </c>
      <c r="L17" s="265">
        <v>1</v>
      </c>
      <c r="M17" s="265">
        <v>1</v>
      </c>
      <c r="N17" s="265">
        <v>0</v>
      </c>
      <c r="O17" s="248">
        <v>8</v>
      </c>
    </row>
    <row r="18" spans="1:18">
      <c r="A18" s="245"/>
      <c r="B18" s="246" t="s">
        <v>329</v>
      </c>
      <c r="C18" s="265">
        <v>1</v>
      </c>
      <c r="D18" s="265">
        <v>0</v>
      </c>
      <c r="E18" s="265">
        <v>0</v>
      </c>
      <c r="F18" s="265">
        <v>1</v>
      </c>
      <c r="G18" s="265">
        <v>1</v>
      </c>
      <c r="H18" s="265">
        <v>9</v>
      </c>
      <c r="I18" s="265">
        <v>6</v>
      </c>
      <c r="J18" s="265">
        <v>5</v>
      </c>
      <c r="K18" s="265">
        <v>1</v>
      </c>
      <c r="L18" s="265">
        <v>1</v>
      </c>
      <c r="M18" s="265">
        <v>0</v>
      </c>
      <c r="N18" s="265">
        <v>0</v>
      </c>
      <c r="O18" s="248">
        <v>25</v>
      </c>
    </row>
    <row r="19" spans="1:18">
      <c r="A19" s="245"/>
      <c r="B19" s="246" t="s">
        <v>332</v>
      </c>
      <c r="C19" s="265">
        <v>0</v>
      </c>
      <c r="D19" s="265">
        <v>0</v>
      </c>
      <c r="E19" s="265">
        <v>0</v>
      </c>
      <c r="F19" s="265">
        <v>0</v>
      </c>
      <c r="G19" s="265">
        <v>0</v>
      </c>
      <c r="H19" s="265">
        <v>2</v>
      </c>
      <c r="I19" s="265">
        <v>13</v>
      </c>
      <c r="J19" s="265">
        <v>6</v>
      </c>
      <c r="K19" s="265">
        <v>3</v>
      </c>
      <c r="L19" s="265">
        <v>2</v>
      </c>
      <c r="M19" s="265">
        <v>0</v>
      </c>
      <c r="N19" s="265">
        <v>0</v>
      </c>
      <c r="O19" s="248">
        <f t="shared" ref="O19:O22" si="2">SUM(C19:N19)</f>
        <v>26</v>
      </c>
    </row>
    <row r="20" spans="1:18">
      <c r="A20" s="250"/>
      <c r="B20" s="251" t="s">
        <v>386</v>
      </c>
      <c r="C20" s="266">
        <f>MEDIAN(C15:C19)</f>
        <v>1</v>
      </c>
      <c r="D20" s="266">
        <f t="shared" ref="D20:N20" si="3">MEDIAN(D15:D19)</f>
        <v>2</v>
      </c>
      <c r="E20" s="266">
        <f t="shared" si="3"/>
        <v>0</v>
      </c>
      <c r="F20" s="266">
        <f t="shared" si="3"/>
        <v>1</v>
      </c>
      <c r="G20" s="266">
        <f t="shared" si="3"/>
        <v>1</v>
      </c>
      <c r="H20" s="266">
        <f t="shared" si="3"/>
        <v>4</v>
      </c>
      <c r="I20" s="266">
        <f t="shared" si="3"/>
        <v>13</v>
      </c>
      <c r="J20" s="266">
        <f t="shared" si="3"/>
        <v>6</v>
      </c>
      <c r="K20" s="266">
        <f t="shared" si="3"/>
        <v>3</v>
      </c>
      <c r="L20" s="266">
        <f t="shared" si="3"/>
        <v>2</v>
      </c>
      <c r="M20" s="266">
        <f t="shared" si="3"/>
        <v>1</v>
      </c>
      <c r="N20" s="266">
        <f t="shared" si="3"/>
        <v>0</v>
      </c>
      <c r="O20" s="252">
        <f t="shared" si="2"/>
        <v>34</v>
      </c>
      <c r="R20" s="249"/>
    </row>
    <row r="21" spans="1:18">
      <c r="A21" s="245"/>
      <c r="B21" s="253" t="s">
        <v>74</v>
      </c>
      <c r="C21" s="174">
        <f>C20*P21/O20</f>
        <v>0.79999999999999993</v>
      </c>
      <c r="D21" s="174">
        <f>D20*P21/O20</f>
        <v>1.5999999999999999</v>
      </c>
      <c r="E21" s="174">
        <f>E20*P21/O20</f>
        <v>0</v>
      </c>
      <c r="F21" s="174">
        <f>F20*P21/O20</f>
        <v>0.79999999999999993</v>
      </c>
      <c r="G21" s="174">
        <f>G20*P21/O20</f>
        <v>0.79999999999999993</v>
      </c>
      <c r="H21" s="174">
        <f>H20*P21/O20</f>
        <v>3.1999999999999997</v>
      </c>
      <c r="I21" s="174">
        <f>I20*P21/O20</f>
        <v>10.399999999999999</v>
      </c>
      <c r="J21" s="174">
        <f>J20*P21/O20</f>
        <v>4.8</v>
      </c>
      <c r="K21" s="174">
        <f>K20*P21/O20</f>
        <v>2.4</v>
      </c>
      <c r="L21" s="174">
        <f>L20*P21/O20</f>
        <v>1.5999999999999999</v>
      </c>
      <c r="M21" s="174">
        <f>M20*P21/O20</f>
        <v>0.79999999999999993</v>
      </c>
      <c r="N21" s="174">
        <f>N20*P21/O20</f>
        <v>0</v>
      </c>
      <c r="O21" s="127">
        <f t="shared" si="2"/>
        <v>27.2</v>
      </c>
      <c r="P21" s="254">
        <f>O20*80/100</f>
        <v>27.2</v>
      </c>
    </row>
    <row r="22" spans="1:18">
      <c r="A22" s="245"/>
      <c r="B22" s="255" t="s">
        <v>382</v>
      </c>
      <c r="C22" s="256">
        <f>รายเดือน67!B6</f>
        <v>1</v>
      </c>
      <c r="D22" s="256">
        <f>รายเดือน67!C6</f>
        <v>0</v>
      </c>
      <c r="E22" s="256">
        <f>รายเดือน67!D6</f>
        <v>0</v>
      </c>
      <c r="F22" s="256">
        <f>รายเดือน67!E6</f>
        <v>0</v>
      </c>
      <c r="G22" s="256">
        <f>รายเดือน67!F6</f>
        <v>0</v>
      </c>
      <c r="H22" s="256">
        <f>รายเดือน67!G6</f>
        <v>0</v>
      </c>
      <c r="I22" s="256">
        <f>รายเดือน67!H6</f>
        <v>3</v>
      </c>
      <c r="J22" s="256">
        <f>รายเดือน67!I6</f>
        <v>5</v>
      </c>
      <c r="K22" s="256">
        <f>รายเดือน67!J6</f>
        <v>0</v>
      </c>
      <c r="L22" s="256">
        <f>รายเดือน67!K6</f>
        <v>0</v>
      </c>
      <c r="M22" s="256">
        <f>รายเดือน67!L6</f>
        <v>0</v>
      </c>
      <c r="N22" s="256">
        <f>รายเดือน67!M6</f>
        <v>0</v>
      </c>
      <c r="O22" s="257">
        <f t="shared" si="2"/>
        <v>9</v>
      </c>
    </row>
    <row r="23" spans="1:18">
      <c r="A23" s="267"/>
      <c r="B23" s="259" t="s">
        <v>387</v>
      </c>
      <c r="C23" s="260">
        <f>C22</f>
        <v>1</v>
      </c>
      <c r="D23" s="260">
        <f>C22+D22</f>
        <v>1</v>
      </c>
      <c r="E23" s="260">
        <f>C22+D22+E22</f>
        <v>1</v>
      </c>
      <c r="F23" s="260">
        <f>C22+D22+E22+F22</f>
        <v>1</v>
      </c>
      <c r="G23" s="260">
        <f>C22+D22+E22+F22+G22</f>
        <v>1</v>
      </c>
      <c r="H23" s="260">
        <f>C22+D22+E22+F22+G22+H22</f>
        <v>1</v>
      </c>
      <c r="I23" s="260">
        <f>C22+D22+E22+F22+G22+H22+I22</f>
        <v>4</v>
      </c>
      <c r="J23" s="260">
        <f>C22+D22+E22+F22+G22+H22+I22+J22</f>
        <v>9</v>
      </c>
      <c r="K23" s="260">
        <f>C22+D22+E22+F22+G22+H22+I22+J22+K22</f>
        <v>9</v>
      </c>
      <c r="L23" s="260">
        <f>C22+D22+E22+F22+G22+H22+I22+J22+K22+L22</f>
        <v>9</v>
      </c>
      <c r="M23" s="260">
        <f>C22+D22+E22+F22+G22+H22+I22+J22+K22+L22+M22</f>
        <v>9</v>
      </c>
      <c r="N23" s="260">
        <f>C22+D22+E22+F22+G22+H22+I22+J22+K22+L22+M22+N22</f>
        <v>9</v>
      </c>
      <c r="O23" s="261"/>
    </row>
    <row r="24" spans="1:18">
      <c r="A24" s="245" t="s">
        <v>76</v>
      </c>
      <c r="B24" s="71" t="s">
        <v>72</v>
      </c>
      <c r="C24" s="25" t="s">
        <v>65</v>
      </c>
      <c r="D24" s="25" t="s">
        <v>66</v>
      </c>
      <c r="E24" s="25" t="s">
        <v>47</v>
      </c>
      <c r="F24" s="25" t="s">
        <v>48</v>
      </c>
      <c r="G24" s="25" t="s">
        <v>49</v>
      </c>
      <c r="H24" s="25" t="s">
        <v>50</v>
      </c>
      <c r="I24" s="25" t="s">
        <v>51</v>
      </c>
      <c r="J24" s="25" t="s">
        <v>52</v>
      </c>
      <c r="K24" s="25" t="s">
        <v>53</v>
      </c>
      <c r="L24" s="25" t="s">
        <v>54</v>
      </c>
      <c r="M24" s="25" t="s">
        <v>55</v>
      </c>
      <c r="N24" s="25" t="s">
        <v>56</v>
      </c>
      <c r="O24" s="25" t="s">
        <v>41</v>
      </c>
    </row>
    <row r="25" spans="1:18">
      <c r="A25" s="245" t="s">
        <v>77</v>
      </c>
      <c r="B25" s="246" t="s">
        <v>152</v>
      </c>
      <c r="C25" s="268">
        <v>9</v>
      </c>
      <c r="D25" s="268">
        <v>9</v>
      </c>
      <c r="E25" s="268">
        <v>12</v>
      </c>
      <c r="F25" s="268">
        <v>32</v>
      </c>
      <c r="G25" s="268">
        <v>29</v>
      </c>
      <c r="H25" s="268">
        <v>26</v>
      </c>
      <c r="I25" s="268">
        <v>43</v>
      </c>
      <c r="J25" s="268">
        <v>35</v>
      </c>
      <c r="K25" s="268">
        <v>16</v>
      </c>
      <c r="L25" s="268">
        <v>14</v>
      </c>
      <c r="M25" s="268">
        <v>2</v>
      </c>
      <c r="N25" s="268">
        <v>0</v>
      </c>
      <c r="O25" s="248">
        <v>227</v>
      </c>
    </row>
    <row r="26" spans="1:18">
      <c r="A26" s="245"/>
      <c r="B26" s="246" t="s">
        <v>188</v>
      </c>
      <c r="C26" s="268">
        <v>0</v>
      </c>
      <c r="D26" s="268">
        <v>0</v>
      </c>
      <c r="E26" s="268">
        <v>0</v>
      </c>
      <c r="F26" s="268">
        <v>1</v>
      </c>
      <c r="G26" s="268">
        <v>0</v>
      </c>
      <c r="H26" s="268">
        <v>6</v>
      </c>
      <c r="I26" s="268">
        <v>4</v>
      </c>
      <c r="J26" s="268">
        <v>2</v>
      </c>
      <c r="K26" s="268">
        <v>3</v>
      </c>
      <c r="L26" s="268">
        <v>2</v>
      </c>
      <c r="M26" s="268">
        <v>0</v>
      </c>
      <c r="N26" s="268">
        <v>4</v>
      </c>
      <c r="O26" s="248">
        <v>22</v>
      </c>
    </row>
    <row r="27" spans="1:18">
      <c r="A27" s="245"/>
      <c r="B27" s="246" t="s">
        <v>328</v>
      </c>
      <c r="C27" s="268">
        <v>0</v>
      </c>
      <c r="D27" s="268">
        <v>0</v>
      </c>
      <c r="E27" s="268">
        <v>0</v>
      </c>
      <c r="F27" s="268">
        <v>1</v>
      </c>
      <c r="G27" s="268">
        <v>0</v>
      </c>
      <c r="H27" s="268">
        <v>6</v>
      </c>
      <c r="I27" s="268">
        <v>4</v>
      </c>
      <c r="J27" s="268">
        <v>2</v>
      </c>
      <c r="K27" s="268">
        <v>3</v>
      </c>
      <c r="L27" s="268">
        <v>2</v>
      </c>
      <c r="M27" s="268">
        <v>0</v>
      </c>
      <c r="N27" s="268">
        <v>4</v>
      </c>
      <c r="O27" s="248">
        <v>22</v>
      </c>
    </row>
    <row r="28" spans="1:18">
      <c r="A28" s="245"/>
      <c r="B28" s="246" t="s">
        <v>329</v>
      </c>
      <c r="C28" s="268">
        <v>0</v>
      </c>
      <c r="D28" s="268">
        <v>1</v>
      </c>
      <c r="E28" s="268">
        <v>0</v>
      </c>
      <c r="F28" s="268">
        <v>1</v>
      </c>
      <c r="G28" s="268">
        <v>3</v>
      </c>
      <c r="H28" s="268">
        <v>19</v>
      </c>
      <c r="I28" s="268">
        <v>10</v>
      </c>
      <c r="J28" s="268">
        <v>16</v>
      </c>
      <c r="K28" s="268">
        <v>8</v>
      </c>
      <c r="L28" s="268">
        <v>9</v>
      </c>
      <c r="M28" s="268">
        <v>5</v>
      </c>
      <c r="N28" s="268">
        <v>3</v>
      </c>
      <c r="O28" s="248">
        <v>75</v>
      </c>
    </row>
    <row r="29" spans="1:18">
      <c r="A29" s="245"/>
      <c r="B29" s="246" t="s">
        <v>332</v>
      </c>
      <c r="C29" s="268">
        <v>1</v>
      </c>
      <c r="D29" s="268">
        <v>0</v>
      </c>
      <c r="E29" s="268">
        <v>2</v>
      </c>
      <c r="F29" s="268">
        <v>6</v>
      </c>
      <c r="G29" s="268">
        <v>3</v>
      </c>
      <c r="H29" s="268">
        <v>16</v>
      </c>
      <c r="I29" s="268">
        <v>16</v>
      </c>
      <c r="J29" s="268">
        <v>29</v>
      </c>
      <c r="K29" s="268">
        <v>20</v>
      </c>
      <c r="L29" s="268">
        <v>13</v>
      </c>
      <c r="M29" s="268">
        <v>2</v>
      </c>
      <c r="N29" s="268">
        <v>2</v>
      </c>
      <c r="O29" s="248">
        <f t="shared" ref="O29:O32" si="4">SUM(C29:N29)</f>
        <v>110</v>
      </c>
    </row>
    <row r="30" spans="1:18">
      <c r="A30" s="250"/>
      <c r="B30" s="251" t="s">
        <v>386</v>
      </c>
      <c r="C30" s="266">
        <f>MEDIAN(C25:C29)</f>
        <v>0</v>
      </c>
      <c r="D30" s="266">
        <f t="shared" ref="D30:N30" si="5">MEDIAN(D25:D29)</f>
        <v>0</v>
      </c>
      <c r="E30" s="266">
        <f t="shared" si="5"/>
        <v>0</v>
      </c>
      <c r="F30" s="266">
        <f t="shared" si="5"/>
        <v>1</v>
      </c>
      <c r="G30" s="266">
        <f t="shared" si="5"/>
        <v>3</v>
      </c>
      <c r="H30" s="266">
        <f t="shared" si="5"/>
        <v>16</v>
      </c>
      <c r="I30" s="266">
        <f t="shared" si="5"/>
        <v>10</v>
      </c>
      <c r="J30" s="266">
        <f t="shared" si="5"/>
        <v>16</v>
      </c>
      <c r="K30" s="266">
        <f t="shared" si="5"/>
        <v>8</v>
      </c>
      <c r="L30" s="266">
        <f t="shared" si="5"/>
        <v>9</v>
      </c>
      <c r="M30" s="266">
        <f t="shared" si="5"/>
        <v>2</v>
      </c>
      <c r="N30" s="266">
        <f t="shared" si="5"/>
        <v>3</v>
      </c>
      <c r="O30" s="252">
        <f t="shared" si="4"/>
        <v>68</v>
      </c>
    </row>
    <row r="31" spans="1:18">
      <c r="A31" s="245"/>
      <c r="B31" s="253" t="s">
        <v>74</v>
      </c>
      <c r="C31" s="174">
        <f>C30*P31/O30</f>
        <v>0</v>
      </c>
      <c r="D31" s="174">
        <f>D30*P31/O30</f>
        <v>0</v>
      </c>
      <c r="E31" s="174">
        <f>E30*P31/O30</f>
        <v>0</v>
      </c>
      <c r="F31" s="174">
        <f>F30*P31/O30</f>
        <v>0.79999999999999993</v>
      </c>
      <c r="G31" s="174">
        <f>G30*P31/O30</f>
        <v>2.4</v>
      </c>
      <c r="H31" s="174">
        <f>H30*P31/O30</f>
        <v>12.799999999999999</v>
      </c>
      <c r="I31" s="174">
        <f>I30*P31/O30</f>
        <v>8</v>
      </c>
      <c r="J31" s="174">
        <f>J30*P31/O30</f>
        <v>12.799999999999999</v>
      </c>
      <c r="K31" s="174">
        <f>K30*P31/O30</f>
        <v>6.3999999999999995</v>
      </c>
      <c r="L31" s="174">
        <f>L30*P31/O30</f>
        <v>7.1999999999999993</v>
      </c>
      <c r="M31" s="174">
        <f>M30*P31/O30</f>
        <v>1.5999999999999999</v>
      </c>
      <c r="N31" s="174">
        <f>N30*P31/O30</f>
        <v>2.4</v>
      </c>
      <c r="O31" s="127">
        <f t="shared" si="4"/>
        <v>54.399999999999991</v>
      </c>
      <c r="P31" s="254">
        <f>O30*80/100</f>
        <v>54.4</v>
      </c>
    </row>
    <row r="32" spans="1:18">
      <c r="A32" s="245"/>
      <c r="B32" s="255" t="s">
        <v>382</v>
      </c>
      <c r="C32" s="256">
        <f>รายเดือน67!B7</f>
        <v>4</v>
      </c>
      <c r="D32" s="256">
        <f>รายเดือน67!C7</f>
        <v>3</v>
      </c>
      <c r="E32" s="256">
        <f>รายเดือน67!D7</f>
        <v>1</v>
      </c>
      <c r="F32" s="256">
        <f>รายเดือน67!E7</f>
        <v>6</v>
      </c>
      <c r="G32" s="256">
        <f>รายเดือน67!F7</f>
        <v>2</v>
      </c>
      <c r="H32" s="256">
        <f>รายเดือน67!G7</f>
        <v>7</v>
      </c>
      <c r="I32" s="256">
        <f>รายเดือน67!H7</f>
        <v>18</v>
      </c>
      <c r="J32" s="256">
        <f>รายเดือน67!I7</f>
        <v>22</v>
      </c>
      <c r="K32" s="256">
        <f>รายเดือน67!J7</f>
        <v>0</v>
      </c>
      <c r="L32" s="256">
        <f>รายเดือน67!K7</f>
        <v>0</v>
      </c>
      <c r="M32" s="256">
        <f>รายเดือน67!L7</f>
        <v>0</v>
      </c>
      <c r="N32" s="256">
        <f>รายเดือน67!M7</f>
        <v>0</v>
      </c>
      <c r="O32" s="257">
        <f t="shared" si="4"/>
        <v>63</v>
      </c>
    </row>
    <row r="33" spans="1:16">
      <c r="A33" s="267"/>
      <c r="B33" s="259" t="s">
        <v>387</v>
      </c>
      <c r="C33" s="260">
        <f>C32</f>
        <v>4</v>
      </c>
      <c r="D33" s="260">
        <f>C32+D32</f>
        <v>7</v>
      </c>
      <c r="E33" s="260">
        <f>C32+D32+E32</f>
        <v>8</v>
      </c>
      <c r="F33" s="260">
        <f>C32+D32+E32+F32</f>
        <v>14</v>
      </c>
      <c r="G33" s="260">
        <f>C32+D32+E32+F32+G32</f>
        <v>16</v>
      </c>
      <c r="H33" s="260">
        <f>C32+D32+E32+F32+G32+H32</f>
        <v>23</v>
      </c>
      <c r="I33" s="260">
        <f>C32+D32+E32+F32+G32+H32+I32</f>
        <v>41</v>
      </c>
      <c r="J33" s="260">
        <f>C32+D32+E32+F32+G32+H32+I32+J32</f>
        <v>63</v>
      </c>
      <c r="K33" s="260">
        <f>C32+D32+E32+F32+G32+H32+I32+J32+K32</f>
        <v>63</v>
      </c>
      <c r="L33" s="260">
        <f>C32+D32+E32+F32+G32+H32+I32+J32+K32+L32</f>
        <v>63</v>
      </c>
      <c r="M33" s="260">
        <f>C32+D32+E32+F32+G32+H32+I32+J32+K32+L32+M32</f>
        <v>63</v>
      </c>
      <c r="N33" s="260">
        <f>C32+D32+E32+F32+G32+H32+I32+J32+K32+L32+M32+N32</f>
        <v>63</v>
      </c>
      <c r="O33" s="261"/>
    </row>
    <row r="34" spans="1:16">
      <c r="A34" s="262"/>
      <c r="B34" s="71" t="s">
        <v>72</v>
      </c>
      <c r="C34" s="25" t="s">
        <v>65</v>
      </c>
      <c r="D34" s="25" t="s">
        <v>66</v>
      </c>
      <c r="E34" s="25" t="s">
        <v>47</v>
      </c>
      <c r="F34" s="25" t="s">
        <v>48</v>
      </c>
      <c r="G34" s="25" t="s">
        <v>49</v>
      </c>
      <c r="H34" s="25" t="s">
        <v>50</v>
      </c>
      <c r="I34" s="25" t="s">
        <v>51</v>
      </c>
      <c r="J34" s="25" t="s">
        <v>52</v>
      </c>
      <c r="K34" s="25" t="s">
        <v>53</v>
      </c>
      <c r="L34" s="25" t="s">
        <v>54</v>
      </c>
      <c r="M34" s="25" t="s">
        <v>55</v>
      </c>
      <c r="N34" s="25" t="s">
        <v>56</v>
      </c>
      <c r="O34" s="25" t="s">
        <v>41</v>
      </c>
    </row>
    <row r="35" spans="1:16">
      <c r="A35" s="245" t="s">
        <v>78</v>
      </c>
      <c r="B35" s="246" t="s">
        <v>152</v>
      </c>
      <c r="C35" s="269">
        <v>4</v>
      </c>
      <c r="D35" s="269">
        <v>2</v>
      </c>
      <c r="E35" s="269">
        <v>3</v>
      </c>
      <c r="F35" s="269">
        <v>3</v>
      </c>
      <c r="G35" s="269">
        <v>3</v>
      </c>
      <c r="H35" s="269">
        <v>27</v>
      </c>
      <c r="I35" s="269">
        <v>34</v>
      </c>
      <c r="J35" s="269">
        <v>38</v>
      </c>
      <c r="K35" s="269">
        <v>55</v>
      </c>
      <c r="L35" s="269">
        <v>25</v>
      </c>
      <c r="M35" s="269">
        <v>7</v>
      </c>
      <c r="N35" s="269">
        <v>2</v>
      </c>
      <c r="O35" s="248">
        <f t="shared" ref="O35:O42" si="6">SUM(C35:N35)</f>
        <v>203</v>
      </c>
    </row>
    <row r="36" spans="1:16">
      <c r="A36" s="245"/>
      <c r="B36" s="246" t="s">
        <v>188</v>
      </c>
      <c r="C36" s="269">
        <v>1</v>
      </c>
      <c r="D36" s="269">
        <v>1</v>
      </c>
      <c r="E36" s="269">
        <v>1</v>
      </c>
      <c r="F36" s="269">
        <v>0</v>
      </c>
      <c r="G36" s="269">
        <v>7</v>
      </c>
      <c r="H36" s="269">
        <v>6</v>
      </c>
      <c r="I36" s="269">
        <v>13</v>
      </c>
      <c r="J36" s="269">
        <v>17</v>
      </c>
      <c r="K36" s="269">
        <v>23</v>
      </c>
      <c r="L36" s="269">
        <v>8</v>
      </c>
      <c r="M36" s="269">
        <v>5</v>
      </c>
      <c r="N36" s="269">
        <v>3</v>
      </c>
      <c r="O36" s="248">
        <f t="shared" si="6"/>
        <v>85</v>
      </c>
    </row>
    <row r="37" spans="1:16">
      <c r="A37" s="245"/>
      <c r="B37" s="246" t="s">
        <v>328</v>
      </c>
      <c r="C37" s="269">
        <v>1</v>
      </c>
      <c r="D37" s="269">
        <v>0</v>
      </c>
      <c r="E37" s="269">
        <v>1</v>
      </c>
      <c r="F37" s="269">
        <v>0</v>
      </c>
      <c r="G37" s="269">
        <v>5</v>
      </c>
      <c r="H37" s="269">
        <v>4</v>
      </c>
      <c r="I37" s="269">
        <v>1</v>
      </c>
      <c r="J37" s="269">
        <v>9</v>
      </c>
      <c r="K37" s="269">
        <v>12</v>
      </c>
      <c r="L37" s="269">
        <v>6</v>
      </c>
      <c r="M37" s="269">
        <v>1</v>
      </c>
      <c r="N37" s="269">
        <v>0</v>
      </c>
      <c r="O37" s="248">
        <f t="shared" si="6"/>
        <v>40</v>
      </c>
    </row>
    <row r="38" spans="1:16">
      <c r="A38" s="245"/>
      <c r="B38" s="246" t="s">
        <v>329</v>
      </c>
      <c r="C38" s="269">
        <v>2</v>
      </c>
      <c r="D38" s="269">
        <v>3</v>
      </c>
      <c r="E38" s="269">
        <v>0</v>
      </c>
      <c r="F38" s="269">
        <v>0</v>
      </c>
      <c r="G38" s="269">
        <v>0</v>
      </c>
      <c r="H38" s="269">
        <v>4</v>
      </c>
      <c r="I38" s="269">
        <v>8</v>
      </c>
      <c r="J38" s="269">
        <v>2</v>
      </c>
      <c r="K38" s="269">
        <v>0</v>
      </c>
      <c r="L38" s="269">
        <v>0</v>
      </c>
      <c r="M38" s="269">
        <v>0</v>
      </c>
      <c r="N38" s="269">
        <v>0</v>
      </c>
      <c r="O38" s="248">
        <f t="shared" si="6"/>
        <v>19</v>
      </c>
    </row>
    <row r="39" spans="1:16">
      <c r="A39" s="245"/>
      <c r="B39" s="246" t="s">
        <v>332</v>
      </c>
      <c r="C39" s="269">
        <v>1</v>
      </c>
      <c r="D39" s="269">
        <v>0</v>
      </c>
      <c r="E39" s="269">
        <v>0</v>
      </c>
      <c r="F39" s="269">
        <v>2</v>
      </c>
      <c r="G39" s="269">
        <v>5</v>
      </c>
      <c r="H39" s="269">
        <v>26</v>
      </c>
      <c r="I39" s="269">
        <v>65</v>
      </c>
      <c r="J39" s="269">
        <v>63</v>
      </c>
      <c r="K39" s="269">
        <v>53</v>
      </c>
      <c r="L39" s="269">
        <v>5</v>
      </c>
      <c r="M39" s="269">
        <v>7</v>
      </c>
      <c r="N39" s="269">
        <v>1</v>
      </c>
      <c r="O39" s="248">
        <f t="shared" si="6"/>
        <v>228</v>
      </c>
    </row>
    <row r="40" spans="1:16">
      <c r="A40" s="250"/>
      <c r="B40" s="251" t="s">
        <v>386</v>
      </c>
      <c r="C40" s="266">
        <f>MEDIAN(C35:C39)</f>
        <v>1</v>
      </c>
      <c r="D40" s="266">
        <f t="shared" ref="D40:N40" si="7">MEDIAN(D35:D39)</f>
        <v>1</v>
      </c>
      <c r="E40" s="266">
        <f t="shared" si="7"/>
        <v>1</v>
      </c>
      <c r="F40" s="266">
        <f t="shared" si="7"/>
        <v>0</v>
      </c>
      <c r="G40" s="266">
        <f t="shared" si="7"/>
        <v>5</v>
      </c>
      <c r="H40" s="266">
        <f t="shared" si="7"/>
        <v>6</v>
      </c>
      <c r="I40" s="266">
        <f t="shared" si="7"/>
        <v>13</v>
      </c>
      <c r="J40" s="266">
        <f t="shared" si="7"/>
        <v>17</v>
      </c>
      <c r="K40" s="266">
        <f t="shared" si="7"/>
        <v>23</v>
      </c>
      <c r="L40" s="266">
        <f t="shared" si="7"/>
        <v>6</v>
      </c>
      <c r="M40" s="266">
        <f t="shared" si="7"/>
        <v>5</v>
      </c>
      <c r="N40" s="266">
        <f t="shared" si="7"/>
        <v>1</v>
      </c>
      <c r="O40" s="252">
        <f t="shared" si="6"/>
        <v>79</v>
      </c>
    </row>
    <row r="41" spans="1:16">
      <c r="A41" s="245"/>
      <c r="B41" s="253" t="s">
        <v>74</v>
      </c>
      <c r="C41" s="174">
        <f>C40*P41/O40</f>
        <v>0.8</v>
      </c>
      <c r="D41" s="174">
        <f>D40*P41/O40</f>
        <v>0.8</v>
      </c>
      <c r="E41" s="174">
        <f>E40*P41/O40</f>
        <v>0.8</v>
      </c>
      <c r="F41" s="174">
        <f>F40*P41/O40</f>
        <v>0</v>
      </c>
      <c r="G41" s="174">
        <f>G40*P41/O40</f>
        <v>4</v>
      </c>
      <c r="H41" s="174">
        <f>H40*P41/O40</f>
        <v>4.8000000000000007</v>
      </c>
      <c r="I41" s="174">
        <f>I40*P41/O40</f>
        <v>10.4</v>
      </c>
      <c r="J41" s="174">
        <f>J40*P41/O40</f>
        <v>13.600000000000001</v>
      </c>
      <c r="K41" s="174">
        <f>K40*P41/O40</f>
        <v>18.400000000000002</v>
      </c>
      <c r="L41" s="174">
        <f>L40*P41/O40</f>
        <v>4.8000000000000007</v>
      </c>
      <c r="M41" s="174">
        <f>M40*P41/O40</f>
        <v>4</v>
      </c>
      <c r="N41" s="174">
        <f>N40*P41/O40</f>
        <v>0.8</v>
      </c>
      <c r="O41" s="127">
        <f t="shared" si="6"/>
        <v>63.2</v>
      </c>
      <c r="P41" s="254">
        <f>O40*80/100</f>
        <v>63.2</v>
      </c>
    </row>
    <row r="42" spans="1:16">
      <c r="A42" s="245"/>
      <c r="B42" s="255" t="s">
        <v>382</v>
      </c>
      <c r="C42" s="256">
        <f>รายเดือน67!B8</f>
        <v>10</v>
      </c>
      <c r="D42" s="256">
        <f>รายเดือน67!C8</f>
        <v>3</v>
      </c>
      <c r="E42" s="256">
        <f>รายเดือน67!D8</f>
        <v>2</v>
      </c>
      <c r="F42" s="256">
        <f>รายเดือน67!E8</f>
        <v>1</v>
      </c>
      <c r="G42" s="256">
        <f>รายเดือน67!F8</f>
        <v>0</v>
      </c>
      <c r="H42" s="256">
        <f>รายเดือน67!G8</f>
        <v>1</v>
      </c>
      <c r="I42" s="256">
        <f>รายเดือน67!H8</f>
        <v>1</v>
      </c>
      <c r="J42" s="256">
        <f>รายเดือน67!I8</f>
        <v>3</v>
      </c>
      <c r="K42" s="256">
        <f>รายเดือน67!J8</f>
        <v>0</v>
      </c>
      <c r="L42" s="256">
        <f>รายเดือน67!K8</f>
        <v>0</v>
      </c>
      <c r="M42" s="256">
        <f>รายเดือน67!L8</f>
        <v>0</v>
      </c>
      <c r="N42" s="256">
        <f>รายเดือน67!M8</f>
        <v>0</v>
      </c>
      <c r="O42" s="257">
        <f t="shared" si="6"/>
        <v>21</v>
      </c>
    </row>
    <row r="43" spans="1:16">
      <c r="A43" s="267"/>
      <c r="B43" s="259" t="s">
        <v>387</v>
      </c>
      <c r="C43" s="260">
        <f>C42</f>
        <v>10</v>
      </c>
      <c r="D43" s="260">
        <f>C42+D42</f>
        <v>13</v>
      </c>
      <c r="E43" s="260">
        <f>C42+D42+E42</f>
        <v>15</v>
      </c>
      <c r="F43" s="260">
        <f>C42+D42+E42+F42</f>
        <v>16</v>
      </c>
      <c r="G43" s="260">
        <f>C42+D42+E42+F42+G42</f>
        <v>16</v>
      </c>
      <c r="H43" s="260">
        <f>C42+D42+E42+F42+G42+H42</f>
        <v>17</v>
      </c>
      <c r="I43" s="260">
        <f>C42+D42+E42+F42+G42+H42+I42</f>
        <v>18</v>
      </c>
      <c r="J43" s="260">
        <f>C42+D42+E42+F42+G42+H42+I42+J42</f>
        <v>21</v>
      </c>
      <c r="K43" s="260">
        <f>C42+D42+E42+F42+G42+H42+I42+J42+K42</f>
        <v>21</v>
      </c>
      <c r="L43" s="260">
        <f>C42+D42+E42+F42+G42+H42+I42+J42+K42+L42</f>
        <v>21</v>
      </c>
      <c r="M43" s="260">
        <f>C42+D42+E42+F42+G42+H42+I42+J42+K42+L42+M42</f>
        <v>21</v>
      </c>
      <c r="N43" s="260">
        <f>C42+D42+E42+F42+G42+H42+I42+J42+K42+L42+M42+N42</f>
        <v>21</v>
      </c>
      <c r="O43" s="261"/>
    </row>
    <row r="44" spans="1:16">
      <c r="A44" s="262"/>
      <c r="B44" s="71" t="s">
        <v>72</v>
      </c>
      <c r="C44" s="25" t="s">
        <v>65</v>
      </c>
      <c r="D44" s="25" t="s">
        <v>66</v>
      </c>
      <c r="E44" s="25" t="s">
        <v>47</v>
      </c>
      <c r="F44" s="25" t="s">
        <v>48</v>
      </c>
      <c r="G44" s="25" t="s">
        <v>49</v>
      </c>
      <c r="H44" s="25" t="s">
        <v>50</v>
      </c>
      <c r="I44" s="25" t="s">
        <v>51</v>
      </c>
      <c r="J44" s="25" t="s">
        <v>52</v>
      </c>
      <c r="K44" s="25" t="s">
        <v>53</v>
      </c>
      <c r="L44" s="25" t="s">
        <v>54</v>
      </c>
      <c r="M44" s="25" t="s">
        <v>55</v>
      </c>
      <c r="N44" s="25" t="s">
        <v>56</v>
      </c>
      <c r="O44" s="25" t="s">
        <v>41</v>
      </c>
    </row>
    <row r="45" spans="1:16">
      <c r="A45" s="245" t="s">
        <v>79</v>
      </c>
      <c r="B45" s="246" t="s">
        <v>152</v>
      </c>
      <c r="C45" s="270">
        <v>2</v>
      </c>
      <c r="D45" s="270">
        <v>2</v>
      </c>
      <c r="E45" s="270">
        <v>6</v>
      </c>
      <c r="F45" s="270">
        <v>5</v>
      </c>
      <c r="G45" s="270">
        <v>10</v>
      </c>
      <c r="H45" s="270">
        <v>58</v>
      </c>
      <c r="I45" s="270">
        <v>64</v>
      </c>
      <c r="J45" s="270">
        <v>37</v>
      </c>
      <c r="K45" s="270">
        <v>39</v>
      </c>
      <c r="L45" s="270">
        <v>24</v>
      </c>
      <c r="M45" s="270">
        <v>16</v>
      </c>
      <c r="N45" s="270">
        <v>10</v>
      </c>
      <c r="O45" s="248">
        <f>SUM(C45:N45)</f>
        <v>273</v>
      </c>
    </row>
    <row r="46" spans="1:16">
      <c r="A46" s="245"/>
      <c r="B46" s="246" t="s">
        <v>188</v>
      </c>
      <c r="C46" s="270">
        <v>6</v>
      </c>
      <c r="D46" s="270">
        <v>3</v>
      </c>
      <c r="E46" s="270">
        <v>12</v>
      </c>
      <c r="F46" s="270">
        <v>5</v>
      </c>
      <c r="G46" s="270">
        <v>10</v>
      </c>
      <c r="H46" s="270">
        <v>14</v>
      </c>
      <c r="I46" s="270">
        <v>16</v>
      </c>
      <c r="J46" s="270">
        <v>16</v>
      </c>
      <c r="K46" s="270">
        <v>10</v>
      </c>
      <c r="L46" s="270">
        <v>0</v>
      </c>
      <c r="M46" s="270">
        <v>1</v>
      </c>
      <c r="N46" s="270">
        <v>1</v>
      </c>
      <c r="O46" s="248">
        <f t="shared" ref="O46:O49" si="8">SUM(C46:N46)</f>
        <v>94</v>
      </c>
    </row>
    <row r="47" spans="1:16">
      <c r="A47" s="245"/>
      <c r="B47" s="246" t="s">
        <v>328</v>
      </c>
      <c r="C47" s="270">
        <v>2</v>
      </c>
      <c r="D47" s="270">
        <v>0</v>
      </c>
      <c r="E47" s="270">
        <v>1</v>
      </c>
      <c r="F47" s="270">
        <v>0</v>
      </c>
      <c r="G47" s="270">
        <v>6</v>
      </c>
      <c r="H47" s="270">
        <v>16</v>
      </c>
      <c r="I47" s="270">
        <v>4</v>
      </c>
      <c r="J47" s="270">
        <v>11</v>
      </c>
      <c r="K47" s="270">
        <v>10</v>
      </c>
      <c r="L47" s="270">
        <v>5</v>
      </c>
      <c r="M47" s="270">
        <v>0</v>
      </c>
      <c r="N47" s="270">
        <v>3</v>
      </c>
      <c r="O47" s="248">
        <f t="shared" si="8"/>
        <v>58</v>
      </c>
    </row>
    <row r="48" spans="1:16">
      <c r="A48" s="245"/>
      <c r="B48" s="246" t="s">
        <v>329</v>
      </c>
      <c r="C48" s="270">
        <v>1</v>
      </c>
      <c r="D48" s="270">
        <v>0</v>
      </c>
      <c r="E48" s="270">
        <v>1</v>
      </c>
      <c r="F48" s="270">
        <v>1</v>
      </c>
      <c r="G48" s="270">
        <v>2</v>
      </c>
      <c r="H48" s="270">
        <v>3</v>
      </c>
      <c r="I48" s="270">
        <v>9</v>
      </c>
      <c r="J48" s="270">
        <v>8</v>
      </c>
      <c r="K48" s="270">
        <v>2</v>
      </c>
      <c r="L48" s="270">
        <v>3</v>
      </c>
      <c r="M48" s="270">
        <v>1</v>
      </c>
      <c r="N48" s="270">
        <v>0</v>
      </c>
      <c r="O48" s="248">
        <f t="shared" si="8"/>
        <v>31</v>
      </c>
    </row>
    <row r="49" spans="1:16">
      <c r="A49" s="245"/>
      <c r="B49" s="246" t="s">
        <v>332</v>
      </c>
      <c r="C49" s="270">
        <v>0</v>
      </c>
      <c r="D49" s="270">
        <v>0</v>
      </c>
      <c r="E49" s="270">
        <v>1</v>
      </c>
      <c r="F49" s="270">
        <v>1</v>
      </c>
      <c r="G49" s="270">
        <v>10</v>
      </c>
      <c r="H49" s="270">
        <v>28</v>
      </c>
      <c r="I49" s="270">
        <v>33</v>
      </c>
      <c r="J49" s="270">
        <v>25</v>
      </c>
      <c r="K49" s="270">
        <v>22</v>
      </c>
      <c r="L49" s="270">
        <v>5</v>
      </c>
      <c r="M49" s="270">
        <v>1</v>
      </c>
      <c r="N49" s="270">
        <v>0</v>
      </c>
      <c r="O49" s="248">
        <f t="shared" si="8"/>
        <v>126</v>
      </c>
    </row>
    <row r="50" spans="1:16">
      <c r="A50" s="250"/>
      <c r="B50" s="251" t="s">
        <v>386</v>
      </c>
      <c r="C50" s="266">
        <f>MEDIAN(C45:C49)</f>
        <v>2</v>
      </c>
      <c r="D50" s="266">
        <f t="shared" ref="D50:N50" si="9">MEDIAN(D45:D49)</f>
        <v>0</v>
      </c>
      <c r="E50" s="266">
        <f t="shared" si="9"/>
        <v>1</v>
      </c>
      <c r="F50" s="266">
        <f t="shared" si="9"/>
        <v>1</v>
      </c>
      <c r="G50" s="266">
        <f t="shared" si="9"/>
        <v>10</v>
      </c>
      <c r="H50" s="266">
        <f t="shared" si="9"/>
        <v>16</v>
      </c>
      <c r="I50" s="266">
        <f t="shared" si="9"/>
        <v>16</v>
      </c>
      <c r="J50" s="266">
        <f t="shared" si="9"/>
        <v>16</v>
      </c>
      <c r="K50" s="266">
        <f t="shared" si="9"/>
        <v>10</v>
      </c>
      <c r="L50" s="266">
        <f t="shared" si="9"/>
        <v>5</v>
      </c>
      <c r="M50" s="266">
        <f t="shared" si="9"/>
        <v>1</v>
      </c>
      <c r="N50" s="266">
        <f t="shared" si="9"/>
        <v>1</v>
      </c>
      <c r="O50" s="252">
        <f t="shared" ref="O50:O52" si="10">SUM(C50:N50)</f>
        <v>79</v>
      </c>
    </row>
    <row r="51" spans="1:16">
      <c r="A51" s="245"/>
      <c r="B51" s="253" t="s">
        <v>74</v>
      </c>
      <c r="C51" s="174">
        <f>C50*P51/O50</f>
        <v>1.6</v>
      </c>
      <c r="D51" s="174">
        <f>D50*P51/O50</f>
        <v>0</v>
      </c>
      <c r="E51" s="174">
        <f>E50*P51/O50</f>
        <v>0.8</v>
      </c>
      <c r="F51" s="174">
        <f>F50*P51/O50</f>
        <v>0.8</v>
      </c>
      <c r="G51" s="174">
        <f>G50*P51/O50</f>
        <v>8</v>
      </c>
      <c r="H51" s="174">
        <f>H50*P51/O50</f>
        <v>12.8</v>
      </c>
      <c r="I51" s="174">
        <f>I50*P51/O50</f>
        <v>12.8</v>
      </c>
      <c r="J51" s="174">
        <f>J50*P51/O50</f>
        <v>12.8</v>
      </c>
      <c r="K51" s="174">
        <f>K50*P51/O50</f>
        <v>8</v>
      </c>
      <c r="L51" s="174">
        <f>L50*P51/O50</f>
        <v>4</v>
      </c>
      <c r="M51" s="174">
        <f>M50*P51/O50</f>
        <v>0.8</v>
      </c>
      <c r="N51" s="174">
        <f>N50*P51/O50</f>
        <v>0.8</v>
      </c>
      <c r="O51" s="127">
        <f t="shared" si="10"/>
        <v>63.199999999999989</v>
      </c>
      <c r="P51" s="254">
        <f>O50*80/100</f>
        <v>63.2</v>
      </c>
    </row>
    <row r="52" spans="1:16">
      <c r="A52" s="245"/>
      <c r="B52" s="255" t="s">
        <v>382</v>
      </c>
      <c r="C52" s="256">
        <f>รายเดือน67!B10</f>
        <v>4</v>
      </c>
      <c r="D52" s="256">
        <f>รายเดือน67!C10</f>
        <v>11</v>
      </c>
      <c r="E52" s="256">
        <f>รายเดือน67!D10</f>
        <v>1</v>
      </c>
      <c r="F52" s="256">
        <f>รายเดือน67!E10</f>
        <v>2</v>
      </c>
      <c r="G52" s="256">
        <f>รายเดือน67!F10</f>
        <v>2</v>
      </c>
      <c r="H52" s="256">
        <f>รายเดือน67!G10</f>
        <v>4</v>
      </c>
      <c r="I52" s="256">
        <f>รายเดือน67!H10</f>
        <v>4</v>
      </c>
      <c r="J52" s="256">
        <f>รายเดือน67!I10</f>
        <v>3</v>
      </c>
      <c r="K52" s="256">
        <f>รายเดือน67!J10</f>
        <v>0</v>
      </c>
      <c r="L52" s="256">
        <f>รายเดือน67!K10</f>
        <v>0</v>
      </c>
      <c r="M52" s="256">
        <f>รายเดือน67!L10</f>
        <v>0</v>
      </c>
      <c r="N52" s="256">
        <f>รายเดือน67!M10</f>
        <v>0</v>
      </c>
      <c r="O52" s="257">
        <f t="shared" si="10"/>
        <v>31</v>
      </c>
    </row>
    <row r="53" spans="1:16">
      <c r="A53" s="267"/>
      <c r="B53" s="259" t="s">
        <v>387</v>
      </c>
      <c r="C53" s="260">
        <f>C52</f>
        <v>4</v>
      </c>
      <c r="D53" s="260">
        <f>C52+D52</f>
        <v>15</v>
      </c>
      <c r="E53" s="260">
        <f>C52+D52+E52</f>
        <v>16</v>
      </c>
      <c r="F53" s="260">
        <f>C52+D52+E52+F52</f>
        <v>18</v>
      </c>
      <c r="G53" s="260">
        <f>C52+D52+E52+F52+G52</f>
        <v>20</v>
      </c>
      <c r="H53" s="260">
        <f>C52+D52+E52+F52+G52+H52</f>
        <v>24</v>
      </c>
      <c r="I53" s="260">
        <f>C52+D52+E52+F52+G52+H52+I52</f>
        <v>28</v>
      </c>
      <c r="J53" s="260">
        <f>C52+D52+E52+F52+G52+H52+I52+J52</f>
        <v>31</v>
      </c>
      <c r="K53" s="260">
        <f>C52+D52+E52+F52+G52+H52+I52+J52+K52</f>
        <v>31</v>
      </c>
      <c r="L53" s="260">
        <f>C52+D52+E52+F52+G52+H52+I52+J52+K52+L52</f>
        <v>31</v>
      </c>
      <c r="M53" s="260">
        <f>C52+D52+E52+F52+G52+H52+I52+J52+K52+L52+M52</f>
        <v>31</v>
      </c>
      <c r="N53" s="260">
        <f>C52+D52+E52+F52+G52+H52+I52+J52+K52+L52+M52+N52</f>
        <v>31</v>
      </c>
      <c r="O53" s="261"/>
    </row>
    <row r="54" spans="1:16">
      <c r="A54" s="271"/>
      <c r="B54" s="71" t="s">
        <v>72</v>
      </c>
      <c r="C54" s="25" t="s">
        <v>65</v>
      </c>
      <c r="D54" s="25" t="s">
        <v>66</v>
      </c>
      <c r="E54" s="25" t="s">
        <v>47</v>
      </c>
      <c r="F54" s="25" t="s">
        <v>48</v>
      </c>
      <c r="G54" s="25" t="s">
        <v>49</v>
      </c>
      <c r="H54" s="25" t="s">
        <v>50</v>
      </c>
      <c r="I54" s="25" t="s">
        <v>51</v>
      </c>
      <c r="J54" s="25" t="s">
        <v>52</v>
      </c>
      <c r="K54" s="25" t="s">
        <v>53</v>
      </c>
      <c r="L54" s="25" t="s">
        <v>54</v>
      </c>
      <c r="M54" s="25" t="s">
        <v>55</v>
      </c>
      <c r="N54" s="25" t="s">
        <v>56</v>
      </c>
      <c r="O54" s="25" t="s">
        <v>41</v>
      </c>
    </row>
    <row r="55" spans="1:16">
      <c r="A55" s="271" t="s">
        <v>80</v>
      </c>
      <c r="B55" s="246" t="s">
        <v>152</v>
      </c>
      <c r="C55" s="272">
        <v>2</v>
      </c>
      <c r="D55" s="272">
        <v>9</v>
      </c>
      <c r="E55" s="272">
        <v>6</v>
      </c>
      <c r="F55" s="272">
        <v>15</v>
      </c>
      <c r="G55" s="272">
        <v>32</v>
      </c>
      <c r="H55" s="272">
        <v>61</v>
      </c>
      <c r="I55" s="272">
        <v>59</v>
      </c>
      <c r="J55" s="272">
        <v>26</v>
      </c>
      <c r="K55" s="272">
        <v>29</v>
      </c>
      <c r="L55" s="272">
        <v>31</v>
      </c>
      <c r="M55" s="272">
        <v>19</v>
      </c>
      <c r="N55" s="272">
        <v>9</v>
      </c>
      <c r="O55" s="248">
        <f t="shared" ref="O55:O62" si="11">SUM(C55:N55)</f>
        <v>298</v>
      </c>
    </row>
    <row r="56" spans="1:16">
      <c r="A56" s="273"/>
      <c r="B56" s="246" t="s">
        <v>188</v>
      </c>
      <c r="C56" s="272">
        <v>5</v>
      </c>
      <c r="D56" s="272">
        <v>5</v>
      </c>
      <c r="E56" s="272">
        <v>3</v>
      </c>
      <c r="F56" s="272">
        <v>11</v>
      </c>
      <c r="G56" s="272">
        <v>26</v>
      </c>
      <c r="H56" s="272">
        <v>14</v>
      </c>
      <c r="I56" s="272">
        <v>18</v>
      </c>
      <c r="J56" s="272">
        <v>37</v>
      </c>
      <c r="K56" s="272">
        <v>15</v>
      </c>
      <c r="L56" s="272">
        <v>1</v>
      </c>
      <c r="M56" s="272">
        <v>0</v>
      </c>
      <c r="N56" s="272">
        <v>1</v>
      </c>
      <c r="O56" s="248">
        <f t="shared" si="11"/>
        <v>136</v>
      </c>
    </row>
    <row r="57" spans="1:16">
      <c r="A57" s="273"/>
      <c r="B57" s="246" t="s">
        <v>328</v>
      </c>
      <c r="C57" s="272">
        <v>0</v>
      </c>
      <c r="D57" s="272">
        <v>0</v>
      </c>
      <c r="E57" s="272">
        <v>0</v>
      </c>
      <c r="F57" s="272">
        <v>0</v>
      </c>
      <c r="G57" s="272">
        <v>3</v>
      </c>
      <c r="H57" s="272">
        <v>3</v>
      </c>
      <c r="I57" s="272">
        <v>0</v>
      </c>
      <c r="J57" s="272">
        <v>1</v>
      </c>
      <c r="K57" s="272">
        <v>4</v>
      </c>
      <c r="L57" s="272">
        <v>1</v>
      </c>
      <c r="M57" s="272">
        <v>0</v>
      </c>
      <c r="N57" s="272">
        <v>0</v>
      </c>
      <c r="O57" s="248">
        <f t="shared" si="11"/>
        <v>12</v>
      </c>
    </row>
    <row r="58" spans="1:16">
      <c r="A58" s="273"/>
      <c r="B58" s="246" t="s">
        <v>329</v>
      </c>
      <c r="C58" s="272">
        <v>0</v>
      </c>
      <c r="D58" s="272">
        <v>0</v>
      </c>
      <c r="E58" s="272">
        <v>0</v>
      </c>
      <c r="F58" s="272">
        <v>0</v>
      </c>
      <c r="G58" s="272">
        <v>0</v>
      </c>
      <c r="H58" s="272">
        <v>1</v>
      </c>
      <c r="I58" s="272">
        <v>1</v>
      </c>
      <c r="J58" s="272">
        <v>1</v>
      </c>
      <c r="K58" s="272">
        <v>4</v>
      </c>
      <c r="L58" s="272">
        <v>2</v>
      </c>
      <c r="M58" s="272">
        <v>1</v>
      </c>
      <c r="N58" s="272">
        <v>2</v>
      </c>
      <c r="O58" s="248">
        <f t="shared" si="11"/>
        <v>12</v>
      </c>
    </row>
    <row r="59" spans="1:16">
      <c r="A59" s="273"/>
      <c r="B59" s="246" t="s">
        <v>332</v>
      </c>
      <c r="C59" s="272">
        <v>1</v>
      </c>
      <c r="D59" s="272">
        <v>0</v>
      </c>
      <c r="E59" s="272">
        <v>0</v>
      </c>
      <c r="F59" s="272">
        <v>1</v>
      </c>
      <c r="G59" s="272">
        <v>0</v>
      </c>
      <c r="H59" s="272">
        <v>2</v>
      </c>
      <c r="I59" s="272">
        <v>25</v>
      </c>
      <c r="J59" s="272">
        <v>18</v>
      </c>
      <c r="K59" s="272">
        <v>16</v>
      </c>
      <c r="L59" s="272">
        <v>9</v>
      </c>
      <c r="M59" s="272">
        <v>0</v>
      </c>
      <c r="N59" s="272">
        <v>0</v>
      </c>
      <c r="O59" s="248">
        <f t="shared" si="11"/>
        <v>72</v>
      </c>
    </row>
    <row r="60" spans="1:16">
      <c r="A60" s="250"/>
      <c r="B60" s="251" t="s">
        <v>386</v>
      </c>
      <c r="C60" s="266">
        <f>MEDIAN(C55:C59)</f>
        <v>1</v>
      </c>
      <c r="D60" s="266">
        <f t="shared" ref="D60:N60" si="12">MEDIAN(D55:D59)</f>
        <v>0</v>
      </c>
      <c r="E60" s="266">
        <f t="shared" si="12"/>
        <v>0</v>
      </c>
      <c r="F60" s="266">
        <f t="shared" si="12"/>
        <v>1</v>
      </c>
      <c r="G60" s="266">
        <f t="shared" si="12"/>
        <v>3</v>
      </c>
      <c r="H60" s="266">
        <f t="shared" si="12"/>
        <v>3</v>
      </c>
      <c r="I60" s="266">
        <f t="shared" si="12"/>
        <v>18</v>
      </c>
      <c r="J60" s="266">
        <f t="shared" si="12"/>
        <v>18</v>
      </c>
      <c r="K60" s="266">
        <f t="shared" si="12"/>
        <v>15</v>
      </c>
      <c r="L60" s="266">
        <f t="shared" si="12"/>
        <v>2</v>
      </c>
      <c r="M60" s="266">
        <f t="shared" si="12"/>
        <v>0</v>
      </c>
      <c r="N60" s="266">
        <f t="shared" si="12"/>
        <v>1</v>
      </c>
      <c r="O60" s="252">
        <f t="shared" si="11"/>
        <v>62</v>
      </c>
    </row>
    <row r="61" spans="1:16">
      <c r="A61" s="273"/>
      <c r="B61" s="253" t="s">
        <v>74</v>
      </c>
      <c r="C61" s="174">
        <f>C60*P61/O60</f>
        <v>0.8</v>
      </c>
      <c r="D61" s="174">
        <f>D60*P61/O60</f>
        <v>0</v>
      </c>
      <c r="E61" s="174">
        <f>E60*P61/O60</f>
        <v>0</v>
      </c>
      <c r="F61" s="174">
        <f>F60*P61/O60</f>
        <v>0.8</v>
      </c>
      <c r="G61" s="174">
        <f>G60*P61/O60</f>
        <v>2.4000000000000004</v>
      </c>
      <c r="H61" s="174">
        <f>H60*P61/O60</f>
        <v>2.4000000000000004</v>
      </c>
      <c r="I61" s="174">
        <f>I60*P61/O60</f>
        <v>14.4</v>
      </c>
      <c r="J61" s="174">
        <f>J60*P61/O60</f>
        <v>14.4</v>
      </c>
      <c r="K61" s="174">
        <f>K60*P61/O60</f>
        <v>12</v>
      </c>
      <c r="L61" s="174">
        <f>L60*P61/O60</f>
        <v>1.6</v>
      </c>
      <c r="M61" s="174">
        <f>M60*P61/O60</f>
        <v>0</v>
      </c>
      <c r="N61" s="174">
        <f>N60*P61/O60</f>
        <v>0.8</v>
      </c>
      <c r="O61" s="127">
        <f t="shared" si="11"/>
        <v>49.6</v>
      </c>
      <c r="P61" s="254">
        <f>O60*80/100</f>
        <v>49.6</v>
      </c>
    </row>
    <row r="62" spans="1:16">
      <c r="A62" s="273"/>
      <c r="B62" s="255" t="s">
        <v>382</v>
      </c>
      <c r="C62" s="256">
        <f>รายเดือน67!B11</f>
        <v>1</v>
      </c>
      <c r="D62" s="256">
        <f>รายเดือน67!C11</f>
        <v>1</v>
      </c>
      <c r="E62" s="256">
        <f>รายเดือน67!D11</f>
        <v>1</v>
      </c>
      <c r="F62" s="256">
        <f>รายเดือน67!E11</f>
        <v>0</v>
      </c>
      <c r="G62" s="256">
        <f>รายเดือน67!F11</f>
        <v>0</v>
      </c>
      <c r="H62" s="256">
        <f>รายเดือน67!G11</f>
        <v>2</v>
      </c>
      <c r="I62" s="256">
        <f>รายเดือน67!H11</f>
        <v>1</v>
      </c>
      <c r="J62" s="256">
        <f>รายเดือน67!I11</f>
        <v>6</v>
      </c>
      <c r="K62" s="256">
        <f>รายเดือน67!J11</f>
        <v>0</v>
      </c>
      <c r="L62" s="256">
        <f>รายเดือน67!K11</f>
        <v>0</v>
      </c>
      <c r="M62" s="256">
        <f>รายเดือน67!L11</f>
        <v>0</v>
      </c>
      <c r="N62" s="256">
        <f>รายเดือน67!M11</f>
        <v>0</v>
      </c>
      <c r="O62" s="257">
        <f t="shared" si="11"/>
        <v>12</v>
      </c>
    </row>
    <row r="63" spans="1:16">
      <c r="A63" s="274"/>
      <c r="B63" s="259" t="s">
        <v>387</v>
      </c>
      <c r="C63" s="260">
        <f>C62</f>
        <v>1</v>
      </c>
      <c r="D63" s="260">
        <f>C62+D62</f>
        <v>2</v>
      </c>
      <c r="E63" s="260">
        <f>C62+D62+E62</f>
        <v>3</v>
      </c>
      <c r="F63" s="260">
        <f>C62+D62+E62+F62</f>
        <v>3</v>
      </c>
      <c r="G63" s="260">
        <f>C62+D62+E62+F62+G62</f>
        <v>3</v>
      </c>
      <c r="H63" s="260">
        <f>C62+D62+E62+F62+G62+H62</f>
        <v>5</v>
      </c>
      <c r="I63" s="260">
        <f>C62+D62+E62+F62+G62+H62+I62</f>
        <v>6</v>
      </c>
      <c r="J63" s="260">
        <f>C62+D62+E62+F62+G62+H62+I62+J62</f>
        <v>12</v>
      </c>
      <c r="K63" s="260">
        <f>C62+D62+E62+F62+G62+H62+I62+J62+K62</f>
        <v>12</v>
      </c>
      <c r="L63" s="260">
        <f>C62+D62+E62+F62+G62+H62+I62+J62+K62+L62</f>
        <v>12</v>
      </c>
      <c r="M63" s="260">
        <f>C62+D62+E62+F62+G62+H62+I62+J62+K62+L62+M62</f>
        <v>12</v>
      </c>
      <c r="N63" s="260">
        <f>C62+D62+E62+F62+G62+H62+I62+J62+K62+L62+M62+N62</f>
        <v>12</v>
      </c>
      <c r="O63" s="261"/>
    </row>
    <row r="64" spans="1:16">
      <c r="A64" s="262"/>
      <c r="B64" s="71" t="s">
        <v>72</v>
      </c>
      <c r="C64" s="25" t="s">
        <v>65</v>
      </c>
      <c r="D64" s="25" t="s">
        <v>66</v>
      </c>
      <c r="E64" s="25" t="s">
        <v>47</v>
      </c>
      <c r="F64" s="25" t="s">
        <v>48</v>
      </c>
      <c r="G64" s="25" t="s">
        <v>49</v>
      </c>
      <c r="H64" s="25" t="s">
        <v>50</v>
      </c>
      <c r="I64" s="25" t="s">
        <v>51</v>
      </c>
      <c r="J64" s="25" t="s">
        <v>52</v>
      </c>
      <c r="K64" s="25" t="s">
        <v>53</v>
      </c>
      <c r="L64" s="25" t="s">
        <v>54</v>
      </c>
      <c r="M64" s="25" t="s">
        <v>55</v>
      </c>
      <c r="N64" s="25" t="s">
        <v>56</v>
      </c>
      <c r="O64" s="25" t="s">
        <v>41</v>
      </c>
    </row>
    <row r="65" spans="1:18">
      <c r="A65" s="262" t="s">
        <v>81</v>
      </c>
      <c r="B65" s="246" t="s">
        <v>152</v>
      </c>
      <c r="C65" s="275">
        <v>3</v>
      </c>
      <c r="D65" s="275">
        <v>13</v>
      </c>
      <c r="E65" s="275">
        <v>7</v>
      </c>
      <c r="F65" s="275">
        <v>5</v>
      </c>
      <c r="G65" s="275">
        <v>5</v>
      </c>
      <c r="H65" s="275">
        <v>18</v>
      </c>
      <c r="I65" s="275">
        <v>17</v>
      </c>
      <c r="J65" s="275">
        <v>32</v>
      </c>
      <c r="K65" s="275">
        <v>8</v>
      </c>
      <c r="L65" s="275">
        <v>8</v>
      </c>
      <c r="M65" s="275">
        <v>3</v>
      </c>
      <c r="N65" s="275">
        <v>0</v>
      </c>
      <c r="O65" s="248">
        <f t="shared" ref="O65:O72" si="13">SUM(C65:N65)</f>
        <v>119</v>
      </c>
    </row>
    <row r="66" spans="1:18">
      <c r="A66" s="245"/>
      <c r="B66" s="246" t="s">
        <v>188</v>
      </c>
      <c r="C66" s="275">
        <v>0</v>
      </c>
      <c r="D66" s="275">
        <v>0</v>
      </c>
      <c r="E66" s="275">
        <v>0</v>
      </c>
      <c r="F66" s="275">
        <v>10</v>
      </c>
      <c r="G66" s="275">
        <v>28</v>
      </c>
      <c r="H66" s="275">
        <v>28</v>
      </c>
      <c r="I66" s="275">
        <v>11</v>
      </c>
      <c r="J66" s="275">
        <v>2</v>
      </c>
      <c r="K66" s="275">
        <v>6</v>
      </c>
      <c r="L66" s="275">
        <v>2</v>
      </c>
      <c r="M66" s="275">
        <v>1</v>
      </c>
      <c r="N66" s="275">
        <v>0</v>
      </c>
      <c r="O66" s="248">
        <f t="shared" si="13"/>
        <v>88</v>
      </c>
    </row>
    <row r="67" spans="1:18">
      <c r="A67" s="245"/>
      <c r="B67" s="246" t="s">
        <v>328</v>
      </c>
      <c r="C67" s="275">
        <v>0</v>
      </c>
      <c r="D67" s="275">
        <v>0</v>
      </c>
      <c r="E67" s="275">
        <v>0</v>
      </c>
      <c r="F67" s="275">
        <v>1</v>
      </c>
      <c r="G67" s="275">
        <v>0</v>
      </c>
      <c r="H67" s="275">
        <v>0</v>
      </c>
      <c r="I67" s="275">
        <v>0</v>
      </c>
      <c r="J67" s="275">
        <v>4</v>
      </c>
      <c r="K67" s="275">
        <v>1</v>
      </c>
      <c r="L67" s="275">
        <v>3</v>
      </c>
      <c r="M67" s="275">
        <v>1</v>
      </c>
      <c r="N67" s="275">
        <v>1</v>
      </c>
      <c r="O67" s="248">
        <f t="shared" si="13"/>
        <v>11</v>
      </c>
    </row>
    <row r="68" spans="1:18">
      <c r="A68" s="245"/>
      <c r="B68" s="246" t="s">
        <v>329</v>
      </c>
      <c r="C68" s="275">
        <v>4</v>
      </c>
      <c r="D68" s="275">
        <v>0</v>
      </c>
      <c r="E68" s="275">
        <v>0</v>
      </c>
      <c r="F68" s="275">
        <v>1</v>
      </c>
      <c r="G68" s="275">
        <v>1</v>
      </c>
      <c r="H68" s="275">
        <v>4</v>
      </c>
      <c r="I68" s="275">
        <v>3</v>
      </c>
      <c r="J68" s="275">
        <v>20</v>
      </c>
      <c r="K68" s="275">
        <v>21</v>
      </c>
      <c r="L68" s="275">
        <v>13</v>
      </c>
      <c r="M68" s="275">
        <v>2</v>
      </c>
      <c r="N68" s="275">
        <v>1</v>
      </c>
      <c r="O68" s="248">
        <f t="shared" si="13"/>
        <v>70</v>
      </c>
    </row>
    <row r="69" spans="1:18">
      <c r="A69" s="245"/>
      <c r="B69" s="246" t="s">
        <v>332</v>
      </c>
      <c r="C69" s="275">
        <v>0</v>
      </c>
      <c r="D69" s="275">
        <v>1</v>
      </c>
      <c r="E69" s="275">
        <v>6</v>
      </c>
      <c r="F69" s="275">
        <v>4</v>
      </c>
      <c r="G69" s="275">
        <v>0</v>
      </c>
      <c r="H69" s="275">
        <v>8</v>
      </c>
      <c r="I69" s="275">
        <v>23</v>
      </c>
      <c r="J69" s="275">
        <v>31</v>
      </c>
      <c r="K69" s="275">
        <v>31</v>
      </c>
      <c r="L69" s="275">
        <v>7</v>
      </c>
      <c r="M69" s="275">
        <v>7</v>
      </c>
      <c r="N69" s="275">
        <v>2</v>
      </c>
      <c r="O69" s="248">
        <f t="shared" si="13"/>
        <v>120</v>
      </c>
    </row>
    <row r="70" spans="1:18">
      <c r="A70" s="250"/>
      <c r="B70" s="251" t="s">
        <v>386</v>
      </c>
      <c r="C70" s="266">
        <f>MEDIAN(C65:C69)</f>
        <v>0</v>
      </c>
      <c r="D70" s="266">
        <f t="shared" ref="D70:N70" si="14">MEDIAN(D65:D69)</f>
        <v>0</v>
      </c>
      <c r="E70" s="266">
        <f t="shared" si="14"/>
        <v>0</v>
      </c>
      <c r="F70" s="266">
        <f t="shared" si="14"/>
        <v>4</v>
      </c>
      <c r="G70" s="266">
        <f t="shared" si="14"/>
        <v>1</v>
      </c>
      <c r="H70" s="266">
        <f t="shared" si="14"/>
        <v>8</v>
      </c>
      <c r="I70" s="266">
        <f t="shared" si="14"/>
        <v>11</v>
      </c>
      <c r="J70" s="266">
        <f t="shared" si="14"/>
        <v>20</v>
      </c>
      <c r="K70" s="266">
        <f t="shared" si="14"/>
        <v>8</v>
      </c>
      <c r="L70" s="266">
        <f t="shared" si="14"/>
        <v>7</v>
      </c>
      <c r="M70" s="266">
        <f t="shared" si="14"/>
        <v>2</v>
      </c>
      <c r="N70" s="266">
        <f t="shared" si="14"/>
        <v>1</v>
      </c>
      <c r="O70" s="252">
        <f t="shared" si="13"/>
        <v>62</v>
      </c>
    </row>
    <row r="71" spans="1:18">
      <c r="A71" s="245"/>
      <c r="B71" s="253" t="s">
        <v>74</v>
      </c>
      <c r="C71" s="174">
        <f>C70*P71/O70</f>
        <v>0</v>
      </c>
      <c r="D71" s="174">
        <f>D70*P71/O70</f>
        <v>0</v>
      </c>
      <c r="E71" s="174">
        <f>E70*P71/O70</f>
        <v>0</v>
      </c>
      <c r="F71" s="174">
        <f>F70*P71/O70</f>
        <v>3.2</v>
      </c>
      <c r="G71" s="174">
        <f>G70*P71/O70</f>
        <v>0.8</v>
      </c>
      <c r="H71" s="174">
        <f>H70*P71/O70</f>
        <v>6.4</v>
      </c>
      <c r="I71" s="174">
        <f>I70*P71/O70</f>
        <v>8.8000000000000007</v>
      </c>
      <c r="J71" s="174">
        <f>J70*P71/O70</f>
        <v>16</v>
      </c>
      <c r="K71" s="174">
        <f>K70*P71/O70</f>
        <v>6.4</v>
      </c>
      <c r="L71" s="174">
        <f>L70*P71/O70</f>
        <v>5.6</v>
      </c>
      <c r="M71" s="174">
        <f>M70*P71/O70</f>
        <v>1.6</v>
      </c>
      <c r="N71" s="174">
        <f>N70*P71/O70</f>
        <v>0.8</v>
      </c>
      <c r="O71" s="127">
        <f t="shared" si="13"/>
        <v>49.6</v>
      </c>
      <c r="P71" s="254">
        <f>O70*80/100</f>
        <v>49.6</v>
      </c>
    </row>
    <row r="72" spans="1:18">
      <c r="A72" s="245"/>
      <c r="B72" s="255" t="s">
        <v>382</v>
      </c>
      <c r="C72" s="256">
        <f>รายเดือน67!B12</f>
        <v>0</v>
      </c>
      <c r="D72" s="256">
        <f>รายเดือน67!C12</f>
        <v>1</v>
      </c>
      <c r="E72" s="256">
        <f>รายเดือน67!D12</f>
        <v>0</v>
      </c>
      <c r="F72" s="256">
        <f>รายเดือน67!E12</f>
        <v>1</v>
      </c>
      <c r="G72" s="256">
        <f>รายเดือน67!F12</f>
        <v>2</v>
      </c>
      <c r="H72" s="256">
        <f>รายเดือน67!G12</f>
        <v>5</v>
      </c>
      <c r="I72" s="256">
        <f>รายเดือน67!H12</f>
        <v>6</v>
      </c>
      <c r="J72" s="256">
        <f>รายเดือน67!I12</f>
        <v>3</v>
      </c>
      <c r="K72" s="256">
        <f>รายเดือน67!J12</f>
        <v>0</v>
      </c>
      <c r="L72" s="256">
        <f>รายเดือน67!K12</f>
        <v>0</v>
      </c>
      <c r="M72" s="256">
        <f>รายเดือน67!L12</f>
        <v>0</v>
      </c>
      <c r="N72" s="256">
        <f>รายเดือน67!M12</f>
        <v>0</v>
      </c>
      <c r="O72" s="257">
        <f t="shared" si="13"/>
        <v>18</v>
      </c>
    </row>
    <row r="73" spans="1:18">
      <c r="A73" s="267"/>
      <c r="B73" s="259" t="s">
        <v>387</v>
      </c>
      <c r="C73" s="260">
        <f>C72</f>
        <v>0</v>
      </c>
      <c r="D73" s="260">
        <f>C72+D72</f>
        <v>1</v>
      </c>
      <c r="E73" s="260">
        <f>C72+D72+E72</f>
        <v>1</v>
      </c>
      <c r="F73" s="260">
        <f>C72+D72+E72+F72</f>
        <v>2</v>
      </c>
      <c r="G73" s="260">
        <f>C72+D72+E72+F72+G72</f>
        <v>4</v>
      </c>
      <c r="H73" s="260">
        <f>C72+D72+E72+F72+G72+H72</f>
        <v>9</v>
      </c>
      <c r="I73" s="260">
        <f>C72+D72+E72+F72+G72+H72+I72</f>
        <v>15</v>
      </c>
      <c r="J73" s="260">
        <f>C72+D72+E72+F72+G72+H72+I72+J72</f>
        <v>18</v>
      </c>
      <c r="K73" s="260">
        <f>C72+D72+E72+F72+G72+H72+I72+J72+K72</f>
        <v>18</v>
      </c>
      <c r="L73" s="260">
        <f>C72+D72+E72+F72+G72+H72+I72+J72+K72+L72</f>
        <v>18</v>
      </c>
      <c r="M73" s="260">
        <f>C72+D72+E72+F72+G72+H72+I72+J72+K72+L72+M72</f>
        <v>18</v>
      </c>
      <c r="N73" s="260">
        <f>C72+D72+E72+F72+G72+H72+I72+J72+K72+L72+M72+N72</f>
        <v>18</v>
      </c>
      <c r="O73" s="261"/>
    </row>
    <row r="74" spans="1:18">
      <c r="A74" s="262"/>
      <c r="B74" s="71" t="s">
        <v>72</v>
      </c>
      <c r="C74" s="25" t="s">
        <v>65</v>
      </c>
      <c r="D74" s="25" t="s">
        <v>66</v>
      </c>
      <c r="E74" s="25" t="s">
        <v>47</v>
      </c>
      <c r="F74" s="25" t="s">
        <v>48</v>
      </c>
      <c r="G74" s="25" t="s">
        <v>49</v>
      </c>
      <c r="H74" s="25" t="s">
        <v>50</v>
      </c>
      <c r="I74" s="25" t="s">
        <v>51</v>
      </c>
      <c r="J74" s="25" t="s">
        <v>52</v>
      </c>
      <c r="K74" s="25" t="s">
        <v>53</v>
      </c>
      <c r="L74" s="25" t="s">
        <v>54</v>
      </c>
      <c r="M74" s="25" t="s">
        <v>55</v>
      </c>
      <c r="N74" s="25" t="s">
        <v>56</v>
      </c>
      <c r="O74" s="25" t="s">
        <v>41</v>
      </c>
    </row>
    <row r="75" spans="1:18">
      <c r="A75" s="262" t="s">
        <v>82</v>
      </c>
      <c r="B75" s="246" t="s">
        <v>152</v>
      </c>
      <c r="C75" s="276">
        <v>8</v>
      </c>
      <c r="D75" s="276">
        <v>5</v>
      </c>
      <c r="E75" s="276">
        <v>13</v>
      </c>
      <c r="F75" s="276">
        <v>6</v>
      </c>
      <c r="G75" s="276">
        <v>29</v>
      </c>
      <c r="H75" s="276">
        <v>86</v>
      </c>
      <c r="I75" s="276">
        <v>85</v>
      </c>
      <c r="J75" s="276">
        <v>38</v>
      </c>
      <c r="K75" s="276">
        <v>20</v>
      </c>
      <c r="L75" s="276">
        <v>21</v>
      </c>
      <c r="M75" s="276">
        <v>21</v>
      </c>
      <c r="N75" s="276">
        <v>2</v>
      </c>
      <c r="O75" s="248">
        <f t="shared" ref="O75:O82" si="15">SUM(C75:N75)</f>
        <v>334</v>
      </c>
    </row>
    <row r="76" spans="1:18">
      <c r="A76" s="245"/>
      <c r="B76" s="246" t="s">
        <v>188</v>
      </c>
      <c r="C76" s="276">
        <v>6</v>
      </c>
      <c r="D76" s="276">
        <v>9</v>
      </c>
      <c r="E76" s="276">
        <v>10</v>
      </c>
      <c r="F76" s="276">
        <v>10</v>
      </c>
      <c r="G76" s="276">
        <v>25</v>
      </c>
      <c r="H76" s="276">
        <v>14</v>
      </c>
      <c r="I76" s="276">
        <v>27</v>
      </c>
      <c r="J76" s="276">
        <v>16</v>
      </c>
      <c r="K76" s="276">
        <v>7</v>
      </c>
      <c r="L76" s="276">
        <v>1</v>
      </c>
      <c r="M76" s="276">
        <v>1</v>
      </c>
      <c r="N76" s="276">
        <v>1</v>
      </c>
      <c r="O76" s="248">
        <f t="shared" si="15"/>
        <v>127</v>
      </c>
    </row>
    <row r="77" spans="1:18">
      <c r="A77" s="245"/>
      <c r="B77" s="246" t="s">
        <v>328</v>
      </c>
      <c r="C77" s="276">
        <v>0</v>
      </c>
      <c r="D77" s="276">
        <v>0</v>
      </c>
      <c r="E77" s="276">
        <v>0</v>
      </c>
      <c r="F77" s="276">
        <v>0</v>
      </c>
      <c r="G77" s="276">
        <v>0</v>
      </c>
      <c r="H77" s="276">
        <v>0</v>
      </c>
      <c r="I77" s="276">
        <v>0</v>
      </c>
      <c r="J77" s="276">
        <v>1</v>
      </c>
      <c r="K77" s="276">
        <v>2</v>
      </c>
      <c r="L77" s="276">
        <v>3</v>
      </c>
      <c r="M77" s="276">
        <v>0</v>
      </c>
      <c r="N77" s="276">
        <v>0</v>
      </c>
      <c r="O77" s="248">
        <f t="shared" si="15"/>
        <v>6</v>
      </c>
      <c r="R77" s="126"/>
    </row>
    <row r="78" spans="1:18">
      <c r="A78" s="245"/>
      <c r="B78" s="246" t="s">
        <v>329</v>
      </c>
      <c r="C78" s="276">
        <v>0</v>
      </c>
      <c r="D78" s="276">
        <v>0</v>
      </c>
      <c r="E78" s="276">
        <v>0</v>
      </c>
      <c r="F78" s="276">
        <v>0</v>
      </c>
      <c r="G78" s="276">
        <v>1</v>
      </c>
      <c r="H78" s="276">
        <v>2</v>
      </c>
      <c r="I78" s="276">
        <v>0</v>
      </c>
      <c r="J78" s="276">
        <v>0</v>
      </c>
      <c r="K78" s="276">
        <v>0</v>
      </c>
      <c r="L78" s="276">
        <v>0</v>
      </c>
      <c r="M78" s="276">
        <v>0</v>
      </c>
      <c r="N78" s="276">
        <v>0</v>
      </c>
      <c r="O78" s="248">
        <f t="shared" si="15"/>
        <v>3</v>
      </c>
    </row>
    <row r="79" spans="1:18">
      <c r="A79" s="245"/>
      <c r="B79" s="246" t="s">
        <v>332</v>
      </c>
      <c r="C79" s="276">
        <v>0</v>
      </c>
      <c r="D79" s="276">
        <v>1</v>
      </c>
      <c r="E79" s="276">
        <v>3</v>
      </c>
      <c r="F79" s="276">
        <v>5</v>
      </c>
      <c r="G79" s="276">
        <v>6</v>
      </c>
      <c r="H79" s="276">
        <v>55</v>
      </c>
      <c r="I79" s="276">
        <v>78</v>
      </c>
      <c r="J79" s="276">
        <v>46</v>
      </c>
      <c r="K79" s="276">
        <v>9</v>
      </c>
      <c r="L79" s="276">
        <v>9</v>
      </c>
      <c r="M79" s="276">
        <v>1</v>
      </c>
      <c r="N79" s="276">
        <v>0</v>
      </c>
      <c r="O79" s="248">
        <f t="shared" si="15"/>
        <v>213</v>
      </c>
    </row>
    <row r="80" spans="1:18">
      <c r="A80" s="250"/>
      <c r="B80" s="251" t="s">
        <v>386</v>
      </c>
      <c r="C80" s="266">
        <f>MEDIAN(C75:C79)</f>
        <v>0</v>
      </c>
      <c r="D80" s="266">
        <f t="shared" ref="D80:N80" si="16">MEDIAN(D75:D79)</f>
        <v>1</v>
      </c>
      <c r="E80" s="266">
        <f t="shared" si="16"/>
        <v>3</v>
      </c>
      <c r="F80" s="266">
        <f t="shared" si="16"/>
        <v>5</v>
      </c>
      <c r="G80" s="266">
        <f t="shared" si="16"/>
        <v>6</v>
      </c>
      <c r="H80" s="266">
        <f t="shared" si="16"/>
        <v>14</v>
      </c>
      <c r="I80" s="266">
        <f t="shared" si="16"/>
        <v>27</v>
      </c>
      <c r="J80" s="266">
        <f t="shared" si="16"/>
        <v>16</v>
      </c>
      <c r="K80" s="266">
        <f t="shared" si="16"/>
        <v>7</v>
      </c>
      <c r="L80" s="266">
        <f t="shared" si="16"/>
        <v>3</v>
      </c>
      <c r="M80" s="266">
        <f t="shared" si="16"/>
        <v>1</v>
      </c>
      <c r="N80" s="266">
        <f t="shared" si="16"/>
        <v>0</v>
      </c>
      <c r="O80" s="252">
        <f t="shared" si="15"/>
        <v>83</v>
      </c>
    </row>
    <row r="81" spans="1:16">
      <c r="A81" s="245"/>
      <c r="B81" s="253" t="s">
        <v>74</v>
      </c>
      <c r="C81" s="174">
        <f>C80*P81/O80</f>
        <v>0</v>
      </c>
      <c r="D81" s="174">
        <f>D80*P81/O80</f>
        <v>0.8</v>
      </c>
      <c r="E81" s="174">
        <f>E80*P81/O80</f>
        <v>2.4000000000000004</v>
      </c>
      <c r="F81" s="174">
        <f>F80*P81/O80</f>
        <v>4</v>
      </c>
      <c r="G81" s="174">
        <f>G80*P81/O80</f>
        <v>4.8000000000000007</v>
      </c>
      <c r="H81" s="174">
        <f>H80*P81/O80</f>
        <v>11.200000000000001</v>
      </c>
      <c r="I81" s="174">
        <f>I80*P81/O80</f>
        <v>21.6</v>
      </c>
      <c r="J81" s="174">
        <f>J80*P81/O80</f>
        <v>12.8</v>
      </c>
      <c r="K81" s="174">
        <f>K80*P81/O80</f>
        <v>5.6000000000000005</v>
      </c>
      <c r="L81" s="174">
        <f>L80*P81/O80</f>
        <v>2.4000000000000004</v>
      </c>
      <c r="M81" s="174">
        <f>M80*P81/O80</f>
        <v>0.8</v>
      </c>
      <c r="N81" s="174">
        <f>N80*P81/O80</f>
        <v>0</v>
      </c>
      <c r="O81" s="127">
        <f t="shared" si="15"/>
        <v>66.400000000000006</v>
      </c>
      <c r="P81" s="254">
        <f>O80*80/100</f>
        <v>66.400000000000006</v>
      </c>
    </row>
    <row r="82" spans="1:16">
      <c r="A82" s="245"/>
      <c r="B82" s="255" t="s">
        <v>382</v>
      </c>
      <c r="C82" s="256">
        <f>รายเดือน67!B13</f>
        <v>1</v>
      </c>
      <c r="D82" s="256">
        <f>รายเดือน67!C13</f>
        <v>2</v>
      </c>
      <c r="E82" s="256">
        <f>รายเดือน67!D13</f>
        <v>4</v>
      </c>
      <c r="F82" s="256">
        <f>รายเดือน67!E13</f>
        <v>15</v>
      </c>
      <c r="G82" s="256">
        <f>รายเดือน67!F13</f>
        <v>3</v>
      </c>
      <c r="H82" s="256">
        <f>รายเดือน67!G13</f>
        <v>0</v>
      </c>
      <c r="I82" s="256">
        <f>รายเดือน67!H13</f>
        <v>1</v>
      </c>
      <c r="J82" s="256">
        <f>รายเดือน67!I13</f>
        <v>1</v>
      </c>
      <c r="K82" s="256">
        <f>รายเดือน67!J13</f>
        <v>0</v>
      </c>
      <c r="L82" s="256">
        <f>รายเดือน67!K13</f>
        <v>0</v>
      </c>
      <c r="M82" s="256">
        <f>รายเดือน67!L13</f>
        <v>0</v>
      </c>
      <c r="N82" s="256">
        <f>รายเดือน67!M13</f>
        <v>0</v>
      </c>
      <c r="O82" s="257">
        <f t="shared" si="15"/>
        <v>27</v>
      </c>
    </row>
    <row r="83" spans="1:16">
      <c r="A83" s="267"/>
      <c r="B83" s="259" t="s">
        <v>387</v>
      </c>
      <c r="C83" s="260">
        <f>C82</f>
        <v>1</v>
      </c>
      <c r="D83" s="260">
        <f>C82+D82</f>
        <v>3</v>
      </c>
      <c r="E83" s="260">
        <f>C82+D82+E82</f>
        <v>7</v>
      </c>
      <c r="F83" s="260">
        <f>C82+D82+E82+F82</f>
        <v>22</v>
      </c>
      <c r="G83" s="260">
        <f>C82+D82+E82+F82+G82</f>
        <v>25</v>
      </c>
      <c r="H83" s="260">
        <f>C82+D82+E82+F82+G82+H82</f>
        <v>25</v>
      </c>
      <c r="I83" s="260">
        <f>C82+D82+E82+F82+G82+H82+I82</f>
        <v>26</v>
      </c>
      <c r="J83" s="260">
        <f>C82+D82+E82+F82+G82+H82+I82+J82</f>
        <v>27</v>
      </c>
      <c r="K83" s="260">
        <f>C82+D82+E82+F82+G82+H82+I82+J82+K82</f>
        <v>27</v>
      </c>
      <c r="L83" s="260">
        <f>C82+D82+E82+F82+G82+H82+I82+J82+K82+L82</f>
        <v>27</v>
      </c>
      <c r="M83" s="260">
        <f>C82+D82+E82+F82+G82+H82+I82+J82+K82+L82+M82</f>
        <v>27</v>
      </c>
      <c r="N83" s="260">
        <f>C82+D82+E82+F82+G82+H82+I82+J82+K82+L82+M82+N82</f>
        <v>27</v>
      </c>
      <c r="O83" s="261"/>
    </row>
    <row r="84" spans="1:16">
      <c r="A84" s="262" t="s">
        <v>83</v>
      </c>
      <c r="B84" s="71" t="s">
        <v>72</v>
      </c>
      <c r="C84" s="25" t="s">
        <v>65</v>
      </c>
      <c r="D84" s="25" t="s">
        <v>66</v>
      </c>
      <c r="E84" s="25" t="s">
        <v>47</v>
      </c>
      <c r="F84" s="25" t="s">
        <v>48</v>
      </c>
      <c r="G84" s="25" t="s">
        <v>49</v>
      </c>
      <c r="H84" s="25" t="s">
        <v>50</v>
      </c>
      <c r="I84" s="25" t="s">
        <v>51</v>
      </c>
      <c r="J84" s="25" t="s">
        <v>52</v>
      </c>
      <c r="K84" s="25" t="s">
        <v>53</v>
      </c>
      <c r="L84" s="25" t="s">
        <v>54</v>
      </c>
      <c r="M84" s="25" t="s">
        <v>55</v>
      </c>
      <c r="N84" s="25" t="s">
        <v>56</v>
      </c>
      <c r="O84" s="25" t="s">
        <v>41</v>
      </c>
    </row>
    <row r="85" spans="1:16">
      <c r="A85" s="245"/>
      <c r="B85" s="246" t="s">
        <v>152</v>
      </c>
      <c r="C85" s="277">
        <v>13</v>
      </c>
      <c r="D85" s="277">
        <v>9</v>
      </c>
      <c r="E85" s="277">
        <v>7</v>
      </c>
      <c r="F85" s="277">
        <v>12</v>
      </c>
      <c r="G85" s="277">
        <v>28</v>
      </c>
      <c r="H85" s="277">
        <v>41</v>
      </c>
      <c r="I85" s="277">
        <v>48</v>
      </c>
      <c r="J85" s="277">
        <v>36</v>
      </c>
      <c r="K85" s="277">
        <v>21</v>
      </c>
      <c r="L85" s="277">
        <v>23</v>
      </c>
      <c r="M85" s="277">
        <v>9</v>
      </c>
      <c r="N85" s="277">
        <v>1</v>
      </c>
      <c r="O85" s="248">
        <f t="shared" ref="O85:O92" si="17">SUM(C85:N85)</f>
        <v>248</v>
      </c>
    </row>
    <row r="86" spans="1:16">
      <c r="A86" s="245"/>
      <c r="B86" s="246" t="s">
        <v>188</v>
      </c>
      <c r="C86" s="277">
        <v>5</v>
      </c>
      <c r="D86" s="277">
        <v>5</v>
      </c>
      <c r="E86" s="277">
        <v>2</v>
      </c>
      <c r="F86" s="277">
        <v>14</v>
      </c>
      <c r="G86" s="277">
        <v>5</v>
      </c>
      <c r="H86" s="277">
        <v>18</v>
      </c>
      <c r="I86" s="277">
        <v>30</v>
      </c>
      <c r="J86" s="277">
        <v>33</v>
      </c>
      <c r="K86" s="277">
        <v>13</v>
      </c>
      <c r="L86" s="277">
        <v>0</v>
      </c>
      <c r="M86" s="277">
        <v>0</v>
      </c>
      <c r="N86" s="277">
        <v>0</v>
      </c>
      <c r="O86" s="248">
        <f t="shared" si="17"/>
        <v>125</v>
      </c>
    </row>
    <row r="87" spans="1:16">
      <c r="A87" s="245"/>
      <c r="B87" s="246" t="s">
        <v>328</v>
      </c>
      <c r="C87" s="277">
        <v>0</v>
      </c>
      <c r="D87" s="277">
        <v>0</v>
      </c>
      <c r="E87" s="277">
        <v>0</v>
      </c>
      <c r="F87" s="277">
        <v>2</v>
      </c>
      <c r="G87" s="277">
        <v>1</v>
      </c>
      <c r="H87" s="277">
        <v>0</v>
      </c>
      <c r="I87" s="277">
        <v>0</v>
      </c>
      <c r="J87" s="277">
        <v>1</v>
      </c>
      <c r="K87" s="277">
        <v>2</v>
      </c>
      <c r="L87" s="277">
        <v>0</v>
      </c>
      <c r="M87" s="277">
        <v>0</v>
      </c>
      <c r="N87" s="277">
        <v>0</v>
      </c>
      <c r="O87" s="248">
        <f t="shared" si="17"/>
        <v>6</v>
      </c>
    </row>
    <row r="88" spans="1:16">
      <c r="A88" s="245"/>
      <c r="B88" s="246" t="s">
        <v>329</v>
      </c>
      <c r="C88" s="277">
        <v>1</v>
      </c>
      <c r="D88" s="277">
        <v>0</v>
      </c>
      <c r="E88" s="277">
        <v>0</v>
      </c>
      <c r="F88" s="277">
        <v>0</v>
      </c>
      <c r="G88" s="277">
        <v>2</v>
      </c>
      <c r="H88" s="277">
        <v>7</v>
      </c>
      <c r="I88" s="277">
        <v>6</v>
      </c>
      <c r="J88" s="277">
        <v>3</v>
      </c>
      <c r="K88" s="277">
        <v>5</v>
      </c>
      <c r="L88" s="277">
        <v>7</v>
      </c>
      <c r="M88" s="277">
        <v>6</v>
      </c>
      <c r="N88" s="277">
        <v>1</v>
      </c>
      <c r="O88" s="248">
        <f t="shared" si="17"/>
        <v>38</v>
      </c>
    </row>
    <row r="89" spans="1:16">
      <c r="A89" s="245"/>
      <c r="B89" s="246" t="s">
        <v>332</v>
      </c>
      <c r="C89" s="277">
        <v>2</v>
      </c>
      <c r="D89" s="277">
        <v>5</v>
      </c>
      <c r="E89" s="277">
        <v>6</v>
      </c>
      <c r="F89" s="277">
        <v>4</v>
      </c>
      <c r="G89" s="277">
        <v>3</v>
      </c>
      <c r="H89" s="277">
        <v>1</v>
      </c>
      <c r="I89" s="277">
        <v>18</v>
      </c>
      <c r="J89" s="277">
        <v>18</v>
      </c>
      <c r="K89" s="277">
        <v>6</v>
      </c>
      <c r="L89" s="277">
        <v>6</v>
      </c>
      <c r="M89" s="277">
        <v>3</v>
      </c>
      <c r="N89" s="277">
        <v>2</v>
      </c>
      <c r="O89" s="248">
        <f t="shared" si="17"/>
        <v>74</v>
      </c>
    </row>
    <row r="90" spans="1:16">
      <c r="A90" s="250"/>
      <c r="B90" s="251" t="s">
        <v>386</v>
      </c>
      <c r="C90" s="266">
        <f>MEDIAN(C85:C89)</f>
        <v>2</v>
      </c>
      <c r="D90" s="266">
        <f t="shared" ref="D90:N90" si="18">MEDIAN(D85:D89)</f>
        <v>5</v>
      </c>
      <c r="E90" s="266">
        <f t="shared" si="18"/>
        <v>2</v>
      </c>
      <c r="F90" s="266">
        <f t="shared" si="18"/>
        <v>4</v>
      </c>
      <c r="G90" s="266">
        <f t="shared" si="18"/>
        <v>3</v>
      </c>
      <c r="H90" s="266">
        <f t="shared" si="18"/>
        <v>7</v>
      </c>
      <c r="I90" s="266">
        <f t="shared" si="18"/>
        <v>18</v>
      </c>
      <c r="J90" s="266">
        <f t="shared" si="18"/>
        <v>18</v>
      </c>
      <c r="K90" s="266">
        <f t="shared" si="18"/>
        <v>6</v>
      </c>
      <c r="L90" s="266">
        <f t="shared" si="18"/>
        <v>6</v>
      </c>
      <c r="M90" s="266">
        <f t="shared" si="18"/>
        <v>3</v>
      </c>
      <c r="N90" s="266">
        <f t="shared" si="18"/>
        <v>1</v>
      </c>
      <c r="O90" s="252">
        <f t="shared" si="17"/>
        <v>75</v>
      </c>
    </row>
    <row r="91" spans="1:16">
      <c r="A91" s="245"/>
      <c r="B91" s="253" t="s">
        <v>74</v>
      </c>
      <c r="C91" s="174">
        <f>C90*P91/O90</f>
        <v>1.6</v>
      </c>
      <c r="D91" s="174">
        <f>D90*P91/O90</f>
        <v>4</v>
      </c>
      <c r="E91" s="174">
        <f>E90*P91/O90</f>
        <v>1.6</v>
      </c>
      <c r="F91" s="174">
        <f>F90*P91/O90</f>
        <v>3.2</v>
      </c>
      <c r="G91" s="174">
        <f>G90*P91/O90</f>
        <v>2.4</v>
      </c>
      <c r="H91" s="174">
        <f>H90*P91/O90</f>
        <v>5.6</v>
      </c>
      <c r="I91" s="174">
        <f>I90*P91/O90</f>
        <v>14.4</v>
      </c>
      <c r="J91" s="174">
        <f>J90*P91/O90</f>
        <v>14.4</v>
      </c>
      <c r="K91" s="174">
        <f>K90*P91/O90</f>
        <v>4.8</v>
      </c>
      <c r="L91" s="174">
        <f>L90*P91/O90</f>
        <v>4.8</v>
      </c>
      <c r="M91" s="174">
        <f>M90*P91/O90</f>
        <v>2.4</v>
      </c>
      <c r="N91" s="174">
        <f>N90*P91/O90</f>
        <v>0.8</v>
      </c>
      <c r="O91" s="127">
        <f t="shared" si="17"/>
        <v>59.999999999999986</v>
      </c>
      <c r="P91" s="254">
        <f>O90*80/100</f>
        <v>60</v>
      </c>
    </row>
    <row r="92" spans="1:16">
      <c r="A92" s="245"/>
      <c r="B92" s="255" t="s">
        <v>382</v>
      </c>
      <c r="C92" s="256">
        <f>รายเดือน67!B16</f>
        <v>0</v>
      </c>
      <c r="D92" s="256">
        <f>รายเดือน67!C16</f>
        <v>2</v>
      </c>
      <c r="E92" s="256">
        <f>รายเดือน67!D16</f>
        <v>3</v>
      </c>
      <c r="F92" s="256">
        <f>รายเดือน67!E16</f>
        <v>0</v>
      </c>
      <c r="G92" s="256">
        <f>รายเดือน67!F16</f>
        <v>1</v>
      </c>
      <c r="H92" s="256">
        <f>รายเดือน67!G16</f>
        <v>6</v>
      </c>
      <c r="I92" s="256">
        <f>รายเดือน67!H16</f>
        <v>3</v>
      </c>
      <c r="J92" s="256">
        <f>รายเดือน67!I16</f>
        <v>1</v>
      </c>
      <c r="K92" s="256">
        <f>รายเดือน67!J16</f>
        <v>0</v>
      </c>
      <c r="L92" s="256">
        <f>รายเดือน67!K16</f>
        <v>0</v>
      </c>
      <c r="M92" s="256">
        <f>รายเดือน67!L16</f>
        <v>0</v>
      </c>
      <c r="N92" s="256">
        <f>รายเดือน67!M16</f>
        <v>0</v>
      </c>
      <c r="O92" s="257">
        <f t="shared" si="17"/>
        <v>16</v>
      </c>
    </row>
    <row r="93" spans="1:16">
      <c r="A93" s="267"/>
      <c r="B93" s="259" t="s">
        <v>387</v>
      </c>
      <c r="C93" s="260">
        <f>C92</f>
        <v>0</v>
      </c>
      <c r="D93" s="260">
        <f>C92+D92</f>
        <v>2</v>
      </c>
      <c r="E93" s="260">
        <f>C92+D92+E92</f>
        <v>5</v>
      </c>
      <c r="F93" s="260">
        <f>C92+D92+E92+F92</f>
        <v>5</v>
      </c>
      <c r="G93" s="260">
        <f>C92+D92+E92+F92+G92</f>
        <v>6</v>
      </c>
      <c r="H93" s="260">
        <f>C92+D92+E92+F92+G92+H92</f>
        <v>12</v>
      </c>
      <c r="I93" s="260">
        <f>C92+D92+E92+F92+G92+H92+I92</f>
        <v>15</v>
      </c>
      <c r="J93" s="260">
        <f>C92+D92+E92+F92+G92+H92+I92+J92</f>
        <v>16</v>
      </c>
      <c r="K93" s="260">
        <f>C92+D92+E92+F92+G92+H92+I92+J92+K92</f>
        <v>16</v>
      </c>
      <c r="L93" s="260">
        <f>C92+D92+E92+F92+G92+H92+I92+J92+K92+L92</f>
        <v>16</v>
      </c>
      <c r="M93" s="260">
        <f>C92+D92+E92+F92+G92+H92+I92+J92+K92+L92+M92</f>
        <v>16</v>
      </c>
      <c r="N93" s="260">
        <f>C92+D92+E92+F92+G92+H92+I92+J92+K92+L92+M92+N92</f>
        <v>16</v>
      </c>
      <c r="O93" s="261"/>
    </row>
    <row r="94" spans="1:16">
      <c r="A94" s="262" t="s">
        <v>84</v>
      </c>
      <c r="B94" s="71" t="s">
        <v>72</v>
      </c>
      <c r="C94" s="25" t="s">
        <v>65</v>
      </c>
      <c r="D94" s="25" t="s">
        <v>66</v>
      </c>
      <c r="E94" s="25" t="s">
        <v>47</v>
      </c>
      <c r="F94" s="25" t="s">
        <v>48</v>
      </c>
      <c r="G94" s="25" t="s">
        <v>49</v>
      </c>
      <c r="H94" s="25" t="s">
        <v>50</v>
      </c>
      <c r="I94" s="25" t="s">
        <v>51</v>
      </c>
      <c r="J94" s="25" t="s">
        <v>52</v>
      </c>
      <c r="K94" s="25" t="s">
        <v>53</v>
      </c>
      <c r="L94" s="25" t="s">
        <v>54</v>
      </c>
      <c r="M94" s="25" t="s">
        <v>55</v>
      </c>
      <c r="N94" s="25" t="s">
        <v>56</v>
      </c>
      <c r="O94" s="25" t="s">
        <v>41</v>
      </c>
    </row>
    <row r="95" spans="1:16">
      <c r="A95" s="245"/>
      <c r="B95" s="246" t="s">
        <v>152</v>
      </c>
      <c r="C95" s="278">
        <v>4</v>
      </c>
      <c r="D95" s="278">
        <v>10</v>
      </c>
      <c r="E95" s="278">
        <v>9</v>
      </c>
      <c r="F95" s="278">
        <v>8</v>
      </c>
      <c r="G95" s="278">
        <v>36</v>
      </c>
      <c r="H95" s="278">
        <v>77</v>
      </c>
      <c r="I95" s="278">
        <v>50</v>
      </c>
      <c r="J95" s="278">
        <v>32</v>
      </c>
      <c r="K95" s="278">
        <v>65</v>
      </c>
      <c r="L95" s="278">
        <v>35</v>
      </c>
      <c r="M95" s="278">
        <v>17</v>
      </c>
      <c r="N95" s="278">
        <v>12</v>
      </c>
      <c r="O95" s="248">
        <f t="shared" ref="O95:O102" si="19">SUM(C95:N95)</f>
        <v>355</v>
      </c>
    </row>
    <row r="96" spans="1:16">
      <c r="A96" s="245"/>
      <c r="B96" s="246" t="s">
        <v>188</v>
      </c>
      <c r="C96" s="278">
        <v>6</v>
      </c>
      <c r="D96" s="278">
        <v>3</v>
      </c>
      <c r="E96" s="278">
        <v>3</v>
      </c>
      <c r="F96" s="278">
        <v>7</v>
      </c>
      <c r="G96" s="278">
        <v>18</v>
      </c>
      <c r="H96" s="278">
        <v>28</v>
      </c>
      <c r="I96" s="278">
        <v>15</v>
      </c>
      <c r="J96" s="278">
        <v>14</v>
      </c>
      <c r="K96" s="278">
        <v>16</v>
      </c>
      <c r="L96" s="278">
        <v>9</v>
      </c>
      <c r="M96" s="278">
        <v>3</v>
      </c>
      <c r="N96" s="278">
        <v>0</v>
      </c>
      <c r="O96" s="248">
        <f t="shared" si="19"/>
        <v>122</v>
      </c>
    </row>
    <row r="97" spans="1:16">
      <c r="A97" s="245"/>
      <c r="B97" s="246" t="s">
        <v>328</v>
      </c>
      <c r="C97" s="278">
        <v>0</v>
      </c>
      <c r="D97" s="278">
        <v>0</v>
      </c>
      <c r="E97" s="278">
        <v>2</v>
      </c>
      <c r="F97" s="278">
        <v>0</v>
      </c>
      <c r="G97" s="278">
        <v>1</v>
      </c>
      <c r="H97" s="278">
        <v>6</v>
      </c>
      <c r="I97" s="278">
        <v>8</v>
      </c>
      <c r="J97" s="278">
        <v>12</v>
      </c>
      <c r="K97" s="278">
        <v>0</v>
      </c>
      <c r="L97" s="278">
        <v>8</v>
      </c>
      <c r="M97" s="278">
        <v>1</v>
      </c>
      <c r="N97" s="278">
        <v>1</v>
      </c>
      <c r="O97" s="248">
        <f t="shared" si="19"/>
        <v>39</v>
      </c>
    </row>
    <row r="98" spans="1:16">
      <c r="A98" s="245"/>
      <c r="B98" s="246" t="s">
        <v>329</v>
      </c>
      <c r="C98" s="278">
        <v>4</v>
      </c>
      <c r="D98" s="278">
        <v>4</v>
      </c>
      <c r="E98" s="278">
        <v>0</v>
      </c>
      <c r="F98" s="278">
        <v>0</v>
      </c>
      <c r="G98" s="278">
        <v>0</v>
      </c>
      <c r="H98" s="278">
        <v>3</v>
      </c>
      <c r="I98" s="278">
        <v>10</v>
      </c>
      <c r="J98" s="278">
        <v>17</v>
      </c>
      <c r="K98" s="278">
        <v>11</v>
      </c>
      <c r="L98" s="278">
        <v>1</v>
      </c>
      <c r="M98" s="278">
        <v>2</v>
      </c>
      <c r="N98" s="278">
        <v>1</v>
      </c>
      <c r="O98" s="248">
        <f t="shared" si="19"/>
        <v>53</v>
      </c>
    </row>
    <row r="99" spans="1:16">
      <c r="A99" s="245"/>
      <c r="B99" s="246" t="s">
        <v>332</v>
      </c>
      <c r="C99" s="278">
        <v>1</v>
      </c>
      <c r="D99" s="278">
        <v>0</v>
      </c>
      <c r="E99" s="278">
        <v>1</v>
      </c>
      <c r="F99" s="278">
        <v>2</v>
      </c>
      <c r="G99" s="278">
        <v>2</v>
      </c>
      <c r="H99" s="278">
        <v>12</v>
      </c>
      <c r="I99" s="278">
        <v>66</v>
      </c>
      <c r="J99" s="278">
        <v>57</v>
      </c>
      <c r="K99" s="278">
        <v>32</v>
      </c>
      <c r="L99" s="278">
        <v>15</v>
      </c>
      <c r="M99" s="278">
        <v>10</v>
      </c>
      <c r="N99" s="278">
        <v>1</v>
      </c>
      <c r="O99" s="248">
        <f t="shared" si="19"/>
        <v>199</v>
      </c>
    </row>
    <row r="100" spans="1:16">
      <c r="A100" s="250"/>
      <c r="B100" s="251" t="s">
        <v>386</v>
      </c>
      <c r="C100" s="266">
        <f>MEDIAN(C95:C99)</f>
        <v>4</v>
      </c>
      <c r="D100" s="266">
        <f t="shared" ref="D100:N100" si="20">MEDIAN(D95:D99)</f>
        <v>3</v>
      </c>
      <c r="E100" s="266">
        <f t="shared" si="20"/>
        <v>2</v>
      </c>
      <c r="F100" s="266">
        <f t="shared" si="20"/>
        <v>2</v>
      </c>
      <c r="G100" s="266">
        <f t="shared" si="20"/>
        <v>2</v>
      </c>
      <c r="H100" s="266">
        <f t="shared" si="20"/>
        <v>12</v>
      </c>
      <c r="I100" s="266">
        <f t="shared" si="20"/>
        <v>15</v>
      </c>
      <c r="J100" s="266">
        <f t="shared" si="20"/>
        <v>17</v>
      </c>
      <c r="K100" s="266">
        <f t="shared" si="20"/>
        <v>16</v>
      </c>
      <c r="L100" s="266">
        <f t="shared" si="20"/>
        <v>9</v>
      </c>
      <c r="M100" s="266">
        <f t="shared" si="20"/>
        <v>3</v>
      </c>
      <c r="N100" s="266">
        <f t="shared" si="20"/>
        <v>1</v>
      </c>
      <c r="O100" s="252">
        <f t="shared" si="19"/>
        <v>86</v>
      </c>
    </row>
    <row r="101" spans="1:16">
      <c r="A101" s="245"/>
      <c r="B101" s="253" t="s">
        <v>74</v>
      </c>
      <c r="C101" s="174">
        <f>C100*P101/O100</f>
        <v>3.1999999999999997</v>
      </c>
      <c r="D101" s="174">
        <f>D100*P101/O100</f>
        <v>2.4</v>
      </c>
      <c r="E101" s="174">
        <f>E100*P101/O100</f>
        <v>1.5999999999999999</v>
      </c>
      <c r="F101" s="174">
        <f>F100*P101/O100</f>
        <v>1.5999999999999999</v>
      </c>
      <c r="G101" s="174">
        <f>G100*P101/O100</f>
        <v>1.5999999999999999</v>
      </c>
      <c r="H101" s="174">
        <f>H100*P101/O100</f>
        <v>9.6</v>
      </c>
      <c r="I101" s="174">
        <f>I100*P101/O100</f>
        <v>12</v>
      </c>
      <c r="J101" s="174">
        <f>J100*P101/O100</f>
        <v>13.6</v>
      </c>
      <c r="K101" s="174">
        <f>K100*P101/O100</f>
        <v>12.799999999999999</v>
      </c>
      <c r="L101" s="174">
        <f>L100*P101/O100</f>
        <v>7.1999999999999993</v>
      </c>
      <c r="M101" s="174">
        <f>M100*P101/O100</f>
        <v>2.4</v>
      </c>
      <c r="N101" s="174">
        <f>N100*P101/O100</f>
        <v>0.79999999999999993</v>
      </c>
      <c r="O101" s="127">
        <f t="shared" si="19"/>
        <v>68.8</v>
      </c>
      <c r="P101" s="254">
        <f>O100*80/100</f>
        <v>68.8</v>
      </c>
    </row>
    <row r="102" spans="1:16">
      <c r="A102" s="245"/>
      <c r="B102" s="255" t="s">
        <v>382</v>
      </c>
      <c r="C102" s="256">
        <f>รายเดือน67!B17</f>
        <v>10</v>
      </c>
      <c r="D102" s="256">
        <f>รายเดือน67!C17</f>
        <v>11</v>
      </c>
      <c r="E102" s="256">
        <f>รายเดือน67!D17</f>
        <v>21</v>
      </c>
      <c r="F102" s="256">
        <f>รายเดือน67!E17</f>
        <v>14</v>
      </c>
      <c r="G102" s="256">
        <f>รายเดือน67!F17</f>
        <v>4</v>
      </c>
      <c r="H102" s="256">
        <f>รายเดือน67!G17</f>
        <v>17</v>
      </c>
      <c r="I102" s="256">
        <f>รายเดือน67!H17</f>
        <v>21</v>
      </c>
      <c r="J102" s="256">
        <f>รายเดือน67!I17</f>
        <v>29</v>
      </c>
      <c r="K102" s="256">
        <f>รายเดือน67!J17</f>
        <v>0</v>
      </c>
      <c r="L102" s="256">
        <f>รายเดือน67!K17</f>
        <v>0</v>
      </c>
      <c r="M102" s="256">
        <f>รายเดือน67!L17</f>
        <v>0</v>
      </c>
      <c r="N102" s="256">
        <f>รายเดือน67!M17</f>
        <v>0</v>
      </c>
      <c r="O102" s="257">
        <f t="shared" si="19"/>
        <v>127</v>
      </c>
    </row>
    <row r="103" spans="1:16">
      <c r="A103" s="267"/>
      <c r="B103" s="259" t="s">
        <v>387</v>
      </c>
      <c r="C103" s="260">
        <f>C102</f>
        <v>10</v>
      </c>
      <c r="D103" s="260">
        <f>C102+D102</f>
        <v>21</v>
      </c>
      <c r="E103" s="260">
        <f>C102+D102+E102</f>
        <v>42</v>
      </c>
      <c r="F103" s="260">
        <f>C102+D102+E102+F102</f>
        <v>56</v>
      </c>
      <c r="G103" s="260">
        <f>C102+D102+E102+F102+G102</f>
        <v>60</v>
      </c>
      <c r="H103" s="260">
        <f>C102+D102+E102+F102+G102+H102</f>
        <v>77</v>
      </c>
      <c r="I103" s="260">
        <f>C102+D102+E102+F102+G102+H102+I102</f>
        <v>98</v>
      </c>
      <c r="J103" s="260">
        <f>C102+D102+E102+F102+G102+H102+I102+J102</f>
        <v>127</v>
      </c>
      <c r="K103" s="260">
        <f>C102+D102+E102+F102+G102+H102+I102+J102+K102</f>
        <v>127</v>
      </c>
      <c r="L103" s="260">
        <f>C102+D102+E102+F102+G102+H102+I102+J102+K102+L102</f>
        <v>127</v>
      </c>
      <c r="M103" s="260">
        <f>C102+D102+E102+F102+G102+H102+I102+J102+K102+L102+M102</f>
        <v>127</v>
      </c>
      <c r="N103" s="260">
        <f>C102+D102+E102+F102+G102+H102+I102+J102+K102+L102+M102+N102</f>
        <v>127</v>
      </c>
      <c r="O103" s="261"/>
    </row>
    <row r="104" spans="1:16">
      <c r="A104" s="262" t="s">
        <v>85</v>
      </c>
      <c r="B104" s="71" t="s">
        <v>72</v>
      </c>
      <c r="C104" s="25" t="s">
        <v>65</v>
      </c>
      <c r="D104" s="25" t="s">
        <v>66</v>
      </c>
      <c r="E104" s="25" t="s">
        <v>47</v>
      </c>
      <c r="F104" s="25" t="s">
        <v>48</v>
      </c>
      <c r="G104" s="25" t="s">
        <v>49</v>
      </c>
      <c r="H104" s="25" t="s">
        <v>50</v>
      </c>
      <c r="I104" s="25" t="s">
        <v>51</v>
      </c>
      <c r="J104" s="25" t="s">
        <v>52</v>
      </c>
      <c r="K104" s="25" t="s">
        <v>53</v>
      </c>
      <c r="L104" s="25" t="s">
        <v>54</v>
      </c>
      <c r="M104" s="25" t="s">
        <v>55</v>
      </c>
      <c r="N104" s="25" t="s">
        <v>56</v>
      </c>
      <c r="O104" s="25" t="s">
        <v>41</v>
      </c>
    </row>
    <row r="105" spans="1:16">
      <c r="A105" s="245"/>
      <c r="B105" s="246" t="s">
        <v>152</v>
      </c>
      <c r="C105" s="279">
        <v>0</v>
      </c>
      <c r="D105" s="279">
        <v>2</v>
      </c>
      <c r="E105" s="279">
        <v>1</v>
      </c>
      <c r="F105" s="279">
        <v>0</v>
      </c>
      <c r="G105" s="279">
        <v>11</v>
      </c>
      <c r="H105" s="279">
        <v>46</v>
      </c>
      <c r="I105" s="279">
        <v>70</v>
      </c>
      <c r="J105" s="279">
        <v>32</v>
      </c>
      <c r="K105" s="279">
        <v>13</v>
      </c>
      <c r="L105" s="279">
        <v>12</v>
      </c>
      <c r="M105" s="279">
        <v>2</v>
      </c>
      <c r="N105" s="279">
        <v>1</v>
      </c>
      <c r="O105" s="248">
        <f t="shared" ref="O105:O112" si="21">SUM(C105:N105)</f>
        <v>190</v>
      </c>
    </row>
    <row r="106" spans="1:16">
      <c r="A106" s="245"/>
      <c r="B106" s="246" t="s">
        <v>188</v>
      </c>
      <c r="C106" s="279">
        <v>1</v>
      </c>
      <c r="D106" s="279">
        <v>7</v>
      </c>
      <c r="E106" s="279">
        <v>2</v>
      </c>
      <c r="F106" s="279">
        <v>1</v>
      </c>
      <c r="G106" s="279">
        <v>1</v>
      </c>
      <c r="H106" s="279">
        <v>8</v>
      </c>
      <c r="I106" s="279">
        <v>17</v>
      </c>
      <c r="J106" s="279">
        <v>28</v>
      </c>
      <c r="K106" s="279">
        <v>13</v>
      </c>
      <c r="L106" s="279">
        <v>1</v>
      </c>
      <c r="M106" s="279">
        <v>2</v>
      </c>
      <c r="N106" s="279">
        <v>1</v>
      </c>
      <c r="O106" s="248">
        <f t="shared" si="21"/>
        <v>82</v>
      </c>
    </row>
    <row r="107" spans="1:16">
      <c r="A107" s="245"/>
      <c r="B107" s="246" t="s">
        <v>328</v>
      </c>
      <c r="C107" s="279">
        <v>0</v>
      </c>
      <c r="D107" s="279">
        <v>0</v>
      </c>
      <c r="E107" s="279">
        <v>0</v>
      </c>
      <c r="F107" s="279">
        <v>0</v>
      </c>
      <c r="G107" s="279">
        <v>0</v>
      </c>
      <c r="H107" s="279">
        <v>0</v>
      </c>
      <c r="I107" s="279">
        <v>0</v>
      </c>
      <c r="J107" s="279">
        <v>0</v>
      </c>
      <c r="K107" s="279">
        <v>1</v>
      </c>
      <c r="L107" s="279">
        <v>1</v>
      </c>
      <c r="M107" s="279">
        <v>1</v>
      </c>
      <c r="N107" s="279">
        <v>0</v>
      </c>
      <c r="O107" s="248">
        <f t="shared" si="21"/>
        <v>3</v>
      </c>
    </row>
    <row r="108" spans="1:16">
      <c r="A108" s="245"/>
      <c r="B108" s="246" t="s">
        <v>329</v>
      </c>
      <c r="C108" s="279">
        <v>0</v>
      </c>
      <c r="D108" s="279">
        <v>2</v>
      </c>
      <c r="E108" s="279">
        <v>0</v>
      </c>
      <c r="F108" s="279">
        <v>1</v>
      </c>
      <c r="G108" s="279">
        <v>0</v>
      </c>
      <c r="H108" s="279">
        <v>3</v>
      </c>
      <c r="I108" s="279">
        <v>2</v>
      </c>
      <c r="J108" s="279">
        <v>4</v>
      </c>
      <c r="K108" s="279">
        <v>6</v>
      </c>
      <c r="L108" s="279">
        <v>0</v>
      </c>
      <c r="M108" s="279">
        <v>1</v>
      </c>
      <c r="N108" s="279">
        <v>0</v>
      </c>
      <c r="O108" s="248">
        <f t="shared" si="21"/>
        <v>19</v>
      </c>
    </row>
    <row r="109" spans="1:16">
      <c r="A109" s="245"/>
      <c r="B109" s="246" t="s">
        <v>332</v>
      </c>
      <c r="C109" s="279">
        <v>0</v>
      </c>
      <c r="D109" s="279">
        <v>8</v>
      </c>
      <c r="E109" s="279">
        <v>1</v>
      </c>
      <c r="F109" s="279">
        <v>0</v>
      </c>
      <c r="G109" s="279">
        <v>1</v>
      </c>
      <c r="H109" s="279">
        <v>1</v>
      </c>
      <c r="I109" s="279">
        <v>10</v>
      </c>
      <c r="J109" s="279">
        <v>7</v>
      </c>
      <c r="K109" s="279">
        <v>2</v>
      </c>
      <c r="L109" s="279">
        <v>2</v>
      </c>
      <c r="M109" s="279">
        <v>0</v>
      </c>
      <c r="N109" s="279">
        <v>0</v>
      </c>
      <c r="O109" s="248">
        <f t="shared" si="21"/>
        <v>32</v>
      </c>
    </row>
    <row r="110" spans="1:16">
      <c r="A110" s="250"/>
      <c r="B110" s="251" t="s">
        <v>386</v>
      </c>
      <c r="C110" s="266">
        <f>MEDIAN(C105:C109)</f>
        <v>0</v>
      </c>
      <c r="D110" s="266">
        <f t="shared" ref="D110:N110" si="22">MEDIAN(D105:D109)</f>
        <v>2</v>
      </c>
      <c r="E110" s="266">
        <f t="shared" si="22"/>
        <v>1</v>
      </c>
      <c r="F110" s="266">
        <f t="shared" si="22"/>
        <v>0</v>
      </c>
      <c r="G110" s="266">
        <f t="shared" si="22"/>
        <v>1</v>
      </c>
      <c r="H110" s="266">
        <f t="shared" si="22"/>
        <v>3</v>
      </c>
      <c r="I110" s="266">
        <f t="shared" si="22"/>
        <v>10</v>
      </c>
      <c r="J110" s="266">
        <f t="shared" si="22"/>
        <v>7</v>
      </c>
      <c r="K110" s="266">
        <f t="shared" si="22"/>
        <v>6</v>
      </c>
      <c r="L110" s="266">
        <f t="shared" si="22"/>
        <v>1</v>
      </c>
      <c r="M110" s="266">
        <f t="shared" si="22"/>
        <v>1</v>
      </c>
      <c r="N110" s="266">
        <f t="shared" si="22"/>
        <v>0</v>
      </c>
      <c r="O110" s="252">
        <f t="shared" si="21"/>
        <v>32</v>
      </c>
    </row>
    <row r="111" spans="1:16">
      <c r="A111" s="245"/>
      <c r="B111" s="253" t="s">
        <v>74</v>
      </c>
      <c r="C111" s="174">
        <f>C110*P111/O110</f>
        <v>0</v>
      </c>
      <c r="D111" s="174">
        <f>D110*P111/O110</f>
        <v>1.6</v>
      </c>
      <c r="E111" s="174">
        <f>E110*P111/O110</f>
        <v>0.8</v>
      </c>
      <c r="F111" s="174">
        <f>F110*P111/O110</f>
        <v>0</v>
      </c>
      <c r="G111" s="174">
        <f>G110*P111/O110</f>
        <v>0.8</v>
      </c>
      <c r="H111" s="174">
        <f>H110*P111/O110</f>
        <v>2.4000000000000004</v>
      </c>
      <c r="I111" s="174">
        <f>I110*P111/O110</f>
        <v>8</v>
      </c>
      <c r="J111" s="174">
        <f>J110*P111/O110</f>
        <v>5.6000000000000005</v>
      </c>
      <c r="K111" s="174">
        <f>K110*P111/O110</f>
        <v>4.8000000000000007</v>
      </c>
      <c r="L111" s="174">
        <f>L110*P111/O110</f>
        <v>0.8</v>
      </c>
      <c r="M111" s="174">
        <f>M110*P111/O110</f>
        <v>0.8</v>
      </c>
      <c r="N111" s="174">
        <f>N110*P111/O110</f>
        <v>0</v>
      </c>
      <c r="O111" s="127">
        <f t="shared" si="21"/>
        <v>25.600000000000005</v>
      </c>
      <c r="P111" s="254">
        <f>O110*80/100</f>
        <v>25.6</v>
      </c>
    </row>
    <row r="112" spans="1:16">
      <c r="A112" s="245"/>
      <c r="B112" s="255" t="s">
        <v>382</v>
      </c>
      <c r="C112" s="256">
        <f>รายเดือน67!B20</f>
        <v>1</v>
      </c>
      <c r="D112" s="256">
        <f>รายเดือน67!C20</f>
        <v>1</v>
      </c>
      <c r="E112" s="256">
        <f>รายเดือน67!D20</f>
        <v>0</v>
      </c>
      <c r="F112" s="256">
        <f>รายเดือน67!E20</f>
        <v>0</v>
      </c>
      <c r="G112" s="256">
        <f>รายเดือน67!F20</f>
        <v>3</v>
      </c>
      <c r="H112" s="256">
        <f>รายเดือน67!G20</f>
        <v>4</v>
      </c>
      <c r="I112" s="256">
        <f>รายเดือน67!H20</f>
        <v>4</v>
      </c>
      <c r="J112" s="256">
        <f>รายเดือน67!I20</f>
        <v>1</v>
      </c>
      <c r="K112" s="256">
        <f>รายเดือน67!J20</f>
        <v>0</v>
      </c>
      <c r="L112" s="256">
        <f>รายเดือน67!K20</f>
        <v>0</v>
      </c>
      <c r="M112" s="256">
        <f>รายเดือน67!L20</f>
        <v>0</v>
      </c>
      <c r="N112" s="256">
        <f>รายเดือน67!M20</f>
        <v>0</v>
      </c>
      <c r="O112" s="257">
        <f t="shared" si="21"/>
        <v>14</v>
      </c>
    </row>
    <row r="113" spans="1:16">
      <c r="A113" s="245"/>
      <c r="B113" s="259" t="s">
        <v>387</v>
      </c>
      <c r="C113" s="260">
        <v>0</v>
      </c>
      <c r="D113" s="260">
        <f>C112+D112</f>
        <v>2</v>
      </c>
      <c r="E113" s="260">
        <f>C112+D112+E112</f>
        <v>2</v>
      </c>
      <c r="F113" s="260">
        <f>C112+D112+E112+F112</f>
        <v>2</v>
      </c>
      <c r="G113" s="260">
        <f>C112+D112+E112+F112+G112</f>
        <v>5</v>
      </c>
      <c r="H113" s="260">
        <f>C112+D112+E112+F112+G112+H112</f>
        <v>9</v>
      </c>
      <c r="I113" s="260">
        <f>C112+D112+E112+F112+G112+H112+I112</f>
        <v>13</v>
      </c>
      <c r="J113" s="260">
        <f>C112+D112+E112+F112+G112+H112+I112+J112</f>
        <v>14</v>
      </c>
      <c r="K113" s="260">
        <f>C112+D112+E112+F112+G112+H112+I112+J112+K112</f>
        <v>14</v>
      </c>
      <c r="L113" s="260">
        <f>C112+D112+E112+F112+G112+H112+I112+J112+K112+L112</f>
        <v>14</v>
      </c>
      <c r="M113" s="260">
        <f>C112+D112+E112+F112+G112+H112+I112+J112+K112+L112+M112</f>
        <v>14</v>
      </c>
      <c r="N113" s="260">
        <f>C112+D112+E112+F112+G112+H112+I112+J112+K112+L112+M112+N112</f>
        <v>14</v>
      </c>
      <c r="O113" s="261"/>
    </row>
    <row r="114" spans="1:16">
      <c r="A114" s="262" t="s">
        <v>86</v>
      </c>
      <c r="B114" s="71" t="s">
        <v>72</v>
      </c>
      <c r="C114" s="25" t="s">
        <v>65</v>
      </c>
      <c r="D114" s="25" t="s">
        <v>66</v>
      </c>
      <c r="E114" s="25" t="s">
        <v>47</v>
      </c>
      <c r="F114" s="25" t="s">
        <v>48</v>
      </c>
      <c r="G114" s="25" t="s">
        <v>49</v>
      </c>
      <c r="H114" s="25" t="s">
        <v>50</v>
      </c>
      <c r="I114" s="25" t="s">
        <v>51</v>
      </c>
      <c r="J114" s="25" t="s">
        <v>52</v>
      </c>
      <c r="K114" s="25" t="s">
        <v>53</v>
      </c>
      <c r="L114" s="25" t="s">
        <v>54</v>
      </c>
      <c r="M114" s="25" t="s">
        <v>55</v>
      </c>
      <c r="N114" s="25" t="s">
        <v>56</v>
      </c>
      <c r="O114" s="25" t="s">
        <v>41</v>
      </c>
    </row>
    <row r="115" spans="1:16">
      <c r="A115" s="245"/>
      <c r="B115" s="246" t="s">
        <v>152</v>
      </c>
      <c r="C115" s="280">
        <v>1</v>
      </c>
      <c r="D115" s="280">
        <v>3</v>
      </c>
      <c r="E115" s="280">
        <v>1</v>
      </c>
      <c r="F115" s="280">
        <v>2</v>
      </c>
      <c r="G115" s="280">
        <v>4</v>
      </c>
      <c r="H115" s="280">
        <v>19</v>
      </c>
      <c r="I115" s="280">
        <v>19</v>
      </c>
      <c r="J115" s="280">
        <v>24</v>
      </c>
      <c r="K115" s="280">
        <v>16</v>
      </c>
      <c r="L115" s="280">
        <v>2</v>
      </c>
      <c r="M115" s="280">
        <v>7</v>
      </c>
      <c r="N115" s="280">
        <v>2</v>
      </c>
      <c r="O115" s="248">
        <v>32</v>
      </c>
    </row>
    <row r="116" spans="1:16">
      <c r="A116" s="245"/>
      <c r="B116" s="246" t="s">
        <v>188</v>
      </c>
      <c r="C116" s="280">
        <v>0</v>
      </c>
      <c r="D116" s="280">
        <v>0</v>
      </c>
      <c r="E116" s="280">
        <v>4</v>
      </c>
      <c r="F116" s="280">
        <v>9</v>
      </c>
      <c r="G116" s="280">
        <v>13</v>
      </c>
      <c r="H116" s="280">
        <v>9</v>
      </c>
      <c r="I116" s="280">
        <v>30</v>
      </c>
      <c r="J116" s="280">
        <v>24</v>
      </c>
      <c r="K116" s="280">
        <v>18</v>
      </c>
      <c r="L116" s="280">
        <v>4</v>
      </c>
      <c r="M116" s="280">
        <v>2</v>
      </c>
      <c r="N116" s="280">
        <v>1</v>
      </c>
      <c r="O116" s="248">
        <v>100</v>
      </c>
    </row>
    <row r="117" spans="1:16">
      <c r="A117" s="245"/>
      <c r="B117" s="246" t="s">
        <v>328</v>
      </c>
      <c r="C117" s="280">
        <v>1</v>
      </c>
      <c r="D117" s="280">
        <v>0</v>
      </c>
      <c r="E117" s="280">
        <v>2</v>
      </c>
      <c r="F117" s="280">
        <v>0</v>
      </c>
      <c r="G117" s="280">
        <v>1</v>
      </c>
      <c r="H117" s="280">
        <v>13</v>
      </c>
      <c r="I117" s="280">
        <v>10</v>
      </c>
      <c r="J117" s="280">
        <v>6</v>
      </c>
      <c r="K117" s="280">
        <v>13</v>
      </c>
      <c r="L117" s="280">
        <v>8</v>
      </c>
      <c r="M117" s="280">
        <v>1</v>
      </c>
      <c r="N117" s="280">
        <v>1</v>
      </c>
      <c r="O117" s="248">
        <v>114</v>
      </c>
    </row>
    <row r="118" spans="1:16">
      <c r="A118" s="245"/>
      <c r="B118" s="246" t="s">
        <v>329</v>
      </c>
      <c r="C118" s="280">
        <v>3</v>
      </c>
      <c r="D118" s="280">
        <v>0</v>
      </c>
      <c r="E118" s="280">
        <v>0</v>
      </c>
      <c r="F118" s="280">
        <v>2</v>
      </c>
      <c r="G118" s="280">
        <v>4</v>
      </c>
      <c r="H118" s="280">
        <v>3</v>
      </c>
      <c r="I118" s="280">
        <v>2</v>
      </c>
      <c r="J118" s="280">
        <v>1</v>
      </c>
      <c r="K118" s="280">
        <v>1</v>
      </c>
      <c r="L118" s="280">
        <v>2</v>
      </c>
      <c r="M118" s="280">
        <v>3</v>
      </c>
      <c r="N118" s="280">
        <v>1</v>
      </c>
      <c r="O118" s="248">
        <v>56</v>
      </c>
    </row>
    <row r="119" spans="1:16">
      <c r="A119" s="245"/>
      <c r="B119" s="246" t="s">
        <v>332</v>
      </c>
      <c r="C119" s="280">
        <v>1</v>
      </c>
      <c r="D119" s="280">
        <v>2</v>
      </c>
      <c r="E119" s="280">
        <v>2</v>
      </c>
      <c r="F119" s="280">
        <v>1</v>
      </c>
      <c r="G119" s="280">
        <v>5</v>
      </c>
      <c r="H119" s="280">
        <v>22</v>
      </c>
      <c r="I119" s="280">
        <v>41</v>
      </c>
      <c r="J119" s="280">
        <v>27</v>
      </c>
      <c r="K119" s="280">
        <v>26</v>
      </c>
      <c r="L119" s="280">
        <v>11</v>
      </c>
      <c r="M119" s="280">
        <v>1</v>
      </c>
      <c r="N119" s="280">
        <v>0</v>
      </c>
      <c r="O119" s="248">
        <v>56</v>
      </c>
    </row>
    <row r="120" spans="1:16">
      <c r="A120" s="250"/>
      <c r="B120" s="251" t="s">
        <v>386</v>
      </c>
      <c r="C120" s="266">
        <f>MEDIAN(C115:C119)</f>
        <v>1</v>
      </c>
      <c r="D120" s="266">
        <f t="shared" ref="D120:N120" si="23">MEDIAN(D115:D119)</f>
        <v>0</v>
      </c>
      <c r="E120" s="266">
        <f t="shared" si="23"/>
        <v>2</v>
      </c>
      <c r="F120" s="266">
        <f t="shared" si="23"/>
        <v>2</v>
      </c>
      <c r="G120" s="266">
        <f t="shared" si="23"/>
        <v>4</v>
      </c>
      <c r="H120" s="266">
        <f t="shared" si="23"/>
        <v>13</v>
      </c>
      <c r="I120" s="266">
        <f t="shared" si="23"/>
        <v>19</v>
      </c>
      <c r="J120" s="266">
        <f t="shared" si="23"/>
        <v>24</v>
      </c>
      <c r="K120" s="266">
        <f t="shared" si="23"/>
        <v>16</v>
      </c>
      <c r="L120" s="266">
        <f t="shared" si="23"/>
        <v>4</v>
      </c>
      <c r="M120" s="266">
        <f t="shared" si="23"/>
        <v>2</v>
      </c>
      <c r="N120" s="266">
        <f t="shared" si="23"/>
        <v>1</v>
      </c>
      <c r="O120" s="252">
        <f>SUM(C120:N120)</f>
        <v>88</v>
      </c>
    </row>
    <row r="121" spans="1:16">
      <c r="A121" s="245"/>
      <c r="B121" s="253" t="s">
        <v>74</v>
      </c>
      <c r="C121" s="174">
        <f>C120*P121/O120</f>
        <v>0.8</v>
      </c>
      <c r="D121" s="174">
        <f>D120*P121/O120</f>
        <v>0</v>
      </c>
      <c r="E121" s="174">
        <f>E120*P121/O120</f>
        <v>1.6</v>
      </c>
      <c r="F121" s="174">
        <f>F120*P121/O120</f>
        <v>1.6</v>
      </c>
      <c r="G121" s="174">
        <f>G120*P121/O120</f>
        <v>3.2</v>
      </c>
      <c r="H121" s="174">
        <f>H120*P121/O120</f>
        <v>10.4</v>
      </c>
      <c r="I121" s="174">
        <f>I120*P121/O120</f>
        <v>15.200000000000001</v>
      </c>
      <c r="J121" s="174">
        <f>J120*P121/O120</f>
        <v>19.200000000000003</v>
      </c>
      <c r="K121" s="174">
        <f>K120*P121/O120</f>
        <v>12.8</v>
      </c>
      <c r="L121" s="174">
        <f>L120*P121/O120</f>
        <v>3.2</v>
      </c>
      <c r="M121" s="174">
        <f>M120*P121/O120</f>
        <v>1.6</v>
      </c>
      <c r="N121" s="174">
        <f>N120*P121/O120</f>
        <v>0.8</v>
      </c>
      <c r="O121" s="127">
        <f>SUM(C121:N121)</f>
        <v>70.400000000000006</v>
      </c>
      <c r="P121" s="254">
        <f>O120*80/100</f>
        <v>70.400000000000006</v>
      </c>
    </row>
    <row r="122" spans="1:16">
      <c r="A122" s="245"/>
      <c r="B122" s="255" t="s">
        <v>382</v>
      </c>
      <c r="C122" s="256">
        <f>รายเดือน67!B9</f>
        <v>0</v>
      </c>
      <c r="D122" s="256">
        <f>รายเดือน67!C9</f>
        <v>1</v>
      </c>
      <c r="E122" s="256">
        <f>รายเดือน67!D9</f>
        <v>1</v>
      </c>
      <c r="F122" s="256">
        <f>รายเดือน67!E9</f>
        <v>0</v>
      </c>
      <c r="G122" s="256">
        <f>รายเดือน67!F9</f>
        <v>0</v>
      </c>
      <c r="H122" s="256">
        <f>รายเดือน67!G9</f>
        <v>0</v>
      </c>
      <c r="I122" s="256">
        <f>รายเดือน67!H9</f>
        <v>5</v>
      </c>
      <c r="J122" s="256">
        <f>รายเดือน67!I9</f>
        <v>2</v>
      </c>
      <c r="K122" s="256">
        <f>รายเดือน67!J9</f>
        <v>0</v>
      </c>
      <c r="L122" s="256">
        <f>รายเดือน67!K9</f>
        <v>0</v>
      </c>
      <c r="M122" s="256">
        <f>รายเดือน67!L9</f>
        <v>0</v>
      </c>
      <c r="N122" s="256">
        <f>รายเดือน67!M9</f>
        <v>0</v>
      </c>
      <c r="O122" s="257">
        <f>SUM(C122:N122)</f>
        <v>9</v>
      </c>
    </row>
    <row r="123" spans="1:16">
      <c r="A123" s="267"/>
      <c r="B123" s="259" t="s">
        <v>387</v>
      </c>
      <c r="C123" s="260">
        <f>C122</f>
        <v>0</v>
      </c>
      <c r="D123" s="260">
        <f>C122+D122</f>
        <v>1</v>
      </c>
      <c r="E123" s="260">
        <f>C122+D122+E122</f>
        <v>2</v>
      </c>
      <c r="F123" s="260">
        <f>C122+D122+E122+F122</f>
        <v>2</v>
      </c>
      <c r="G123" s="260">
        <f>C122+D122+E122+F122+G122</f>
        <v>2</v>
      </c>
      <c r="H123" s="260">
        <f>C122+D122+E122+F122+G122+H122</f>
        <v>2</v>
      </c>
      <c r="I123" s="260">
        <f>C122+D122+E122+F122+G122+H122+I122</f>
        <v>7</v>
      </c>
      <c r="J123" s="260">
        <f>C122+D122+E122+F122+G122+H122+I122+J122</f>
        <v>9</v>
      </c>
      <c r="K123" s="260">
        <f>C122+D122+E122+F122+G122+H122+I122+J122+K122</f>
        <v>9</v>
      </c>
      <c r="L123" s="260">
        <f>C122+D122+E122+F122+G122+H122+I122+J122+K122+L122</f>
        <v>9</v>
      </c>
      <c r="M123" s="260">
        <f>C122+D122+E122+F122+G122+H122+I122+J122+K122+L122+M122</f>
        <v>9</v>
      </c>
      <c r="N123" s="260">
        <f>C122+D122+E122+F122+G122+H122+I122+J122+K122+L122+M122+N122</f>
        <v>9</v>
      </c>
      <c r="O123" s="261"/>
    </row>
    <row r="124" spans="1:16">
      <c r="A124" s="262" t="s">
        <v>87</v>
      </c>
      <c r="B124" s="71" t="s">
        <v>72</v>
      </c>
      <c r="C124" s="25" t="s">
        <v>65</v>
      </c>
      <c r="D124" s="25" t="s">
        <v>66</v>
      </c>
      <c r="E124" s="25" t="s">
        <v>47</v>
      </c>
      <c r="F124" s="25" t="s">
        <v>48</v>
      </c>
      <c r="G124" s="25" t="s">
        <v>49</v>
      </c>
      <c r="H124" s="25" t="s">
        <v>50</v>
      </c>
      <c r="I124" s="25" t="s">
        <v>51</v>
      </c>
      <c r="J124" s="25" t="s">
        <v>52</v>
      </c>
      <c r="K124" s="25" t="s">
        <v>53</v>
      </c>
      <c r="L124" s="25" t="s">
        <v>54</v>
      </c>
      <c r="M124" s="25" t="s">
        <v>55</v>
      </c>
      <c r="N124" s="25" t="s">
        <v>56</v>
      </c>
      <c r="O124" s="25" t="s">
        <v>41</v>
      </c>
    </row>
    <row r="125" spans="1:16">
      <c r="A125" s="245"/>
      <c r="B125" s="246" t="s">
        <v>152</v>
      </c>
      <c r="C125" s="281">
        <v>3</v>
      </c>
      <c r="D125" s="281">
        <v>2</v>
      </c>
      <c r="E125" s="281">
        <v>2</v>
      </c>
      <c r="F125" s="281">
        <v>7</v>
      </c>
      <c r="G125" s="281">
        <v>31</v>
      </c>
      <c r="H125" s="281">
        <v>87</v>
      </c>
      <c r="I125" s="281">
        <v>84</v>
      </c>
      <c r="J125" s="281">
        <v>41</v>
      </c>
      <c r="K125" s="281">
        <v>11</v>
      </c>
      <c r="L125" s="281">
        <v>18</v>
      </c>
      <c r="M125" s="281">
        <v>2</v>
      </c>
      <c r="N125" s="281">
        <v>0</v>
      </c>
      <c r="O125" s="297">
        <f t="shared" ref="O125:O132" si="24">SUM(C125:N125)</f>
        <v>288</v>
      </c>
    </row>
    <row r="126" spans="1:16">
      <c r="A126" s="245"/>
      <c r="B126" s="246" t="s">
        <v>188</v>
      </c>
      <c r="C126" s="281">
        <v>1</v>
      </c>
      <c r="D126" s="281">
        <v>1</v>
      </c>
      <c r="E126" s="281">
        <v>4</v>
      </c>
      <c r="F126" s="281">
        <v>3</v>
      </c>
      <c r="G126" s="281">
        <v>6</v>
      </c>
      <c r="H126" s="281">
        <v>7</v>
      </c>
      <c r="I126" s="281">
        <v>16</v>
      </c>
      <c r="J126" s="281">
        <v>9</v>
      </c>
      <c r="K126" s="281">
        <v>3</v>
      </c>
      <c r="L126" s="281">
        <v>3</v>
      </c>
      <c r="M126" s="281">
        <v>0</v>
      </c>
      <c r="N126" s="281">
        <v>0</v>
      </c>
      <c r="O126" s="297">
        <f t="shared" si="24"/>
        <v>53</v>
      </c>
    </row>
    <row r="127" spans="1:16">
      <c r="A127" s="245"/>
      <c r="B127" s="246" t="s">
        <v>328</v>
      </c>
      <c r="C127" s="281">
        <v>0</v>
      </c>
      <c r="D127" s="281">
        <v>0</v>
      </c>
      <c r="E127" s="281">
        <v>0</v>
      </c>
      <c r="F127" s="281">
        <v>0</v>
      </c>
      <c r="G127" s="281">
        <v>0</v>
      </c>
      <c r="H127" s="281">
        <v>0</v>
      </c>
      <c r="I127" s="281">
        <v>0</v>
      </c>
      <c r="J127" s="281">
        <v>0</v>
      </c>
      <c r="K127" s="281">
        <v>0</v>
      </c>
      <c r="L127" s="281">
        <v>0</v>
      </c>
      <c r="M127" s="281">
        <v>0</v>
      </c>
      <c r="N127" s="281">
        <v>0</v>
      </c>
      <c r="O127" s="297">
        <f t="shared" si="24"/>
        <v>0</v>
      </c>
    </row>
    <row r="128" spans="1:16">
      <c r="A128" s="245"/>
      <c r="B128" s="246" t="s">
        <v>329</v>
      </c>
      <c r="C128" s="281">
        <v>0</v>
      </c>
      <c r="D128" s="281">
        <v>0</v>
      </c>
      <c r="E128" s="281">
        <v>0</v>
      </c>
      <c r="F128" s="281">
        <v>0</v>
      </c>
      <c r="G128" s="281">
        <v>0</v>
      </c>
      <c r="H128" s="281">
        <v>0</v>
      </c>
      <c r="I128" s="281">
        <v>4</v>
      </c>
      <c r="J128" s="281">
        <v>2</v>
      </c>
      <c r="K128" s="281">
        <v>1</v>
      </c>
      <c r="L128" s="281">
        <v>0</v>
      </c>
      <c r="M128" s="281">
        <v>0</v>
      </c>
      <c r="N128" s="281">
        <v>0</v>
      </c>
      <c r="O128" s="297">
        <f t="shared" si="24"/>
        <v>7</v>
      </c>
    </row>
    <row r="129" spans="1:16">
      <c r="A129" s="245"/>
      <c r="B129" s="246" t="s">
        <v>332</v>
      </c>
      <c r="C129" s="281">
        <v>0</v>
      </c>
      <c r="D129" s="281">
        <v>0</v>
      </c>
      <c r="E129" s="281">
        <v>0</v>
      </c>
      <c r="F129" s="281">
        <v>0</v>
      </c>
      <c r="G129" s="281">
        <v>2</v>
      </c>
      <c r="H129" s="281">
        <v>4</v>
      </c>
      <c r="I129" s="281">
        <v>9</v>
      </c>
      <c r="J129" s="281">
        <v>26</v>
      </c>
      <c r="K129" s="281">
        <v>31</v>
      </c>
      <c r="L129" s="281">
        <v>16</v>
      </c>
      <c r="M129" s="281">
        <v>10</v>
      </c>
      <c r="N129" s="281">
        <v>0</v>
      </c>
      <c r="O129" s="297">
        <f t="shared" si="24"/>
        <v>98</v>
      </c>
    </row>
    <row r="130" spans="1:16">
      <c r="A130" s="250"/>
      <c r="B130" s="251" t="s">
        <v>386</v>
      </c>
      <c r="C130" s="266">
        <f>MEDIAN(C125:C129)</f>
        <v>0</v>
      </c>
      <c r="D130" s="266">
        <f t="shared" ref="D130:N130" si="25">MEDIAN(D125:D129)</f>
        <v>0</v>
      </c>
      <c r="E130" s="266">
        <f t="shared" si="25"/>
        <v>0</v>
      </c>
      <c r="F130" s="266">
        <f t="shared" si="25"/>
        <v>0</v>
      </c>
      <c r="G130" s="266">
        <f t="shared" si="25"/>
        <v>2</v>
      </c>
      <c r="H130" s="266">
        <f t="shared" si="25"/>
        <v>4</v>
      </c>
      <c r="I130" s="266">
        <f t="shared" si="25"/>
        <v>9</v>
      </c>
      <c r="J130" s="266">
        <f t="shared" si="25"/>
        <v>9</v>
      </c>
      <c r="K130" s="266">
        <f t="shared" si="25"/>
        <v>3</v>
      </c>
      <c r="L130" s="266">
        <f t="shared" si="25"/>
        <v>3</v>
      </c>
      <c r="M130" s="266">
        <f t="shared" si="25"/>
        <v>0</v>
      </c>
      <c r="N130" s="266">
        <f t="shared" si="25"/>
        <v>0</v>
      </c>
      <c r="O130" s="252">
        <f t="shared" si="24"/>
        <v>30</v>
      </c>
    </row>
    <row r="131" spans="1:16">
      <c r="A131" s="245"/>
      <c r="B131" s="253" t="s">
        <v>74</v>
      </c>
      <c r="C131" s="174">
        <f>C130*P131/O130</f>
        <v>0</v>
      </c>
      <c r="D131" s="174">
        <f>D130*P131/O130</f>
        <v>0</v>
      </c>
      <c r="E131" s="174">
        <f>E130*P131/O130</f>
        <v>0</v>
      </c>
      <c r="F131" s="174">
        <f>F130*P131/O130</f>
        <v>0</v>
      </c>
      <c r="G131" s="174">
        <f>G130*P131/O130</f>
        <v>1.6</v>
      </c>
      <c r="H131" s="174">
        <f>H130*P131/O130</f>
        <v>3.2</v>
      </c>
      <c r="I131" s="174">
        <f>I130*P131/O130</f>
        <v>7.2</v>
      </c>
      <c r="J131" s="174">
        <f>J130*P131/O130</f>
        <v>7.2</v>
      </c>
      <c r="K131" s="174">
        <f>K130*P131/O130</f>
        <v>2.4</v>
      </c>
      <c r="L131" s="174">
        <f>L130*P131/O130</f>
        <v>2.4</v>
      </c>
      <c r="M131" s="174">
        <f>M130*P131/O130</f>
        <v>0</v>
      </c>
      <c r="N131" s="174">
        <f>N130*P131/O130</f>
        <v>0</v>
      </c>
      <c r="O131" s="127">
        <f t="shared" si="24"/>
        <v>23.999999999999996</v>
      </c>
      <c r="P131" s="254">
        <f>O130*80/100</f>
        <v>24</v>
      </c>
    </row>
    <row r="132" spans="1:16">
      <c r="A132" s="245"/>
      <c r="B132" s="255" t="s">
        <v>382</v>
      </c>
      <c r="C132" s="256">
        <f>รายเดือน67!B15</f>
        <v>6</v>
      </c>
      <c r="D132" s="256">
        <f>รายเดือน67!C15</f>
        <v>5</v>
      </c>
      <c r="E132" s="256">
        <f>รายเดือน67!D15</f>
        <v>10</v>
      </c>
      <c r="F132" s="256">
        <f>รายเดือน67!E15</f>
        <v>16</v>
      </c>
      <c r="G132" s="256">
        <f>รายเดือน67!F15</f>
        <v>5</v>
      </c>
      <c r="H132" s="256">
        <f>รายเดือน67!G15</f>
        <v>24</v>
      </c>
      <c r="I132" s="256">
        <f>รายเดือน67!H15</f>
        <v>11</v>
      </c>
      <c r="J132" s="256">
        <f>รายเดือน67!I15</f>
        <v>9</v>
      </c>
      <c r="K132" s="256">
        <f>รายเดือน67!J15</f>
        <v>0</v>
      </c>
      <c r="L132" s="256">
        <f>รายเดือน67!K15</f>
        <v>0</v>
      </c>
      <c r="M132" s="256">
        <f>รายเดือน67!L15</f>
        <v>0</v>
      </c>
      <c r="N132" s="256">
        <f>รายเดือน67!M15</f>
        <v>0</v>
      </c>
      <c r="O132" s="296">
        <f t="shared" si="24"/>
        <v>86</v>
      </c>
    </row>
    <row r="133" spans="1:16">
      <c r="A133" s="267"/>
      <c r="B133" s="259" t="s">
        <v>387</v>
      </c>
      <c r="C133" s="260">
        <f>C132</f>
        <v>6</v>
      </c>
      <c r="D133" s="260">
        <f>C132+D132</f>
        <v>11</v>
      </c>
      <c r="E133" s="260">
        <f>C132+D132+E132</f>
        <v>21</v>
      </c>
      <c r="F133" s="260">
        <f>C132+D132+E132+F132</f>
        <v>37</v>
      </c>
      <c r="G133" s="260">
        <f>C132+D132+E132+F132+G132</f>
        <v>42</v>
      </c>
      <c r="H133" s="260">
        <f>C132+D132+E132+F132+G132+H132</f>
        <v>66</v>
      </c>
      <c r="I133" s="260">
        <f>C132+D132+E132+F132+G132+H132+I132</f>
        <v>77</v>
      </c>
      <c r="J133" s="260">
        <f>C132+D132+E132+F132+G132+H132+I132+J132</f>
        <v>86</v>
      </c>
      <c r="K133" s="260">
        <f>C132+D132+E132+F132+G132+H132+I132+J132+K132</f>
        <v>86</v>
      </c>
      <c r="L133" s="260">
        <f>C132+D132+E132+F132+G132+H132+I132+J132+K132+L132</f>
        <v>86</v>
      </c>
      <c r="M133" s="260">
        <f>C132+D132+E132+F132+G132+H132+I132+J132+K132+L132+M132</f>
        <v>86</v>
      </c>
      <c r="N133" s="260">
        <f>C132+D132+E132+F132+G132+H132+I132+J132+K132+L132+M132+N132</f>
        <v>86</v>
      </c>
      <c r="O133" s="261"/>
    </row>
    <row r="134" spans="1:16">
      <c r="A134" s="262" t="s">
        <v>88</v>
      </c>
      <c r="B134" s="71" t="s">
        <v>72</v>
      </c>
      <c r="C134" s="25" t="s">
        <v>65</v>
      </c>
      <c r="D134" s="25" t="s">
        <v>66</v>
      </c>
      <c r="E134" s="25" t="s">
        <v>47</v>
      </c>
      <c r="F134" s="25" t="s">
        <v>48</v>
      </c>
      <c r="G134" s="25" t="s">
        <v>49</v>
      </c>
      <c r="H134" s="25" t="s">
        <v>50</v>
      </c>
      <c r="I134" s="25" t="s">
        <v>51</v>
      </c>
      <c r="J134" s="25" t="s">
        <v>52</v>
      </c>
      <c r="K134" s="25" t="s">
        <v>53</v>
      </c>
      <c r="L134" s="25" t="s">
        <v>54</v>
      </c>
      <c r="M134" s="25" t="s">
        <v>55</v>
      </c>
      <c r="N134" s="25" t="s">
        <v>56</v>
      </c>
      <c r="O134" s="25" t="s">
        <v>41</v>
      </c>
    </row>
    <row r="135" spans="1:16">
      <c r="A135" s="245"/>
      <c r="B135" s="246" t="s">
        <v>152</v>
      </c>
      <c r="C135" s="282">
        <v>0</v>
      </c>
      <c r="D135" s="282">
        <v>0</v>
      </c>
      <c r="E135" s="282">
        <v>0</v>
      </c>
      <c r="F135" s="282">
        <v>2</v>
      </c>
      <c r="G135" s="282">
        <v>6</v>
      </c>
      <c r="H135" s="282">
        <v>8</v>
      </c>
      <c r="I135" s="282">
        <v>6</v>
      </c>
      <c r="J135" s="282">
        <v>1</v>
      </c>
      <c r="K135" s="282">
        <v>4</v>
      </c>
      <c r="L135" s="282">
        <v>2</v>
      </c>
      <c r="M135" s="282">
        <v>0</v>
      </c>
      <c r="N135" s="282">
        <v>0</v>
      </c>
      <c r="O135" s="248">
        <f t="shared" ref="O135:O142" si="26">SUM(C135:N135)</f>
        <v>29</v>
      </c>
    </row>
    <row r="136" spans="1:16">
      <c r="A136" s="245"/>
      <c r="B136" s="246" t="s">
        <v>188</v>
      </c>
      <c r="C136" s="282">
        <v>0</v>
      </c>
      <c r="D136" s="282">
        <v>0</v>
      </c>
      <c r="E136" s="282">
        <v>1</v>
      </c>
      <c r="F136" s="282">
        <v>0</v>
      </c>
      <c r="G136" s="282">
        <v>0</v>
      </c>
      <c r="H136" s="282">
        <v>2</v>
      </c>
      <c r="I136" s="282">
        <v>6</v>
      </c>
      <c r="J136" s="282">
        <v>2</v>
      </c>
      <c r="K136" s="282">
        <v>2</v>
      </c>
      <c r="L136" s="282">
        <v>1</v>
      </c>
      <c r="M136" s="282">
        <v>1</v>
      </c>
      <c r="N136" s="282">
        <v>0</v>
      </c>
      <c r="O136" s="248">
        <f t="shared" si="26"/>
        <v>15</v>
      </c>
    </row>
    <row r="137" spans="1:16">
      <c r="A137" s="245"/>
      <c r="B137" s="246" t="s">
        <v>328</v>
      </c>
      <c r="C137" s="282">
        <v>0</v>
      </c>
      <c r="D137" s="282">
        <v>0</v>
      </c>
      <c r="E137" s="282">
        <v>0</v>
      </c>
      <c r="F137" s="282">
        <v>0</v>
      </c>
      <c r="G137" s="282">
        <v>0</v>
      </c>
      <c r="H137" s="282">
        <v>0</v>
      </c>
      <c r="I137" s="282">
        <v>0</v>
      </c>
      <c r="J137" s="282">
        <v>0</v>
      </c>
      <c r="K137" s="282">
        <v>0</v>
      </c>
      <c r="L137" s="282">
        <v>0</v>
      </c>
      <c r="M137" s="282">
        <v>0</v>
      </c>
      <c r="N137" s="282">
        <v>0</v>
      </c>
      <c r="O137" s="248">
        <f t="shared" si="26"/>
        <v>0</v>
      </c>
    </row>
    <row r="138" spans="1:16">
      <c r="A138" s="245"/>
      <c r="B138" s="246" t="s">
        <v>329</v>
      </c>
      <c r="C138" s="282">
        <v>0</v>
      </c>
      <c r="D138" s="282">
        <v>0</v>
      </c>
      <c r="E138" s="282">
        <v>0</v>
      </c>
      <c r="F138" s="282">
        <v>0</v>
      </c>
      <c r="G138" s="282">
        <v>0</v>
      </c>
      <c r="H138" s="282">
        <v>0</v>
      </c>
      <c r="I138" s="282">
        <v>0</v>
      </c>
      <c r="J138" s="282">
        <v>0</v>
      </c>
      <c r="K138" s="282">
        <v>0</v>
      </c>
      <c r="L138" s="282">
        <v>0</v>
      </c>
      <c r="M138" s="282">
        <v>0</v>
      </c>
      <c r="N138" s="282">
        <v>0</v>
      </c>
      <c r="O138" s="248">
        <f t="shared" si="26"/>
        <v>0</v>
      </c>
    </row>
    <row r="139" spans="1:16">
      <c r="A139" s="245"/>
      <c r="B139" s="246" t="s">
        <v>332</v>
      </c>
      <c r="C139" s="282">
        <v>0</v>
      </c>
      <c r="D139" s="282">
        <v>0</v>
      </c>
      <c r="E139" s="282">
        <v>0</v>
      </c>
      <c r="F139" s="282">
        <v>0</v>
      </c>
      <c r="G139" s="282">
        <v>0</v>
      </c>
      <c r="H139" s="282">
        <v>2</v>
      </c>
      <c r="I139" s="282">
        <v>3</v>
      </c>
      <c r="J139" s="282">
        <v>2</v>
      </c>
      <c r="K139" s="282">
        <v>0</v>
      </c>
      <c r="L139" s="282">
        <v>0</v>
      </c>
      <c r="M139" s="282">
        <v>0</v>
      </c>
      <c r="N139" s="282">
        <v>0</v>
      </c>
      <c r="O139" s="248">
        <f t="shared" si="26"/>
        <v>7</v>
      </c>
    </row>
    <row r="140" spans="1:16">
      <c r="A140" s="250"/>
      <c r="B140" s="251" t="s">
        <v>386</v>
      </c>
      <c r="C140" s="266">
        <f>MEDIAN(C135:C139)</f>
        <v>0</v>
      </c>
      <c r="D140" s="266">
        <f t="shared" ref="D140:N140" si="27">MEDIAN(D135:D139)</f>
        <v>0</v>
      </c>
      <c r="E140" s="266">
        <f t="shared" si="27"/>
        <v>0</v>
      </c>
      <c r="F140" s="266">
        <f t="shared" si="27"/>
        <v>0</v>
      </c>
      <c r="G140" s="266">
        <f t="shared" si="27"/>
        <v>0</v>
      </c>
      <c r="H140" s="266">
        <f t="shared" si="27"/>
        <v>2</v>
      </c>
      <c r="I140" s="266">
        <f t="shared" si="27"/>
        <v>3</v>
      </c>
      <c r="J140" s="266">
        <f t="shared" si="27"/>
        <v>1</v>
      </c>
      <c r="K140" s="266">
        <f t="shared" si="27"/>
        <v>0</v>
      </c>
      <c r="L140" s="266">
        <f t="shared" si="27"/>
        <v>0</v>
      </c>
      <c r="M140" s="266">
        <f t="shared" si="27"/>
        <v>0</v>
      </c>
      <c r="N140" s="266">
        <f t="shared" si="27"/>
        <v>0</v>
      </c>
      <c r="O140" s="252">
        <f t="shared" si="26"/>
        <v>6</v>
      </c>
    </row>
    <row r="141" spans="1:16">
      <c r="A141" s="245"/>
      <c r="B141" s="253" t="s">
        <v>74</v>
      </c>
      <c r="C141" s="174">
        <f>C140*P141/O140</f>
        <v>0</v>
      </c>
      <c r="D141" s="174">
        <f>D140*P141/O140</f>
        <v>0</v>
      </c>
      <c r="E141" s="174">
        <f>E140*P141/O140</f>
        <v>0</v>
      </c>
      <c r="F141" s="174">
        <f>F140*P141/O140</f>
        <v>0</v>
      </c>
      <c r="G141" s="174">
        <f>G140*P141/O140</f>
        <v>0</v>
      </c>
      <c r="H141" s="174">
        <f>H140*P141/O140</f>
        <v>1.5999999999999999</v>
      </c>
      <c r="I141" s="174">
        <f>I140*P141/O140</f>
        <v>2.4</v>
      </c>
      <c r="J141" s="174">
        <v>2</v>
      </c>
      <c r="K141" s="174">
        <f>K140*P141/O140</f>
        <v>0</v>
      </c>
      <c r="L141" s="174">
        <f>L140*P141/O140</f>
        <v>0</v>
      </c>
      <c r="M141" s="174">
        <f>M140*P141/O140</f>
        <v>0</v>
      </c>
      <c r="N141" s="174">
        <f>N140*P141/O140</f>
        <v>0</v>
      </c>
      <c r="O141" s="127">
        <f t="shared" si="26"/>
        <v>6</v>
      </c>
      <c r="P141" s="254">
        <f>O140*80/100</f>
        <v>4.8</v>
      </c>
    </row>
    <row r="142" spans="1:16">
      <c r="A142" s="245"/>
      <c r="B142" s="255" t="s">
        <v>382</v>
      </c>
      <c r="C142" s="256">
        <f>รายเดือน67!B18</f>
        <v>1</v>
      </c>
      <c r="D142" s="256">
        <f>รายเดือน67!C18</f>
        <v>0</v>
      </c>
      <c r="E142" s="256">
        <f>รายเดือน67!D18</f>
        <v>6</v>
      </c>
      <c r="F142" s="256">
        <f>รายเดือน67!E18</f>
        <v>2</v>
      </c>
      <c r="G142" s="256">
        <f>รายเดือน67!F18</f>
        <v>0</v>
      </c>
      <c r="H142" s="256">
        <f>รายเดือน67!G18</f>
        <v>2</v>
      </c>
      <c r="I142" s="256">
        <f>รายเดือน67!H18</f>
        <v>0</v>
      </c>
      <c r="J142" s="256">
        <f>รายเดือน67!I18</f>
        <v>1</v>
      </c>
      <c r="K142" s="256">
        <f>รายเดือน67!J18</f>
        <v>0</v>
      </c>
      <c r="L142" s="256">
        <f>รายเดือน67!K18</f>
        <v>0</v>
      </c>
      <c r="M142" s="256">
        <f>รายเดือน67!L18</f>
        <v>0</v>
      </c>
      <c r="N142" s="256">
        <f>รายเดือน67!M18</f>
        <v>0</v>
      </c>
      <c r="O142" s="257">
        <f t="shared" si="26"/>
        <v>12</v>
      </c>
    </row>
    <row r="143" spans="1:16">
      <c r="A143" s="267"/>
      <c r="B143" s="259" t="s">
        <v>387</v>
      </c>
      <c r="C143" s="260">
        <f>C142</f>
        <v>1</v>
      </c>
      <c r="D143" s="260">
        <f>C142+D142</f>
        <v>1</v>
      </c>
      <c r="E143" s="260">
        <f>C142+D142+E142</f>
        <v>7</v>
      </c>
      <c r="F143" s="260">
        <f>C142+D142+E142+F142</f>
        <v>9</v>
      </c>
      <c r="G143" s="260">
        <f>C142+D142+E142+F142+G142</f>
        <v>9</v>
      </c>
      <c r="H143" s="260">
        <f>C142+D142+E142+F142+G142+H142</f>
        <v>11</v>
      </c>
      <c r="I143" s="260">
        <f>C142+D142+E142+F142+G142+H142+I142</f>
        <v>11</v>
      </c>
      <c r="J143" s="260">
        <f>C142+D142+E142+F142+G142+H142+I142+J142</f>
        <v>12</v>
      </c>
      <c r="K143" s="260">
        <f>C142+D142+E142+F142+G142+H142+I142+J142+K142</f>
        <v>12</v>
      </c>
      <c r="L143" s="260">
        <f>C142+D142+E142+F142+G142+H142+I142+J142+K142+L142</f>
        <v>12</v>
      </c>
      <c r="M143" s="260">
        <f>C142+D142+E142+F142+G142+H142+I142+J142+K142+L142+M142</f>
        <v>12</v>
      </c>
      <c r="N143" s="260">
        <f>C142+D142+E142+F142+G142+H142+I142+J142+K142+L142+M142+N142</f>
        <v>12</v>
      </c>
      <c r="O143" s="261"/>
    </row>
    <row r="144" spans="1:16">
      <c r="A144" s="262" t="s">
        <v>89</v>
      </c>
      <c r="B144" s="71" t="s">
        <v>72</v>
      </c>
      <c r="C144" s="25" t="s">
        <v>65</v>
      </c>
      <c r="D144" s="25" t="s">
        <v>66</v>
      </c>
      <c r="E144" s="25" t="s">
        <v>47</v>
      </c>
      <c r="F144" s="25" t="s">
        <v>48</v>
      </c>
      <c r="G144" s="25" t="s">
        <v>49</v>
      </c>
      <c r="H144" s="25" t="s">
        <v>50</v>
      </c>
      <c r="I144" s="25" t="s">
        <v>51</v>
      </c>
      <c r="J144" s="25" t="s">
        <v>52</v>
      </c>
      <c r="K144" s="25" t="s">
        <v>53</v>
      </c>
      <c r="L144" s="25" t="s">
        <v>54</v>
      </c>
      <c r="M144" s="25" t="s">
        <v>55</v>
      </c>
      <c r="N144" s="25" t="s">
        <v>56</v>
      </c>
      <c r="O144" s="25" t="s">
        <v>41</v>
      </c>
    </row>
    <row r="145" spans="1:16">
      <c r="A145" s="245"/>
      <c r="B145" s="246" t="s">
        <v>152</v>
      </c>
      <c r="C145" s="283">
        <v>0</v>
      </c>
      <c r="D145" s="283">
        <v>2</v>
      </c>
      <c r="E145" s="283">
        <v>3</v>
      </c>
      <c r="F145" s="283">
        <v>5</v>
      </c>
      <c r="G145" s="283">
        <v>9</v>
      </c>
      <c r="H145" s="283">
        <v>9</v>
      </c>
      <c r="I145" s="283">
        <v>12</v>
      </c>
      <c r="J145" s="283">
        <v>13</v>
      </c>
      <c r="K145" s="283">
        <v>12</v>
      </c>
      <c r="L145" s="283">
        <v>4</v>
      </c>
      <c r="M145" s="283">
        <v>5</v>
      </c>
      <c r="N145" s="283">
        <v>0</v>
      </c>
      <c r="O145" s="248">
        <f t="shared" ref="O145:O152" si="28">SUM(C145:N145)</f>
        <v>74</v>
      </c>
    </row>
    <row r="146" spans="1:16">
      <c r="A146" s="245"/>
      <c r="B146" s="246" t="s">
        <v>188</v>
      </c>
      <c r="C146" s="283">
        <v>0</v>
      </c>
      <c r="D146" s="283">
        <v>0</v>
      </c>
      <c r="E146" s="283">
        <v>3</v>
      </c>
      <c r="F146" s="283">
        <v>6</v>
      </c>
      <c r="G146" s="283">
        <v>16</v>
      </c>
      <c r="H146" s="283">
        <v>16</v>
      </c>
      <c r="I146" s="283">
        <v>25</v>
      </c>
      <c r="J146" s="283">
        <v>19</v>
      </c>
      <c r="K146" s="283">
        <v>3</v>
      </c>
      <c r="L146" s="283">
        <v>2</v>
      </c>
      <c r="M146" s="283">
        <v>1</v>
      </c>
      <c r="N146" s="283">
        <v>0</v>
      </c>
      <c r="O146" s="248">
        <f t="shared" si="28"/>
        <v>91</v>
      </c>
    </row>
    <row r="147" spans="1:16">
      <c r="A147" s="245"/>
      <c r="B147" s="246" t="s">
        <v>328</v>
      </c>
      <c r="C147" s="283">
        <v>0</v>
      </c>
      <c r="D147" s="283">
        <v>0</v>
      </c>
      <c r="E147" s="283">
        <v>0</v>
      </c>
      <c r="F147" s="283">
        <v>0</v>
      </c>
      <c r="G147" s="283">
        <v>0</v>
      </c>
      <c r="H147" s="283">
        <v>0</v>
      </c>
      <c r="I147" s="283">
        <v>1</v>
      </c>
      <c r="J147" s="283">
        <v>0</v>
      </c>
      <c r="K147" s="283">
        <v>4</v>
      </c>
      <c r="L147" s="283">
        <v>3</v>
      </c>
      <c r="M147" s="283">
        <v>0</v>
      </c>
      <c r="N147" s="283">
        <v>0</v>
      </c>
      <c r="O147" s="248">
        <f t="shared" si="28"/>
        <v>8</v>
      </c>
    </row>
    <row r="148" spans="1:16">
      <c r="A148" s="245"/>
      <c r="B148" s="246" t="s">
        <v>329</v>
      </c>
      <c r="C148" s="283">
        <v>0</v>
      </c>
      <c r="D148" s="283">
        <v>0</v>
      </c>
      <c r="E148" s="283">
        <v>0</v>
      </c>
      <c r="F148" s="283">
        <v>0</v>
      </c>
      <c r="G148" s="283">
        <v>0</v>
      </c>
      <c r="H148" s="283">
        <v>4</v>
      </c>
      <c r="I148" s="283">
        <v>1</v>
      </c>
      <c r="J148" s="283">
        <v>4</v>
      </c>
      <c r="K148" s="283">
        <v>2</v>
      </c>
      <c r="L148" s="283">
        <v>0</v>
      </c>
      <c r="M148" s="283">
        <v>1</v>
      </c>
      <c r="N148" s="283">
        <v>0</v>
      </c>
      <c r="O148" s="248">
        <f t="shared" si="28"/>
        <v>12</v>
      </c>
    </row>
    <row r="149" spans="1:16">
      <c r="A149" s="245"/>
      <c r="B149" s="246" t="s">
        <v>332</v>
      </c>
      <c r="C149" s="283">
        <v>0</v>
      </c>
      <c r="D149" s="283">
        <v>0</v>
      </c>
      <c r="E149" s="283">
        <v>0</v>
      </c>
      <c r="F149" s="283">
        <v>3</v>
      </c>
      <c r="G149" s="283">
        <v>3</v>
      </c>
      <c r="H149" s="283">
        <v>10</v>
      </c>
      <c r="I149" s="283">
        <v>27</v>
      </c>
      <c r="J149" s="283">
        <v>10</v>
      </c>
      <c r="K149" s="283">
        <v>8</v>
      </c>
      <c r="L149" s="283">
        <v>5</v>
      </c>
      <c r="M149" s="283">
        <v>2</v>
      </c>
      <c r="N149" s="283">
        <v>4</v>
      </c>
      <c r="O149" s="248">
        <f t="shared" si="28"/>
        <v>72</v>
      </c>
    </row>
    <row r="150" spans="1:16">
      <c r="A150" s="250"/>
      <c r="B150" s="251" t="s">
        <v>386</v>
      </c>
      <c r="C150" s="266">
        <f>MEDIAN(C145:C149)</f>
        <v>0</v>
      </c>
      <c r="D150" s="266">
        <f t="shared" ref="D150:N150" si="29">MEDIAN(D145:D149)</f>
        <v>0</v>
      </c>
      <c r="E150" s="266">
        <f t="shared" si="29"/>
        <v>0</v>
      </c>
      <c r="F150" s="266">
        <f t="shared" si="29"/>
        <v>3</v>
      </c>
      <c r="G150" s="266">
        <f t="shared" si="29"/>
        <v>3</v>
      </c>
      <c r="H150" s="266">
        <f t="shared" si="29"/>
        <v>9</v>
      </c>
      <c r="I150" s="266">
        <f t="shared" si="29"/>
        <v>12</v>
      </c>
      <c r="J150" s="266">
        <f t="shared" si="29"/>
        <v>10</v>
      </c>
      <c r="K150" s="266">
        <f t="shared" si="29"/>
        <v>4</v>
      </c>
      <c r="L150" s="266">
        <f t="shared" si="29"/>
        <v>3</v>
      </c>
      <c r="M150" s="266">
        <f t="shared" si="29"/>
        <v>1</v>
      </c>
      <c r="N150" s="266">
        <f t="shared" si="29"/>
        <v>0</v>
      </c>
      <c r="O150" s="252">
        <f t="shared" si="28"/>
        <v>45</v>
      </c>
    </row>
    <row r="151" spans="1:16">
      <c r="A151" s="245"/>
      <c r="B151" s="253" t="s">
        <v>74</v>
      </c>
      <c r="C151" s="174">
        <f>C150*P151/O150</f>
        <v>0</v>
      </c>
      <c r="D151" s="174">
        <f>D150*P151/O150</f>
        <v>0</v>
      </c>
      <c r="E151" s="174">
        <f>E150*P151/O150</f>
        <v>0</v>
      </c>
      <c r="F151" s="174">
        <f>F150*P151/O150</f>
        <v>2.4</v>
      </c>
      <c r="G151" s="174">
        <f>G150*P151/O150</f>
        <v>2.4</v>
      </c>
      <c r="H151" s="174">
        <f>H150*P151/O150</f>
        <v>7.2</v>
      </c>
      <c r="I151" s="174">
        <f>I150*P151/O150</f>
        <v>9.6</v>
      </c>
      <c r="J151" s="174">
        <f>J150*P151/O150</f>
        <v>8</v>
      </c>
      <c r="K151" s="174">
        <f>K150*P151/O150</f>
        <v>3.2</v>
      </c>
      <c r="L151" s="174">
        <f>L150*P151/O150</f>
        <v>2.4</v>
      </c>
      <c r="M151" s="174">
        <f>M150*P151/O150</f>
        <v>0.8</v>
      </c>
      <c r="N151" s="174">
        <f>N150*P151/O150</f>
        <v>0</v>
      </c>
      <c r="O151" s="127">
        <f t="shared" si="28"/>
        <v>36</v>
      </c>
      <c r="P151" s="254">
        <f>O150*80/100</f>
        <v>36</v>
      </c>
    </row>
    <row r="152" spans="1:16">
      <c r="A152" s="245"/>
      <c r="B152" s="255" t="s">
        <v>382</v>
      </c>
      <c r="C152" s="256">
        <f>รายเดือน67!B14</f>
        <v>1</v>
      </c>
      <c r="D152" s="256">
        <f>รายเดือน67!C14</f>
        <v>0</v>
      </c>
      <c r="E152" s="256">
        <f>รายเดือน67!D14</f>
        <v>4</v>
      </c>
      <c r="F152" s="256">
        <f>รายเดือน67!E14</f>
        <v>3</v>
      </c>
      <c r="G152" s="256">
        <f>รายเดือน67!F14</f>
        <v>1</v>
      </c>
      <c r="H152" s="256">
        <f>รายเดือน67!G14</f>
        <v>6</v>
      </c>
      <c r="I152" s="256">
        <f>รายเดือน67!H14</f>
        <v>20</v>
      </c>
      <c r="J152" s="256">
        <f>รายเดือน67!I14</f>
        <v>17</v>
      </c>
      <c r="K152" s="256">
        <f>รายเดือน67!J14</f>
        <v>0</v>
      </c>
      <c r="L152" s="256">
        <f>รายเดือน67!K14</f>
        <v>0</v>
      </c>
      <c r="M152" s="256">
        <f>รายเดือน67!L14</f>
        <v>0</v>
      </c>
      <c r="N152" s="256">
        <f>รายเดือน67!M14</f>
        <v>0</v>
      </c>
      <c r="O152" s="257">
        <f t="shared" si="28"/>
        <v>52</v>
      </c>
    </row>
    <row r="153" spans="1:16">
      <c r="A153" s="267"/>
      <c r="B153" s="259" t="s">
        <v>387</v>
      </c>
      <c r="C153" s="260">
        <f>C152</f>
        <v>1</v>
      </c>
      <c r="D153" s="260">
        <f>C152+D152</f>
        <v>1</v>
      </c>
      <c r="E153" s="260">
        <f>C152+D152+E152</f>
        <v>5</v>
      </c>
      <c r="F153" s="260">
        <f>C152+D152+E152+F152</f>
        <v>8</v>
      </c>
      <c r="G153" s="260">
        <f>C152+D152+E152+F152+G152</f>
        <v>9</v>
      </c>
      <c r="H153" s="260">
        <f>C152+D152+E152+F152+G152+H152</f>
        <v>15</v>
      </c>
      <c r="I153" s="260">
        <f>C152+D152+E152+F152+G152+H152+I152</f>
        <v>35</v>
      </c>
      <c r="J153" s="260">
        <f>C152+D152+E152+F152+G152+H152+I152+J152</f>
        <v>52</v>
      </c>
      <c r="K153" s="260">
        <f>C152+D152+E152+F152+G152+H152+I152+J152+K152</f>
        <v>52</v>
      </c>
      <c r="L153" s="260">
        <f>C152+D152+E152+F152+G152+H152+I152+J152+K152+L152</f>
        <v>52</v>
      </c>
      <c r="M153" s="260">
        <f>C152+D152+E152+F152+G152+H152+I152+J152+K152+L152+M152</f>
        <v>52</v>
      </c>
      <c r="N153" s="260">
        <f>C152+D152+E152+F152+G152+H152+I152+J152+K152+L152+M152+N152</f>
        <v>52</v>
      </c>
      <c r="O153" s="261"/>
    </row>
    <row r="154" spans="1:16">
      <c r="A154" s="262" t="s">
        <v>90</v>
      </c>
      <c r="B154" s="71" t="s">
        <v>72</v>
      </c>
      <c r="C154" s="25" t="s">
        <v>65</v>
      </c>
      <c r="D154" s="25" t="s">
        <v>66</v>
      </c>
      <c r="E154" s="25" t="s">
        <v>47</v>
      </c>
      <c r="F154" s="25" t="s">
        <v>48</v>
      </c>
      <c r="G154" s="25" t="s">
        <v>49</v>
      </c>
      <c r="H154" s="25" t="s">
        <v>50</v>
      </c>
      <c r="I154" s="25" t="s">
        <v>51</v>
      </c>
      <c r="J154" s="25" t="s">
        <v>52</v>
      </c>
      <c r="K154" s="25" t="s">
        <v>53</v>
      </c>
      <c r="L154" s="25" t="s">
        <v>54</v>
      </c>
      <c r="M154" s="25" t="s">
        <v>55</v>
      </c>
      <c r="N154" s="25" t="s">
        <v>56</v>
      </c>
      <c r="O154" s="25" t="s">
        <v>41</v>
      </c>
    </row>
    <row r="155" spans="1:16">
      <c r="A155" s="245"/>
      <c r="B155" s="246" t="s">
        <v>152</v>
      </c>
      <c r="C155" s="284">
        <v>0</v>
      </c>
      <c r="D155" s="284">
        <v>0</v>
      </c>
      <c r="E155" s="284">
        <v>1</v>
      </c>
      <c r="F155" s="284">
        <v>0</v>
      </c>
      <c r="G155" s="284">
        <v>3</v>
      </c>
      <c r="H155" s="284">
        <v>3</v>
      </c>
      <c r="I155" s="284">
        <v>3</v>
      </c>
      <c r="J155" s="284">
        <v>5</v>
      </c>
      <c r="K155" s="284">
        <v>3</v>
      </c>
      <c r="L155" s="284">
        <v>4</v>
      </c>
      <c r="M155" s="284">
        <v>1</v>
      </c>
      <c r="N155" s="284">
        <v>0</v>
      </c>
      <c r="O155" s="248">
        <f t="shared" ref="O155:O162" si="30">SUM(C155:N155)</f>
        <v>23</v>
      </c>
    </row>
    <row r="156" spans="1:16">
      <c r="A156" s="245"/>
      <c r="B156" s="246" t="s">
        <v>188</v>
      </c>
      <c r="C156" s="284">
        <v>1</v>
      </c>
      <c r="D156" s="284">
        <v>1</v>
      </c>
      <c r="E156" s="284">
        <v>0</v>
      </c>
      <c r="F156" s="284">
        <v>4</v>
      </c>
      <c r="G156" s="284">
        <v>5</v>
      </c>
      <c r="H156" s="284">
        <v>0</v>
      </c>
      <c r="I156" s="284">
        <v>0</v>
      </c>
      <c r="J156" s="284">
        <v>1</v>
      </c>
      <c r="K156" s="284">
        <v>1</v>
      </c>
      <c r="L156" s="284">
        <v>0</v>
      </c>
      <c r="M156" s="284">
        <v>0</v>
      </c>
      <c r="N156" s="284">
        <v>0</v>
      </c>
      <c r="O156" s="248">
        <f t="shared" si="30"/>
        <v>13</v>
      </c>
    </row>
    <row r="157" spans="1:16">
      <c r="A157" s="245"/>
      <c r="B157" s="246" t="s">
        <v>328</v>
      </c>
      <c r="C157" s="284">
        <v>0</v>
      </c>
      <c r="D157" s="284">
        <v>0</v>
      </c>
      <c r="E157" s="284">
        <v>0</v>
      </c>
      <c r="F157" s="284">
        <v>0</v>
      </c>
      <c r="G157" s="284">
        <v>0</v>
      </c>
      <c r="H157" s="284">
        <v>0</v>
      </c>
      <c r="I157" s="284">
        <v>0</v>
      </c>
      <c r="J157" s="284">
        <v>0</v>
      </c>
      <c r="K157" s="284">
        <v>1</v>
      </c>
      <c r="L157" s="284">
        <v>0</v>
      </c>
      <c r="M157" s="284">
        <v>0</v>
      </c>
      <c r="N157" s="284">
        <v>0</v>
      </c>
      <c r="O157" s="248">
        <f t="shared" si="30"/>
        <v>1</v>
      </c>
    </row>
    <row r="158" spans="1:16">
      <c r="A158" s="245"/>
      <c r="B158" s="246" t="s">
        <v>329</v>
      </c>
      <c r="C158" s="284">
        <v>0</v>
      </c>
      <c r="D158" s="284">
        <v>0</v>
      </c>
      <c r="E158" s="284">
        <v>0</v>
      </c>
      <c r="F158" s="284">
        <v>0</v>
      </c>
      <c r="G158" s="284">
        <v>0</v>
      </c>
      <c r="H158" s="284">
        <v>0</v>
      </c>
      <c r="I158" s="284">
        <v>0</v>
      </c>
      <c r="J158" s="284">
        <v>0</v>
      </c>
      <c r="K158" s="284">
        <v>0</v>
      </c>
      <c r="L158" s="284">
        <v>0</v>
      </c>
      <c r="M158" s="284">
        <v>0</v>
      </c>
      <c r="N158" s="284">
        <v>0</v>
      </c>
      <c r="O158" s="248">
        <f t="shared" si="30"/>
        <v>0</v>
      </c>
    </row>
    <row r="159" spans="1:16">
      <c r="A159" s="245"/>
      <c r="B159" s="246" t="s">
        <v>332</v>
      </c>
      <c r="C159" s="284">
        <v>0</v>
      </c>
      <c r="D159" s="284">
        <v>0</v>
      </c>
      <c r="E159" s="284">
        <v>0</v>
      </c>
      <c r="F159" s="284">
        <v>0</v>
      </c>
      <c r="G159" s="284">
        <v>1</v>
      </c>
      <c r="H159" s="284">
        <v>10</v>
      </c>
      <c r="I159" s="284">
        <v>28</v>
      </c>
      <c r="J159" s="284">
        <v>14</v>
      </c>
      <c r="K159" s="284">
        <v>5</v>
      </c>
      <c r="L159" s="284">
        <v>2</v>
      </c>
      <c r="M159" s="284">
        <v>0</v>
      </c>
      <c r="N159" s="284">
        <v>0</v>
      </c>
      <c r="O159" s="248">
        <f t="shared" si="30"/>
        <v>60</v>
      </c>
    </row>
    <row r="160" spans="1:16">
      <c r="A160" s="250"/>
      <c r="B160" s="251" t="s">
        <v>386</v>
      </c>
      <c r="C160" s="266">
        <f>MEDIAN(C155:C159)</f>
        <v>0</v>
      </c>
      <c r="D160" s="266">
        <f t="shared" ref="D160:N160" si="31">MEDIAN(D155:D159)</f>
        <v>0</v>
      </c>
      <c r="E160" s="266">
        <f t="shared" si="31"/>
        <v>0</v>
      </c>
      <c r="F160" s="266">
        <f t="shared" si="31"/>
        <v>0</v>
      </c>
      <c r="G160" s="266">
        <f t="shared" si="31"/>
        <v>1</v>
      </c>
      <c r="H160" s="266">
        <f t="shared" si="31"/>
        <v>0</v>
      </c>
      <c r="I160" s="266">
        <f t="shared" si="31"/>
        <v>0</v>
      </c>
      <c r="J160" s="266">
        <f t="shared" si="31"/>
        <v>1</v>
      </c>
      <c r="K160" s="266">
        <f t="shared" si="31"/>
        <v>1</v>
      </c>
      <c r="L160" s="266">
        <f t="shared" si="31"/>
        <v>0</v>
      </c>
      <c r="M160" s="266">
        <f t="shared" si="31"/>
        <v>0</v>
      </c>
      <c r="N160" s="266">
        <f t="shared" si="31"/>
        <v>0</v>
      </c>
      <c r="O160" s="252">
        <f t="shared" si="30"/>
        <v>3</v>
      </c>
    </row>
    <row r="161" spans="1:16">
      <c r="A161" s="245"/>
      <c r="B161" s="253" t="s">
        <v>74</v>
      </c>
      <c r="C161" s="174">
        <f>C160*P161/O160</f>
        <v>0</v>
      </c>
      <c r="D161" s="174">
        <f>D160*P161/O160</f>
        <v>0</v>
      </c>
      <c r="E161" s="174">
        <f>E160*P161/O160</f>
        <v>0</v>
      </c>
      <c r="F161" s="174">
        <f>F160*P161/O160</f>
        <v>0</v>
      </c>
      <c r="G161" s="174">
        <f>G160*P161/O160</f>
        <v>0.79999999999999993</v>
      </c>
      <c r="H161" s="174">
        <f>H160*P161/O160</f>
        <v>0</v>
      </c>
      <c r="I161" s="174">
        <f>I160*P161/O160</f>
        <v>0</v>
      </c>
      <c r="J161" s="174">
        <f>J160*P161/O160</f>
        <v>0.79999999999999993</v>
      </c>
      <c r="K161" s="174">
        <f>K160*P161/O160</f>
        <v>0.79999999999999993</v>
      </c>
      <c r="L161" s="174">
        <f>L160*P161/O160</f>
        <v>0</v>
      </c>
      <c r="M161" s="174">
        <f>M160*P161/O160</f>
        <v>0</v>
      </c>
      <c r="N161" s="174">
        <f>N160*P161/O160</f>
        <v>0</v>
      </c>
      <c r="O161" s="127">
        <f t="shared" si="30"/>
        <v>2.4</v>
      </c>
      <c r="P161" s="254">
        <f>O160*80/100</f>
        <v>2.4</v>
      </c>
    </row>
    <row r="162" spans="1:16">
      <c r="A162" s="245"/>
      <c r="B162" s="255" t="s">
        <v>382</v>
      </c>
      <c r="C162" s="256">
        <f>รายเดือน67!B21</f>
        <v>1</v>
      </c>
      <c r="D162" s="256">
        <f>รายเดือน67!C21</f>
        <v>4</v>
      </c>
      <c r="E162" s="256">
        <f>รายเดือน67!D21</f>
        <v>4</v>
      </c>
      <c r="F162" s="256">
        <f>รายเดือน67!E21</f>
        <v>4</v>
      </c>
      <c r="G162" s="256">
        <f>รายเดือน67!F21</f>
        <v>0</v>
      </c>
      <c r="H162" s="256">
        <f>รายเดือน67!G21</f>
        <v>0</v>
      </c>
      <c r="I162" s="256">
        <f>รายเดือน67!H21</f>
        <v>2</v>
      </c>
      <c r="J162" s="256">
        <f>รายเดือน67!I21</f>
        <v>2</v>
      </c>
      <c r="K162" s="256">
        <f>รายเดือน67!J21</f>
        <v>0</v>
      </c>
      <c r="L162" s="256">
        <f>รายเดือน67!K21</f>
        <v>0</v>
      </c>
      <c r="M162" s="256">
        <f>รายเดือน67!L21</f>
        <v>0</v>
      </c>
      <c r="N162" s="256">
        <f>รายเดือน67!M21</f>
        <v>0</v>
      </c>
      <c r="O162" s="257">
        <f t="shared" si="30"/>
        <v>17</v>
      </c>
    </row>
    <row r="163" spans="1:16">
      <c r="A163" s="267"/>
      <c r="B163" s="259" t="s">
        <v>387</v>
      </c>
      <c r="C163" s="260">
        <f>C162</f>
        <v>1</v>
      </c>
      <c r="D163" s="260">
        <f>C162+D162</f>
        <v>5</v>
      </c>
      <c r="E163" s="260">
        <f>C162+D162+E162</f>
        <v>9</v>
      </c>
      <c r="F163" s="260">
        <f>C162+D162+E162+F162</f>
        <v>13</v>
      </c>
      <c r="G163" s="260">
        <f>C162+D162+E162+F162+G162</f>
        <v>13</v>
      </c>
      <c r="H163" s="260">
        <f>C162+D162+E162+F162+G162+H162</f>
        <v>13</v>
      </c>
      <c r="I163" s="260">
        <f>C162+D162+E162+F162+G162+H162+I162</f>
        <v>15</v>
      </c>
      <c r="J163" s="260">
        <f>C162+D162+E162+F162+G162+H162+I162+J162</f>
        <v>17</v>
      </c>
      <c r="K163" s="260">
        <f>C162+D162+E162+F162+G162+H162+I162+J162+K162</f>
        <v>17</v>
      </c>
      <c r="L163" s="260">
        <f>C162+D162+E162+F162+G162+H162+I162+J162+K162+L162</f>
        <v>17</v>
      </c>
      <c r="M163" s="260">
        <f>C162+D162+E162+F162+G162+H162+I162+J162+K162+L162+M162</f>
        <v>17</v>
      </c>
      <c r="N163" s="260">
        <f>C162+D162+E162+F162+G162+H162+I162+J162+K162+L162+M162+N162</f>
        <v>17</v>
      </c>
      <c r="O163" s="261"/>
    </row>
    <row r="164" spans="1:16">
      <c r="A164" s="262" t="s">
        <v>91</v>
      </c>
      <c r="B164" s="71" t="s">
        <v>72</v>
      </c>
      <c r="C164" s="25" t="s">
        <v>65</v>
      </c>
      <c r="D164" s="25" t="s">
        <v>66</v>
      </c>
      <c r="E164" s="25" t="s">
        <v>47</v>
      </c>
      <c r="F164" s="25" t="s">
        <v>48</v>
      </c>
      <c r="G164" s="25" t="s">
        <v>49</v>
      </c>
      <c r="H164" s="25" t="s">
        <v>50</v>
      </c>
      <c r="I164" s="25" t="s">
        <v>51</v>
      </c>
      <c r="J164" s="25" t="s">
        <v>52</v>
      </c>
      <c r="K164" s="25" t="s">
        <v>53</v>
      </c>
      <c r="L164" s="25" t="s">
        <v>54</v>
      </c>
      <c r="M164" s="25" t="s">
        <v>55</v>
      </c>
      <c r="N164" s="25" t="s">
        <v>56</v>
      </c>
      <c r="O164" s="25" t="s">
        <v>41</v>
      </c>
    </row>
    <row r="165" spans="1:16">
      <c r="A165" s="245"/>
      <c r="B165" s="246" t="s">
        <v>152</v>
      </c>
      <c r="C165" s="285">
        <v>0</v>
      </c>
      <c r="D165" s="285">
        <v>0</v>
      </c>
      <c r="E165" s="285">
        <v>1</v>
      </c>
      <c r="F165" s="285">
        <v>1</v>
      </c>
      <c r="G165" s="285">
        <v>1</v>
      </c>
      <c r="H165" s="285">
        <v>8</v>
      </c>
      <c r="I165" s="285">
        <v>15</v>
      </c>
      <c r="J165" s="285">
        <v>7</v>
      </c>
      <c r="K165" s="285">
        <v>4</v>
      </c>
      <c r="L165" s="285">
        <v>3</v>
      </c>
      <c r="M165" s="285">
        <v>2</v>
      </c>
      <c r="N165" s="285">
        <v>1</v>
      </c>
      <c r="O165" s="248">
        <f t="shared" ref="O165:O172" si="32">SUM(C165:N165)</f>
        <v>43</v>
      </c>
    </row>
    <row r="166" spans="1:16">
      <c r="A166" s="245"/>
      <c r="B166" s="246" t="s">
        <v>188</v>
      </c>
      <c r="C166" s="285">
        <v>2</v>
      </c>
      <c r="D166" s="285">
        <v>0</v>
      </c>
      <c r="E166" s="285">
        <v>2</v>
      </c>
      <c r="F166" s="285">
        <v>0</v>
      </c>
      <c r="G166" s="285">
        <v>6</v>
      </c>
      <c r="H166" s="285">
        <v>7</v>
      </c>
      <c r="I166" s="285">
        <v>0</v>
      </c>
      <c r="J166" s="285">
        <v>2</v>
      </c>
      <c r="K166" s="285">
        <v>2</v>
      </c>
      <c r="L166" s="285">
        <v>0</v>
      </c>
      <c r="M166" s="285">
        <v>0</v>
      </c>
      <c r="N166" s="285">
        <v>0</v>
      </c>
      <c r="O166" s="248">
        <f t="shared" si="32"/>
        <v>21</v>
      </c>
    </row>
    <row r="167" spans="1:16">
      <c r="A167" s="245"/>
      <c r="B167" s="246" t="s">
        <v>328</v>
      </c>
      <c r="C167" s="285">
        <v>0</v>
      </c>
      <c r="D167" s="285">
        <v>0</v>
      </c>
      <c r="E167" s="285">
        <v>0</v>
      </c>
      <c r="F167" s="285">
        <v>0</v>
      </c>
      <c r="G167" s="285">
        <v>1</v>
      </c>
      <c r="H167" s="285">
        <v>0</v>
      </c>
      <c r="I167" s="285">
        <v>0</v>
      </c>
      <c r="J167" s="285">
        <v>1</v>
      </c>
      <c r="K167" s="285">
        <v>1</v>
      </c>
      <c r="L167" s="285">
        <v>1</v>
      </c>
      <c r="M167" s="285">
        <v>0</v>
      </c>
      <c r="N167" s="285">
        <v>0</v>
      </c>
      <c r="O167" s="248">
        <f t="shared" si="32"/>
        <v>4</v>
      </c>
    </row>
    <row r="168" spans="1:16">
      <c r="A168" s="245"/>
      <c r="B168" s="246" t="s">
        <v>329</v>
      </c>
      <c r="C168" s="285">
        <v>0</v>
      </c>
      <c r="D168" s="285">
        <v>0</v>
      </c>
      <c r="E168" s="285">
        <v>0</v>
      </c>
      <c r="F168" s="285">
        <v>0</v>
      </c>
      <c r="G168" s="285">
        <v>0</v>
      </c>
      <c r="H168" s="285">
        <v>3</v>
      </c>
      <c r="I168" s="285">
        <v>4</v>
      </c>
      <c r="J168" s="285">
        <v>3</v>
      </c>
      <c r="K168" s="285">
        <v>0</v>
      </c>
      <c r="L168" s="285">
        <v>0</v>
      </c>
      <c r="M168" s="285">
        <v>0</v>
      </c>
      <c r="N168" s="285">
        <v>0</v>
      </c>
      <c r="O168" s="248">
        <f t="shared" si="32"/>
        <v>10</v>
      </c>
    </row>
    <row r="169" spans="1:16">
      <c r="A169" s="245"/>
      <c r="B169" s="246" t="s">
        <v>332</v>
      </c>
      <c r="C169" s="285">
        <v>0</v>
      </c>
      <c r="D169" s="285">
        <v>0</v>
      </c>
      <c r="E169" s="285">
        <v>0</v>
      </c>
      <c r="F169" s="285">
        <v>0</v>
      </c>
      <c r="G169" s="285">
        <v>0</v>
      </c>
      <c r="H169" s="285">
        <v>4</v>
      </c>
      <c r="I169" s="285">
        <v>8</v>
      </c>
      <c r="J169" s="285">
        <v>10</v>
      </c>
      <c r="K169" s="285">
        <v>10</v>
      </c>
      <c r="L169" s="285">
        <v>4</v>
      </c>
      <c r="M169" s="285">
        <v>0</v>
      </c>
      <c r="N169" s="285">
        <v>0</v>
      </c>
      <c r="O169" s="248">
        <f t="shared" si="32"/>
        <v>36</v>
      </c>
    </row>
    <row r="170" spans="1:16">
      <c r="A170" s="250"/>
      <c r="B170" s="251" t="s">
        <v>386</v>
      </c>
      <c r="C170" s="266">
        <f>MEDIAN(C165:C169)</f>
        <v>0</v>
      </c>
      <c r="D170" s="266">
        <f t="shared" ref="D170:N170" si="33">MEDIAN(D165:D169)</f>
        <v>0</v>
      </c>
      <c r="E170" s="266">
        <f t="shared" si="33"/>
        <v>0</v>
      </c>
      <c r="F170" s="266">
        <f t="shared" si="33"/>
        <v>0</v>
      </c>
      <c r="G170" s="266">
        <f t="shared" si="33"/>
        <v>1</v>
      </c>
      <c r="H170" s="266">
        <f t="shared" si="33"/>
        <v>4</v>
      </c>
      <c r="I170" s="266">
        <f t="shared" si="33"/>
        <v>4</v>
      </c>
      <c r="J170" s="266">
        <f t="shared" si="33"/>
        <v>3</v>
      </c>
      <c r="K170" s="266">
        <f t="shared" si="33"/>
        <v>2</v>
      </c>
      <c r="L170" s="266">
        <f t="shared" si="33"/>
        <v>1</v>
      </c>
      <c r="M170" s="266">
        <f t="shared" si="33"/>
        <v>0</v>
      </c>
      <c r="N170" s="266">
        <f t="shared" si="33"/>
        <v>0</v>
      </c>
      <c r="O170" s="252">
        <f t="shared" si="32"/>
        <v>15</v>
      </c>
    </row>
    <row r="171" spans="1:16">
      <c r="A171" s="245"/>
      <c r="B171" s="253" t="s">
        <v>74</v>
      </c>
      <c r="C171" s="174">
        <f>C170*P171/O170</f>
        <v>0</v>
      </c>
      <c r="D171" s="174">
        <f>D170*P171/O170</f>
        <v>0</v>
      </c>
      <c r="E171" s="174">
        <f>E170*P171/O170</f>
        <v>0</v>
      </c>
      <c r="F171" s="174">
        <f>F170*P171/O170</f>
        <v>0</v>
      </c>
      <c r="G171" s="174">
        <f>G170*P171/O170</f>
        <v>0.8</v>
      </c>
      <c r="H171" s="174">
        <f>H170*P171/O170</f>
        <v>3.2</v>
      </c>
      <c r="I171" s="174">
        <f>I170*P171/O170</f>
        <v>3.2</v>
      </c>
      <c r="J171" s="174">
        <f>J170*P171/O170</f>
        <v>2.4</v>
      </c>
      <c r="K171" s="174">
        <f>K170*P171/O170</f>
        <v>1.6</v>
      </c>
      <c r="L171" s="174">
        <f>L170*P171/O170</f>
        <v>0.8</v>
      </c>
      <c r="M171" s="174">
        <f>M170*P171/O170</f>
        <v>0</v>
      </c>
      <c r="N171" s="174">
        <f>N170*P171/O170</f>
        <v>0</v>
      </c>
      <c r="O171" s="127">
        <f t="shared" si="32"/>
        <v>12</v>
      </c>
      <c r="P171" s="254">
        <f>O170*80/100</f>
        <v>12</v>
      </c>
    </row>
    <row r="172" spans="1:16">
      <c r="A172" s="245"/>
      <c r="B172" s="255" t="s">
        <v>382</v>
      </c>
      <c r="C172" s="256">
        <f>รายเดือน67!B19</f>
        <v>4</v>
      </c>
      <c r="D172" s="256">
        <f>รายเดือน67!C19</f>
        <v>1</v>
      </c>
      <c r="E172" s="256">
        <f>รายเดือน67!D19</f>
        <v>1</v>
      </c>
      <c r="F172" s="256">
        <f>รายเดือน67!E19</f>
        <v>0</v>
      </c>
      <c r="G172" s="256">
        <f>รายเดือน67!F19</f>
        <v>0</v>
      </c>
      <c r="H172" s="256">
        <f>รายเดือน67!G19</f>
        <v>0</v>
      </c>
      <c r="I172" s="256">
        <f>รายเดือน67!H19</f>
        <v>8</v>
      </c>
      <c r="J172" s="256">
        <f>รายเดือน67!I19</f>
        <v>2</v>
      </c>
      <c r="K172" s="256">
        <f>รายเดือน67!J19</f>
        <v>0</v>
      </c>
      <c r="L172" s="256">
        <f>รายเดือน67!K19</f>
        <v>0</v>
      </c>
      <c r="M172" s="256">
        <f>รายเดือน67!L19</f>
        <v>0</v>
      </c>
      <c r="N172" s="256">
        <f>รายเดือน67!M19</f>
        <v>0</v>
      </c>
      <c r="O172" s="257">
        <f t="shared" si="32"/>
        <v>16</v>
      </c>
    </row>
    <row r="173" spans="1:16">
      <c r="A173" s="267"/>
      <c r="B173" s="259" t="s">
        <v>387</v>
      </c>
      <c r="C173" s="260">
        <f>C172</f>
        <v>4</v>
      </c>
      <c r="D173" s="260">
        <f>C172+D172</f>
        <v>5</v>
      </c>
      <c r="E173" s="260">
        <f>C172+D172+E172</f>
        <v>6</v>
      </c>
      <c r="F173" s="260">
        <f>C172+D172+E172+F172</f>
        <v>6</v>
      </c>
      <c r="G173" s="260">
        <f>C172+D172+E172+F172+G172</f>
        <v>6</v>
      </c>
      <c r="H173" s="260">
        <f>C172+D172+E172+F172+G172+H172</f>
        <v>6</v>
      </c>
      <c r="I173" s="260">
        <f>C172+D172+E172+F172+G172+H172+I172</f>
        <v>14</v>
      </c>
      <c r="J173" s="260">
        <f>C172+D172+E172+F172+G172+H172+I172+J172</f>
        <v>16</v>
      </c>
      <c r="K173" s="260">
        <f>C172+D172+E172+F172+G172+H172+I172+J172+K172</f>
        <v>16</v>
      </c>
      <c r="L173" s="260">
        <f>C172+D172+E172+F172+G172+H172+I172+J172+K172+L172</f>
        <v>16</v>
      </c>
      <c r="M173" s="260">
        <f>C172+D172+E172+F172+G172+H172+I172+J172+K172+L172+M172</f>
        <v>16</v>
      </c>
      <c r="N173" s="260">
        <f>C172+D172+E172+F172+G172+H172+I172+J172+K172+L172+M172+N172</f>
        <v>16</v>
      </c>
      <c r="O173" s="261"/>
    </row>
    <row r="174" spans="1:16">
      <c r="A174" s="262" t="s">
        <v>92</v>
      </c>
      <c r="B174" s="71" t="s">
        <v>72</v>
      </c>
      <c r="C174" s="25" t="s">
        <v>65</v>
      </c>
      <c r="D174" s="25" t="s">
        <v>66</v>
      </c>
      <c r="E174" s="25" t="s">
        <v>47</v>
      </c>
      <c r="F174" s="25" t="s">
        <v>48</v>
      </c>
      <c r="G174" s="25" t="s">
        <v>49</v>
      </c>
      <c r="H174" s="25" t="s">
        <v>50</v>
      </c>
      <c r="I174" s="25" t="s">
        <v>51</v>
      </c>
      <c r="J174" s="25" t="s">
        <v>52</v>
      </c>
      <c r="K174" s="25" t="s">
        <v>53</v>
      </c>
      <c r="L174" s="25" t="s">
        <v>54</v>
      </c>
      <c r="M174" s="25" t="s">
        <v>55</v>
      </c>
      <c r="N174" s="25" t="s">
        <v>56</v>
      </c>
      <c r="O174" s="25" t="s">
        <v>41</v>
      </c>
    </row>
    <row r="175" spans="1:16">
      <c r="A175" s="245"/>
      <c r="B175" s="246" t="s">
        <v>152</v>
      </c>
      <c r="C175" s="286">
        <v>0</v>
      </c>
      <c r="D175" s="286">
        <v>0</v>
      </c>
      <c r="E175" s="286">
        <v>1</v>
      </c>
      <c r="F175" s="286">
        <v>0</v>
      </c>
      <c r="G175" s="286">
        <v>5</v>
      </c>
      <c r="H175" s="286">
        <v>10</v>
      </c>
      <c r="I175" s="286">
        <v>9</v>
      </c>
      <c r="J175" s="286">
        <v>4</v>
      </c>
      <c r="K175" s="286">
        <v>4</v>
      </c>
      <c r="L175" s="286">
        <v>4</v>
      </c>
      <c r="M175" s="286">
        <v>2</v>
      </c>
      <c r="N175" s="286">
        <v>4</v>
      </c>
      <c r="O175" s="248">
        <f t="shared" ref="O175:O182" si="34">SUM(C175:N175)</f>
        <v>43</v>
      </c>
    </row>
    <row r="176" spans="1:16">
      <c r="A176" s="245"/>
      <c r="B176" s="246" t="s">
        <v>188</v>
      </c>
      <c r="C176" s="286">
        <v>12</v>
      </c>
      <c r="D176" s="286">
        <v>0</v>
      </c>
      <c r="E176" s="286">
        <v>3</v>
      </c>
      <c r="F176" s="286">
        <v>6</v>
      </c>
      <c r="G176" s="286">
        <v>2</v>
      </c>
      <c r="H176" s="286">
        <v>1</v>
      </c>
      <c r="I176" s="286">
        <v>7</v>
      </c>
      <c r="J176" s="286">
        <v>3</v>
      </c>
      <c r="K176" s="286">
        <v>1</v>
      </c>
      <c r="L176" s="286">
        <v>0</v>
      </c>
      <c r="M176" s="286">
        <v>1</v>
      </c>
      <c r="N176" s="286">
        <v>0</v>
      </c>
      <c r="O176" s="248">
        <f t="shared" si="34"/>
        <v>36</v>
      </c>
    </row>
    <row r="177" spans="1:16">
      <c r="A177" s="245"/>
      <c r="B177" s="246" t="s">
        <v>328</v>
      </c>
      <c r="C177" s="286">
        <v>0</v>
      </c>
      <c r="D177" s="286">
        <v>1</v>
      </c>
      <c r="E177" s="286">
        <v>0</v>
      </c>
      <c r="F177" s="286">
        <v>0</v>
      </c>
      <c r="G177" s="286">
        <v>0</v>
      </c>
      <c r="H177" s="286">
        <v>0</v>
      </c>
      <c r="I177" s="286">
        <v>0</v>
      </c>
      <c r="J177" s="286">
        <v>1</v>
      </c>
      <c r="K177" s="286">
        <v>0</v>
      </c>
      <c r="L177" s="286">
        <v>0</v>
      </c>
      <c r="M177" s="286">
        <v>0</v>
      </c>
      <c r="N177" s="286">
        <v>0</v>
      </c>
      <c r="O177" s="248">
        <f t="shared" si="34"/>
        <v>2</v>
      </c>
    </row>
    <row r="178" spans="1:16">
      <c r="A178" s="245"/>
      <c r="B178" s="246" t="s">
        <v>329</v>
      </c>
      <c r="C178" s="286">
        <v>0</v>
      </c>
      <c r="D178" s="286">
        <v>0</v>
      </c>
      <c r="E178" s="286">
        <v>0</v>
      </c>
      <c r="F178" s="286">
        <v>0</v>
      </c>
      <c r="G178" s="286">
        <v>1</v>
      </c>
      <c r="H178" s="286">
        <v>1</v>
      </c>
      <c r="I178" s="286">
        <v>1</v>
      </c>
      <c r="J178" s="286">
        <v>0</v>
      </c>
      <c r="K178" s="286">
        <v>0</v>
      </c>
      <c r="L178" s="286">
        <v>1</v>
      </c>
      <c r="M178" s="286">
        <v>1</v>
      </c>
      <c r="N178" s="286">
        <v>1</v>
      </c>
      <c r="O178" s="248">
        <f t="shared" si="34"/>
        <v>6</v>
      </c>
    </row>
    <row r="179" spans="1:16">
      <c r="A179" s="245"/>
      <c r="B179" s="246" t="s">
        <v>332</v>
      </c>
      <c r="C179" s="286">
        <v>0</v>
      </c>
      <c r="D179" s="286">
        <v>0</v>
      </c>
      <c r="E179" s="286">
        <v>2</v>
      </c>
      <c r="F179" s="286">
        <v>0</v>
      </c>
      <c r="G179" s="286">
        <v>1</v>
      </c>
      <c r="H179" s="286">
        <v>2</v>
      </c>
      <c r="I179" s="286">
        <v>10</v>
      </c>
      <c r="J179" s="286">
        <v>8</v>
      </c>
      <c r="K179" s="286">
        <v>20</v>
      </c>
      <c r="L179" s="286">
        <v>13</v>
      </c>
      <c r="M179" s="286">
        <v>2</v>
      </c>
      <c r="N179" s="286">
        <v>1</v>
      </c>
      <c r="O179" s="248">
        <f t="shared" si="34"/>
        <v>59</v>
      </c>
    </row>
    <row r="180" spans="1:16">
      <c r="A180" s="250"/>
      <c r="B180" s="251" t="s">
        <v>386</v>
      </c>
      <c r="C180" s="266">
        <f>MEDIAN(C175:C179)</f>
        <v>0</v>
      </c>
      <c r="D180" s="266">
        <f t="shared" ref="D180:N180" si="35">MEDIAN(D175:D179)</f>
        <v>0</v>
      </c>
      <c r="E180" s="266">
        <f t="shared" si="35"/>
        <v>1</v>
      </c>
      <c r="F180" s="266">
        <f t="shared" si="35"/>
        <v>0</v>
      </c>
      <c r="G180" s="266">
        <f t="shared" si="35"/>
        <v>1</v>
      </c>
      <c r="H180" s="266">
        <f t="shared" si="35"/>
        <v>1</v>
      </c>
      <c r="I180" s="266">
        <f t="shared" si="35"/>
        <v>7</v>
      </c>
      <c r="J180" s="266">
        <f t="shared" si="35"/>
        <v>3</v>
      </c>
      <c r="K180" s="266">
        <f t="shared" si="35"/>
        <v>1</v>
      </c>
      <c r="L180" s="266">
        <f t="shared" si="35"/>
        <v>1</v>
      </c>
      <c r="M180" s="266">
        <f t="shared" si="35"/>
        <v>1</v>
      </c>
      <c r="N180" s="266">
        <f t="shared" si="35"/>
        <v>1</v>
      </c>
      <c r="O180" s="252">
        <f t="shared" si="34"/>
        <v>17</v>
      </c>
    </row>
    <row r="181" spans="1:16">
      <c r="A181" s="245"/>
      <c r="B181" s="253" t="s">
        <v>74</v>
      </c>
      <c r="C181" s="174">
        <f>C180*P181/O180</f>
        <v>0</v>
      </c>
      <c r="D181" s="174">
        <f>D180*P181/O180</f>
        <v>0</v>
      </c>
      <c r="E181" s="174">
        <f>E180*P181/O180</f>
        <v>0.79999999999999993</v>
      </c>
      <c r="F181" s="174">
        <f>F180*P181/O180</f>
        <v>0</v>
      </c>
      <c r="G181" s="174">
        <f>G180*P181/O180</f>
        <v>0.79999999999999993</v>
      </c>
      <c r="H181" s="174">
        <f>H180*P181/O180</f>
        <v>0.79999999999999993</v>
      </c>
      <c r="I181" s="174">
        <f>I180*P181/O180</f>
        <v>5.6000000000000005</v>
      </c>
      <c r="J181" s="174">
        <f>J180*P181/O180</f>
        <v>2.4</v>
      </c>
      <c r="K181" s="174">
        <f>K180*P181/O180</f>
        <v>0.79999999999999993</v>
      </c>
      <c r="L181" s="174">
        <f>L180*P181/O180</f>
        <v>0.79999999999999993</v>
      </c>
      <c r="M181" s="174">
        <f>M180*P181/O180</f>
        <v>0.79999999999999993</v>
      </c>
      <c r="N181" s="174">
        <f>N180*P181/O180</f>
        <v>0.79999999999999993</v>
      </c>
      <c r="O181" s="127">
        <f t="shared" si="34"/>
        <v>13.600000000000003</v>
      </c>
      <c r="P181" s="254">
        <f>O180*80/100</f>
        <v>13.6</v>
      </c>
    </row>
    <row r="182" spans="1:16">
      <c r="A182" s="245"/>
      <c r="B182" s="255" t="s">
        <v>382</v>
      </c>
      <c r="C182" s="256">
        <f>รายเดือน67!B22</f>
        <v>1</v>
      </c>
      <c r="D182" s="256">
        <f>รายเดือน67!C22</f>
        <v>0</v>
      </c>
      <c r="E182" s="256">
        <f>รายเดือน67!D22</f>
        <v>1</v>
      </c>
      <c r="F182" s="256">
        <f>รายเดือน67!E22</f>
        <v>0</v>
      </c>
      <c r="G182" s="256">
        <f>รายเดือน67!F22</f>
        <v>0</v>
      </c>
      <c r="H182" s="256">
        <f>รายเดือน67!G22</f>
        <v>0</v>
      </c>
      <c r="I182" s="256">
        <f>รายเดือน67!H22</f>
        <v>2</v>
      </c>
      <c r="J182" s="256">
        <f>รายเดือน67!I22</f>
        <v>3</v>
      </c>
      <c r="K182" s="256">
        <f>รายเดือน67!J22</f>
        <v>0</v>
      </c>
      <c r="L182" s="256">
        <f>รายเดือน67!K22</f>
        <v>0</v>
      </c>
      <c r="M182" s="256">
        <f>รายเดือน67!L22</f>
        <v>0</v>
      </c>
      <c r="N182" s="256">
        <f>รายเดือน67!M22</f>
        <v>0</v>
      </c>
      <c r="O182" s="257">
        <f t="shared" si="34"/>
        <v>7</v>
      </c>
    </row>
    <row r="183" spans="1:16">
      <c r="A183" s="267"/>
      <c r="B183" s="259" t="s">
        <v>387</v>
      </c>
      <c r="C183" s="260">
        <f>C182</f>
        <v>1</v>
      </c>
      <c r="D183" s="260">
        <f>C182+D182</f>
        <v>1</v>
      </c>
      <c r="E183" s="260">
        <f>C182+D182+E182</f>
        <v>2</v>
      </c>
      <c r="F183" s="260">
        <f>C182+D182+E182+F182</f>
        <v>2</v>
      </c>
      <c r="G183" s="260">
        <f>C182+D182+E182+F182+G182</f>
        <v>2</v>
      </c>
      <c r="H183" s="260">
        <f>C182+D182+E182+F182+G182+H182</f>
        <v>2</v>
      </c>
      <c r="I183" s="260">
        <f>C182+D182+E182+F182+G182+H182+I182</f>
        <v>4</v>
      </c>
      <c r="J183" s="260">
        <f>C182+D182+E182+F182+G182+H182+I182+J182</f>
        <v>7</v>
      </c>
      <c r="K183" s="260">
        <f>C182+D182+E182+F182+G182+H182+I182+J182+K182</f>
        <v>7</v>
      </c>
      <c r="L183" s="260">
        <f>C182+D182+E182+F182+G182+H182+I182+J182+K182+L182</f>
        <v>7</v>
      </c>
      <c r="M183" s="260">
        <f>C182+D182+E182+F182+G182+H182+I182+J182+K182+L182+M182</f>
        <v>7</v>
      </c>
      <c r="N183" s="260">
        <f>C182+D182+E182+F182+G182+H182+I182+J182+K182+L182+M182+N182</f>
        <v>7</v>
      </c>
      <c r="O183" s="261"/>
    </row>
    <row r="184" spans="1:16">
      <c r="A184" s="262" t="s">
        <v>93</v>
      </c>
      <c r="B184" s="71" t="s">
        <v>72</v>
      </c>
      <c r="C184" s="25" t="s">
        <v>65</v>
      </c>
      <c r="D184" s="25" t="s">
        <v>66</v>
      </c>
      <c r="E184" s="25" t="s">
        <v>47</v>
      </c>
      <c r="F184" s="25" t="s">
        <v>48</v>
      </c>
      <c r="G184" s="25" t="s">
        <v>49</v>
      </c>
      <c r="H184" s="25" t="s">
        <v>50</v>
      </c>
      <c r="I184" s="25" t="s">
        <v>51</v>
      </c>
      <c r="J184" s="25" t="s">
        <v>52</v>
      </c>
      <c r="K184" s="25" t="s">
        <v>53</v>
      </c>
      <c r="L184" s="25" t="s">
        <v>54</v>
      </c>
      <c r="M184" s="25" t="s">
        <v>55</v>
      </c>
      <c r="N184" s="25" t="s">
        <v>56</v>
      </c>
      <c r="O184" s="25" t="s">
        <v>41</v>
      </c>
    </row>
    <row r="185" spans="1:16">
      <c r="A185" s="245"/>
      <c r="B185" s="246" t="s">
        <v>152</v>
      </c>
      <c r="C185" s="287">
        <v>5</v>
      </c>
      <c r="D185" s="287">
        <v>3</v>
      </c>
      <c r="E185" s="287">
        <v>3</v>
      </c>
      <c r="F185" s="287">
        <v>2</v>
      </c>
      <c r="G185" s="287">
        <v>7</v>
      </c>
      <c r="H185" s="287">
        <v>17</v>
      </c>
      <c r="I185" s="287">
        <v>17</v>
      </c>
      <c r="J185" s="287">
        <v>16</v>
      </c>
      <c r="K185" s="287">
        <v>21</v>
      </c>
      <c r="L185" s="287">
        <v>11</v>
      </c>
      <c r="M185" s="287">
        <v>2</v>
      </c>
      <c r="N185" s="287">
        <v>0</v>
      </c>
      <c r="O185" s="248">
        <f t="shared" ref="O185:O192" si="36">SUM(C185:N185)</f>
        <v>104</v>
      </c>
    </row>
    <row r="186" spans="1:16">
      <c r="A186" s="245"/>
      <c r="B186" s="246" t="s">
        <v>188</v>
      </c>
      <c r="C186" s="287">
        <v>0</v>
      </c>
      <c r="D186" s="287">
        <v>2</v>
      </c>
      <c r="E186" s="287">
        <v>0</v>
      </c>
      <c r="F186" s="287">
        <v>0</v>
      </c>
      <c r="G186" s="287">
        <v>2</v>
      </c>
      <c r="H186" s="287">
        <v>1</v>
      </c>
      <c r="I186" s="287">
        <v>6</v>
      </c>
      <c r="J186" s="287">
        <v>6</v>
      </c>
      <c r="K186" s="287">
        <v>2</v>
      </c>
      <c r="L186" s="287">
        <v>0</v>
      </c>
      <c r="M186" s="287">
        <v>0</v>
      </c>
      <c r="N186" s="287">
        <v>0</v>
      </c>
      <c r="O186" s="248">
        <f t="shared" si="36"/>
        <v>19</v>
      </c>
    </row>
    <row r="187" spans="1:16">
      <c r="A187" s="245"/>
      <c r="B187" s="246" t="s">
        <v>328</v>
      </c>
      <c r="C187" s="287">
        <v>0</v>
      </c>
      <c r="D187" s="287">
        <v>0</v>
      </c>
      <c r="E187" s="287">
        <v>0</v>
      </c>
      <c r="F187" s="287">
        <v>0</v>
      </c>
      <c r="G187" s="287">
        <v>0</v>
      </c>
      <c r="H187" s="287">
        <v>0</v>
      </c>
      <c r="I187" s="287">
        <v>0</v>
      </c>
      <c r="J187" s="287">
        <v>0</v>
      </c>
      <c r="K187" s="287">
        <v>0</v>
      </c>
      <c r="L187" s="287">
        <v>0</v>
      </c>
      <c r="M187" s="287">
        <v>0</v>
      </c>
      <c r="N187" s="287">
        <v>0</v>
      </c>
      <c r="O187" s="248">
        <f t="shared" si="36"/>
        <v>0</v>
      </c>
    </row>
    <row r="188" spans="1:16">
      <c r="A188" s="245"/>
      <c r="B188" s="246" t="s">
        <v>329</v>
      </c>
      <c r="C188" s="287">
        <v>0</v>
      </c>
      <c r="D188" s="287">
        <v>0</v>
      </c>
      <c r="E188" s="287">
        <v>0</v>
      </c>
      <c r="F188" s="287">
        <v>0</v>
      </c>
      <c r="G188" s="287">
        <v>0</v>
      </c>
      <c r="H188" s="287">
        <v>1</v>
      </c>
      <c r="I188" s="287">
        <v>5</v>
      </c>
      <c r="J188" s="287">
        <v>5</v>
      </c>
      <c r="K188" s="287">
        <v>2</v>
      </c>
      <c r="L188" s="287">
        <v>1</v>
      </c>
      <c r="M188" s="287">
        <v>1</v>
      </c>
      <c r="N188" s="287">
        <v>0</v>
      </c>
      <c r="O188" s="248">
        <f t="shared" si="36"/>
        <v>15</v>
      </c>
    </row>
    <row r="189" spans="1:16">
      <c r="A189" s="245"/>
      <c r="B189" s="246" t="s">
        <v>332</v>
      </c>
      <c r="C189" s="287">
        <v>0</v>
      </c>
      <c r="D189" s="287">
        <v>0</v>
      </c>
      <c r="E189" s="287">
        <v>0</v>
      </c>
      <c r="F189" s="287">
        <v>1</v>
      </c>
      <c r="G189" s="287">
        <v>1</v>
      </c>
      <c r="H189" s="287">
        <v>0</v>
      </c>
      <c r="I189" s="287">
        <v>1</v>
      </c>
      <c r="J189" s="287">
        <v>4</v>
      </c>
      <c r="K189" s="287">
        <v>2</v>
      </c>
      <c r="L189" s="287">
        <v>0</v>
      </c>
      <c r="M189" s="287">
        <v>1</v>
      </c>
      <c r="N189" s="287">
        <v>0</v>
      </c>
      <c r="O189" s="248">
        <f t="shared" si="36"/>
        <v>10</v>
      </c>
    </row>
    <row r="190" spans="1:16">
      <c r="A190" s="250"/>
      <c r="B190" s="251" t="s">
        <v>386</v>
      </c>
      <c r="C190" s="266">
        <f>MEDIAN(C185:C189)</f>
        <v>0</v>
      </c>
      <c r="D190" s="266">
        <f t="shared" ref="D190:N190" si="37">MEDIAN(D185:D189)</f>
        <v>0</v>
      </c>
      <c r="E190" s="266">
        <f t="shared" si="37"/>
        <v>0</v>
      </c>
      <c r="F190" s="266">
        <f t="shared" si="37"/>
        <v>0</v>
      </c>
      <c r="G190" s="266">
        <f t="shared" si="37"/>
        <v>1</v>
      </c>
      <c r="H190" s="266">
        <f t="shared" si="37"/>
        <v>1</v>
      </c>
      <c r="I190" s="266">
        <f t="shared" si="37"/>
        <v>5</v>
      </c>
      <c r="J190" s="266">
        <f t="shared" si="37"/>
        <v>5</v>
      </c>
      <c r="K190" s="266">
        <f t="shared" si="37"/>
        <v>2</v>
      </c>
      <c r="L190" s="266">
        <f t="shared" si="37"/>
        <v>0</v>
      </c>
      <c r="M190" s="266">
        <f t="shared" si="37"/>
        <v>1</v>
      </c>
      <c r="N190" s="266">
        <f t="shared" si="37"/>
        <v>0</v>
      </c>
      <c r="O190" s="252">
        <f t="shared" si="36"/>
        <v>15</v>
      </c>
    </row>
    <row r="191" spans="1:16">
      <c r="A191" s="245"/>
      <c r="B191" s="253" t="s">
        <v>74</v>
      </c>
      <c r="C191" s="174">
        <f>C190*P191/O190</f>
        <v>0</v>
      </c>
      <c r="D191" s="174">
        <f>D190*P191/O190</f>
        <v>0</v>
      </c>
      <c r="E191" s="174">
        <f>E190*P191/O190</f>
        <v>0</v>
      </c>
      <c r="F191" s="174">
        <f>F190*P191/O190</f>
        <v>0</v>
      </c>
      <c r="G191" s="174">
        <f>G190*P191/O190</f>
        <v>0.8</v>
      </c>
      <c r="H191" s="174">
        <f>H190*P191/O190</f>
        <v>0.8</v>
      </c>
      <c r="I191" s="174">
        <f>I190*P191/O190</f>
        <v>4</v>
      </c>
      <c r="J191" s="174">
        <f>J190*P191/O190</f>
        <v>4</v>
      </c>
      <c r="K191" s="174">
        <f>K190*P191/O190</f>
        <v>1.6</v>
      </c>
      <c r="L191" s="174">
        <f>L190*P191/O190</f>
        <v>0</v>
      </c>
      <c r="M191" s="174">
        <f>M190*P191/O190</f>
        <v>0.8</v>
      </c>
      <c r="N191" s="174">
        <f>N190*P191/O190</f>
        <v>0</v>
      </c>
      <c r="O191" s="127">
        <f t="shared" si="36"/>
        <v>12</v>
      </c>
      <c r="P191" s="254">
        <f>O190*80/100</f>
        <v>12</v>
      </c>
    </row>
    <row r="192" spans="1:16">
      <c r="A192" s="245"/>
      <c r="B192" s="255" t="s">
        <v>382</v>
      </c>
      <c r="C192" s="288">
        <f>รายเดือน67!B23</f>
        <v>1</v>
      </c>
      <c r="D192" s="288">
        <f>รายเดือน67!C23</f>
        <v>1</v>
      </c>
      <c r="E192" s="288">
        <f>รายเดือน67!D23</f>
        <v>0</v>
      </c>
      <c r="F192" s="288">
        <f>รายเดือน67!E23</f>
        <v>1</v>
      </c>
      <c r="G192" s="288">
        <f>รายเดือน67!F23</f>
        <v>0</v>
      </c>
      <c r="H192" s="288">
        <f>รายเดือน67!G23</f>
        <v>2</v>
      </c>
      <c r="I192" s="288">
        <f>รายเดือน67!H23</f>
        <v>5</v>
      </c>
      <c r="J192" s="288">
        <f>รายเดือน67!I23</f>
        <v>2</v>
      </c>
      <c r="K192" s="288">
        <f>รายเดือน67!J23</f>
        <v>0</v>
      </c>
      <c r="L192" s="288">
        <f>รายเดือน67!K23</f>
        <v>0</v>
      </c>
      <c r="M192" s="288">
        <f>รายเดือน67!L23</f>
        <v>0</v>
      </c>
      <c r="N192" s="288">
        <f>รายเดือน67!M23</f>
        <v>0</v>
      </c>
      <c r="O192" s="257">
        <f t="shared" si="36"/>
        <v>12</v>
      </c>
    </row>
    <row r="193" spans="1:16">
      <c r="A193" s="267"/>
      <c r="B193" s="259" t="s">
        <v>387</v>
      </c>
      <c r="C193" s="260">
        <f>C192</f>
        <v>1</v>
      </c>
      <c r="D193" s="260">
        <f>C192+D192</f>
        <v>2</v>
      </c>
      <c r="E193" s="260">
        <f>C192+D192+E192</f>
        <v>2</v>
      </c>
      <c r="F193" s="260">
        <f>C192+D192+E192+F192</f>
        <v>3</v>
      </c>
      <c r="G193" s="260">
        <f>C192+D192+E192+F192+G192</f>
        <v>3</v>
      </c>
      <c r="H193" s="260">
        <f>C192+D192+E192+F192+G192+H192</f>
        <v>5</v>
      </c>
      <c r="I193" s="260">
        <f>C192+D192+E192+F192+G192+H192+I192</f>
        <v>10</v>
      </c>
      <c r="J193" s="260">
        <f>C192+D192+E192+F192+G192+H192+I192+J192</f>
        <v>12</v>
      </c>
      <c r="K193" s="260">
        <f>C192+D192+E192+F192+G192+H192+I192+J192+K192</f>
        <v>12</v>
      </c>
      <c r="L193" s="260">
        <f>C192+D192+E192+F192+G192+H192+I192+J192+K192+L192</f>
        <v>12</v>
      </c>
      <c r="M193" s="260">
        <f>C192+D192+E192+F192+G192+H192+I192+J192+K192+L192+M192</f>
        <v>12</v>
      </c>
      <c r="N193" s="260">
        <f>C192+D192+E192+F192+G192+H192+I192+J192+K192+L192+M192+N192</f>
        <v>12</v>
      </c>
      <c r="O193" s="261"/>
    </row>
    <row r="194" spans="1:16">
      <c r="A194" s="262" t="s">
        <v>2</v>
      </c>
      <c r="B194" s="71" t="s">
        <v>72</v>
      </c>
      <c r="C194" s="25" t="s">
        <v>65</v>
      </c>
      <c r="D194" s="25" t="s">
        <v>66</v>
      </c>
      <c r="E194" s="25" t="s">
        <v>47</v>
      </c>
      <c r="F194" s="25" t="s">
        <v>48</v>
      </c>
      <c r="G194" s="25" t="s">
        <v>49</v>
      </c>
      <c r="H194" s="25" t="s">
        <v>50</v>
      </c>
      <c r="I194" s="25" t="s">
        <v>51</v>
      </c>
      <c r="J194" s="25" t="s">
        <v>52</v>
      </c>
      <c r="K194" s="25" t="s">
        <v>53</v>
      </c>
      <c r="L194" s="25" t="s">
        <v>54</v>
      </c>
      <c r="M194" s="25" t="s">
        <v>55</v>
      </c>
      <c r="N194" s="25" t="s">
        <v>56</v>
      </c>
      <c r="O194" s="25" t="s">
        <v>41</v>
      </c>
    </row>
    <row r="195" spans="1:16">
      <c r="A195" s="245"/>
      <c r="B195" s="246" t="s">
        <v>152</v>
      </c>
      <c r="C195" s="289">
        <v>0</v>
      </c>
      <c r="D195" s="289">
        <v>1</v>
      </c>
      <c r="E195" s="289">
        <v>0</v>
      </c>
      <c r="F195" s="289">
        <v>0</v>
      </c>
      <c r="G195" s="289">
        <v>4</v>
      </c>
      <c r="H195" s="289">
        <v>11</v>
      </c>
      <c r="I195" s="289">
        <v>8</v>
      </c>
      <c r="J195" s="289">
        <v>15</v>
      </c>
      <c r="K195" s="289">
        <v>13</v>
      </c>
      <c r="L195" s="289">
        <v>5</v>
      </c>
      <c r="M195" s="289">
        <v>2</v>
      </c>
      <c r="N195" s="289">
        <v>3</v>
      </c>
      <c r="O195" s="248">
        <f t="shared" ref="O195:O202" si="38">SUM(C195:N195)</f>
        <v>62</v>
      </c>
    </row>
    <row r="196" spans="1:16">
      <c r="A196" s="245"/>
      <c r="B196" s="246" t="s">
        <v>188</v>
      </c>
      <c r="C196" s="289">
        <v>0</v>
      </c>
      <c r="D196" s="289">
        <v>0</v>
      </c>
      <c r="E196" s="289">
        <v>1</v>
      </c>
      <c r="F196" s="289">
        <v>4</v>
      </c>
      <c r="G196" s="289">
        <v>2</v>
      </c>
      <c r="H196" s="289">
        <v>10</v>
      </c>
      <c r="I196" s="289">
        <v>21</v>
      </c>
      <c r="J196" s="289">
        <v>11</v>
      </c>
      <c r="K196" s="289">
        <v>6</v>
      </c>
      <c r="L196" s="289">
        <v>0</v>
      </c>
      <c r="M196" s="289">
        <v>1</v>
      </c>
      <c r="N196" s="289">
        <v>1</v>
      </c>
      <c r="O196" s="248">
        <f t="shared" si="38"/>
        <v>57</v>
      </c>
    </row>
    <row r="197" spans="1:16">
      <c r="A197" s="245"/>
      <c r="B197" s="246" t="s">
        <v>328</v>
      </c>
      <c r="C197" s="289">
        <v>0</v>
      </c>
      <c r="D197" s="289">
        <v>0</v>
      </c>
      <c r="E197" s="289">
        <v>0</v>
      </c>
      <c r="F197" s="289">
        <v>0</v>
      </c>
      <c r="G197" s="289">
        <v>0</v>
      </c>
      <c r="H197" s="289">
        <v>0</v>
      </c>
      <c r="I197" s="289">
        <v>0</v>
      </c>
      <c r="J197" s="289">
        <v>0</v>
      </c>
      <c r="K197" s="289">
        <v>1</v>
      </c>
      <c r="L197" s="289">
        <v>1</v>
      </c>
      <c r="M197" s="289">
        <v>0</v>
      </c>
      <c r="N197" s="289">
        <v>0</v>
      </c>
      <c r="O197" s="248">
        <f t="shared" si="38"/>
        <v>2</v>
      </c>
    </row>
    <row r="198" spans="1:16">
      <c r="A198" s="245"/>
      <c r="B198" s="246" t="s">
        <v>329</v>
      </c>
      <c r="C198" s="289">
        <v>0</v>
      </c>
      <c r="D198" s="289">
        <v>0</v>
      </c>
      <c r="E198" s="289">
        <v>0</v>
      </c>
      <c r="F198" s="289">
        <v>0</v>
      </c>
      <c r="G198" s="289">
        <v>0</v>
      </c>
      <c r="H198" s="289">
        <v>17</v>
      </c>
      <c r="I198" s="289">
        <v>6</v>
      </c>
      <c r="J198" s="289">
        <v>7</v>
      </c>
      <c r="K198" s="289">
        <v>5</v>
      </c>
      <c r="L198" s="289">
        <v>0</v>
      </c>
      <c r="M198" s="289">
        <v>2</v>
      </c>
      <c r="N198" s="289">
        <v>0</v>
      </c>
      <c r="O198" s="248">
        <f t="shared" si="38"/>
        <v>37</v>
      </c>
    </row>
    <row r="199" spans="1:16">
      <c r="A199" s="245"/>
      <c r="B199" s="246" t="s">
        <v>332</v>
      </c>
      <c r="C199" s="289">
        <v>0</v>
      </c>
      <c r="D199" s="289">
        <v>1</v>
      </c>
      <c r="E199" s="289">
        <v>2</v>
      </c>
      <c r="F199" s="289">
        <v>2</v>
      </c>
      <c r="G199" s="289">
        <v>0</v>
      </c>
      <c r="H199" s="289">
        <v>0</v>
      </c>
      <c r="I199" s="289">
        <v>2</v>
      </c>
      <c r="J199" s="289">
        <v>3</v>
      </c>
      <c r="K199" s="289">
        <v>1</v>
      </c>
      <c r="L199" s="289">
        <v>0</v>
      </c>
      <c r="M199" s="289">
        <v>0</v>
      </c>
      <c r="N199" s="289">
        <v>0</v>
      </c>
      <c r="O199" s="248">
        <f t="shared" si="38"/>
        <v>11</v>
      </c>
    </row>
    <row r="200" spans="1:16">
      <c r="A200" s="250"/>
      <c r="B200" s="251" t="s">
        <v>386</v>
      </c>
      <c r="C200" s="266">
        <f>MEDIAN(C195:C199)</f>
        <v>0</v>
      </c>
      <c r="D200" s="266">
        <f t="shared" ref="D200:N200" si="39">MEDIAN(D195:D199)</f>
        <v>0</v>
      </c>
      <c r="E200" s="266">
        <f t="shared" si="39"/>
        <v>0</v>
      </c>
      <c r="F200" s="266">
        <f t="shared" si="39"/>
        <v>0</v>
      </c>
      <c r="G200" s="266">
        <f t="shared" si="39"/>
        <v>0</v>
      </c>
      <c r="H200" s="266">
        <f t="shared" si="39"/>
        <v>10</v>
      </c>
      <c r="I200" s="266">
        <f t="shared" si="39"/>
        <v>6</v>
      </c>
      <c r="J200" s="266">
        <f t="shared" si="39"/>
        <v>7</v>
      </c>
      <c r="K200" s="266">
        <f t="shared" si="39"/>
        <v>5</v>
      </c>
      <c r="L200" s="266">
        <f t="shared" si="39"/>
        <v>0</v>
      </c>
      <c r="M200" s="266">
        <f t="shared" si="39"/>
        <v>1</v>
      </c>
      <c r="N200" s="266">
        <f t="shared" si="39"/>
        <v>0</v>
      </c>
      <c r="O200" s="252">
        <f t="shared" si="38"/>
        <v>29</v>
      </c>
    </row>
    <row r="201" spans="1:16">
      <c r="A201" s="245"/>
      <c r="B201" s="253" t="s">
        <v>74</v>
      </c>
      <c r="C201" s="174">
        <f>C200*P201/O200</f>
        <v>0</v>
      </c>
      <c r="D201" s="174">
        <f>D200*P201/O200</f>
        <v>0</v>
      </c>
      <c r="E201" s="174">
        <f>E200*P201/O200</f>
        <v>0</v>
      </c>
      <c r="F201" s="174">
        <f>F200*P201/O200</f>
        <v>0</v>
      </c>
      <c r="G201" s="174">
        <f>G200*P201/O200</f>
        <v>0</v>
      </c>
      <c r="H201" s="174">
        <f>H200*P201/O200</f>
        <v>8</v>
      </c>
      <c r="I201" s="174">
        <f>I200*P201/O200</f>
        <v>4.8</v>
      </c>
      <c r="J201" s="174">
        <f>J200*P201/O200</f>
        <v>5.6000000000000005</v>
      </c>
      <c r="K201" s="174">
        <f>K200*P201/O200</f>
        <v>4</v>
      </c>
      <c r="L201" s="174">
        <f>L200*P201/O200</f>
        <v>0</v>
      </c>
      <c r="M201" s="174">
        <f>M200*P201/O200</f>
        <v>0.79999999999999993</v>
      </c>
      <c r="N201" s="174">
        <f>N200*P201/O200</f>
        <v>0</v>
      </c>
      <c r="O201" s="127">
        <f t="shared" si="38"/>
        <v>23.200000000000003</v>
      </c>
      <c r="P201" s="254">
        <f>O200*80/100</f>
        <v>23.2</v>
      </c>
    </row>
    <row r="202" spans="1:16">
      <c r="A202" s="245"/>
      <c r="B202" s="255" t="s">
        <v>382</v>
      </c>
      <c r="C202" s="256">
        <f>รายเดือน67!B24</f>
        <v>0</v>
      </c>
      <c r="D202" s="256">
        <f>รายเดือน67!C24</f>
        <v>0</v>
      </c>
      <c r="E202" s="256">
        <f>รายเดือน67!D24</f>
        <v>0</v>
      </c>
      <c r="F202" s="256">
        <f>รายเดือน67!E24</f>
        <v>0</v>
      </c>
      <c r="G202" s="256">
        <f>รายเดือน67!F24</f>
        <v>1</v>
      </c>
      <c r="H202" s="256">
        <f>รายเดือน67!G24</f>
        <v>0</v>
      </c>
      <c r="I202" s="256">
        <f>รายเดือน67!H24</f>
        <v>1</v>
      </c>
      <c r="J202" s="256">
        <f>รายเดือน67!I24</f>
        <v>3</v>
      </c>
      <c r="K202" s="256">
        <f>รายเดือน67!J24</f>
        <v>0</v>
      </c>
      <c r="L202" s="256">
        <f>รายเดือน67!K24</f>
        <v>0</v>
      </c>
      <c r="M202" s="256">
        <f>รายเดือน67!L24</f>
        <v>0</v>
      </c>
      <c r="N202" s="256">
        <f>รายเดือน67!M24</f>
        <v>0</v>
      </c>
      <c r="O202" s="257">
        <f t="shared" si="38"/>
        <v>5</v>
      </c>
    </row>
    <row r="203" spans="1:16">
      <c r="A203" s="267"/>
      <c r="B203" s="259" t="s">
        <v>387</v>
      </c>
      <c r="C203" s="260">
        <f>C202</f>
        <v>0</v>
      </c>
      <c r="D203" s="260">
        <f>C202+D202</f>
        <v>0</v>
      </c>
      <c r="E203" s="260">
        <f>C202+D202+E202</f>
        <v>0</v>
      </c>
      <c r="F203" s="260">
        <f>C202+D202+E202+F202</f>
        <v>0</v>
      </c>
      <c r="G203" s="260">
        <f>C202+D202+E202+F202+G202</f>
        <v>1</v>
      </c>
      <c r="H203" s="260">
        <f>C202+D202+E202+F202+G202+H202</f>
        <v>1</v>
      </c>
      <c r="I203" s="260">
        <f>C202+D202+E202+F202+G202+H202+I202</f>
        <v>2</v>
      </c>
      <c r="J203" s="260">
        <f>C202+D202+E202+F202+G202+H202+I202+J202</f>
        <v>5</v>
      </c>
      <c r="K203" s="260">
        <f>C202+D202+E202+F202+G202+H202+I202+J202+K202</f>
        <v>5</v>
      </c>
      <c r="L203" s="260">
        <f>C202+D202+E202+F202+G202+H202+I202+J202+K202+L202</f>
        <v>5</v>
      </c>
      <c r="M203" s="260">
        <f>C202+D202+E202+F202+G202+H202+I202+J202+K202+L202+M202</f>
        <v>5</v>
      </c>
      <c r="N203" s="260">
        <f>C202+D202+E202+F202+G202+H202+I202+J202+K202+L202+M202+N202</f>
        <v>5</v>
      </c>
      <c r="O203" s="261"/>
    </row>
    <row r="204" spans="1:16">
      <c r="A204" s="262" t="s">
        <v>3</v>
      </c>
      <c r="B204" s="71" t="s">
        <v>72</v>
      </c>
      <c r="C204" s="25" t="s">
        <v>65</v>
      </c>
      <c r="D204" s="25" t="s">
        <v>66</v>
      </c>
      <c r="E204" s="25" t="s">
        <v>47</v>
      </c>
      <c r="F204" s="25" t="s">
        <v>48</v>
      </c>
      <c r="G204" s="25" t="s">
        <v>49</v>
      </c>
      <c r="H204" s="25" t="s">
        <v>50</v>
      </c>
      <c r="I204" s="25" t="s">
        <v>51</v>
      </c>
      <c r="J204" s="25" t="s">
        <v>52</v>
      </c>
      <c r="K204" s="25" t="s">
        <v>53</v>
      </c>
      <c r="L204" s="25" t="s">
        <v>54</v>
      </c>
      <c r="M204" s="25" t="s">
        <v>55</v>
      </c>
      <c r="N204" s="25" t="s">
        <v>56</v>
      </c>
      <c r="O204" s="25" t="s">
        <v>41</v>
      </c>
    </row>
    <row r="205" spans="1:16">
      <c r="A205" s="245"/>
      <c r="B205" s="246" t="s">
        <v>152</v>
      </c>
      <c r="C205" s="290">
        <v>0</v>
      </c>
      <c r="D205" s="290">
        <v>0</v>
      </c>
      <c r="E205" s="290">
        <v>0</v>
      </c>
      <c r="F205" s="290">
        <v>0</v>
      </c>
      <c r="G205" s="290">
        <v>3</v>
      </c>
      <c r="H205" s="290">
        <v>5</v>
      </c>
      <c r="I205" s="290">
        <v>1</v>
      </c>
      <c r="J205" s="290">
        <v>3</v>
      </c>
      <c r="K205" s="290">
        <v>1</v>
      </c>
      <c r="L205" s="290">
        <v>1</v>
      </c>
      <c r="M205" s="290">
        <v>0</v>
      </c>
      <c r="N205" s="290">
        <v>1</v>
      </c>
      <c r="O205" s="248">
        <f t="shared" ref="O205:O212" si="40">SUM(C205:N205)</f>
        <v>15</v>
      </c>
    </row>
    <row r="206" spans="1:16">
      <c r="A206" s="245"/>
      <c r="B206" s="246" t="s">
        <v>188</v>
      </c>
      <c r="C206" s="290">
        <v>0</v>
      </c>
      <c r="D206" s="290">
        <v>0</v>
      </c>
      <c r="E206" s="290">
        <v>0</v>
      </c>
      <c r="F206" s="290">
        <v>0</v>
      </c>
      <c r="G206" s="290">
        <v>2</v>
      </c>
      <c r="H206" s="290">
        <v>6</v>
      </c>
      <c r="I206" s="290">
        <v>19</v>
      </c>
      <c r="J206" s="290">
        <v>5</v>
      </c>
      <c r="K206" s="290">
        <v>0</v>
      </c>
      <c r="L206" s="290">
        <v>1</v>
      </c>
      <c r="M206" s="290">
        <v>1</v>
      </c>
      <c r="N206" s="290">
        <v>0</v>
      </c>
      <c r="O206" s="248">
        <f t="shared" si="40"/>
        <v>34</v>
      </c>
    </row>
    <row r="207" spans="1:16">
      <c r="A207" s="245"/>
      <c r="B207" s="246" t="s">
        <v>328</v>
      </c>
      <c r="C207" s="290">
        <v>0</v>
      </c>
      <c r="D207" s="290">
        <v>0</v>
      </c>
      <c r="E207" s="290">
        <v>0</v>
      </c>
      <c r="F207" s="290">
        <v>0</v>
      </c>
      <c r="G207" s="290">
        <v>0</v>
      </c>
      <c r="H207" s="290">
        <v>0</v>
      </c>
      <c r="I207" s="290">
        <v>0</v>
      </c>
      <c r="J207" s="290">
        <v>1</v>
      </c>
      <c r="K207" s="290">
        <v>1</v>
      </c>
      <c r="L207" s="290">
        <v>0</v>
      </c>
      <c r="M207" s="290">
        <v>0</v>
      </c>
      <c r="N207" s="290">
        <v>0</v>
      </c>
      <c r="O207" s="248">
        <f t="shared" si="40"/>
        <v>2</v>
      </c>
    </row>
    <row r="208" spans="1:16">
      <c r="A208" s="245"/>
      <c r="B208" s="246" t="s">
        <v>329</v>
      </c>
      <c r="C208" s="290">
        <v>0</v>
      </c>
      <c r="D208" s="290">
        <v>0</v>
      </c>
      <c r="E208" s="290">
        <v>0</v>
      </c>
      <c r="F208" s="290">
        <v>0</v>
      </c>
      <c r="G208" s="290">
        <v>17</v>
      </c>
      <c r="H208" s="290">
        <v>77</v>
      </c>
      <c r="I208" s="290">
        <v>16</v>
      </c>
      <c r="J208" s="290">
        <v>11</v>
      </c>
      <c r="K208" s="290">
        <v>3</v>
      </c>
      <c r="L208" s="290">
        <v>2</v>
      </c>
      <c r="M208" s="290">
        <v>0</v>
      </c>
      <c r="N208" s="290">
        <v>2</v>
      </c>
      <c r="O208" s="248">
        <f t="shared" si="40"/>
        <v>128</v>
      </c>
    </row>
    <row r="209" spans="1:17">
      <c r="A209" s="245"/>
      <c r="B209" s="246" t="s">
        <v>332</v>
      </c>
      <c r="C209" s="290">
        <v>0</v>
      </c>
      <c r="D209" s="290">
        <v>0</v>
      </c>
      <c r="E209" s="290">
        <v>0</v>
      </c>
      <c r="F209" s="290">
        <v>0</v>
      </c>
      <c r="G209" s="290">
        <v>0</v>
      </c>
      <c r="H209" s="290">
        <v>0</v>
      </c>
      <c r="I209" s="290">
        <v>1</v>
      </c>
      <c r="J209" s="290">
        <v>7</v>
      </c>
      <c r="K209" s="290">
        <v>0</v>
      </c>
      <c r="L209" s="290">
        <v>1</v>
      </c>
      <c r="M209" s="290">
        <v>0</v>
      </c>
      <c r="N209" s="290">
        <v>0</v>
      </c>
      <c r="O209" s="248">
        <f t="shared" si="40"/>
        <v>9</v>
      </c>
    </row>
    <row r="210" spans="1:17">
      <c r="A210" s="250"/>
      <c r="B210" s="251" t="s">
        <v>386</v>
      </c>
      <c r="C210" s="266">
        <f t="shared" ref="C210:N210" si="41">MEDIAN(C205:C209)</f>
        <v>0</v>
      </c>
      <c r="D210" s="266">
        <f t="shared" si="41"/>
        <v>0</v>
      </c>
      <c r="E210" s="266">
        <f t="shared" si="41"/>
        <v>0</v>
      </c>
      <c r="F210" s="266">
        <f t="shared" si="41"/>
        <v>0</v>
      </c>
      <c r="G210" s="266">
        <f t="shared" si="41"/>
        <v>2</v>
      </c>
      <c r="H210" s="266">
        <f t="shared" si="41"/>
        <v>5</v>
      </c>
      <c r="I210" s="266">
        <f t="shared" si="41"/>
        <v>1</v>
      </c>
      <c r="J210" s="266">
        <f t="shared" si="41"/>
        <v>5</v>
      </c>
      <c r="K210" s="266">
        <f t="shared" si="41"/>
        <v>1</v>
      </c>
      <c r="L210" s="266">
        <f t="shared" si="41"/>
        <v>1</v>
      </c>
      <c r="M210" s="266">
        <f t="shared" si="41"/>
        <v>0</v>
      </c>
      <c r="N210" s="266">
        <f t="shared" si="41"/>
        <v>0</v>
      </c>
      <c r="O210" s="252">
        <f t="shared" si="40"/>
        <v>15</v>
      </c>
    </row>
    <row r="211" spans="1:17">
      <c r="A211" s="245"/>
      <c r="B211" s="253" t="s">
        <v>74</v>
      </c>
      <c r="C211" s="174">
        <f>C210*P211/O210</f>
        <v>0</v>
      </c>
      <c r="D211" s="174">
        <f>D210*P211/O210</f>
        <v>0</v>
      </c>
      <c r="E211" s="174">
        <f>E210*P211/O210</f>
        <v>0</v>
      </c>
      <c r="F211" s="174">
        <f>F210*P211/O210</f>
        <v>0</v>
      </c>
      <c r="G211" s="174">
        <f>G210*P211/O210</f>
        <v>1.6</v>
      </c>
      <c r="H211" s="174">
        <f>H210*P211/O210</f>
        <v>4</v>
      </c>
      <c r="I211" s="174">
        <f>I210*P211/O210</f>
        <v>0.8</v>
      </c>
      <c r="J211" s="174">
        <f>J210*P211/O210</f>
        <v>4</v>
      </c>
      <c r="K211" s="174">
        <f>K210*P211/O210</f>
        <v>0.8</v>
      </c>
      <c r="L211" s="174">
        <f>L210*P211/O210</f>
        <v>0.8</v>
      </c>
      <c r="M211" s="174">
        <f>M210*P211/O210</f>
        <v>0</v>
      </c>
      <c r="N211" s="174">
        <f>N210*P211/O210</f>
        <v>0</v>
      </c>
      <c r="O211" s="127">
        <f t="shared" si="40"/>
        <v>12</v>
      </c>
      <c r="P211" s="254">
        <f>O210*80/100</f>
        <v>12</v>
      </c>
    </row>
    <row r="212" spans="1:17">
      <c r="A212" s="245"/>
      <c r="B212" s="255" t="s">
        <v>382</v>
      </c>
      <c r="C212" s="256">
        <f>รายเดือน67!B25</f>
        <v>1</v>
      </c>
      <c r="D212" s="256">
        <f>รายเดือน67!C25</f>
        <v>3</v>
      </c>
      <c r="E212" s="256">
        <f>รายเดือน67!D25</f>
        <v>0</v>
      </c>
      <c r="F212" s="256">
        <f>รายเดือน67!E25</f>
        <v>0</v>
      </c>
      <c r="G212" s="256">
        <f>รายเดือน67!F25</f>
        <v>0</v>
      </c>
      <c r="H212" s="256">
        <f>รายเดือน67!G25</f>
        <v>3</v>
      </c>
      <c r="I212" s="256">
        <f>รายเดือน67!H25</f>
        <v>1</v>
      </c>
      <c r="J212" s="256">
        <f>รายเดือน67!I25</f>
        <v>0</v>
      </c>
      <c r="K212" s="256">
        <f>รายเดือน67!J25</f>
        <v>0</v>
      </c>
      <c r="L212" s="256">
        <f>รายเดือน67!K25</f>
        <v>0</v>
      </c>
      <c r="M212" s="256">
        <f>รายเดือน67!L25</f>
        <v>0</v>
      </c>
      <c r="N212" s="256">
        <f>รายเดือน67!M25</f>
        <v>0</v>
      </c>
      <c r="O212" s="257">
        <f t="shared" si="40"/>
        <v>8</v>
      </c>
    </row>
    <row r="213" spans="1:17">
      <c r="A213" s="267"/>
      <c r="B213" s="259" t="s">
        <v>387</v>
      </c>
      <c r="C213" s="260">
        <f>C212</f>
        <v>1</v>
      </c>
      <c r="D213" s="260">
        <f>C212+D212</f>
        <v>4</v>
      </c>
      <c r="E213" s="260">
        <f>C212+D212+E212</f>
        <v>4</v>
      </c>
      <c r="F213" s="260">
        <f>C212+D212+E212+F212</f>
        <v>4</v>
      </c>
      <c r="G213" s="260">
        <f>C212+D212+E212+F212+G212</f>
        <v>4</v>
      </c>
      <c r="H213" s="260">
        <f>C212+D212+E212+F212+G212+H212</f>
        <v>7</v>
      </c>
      <c r="I213" s="260">
        <f>C212+D212+E212+F212+G212+H212+I212</f>
        <v>8</v>
      </c>
      <c r="J213" s="260">
        <f>C212+D212+E212+F212+G212+H212+I212+J212</f>
        <v>8</v>
      </c>
      <c r="K213" s="260">
        <f>C212+D212+E212+F212+G212+H212+I212+J212+K212</f>
        <v>8</v>
      </c>
      <c r="L213" s="260">
        <f>C212+D212+E212+F212+G212+H212+I212+J212+K212+L212</f>
        <v>8</v>
      </c>
      <c r="M213" s="260">
        <f>C212+D212+E212+F212+G212+H212+I212+J212+K212+L212+M212</f>
        <v>8</v>
      </c>
      <c r="N213" s="260">
        <f>C212+D212+E212+F212+G212+H212+I212+J212+K212+L212+M212+N212</f>
        <v>8</v>
      </c>
      <c r="O213" s="261"/>
    </row>
    <row r="214" spans="1:17">
      <c r="A214" s="262" t="s">
        <v>4</v>
      </c>
      <c r="B214" s="71" t="s">
        <v>72</v>
      </c>
      <c r="C214" s="25" t="s">
        <v>65</v>
      </c>
      <c r="D214" s="25" t="s">
        <v>66</v>
      </c>
      <c r="E214" s="25" t="s">
        <v>47</v>
      </c>
      <c r="F214" s="25" t="s">
        <v>48</v>
      </c>
      <c r="G214" s="25" t="s">
        <v>49</v>
      </c>
      <c r="H214" s="25" t="s">
        <v>50</v>
      </c>
      <c r="I214" s="25" t="s">
        <v>51</v>
      </c>
      <c r="J214" s="25" t="s">
        <v>52</v>
      </c>
      <c r="K214" s="25" t="s">
        <v>53</v>
      </c>
      <c r="L214" s="25" t="s">
        <v>54</v>
      </c>
      <c r="M214" s="25" t="s">
        <v>55</v>
      </c>
      <c r="N214" s="25" t="s">
        <v>56</v>
      </c>
      <c r="O214" s="25" t="s">
        <v>41</v>
      </c>
    </row>
    <row r="215" spans="1:17">
      <c r="A215" s="245"/>
      <c r="B215" s="246" t="s">
        <v>152</v>
      </c>
      <c r="C215" s="291">
        <v>0</v>
      </c>
      <c r="D215" s="291">
        <v>0</v>
      </c>
      <c r="E215" s="291">
        <v>1</v>
      </c>
      <c r="F215" s="291">
        <v>2</v>
      </c>
      <c r="G215" s="291">
        <v>4</v>
      </c>
      <c r="H215" s="291">
        <v>18</v>
      </c>
      <c r="I215" s="291">
        <v>7</v>
      </c>
      <c r="J215" s="291">
        <v>7</v>
      </c>
      <c r="K215" s="291">
        <v>6</v>
      </c>
      <c r="L215" s="291">
        <v>5</v>
      </c>
      <c r="M215" s="291">
        <v>2</v>
      </c>
      <c r="N215" s="291">
        <v>0</v>
      </c>
      <c r="O215" s="248">
        <f t="shared" ref="O215:O222" si="42">SUM(C215:N215)</f>
        <v>52</v>
      </c>
    </row>
    <row r="216" spans="1:17">
      <c r="A216" s="245"/>
      <c r="B216" s="246" t="s">
        <v>188</v>
      </c>
      <c r="C216" s="291">
        <v>0</v>
      </c>
      <c r="D216" s="291">
        <v>1</v>
      </c>
      <c r="E216" s="291">
        <v>1</v>
      </c>
      <c r="F216" s="291">
        <v>1</v>
      </c>
      <c r="G216" s="291">
        <v>1</v>
      </c>
      <c r="H216" s="291">
        <v>9</v>
      </c>
      <c r="I216" s="291">
        <v>15</v>
      </c>
      <c r="J216" s="291">
        <v>5</v>
      </c>
      <c r="K216" s="291">
        <v>7</v>
      </c>
      <c r="L216" s="291">
        <v>0</v>
      </c>
      <c r="M216" s="291">
        <v>0</v>
      </c>
      <c r="N216" s="291">
        <v>0</v>
      </c>
      <c r="O216" s="248">
        <f t="shared" si="42"/>
        <v>40</v>
      </c>
    </row>
    <row r="217" spans="1:17">
      <c r="A217" s="245"/>
      <c r="B217" s="246" t="s">
        <v>328</v>
      </c>
      <c r="C217" s="291">
        <v>0</v>
      </c>
      <c r="D217" s="291">
        <v>0</v>
      </c>
      <c r="E217" s="291">
        <v>0</v>
      </c>
      <c r="F217" s="291">
        <v>0</v>
      </c>
      <c r="G217" s="291">
        <v>0</v>
      </c>
      <c r="H217" s="291">
        <v>0</v>
      </c>
      <c r="I217" s="291">
        <v>1</v>
      </c>
      <c r="J217" s="291">
        <v>0</v>
      </c>
      <c r="K217" s="291">
        <v>2</v>
      </c>
      <c r="L217" s="291">
        <v>1</v>
      </c>
      <c r="M217" s="291">
        <v>0</v>
      </c>
      <c r="N217" s="291">
        <v>0</v>
      </c>
      <c r="O217" s="248">
        <f t="shared" si="42"/>
        <v>4</v>
      </c>
    </row>
    <row r="218" spans="1:17">
      <c r="A218" s="245"/>
      <c r="B218" s="246" t="s">
        <v>329</v>
      </c>
      <c r="C218" s="291">
        <v>0</v>
      </c>
      <c r="D218" s="291">
        <v>0</v>
      </c>
      <c r="E218" s="291">
        <v>0</v>
      </c>
      <c r="F218" s="291">
        <v>0</v>
      </c>
      <c r="G218" s="291">
        <v>0</v>
      </c>
      <c r="H218" s="291">
        <v>6</v>
      </c>
      <c r="I218" s="291">
        <v>7</v>
      </c>
      <c r="J218" s="291">
        <v>0</v>
      </c>
      <c r="K218" s="291">
        <v>4</v>
      </c>
      <c r="L218" s="291">
        <v>1</v>
      </c>
      <c r="M218" s="291">
        <v>3</v>
      </c>
      <c r="N218" s="291">
        <v>3</v>
      </c>
      <c r="O218" s="248">
        <f t="shared" si="42"/>
        <v>24</v>
      </c>
    </row>
    <row r="219" spans="1:17">
      <c r="A219" s="245"/>
      <c r="B219" s="246" t="s">
        <v>332</v>
      </c>
      <c r="C219" s="291">
        <v>0</v>
      </c>
      <c r="D219" s="291">
        <v>1</v>
      </c>
      <c r="E219" s="291">
        <v>2</v>
      </c>
      <c r="F219" s="291">
        <v>0</v>
      </c>
      <c r="G219" s="291">
        <v>1</v>
      </c>
      <c r="H219" s="291">
        <v>3</v>
      </c>
      <c r="I219" s="291">
        <v>6</v>
      </c>
      <c r="J219" s="291">
        <v>4</v>
      </c>
      <c r="K219" s="291">
        <v>8</v>
      </c>
      <c r="L219" s="291">
        <v>4</v>
      </c>
      <c r="M219" s="291">
        <v>1</v>
      </c>
      <c r="N219" s="291">
        <v>0</v>
      </c>
      <c r="O219" s="248">
        <f t="shared" si="42"/>
        <v>30</v>
      </c>
    </row>
    <row r="220" spans="1:17">
      <c r="A220" s="250"/>
      <c r="B220" s="251" t="s">
        <v>386</v>
      </c>
      <c r="C220" s="266">
        <f>MEDIAN(C215:C219)</f>
        <v>0</v>
      </c>
      <c r="D220" s="266">
        <f t="shared" ref="D220:N220" si="43">MEDIAN(D215:D219)</f>
        <v>0</v>
      </c>
      <c r="E220" s="266">
        <f t="shared" si="43"/>
        <v>1</v>
      </c>
      <c r="F220" s="266">
        <f t="shared" si="43"/>
        <v>0</v>
      </c>
      <c r="G220" s="266">
        <f t="shared" si="43"/>
        <v>1</v>
      </c>
      <c r="H220" s="266">
        <f t="shared" si="43"/>
        <v>6</v>
      </c>
      <c r="I220" s="266">
        <f t="shared" si="43"/>
        <v>7</v>
      </c>
      <c r="J220" s="266">
        <f t="shared" si="43"/>
        <v>4</v>
      </c>
      <c r="K220" s="266">
        <f t="shared" si="43"/>
        <v>6</v>
      </c>
      <c r="L220" s="266">
        <f t="shared" si="43"/>
        <v>1</v>
      </c>
      <c r="M220" s="266">
        <f t="shared" si="43"/>
        <v>1</v>
      </c>
      <c r="N220" s="266">
        <f t="shared" si="43"/>
        <v>0</v>
      </c>
      <c r="O220" s="252">
        <f t="shared" si="42"/>
        <v>27</v>
      </c>
    </row>
    <row r="221" spans="1:17">
      <c r="A221" s="245"/>
      <c r="B221" s="253" t="s">
        <v>74</v>
      </c>
      <c r="C221" s="174">
        <f>C220*P221/O220</f>
        <v>0</v>
      </c>
      <c r="D221" s="174">
        <f>D220*P221/O220</f>
        <v>0</v>
      </c>
      <c r="E221" s="174">
        <f>E220*P221/O220</f>
        <v>0.8</v>
      </c>
      <c r="F221" s="174">
        <f>F220*P221/O220</f>
        <v>0</v>
      </c>
      <c r="G221" s="174">
        <f>G220*P221/O220</f>
        <v>0.8</v>
      </c>
      <c r="H221" s="174">
        <f>H220*P221/O220</f>
        <v>4.8000000000000007</v>
      </c>
      <c r="I221" s="174">
        <f>I220*P221/O220</f>
        <v>5.6000000000000005</v>
      </c>
      <c r="J221" s="174">
        <f>J220*P221/O220</f>
        <v>3.2</v>
      </c>
      <c r="K221" s="174">
        <f>K220*P221/O220</f>
        <v>4.8000000000000007</v>
      </c>
      <c r="L221" s="174">
        <f>L220*P221/O220</f>
        <v>0.8</v>
      </c>
      <c r="M221" s="174">
        <f>M220*P221/O220</f>
        <v>0.8</v>
      </c>
      <c r="N221" s="174">
        <f>N220*P221/O220</f>
        <v>0</v>
      </c>
      <c r="O221" s="127">
        <f t="shared" si="42"/>
        <v>21.6</v>
      </c>
      <c r="P221" s="254">
        <f>O220*80/100</f>
        <v>21.6</v>
      </c>
      <c r="Q221" s="292"/>
    </row>
    <row r="222" spans="1:17">
      <c r="A222" s="245"/>
      <c r="B222" s="255" t="s">
        <v>382</v>
      </c>
      <c r="C222" s="256">
        <f>รายเดือน67!B26</f>
        <v>0</v>
      </c>
      <c r="D222" s="256">
        <f>รายเดือน67!C26</f>
        <v>1</v>
      </c>
      <c r="E222" s="256">
        <f>รายเดือน67!D26</f>
        <v>2</v>
      </c>
      <c r="F222" s="256">
        <f>รายเดือน67!E26</f>
        <v>0</v>
      </c>
      <c r="G222" s="256">
        <f>รายเดือน67!F26</f>
        <v>2</v>
      </c>
      <c r="H222" s="256">
        <f>รายเดือน67!G26</f>
        <v>3</v>
      </c>
      <c r="I222" s="256">
        <f>รายเดือน67!H26</f>
        <v>3</v>
      </c>
      <c r="J222" s="256">
        <f>รายเดือน67!I26</f>
        <v>6</v>
      </c>
      <c r="K222" s="256">
        <f>รายเดือน67!J26</f>
        <v>0</v>
      </c>
      <c r="L222" s="256">
        <f>รายเดือน67!K26</f>
        <v>0</v>
      </c>
      <c r="M222" s="256">
        <f>รายเดือน67!L26</f>
        <v>0</v>
      </c>
      <c r="N222" s="256">
        <f>รายเดือน67!M26</f>
        <v>0</v>
      </c>
      <c r="O222" s="257">
        <f t="shared" si="42"/>
        <v>17</v>
      </c>
      <c r="Q222" s="292"/>
    </row>
    <row r="223" spans="1:17">
      <c r="A223" s="267"/>
      <c r="B223" s="259" t="s">
        <v>387</v>
      </c>
      <c r="C223" s="260">
        <f>C222</f>
        <v>0</v>
      </c>
      <c r="D223" s="260">
        <f>C222+D222</f>
        <v>1</v>
      </c>
      <c r="E223" s="260">
        <f>C222+D222+E222</f>
        <v>3</v>
      </c>
      <c r="F223" s="260">
        <f>C222+D222+E222+F222</f>
        <v>3</v>
      </c>
      <c r="G223" s="260">
        <f>C222+D222+E222+F222+G222</f>
        <v>5</v>
      </c>
      <c r="H223" s="260">
        <f>C222+D222+E222+F222+G222+H222</f>
        <v>8</v>
      </c>
      <c r="I223" s="260">
        <f>C222+D222+E222+F222+G222+H222+I222</f>
        <v>11</v>
      </c>
      <c r="J223" s="260">
        <f>C222+D222+E222+F222+G222+H222+I222+J222</f>
        <v>17</v>
      </c>
      <c r="K223" s="260">
        <f>C222+D222+E222+F222+G222+H222+I222+J222+K222</f>
        <v>17</v>
      </c>
      <c r="L223" s="260">
        <f>C222+D222+E222+F222+G222+H222+I222+J222+K222+L222</f>
        <v>17</v>
      </c>
      <c r="M223" s="260">
        <f>C222+D222+E222+F222+G222+H222+I222+J222+K222+L222+M222</f>
        <v>17</v>
      </c>
      <c r="N223" s="260">
        <f>C222+D222+E222+F222+G222+H222+I222+J222+K222+L222+M222+N222</f>
        <v>17</v>
      </c>
      <c r="O223" s="261"/>
    </row>
    <row r="224" spans="1:17">
      <c r="P224" s="294"/>
    </row>
    <row r="225" spans="16:16">
      <c r="P225" s="29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B118"/>
  <sheetViews>
    <sheetView topLeftCell="A76" zoomScale="80" zoomScaleNormal="80" workbookViewId="0">
      <selection activeCell="C121" sqref="C121"/>
    </sheetView>
  </sheetViews>
  <sheetFormatPr defaultColWidth="9.09765625" defaultRowHeight="18"/>
  <cols>
    <col min="1" max="2" width="9.09765625" style="313"/>
    <col min="3" max="3" width="14.3984375" style="313" customWidth="1"/>
    <col min="4" max="4" width="14.8984375" style="313" bestFit="1" customWidth="1"/>
    <col min="5" max="60" width="9.09765625" style="313"/>
    <col min="61" max="61" width="9.3984375" style="313" bestFit="1" customWidth="1"/>
    <col min="62" max="16384" width="9.09765625" style="313"/>
  </cols>
  <sheetData>
    <row r="1" spans="1:4" ht="26.25">
      <c r="A1" s="312" t="s">
        <v>360</v>
      </c>
    </row>
    <row r="2" spans="1:4">
      <c r="C2" s="314" t="s">
        <v>9</v>
      </c>
      <c r="D2" s="314" t="s">
        <v>13</v>
      </c>
    </row>
    <row r="3" spans="1:4">
      <c r="C3" s="314" t="s">
        <v>32</v>
      </c>
      <c r="D3" s="315">
        <v>129.38362244053619</v>
      </c>
    </row>
    <row r="4" spans="1:4" ht="27.75">
      <c r="C4" s="316" t="s">
        <v>29</v>
      </c>
      <c r="D4" s="317">
        <v>111.11499965003149</v>
      </c>
    </row>
    <row r="5" spans="1:4" ht="27.75">
      <c r="C5" s="316" t="s">
        <v>34</v>
      </c>
      <c r="D5" s="318">
        <v>89.531680440771353</v>
      </c>
    </row>
    <row r="6" spans="1:4">
      <c r="C6" s="314" t="s">
        <v>35</v>
      </c>
      <c r="D6" s="315">
        <v>73.421439060205586</v>
      </c>
    </row>
    <row r="7" spans="1:4">
      <c r="C7" s="314" t="s">
        <v>63</v>
      </c>
      <c r="D7" s="318">
        <v>73.310621415326239</v>
      </c>
    </row>
    <row r="8" spans="1:4" ht="27.75">
      <c r="C8" s="319" t="s">
        <v>58</v>
      </c>
      <c r="D8" s="317">
        <v>57.187790406748157</v>
      </c>
    </row>
    <row r="9" spans="1:4">
      <c r="C9" s="314" t="s">
        <v>33</v>
      </c>
      <c r="D9" s="318">
        <v>51.87394631046557</v>
      </c>
    </row>
    <row r="10" spans="1:4">
      <c r="C10" s="314" t="s">
        <v>330</v>
      </c>
      <c r="D10" s="318">
        <v>45.47234397301974</v>
      </c>
    </row>
    <row r="11" spans="1:4" ht="27.75">
      <c r="C11" s="319" t="s">
        <v>24</v>
      </c>
      <c r="D11" s="317">
        <v>39.155751474656121</v>
      </c>
    </row>
    <row r="12" spans="1:4" ht="27.75">
      <c r="C12" s="319" t="s">
        <v>62</v>
      </c>
      <c r="D12" s="317">
        <v>32.820512820512818</v>
      </c>
    </row>
    <row r="13" spans="1:4">
      <c r="C13" s="314" t="s">
        <v>60</v>
      </c>
      <c r="D13" s="318">
        <v>26.520509193776519</v>
      </c>
    </row>
    <row r="14" spans="1:4">
      <c r="C14" s="314" t="s">
        <v>26</v>
      </c>
      <c r="D14" s="318">
        <v>25.311471721461317</v>
      </c>
    </row>
    <row r="15" spans="1:4">
      <c r="C15" s="314" t="s">
        <v>27</v>
      </c>
      <c r="D15" s="318">
        <v>25.012969687986363</v>
      </c>
    </row>
    <row r="16" spans="1:4">
      <c r="C16" s="314" t="s">
        <v>23</v>
      </c>
      <c r="D16" s="315">
        <v>21.551945319635873</v>
      </c>
    </row>
    <row r="17" spans="1:6" ht="27.75">
      <c r="C17" s="316" t="s">
        <v>59</v>
      </c>
      <c r="D17" s="317">
        <v>19.462284872244002</v>
      </c>
    </row>
    <row r="18" spans="1:6">
      <c r="C18" s="314" t="s">
        <v>30</v>
      </c>
      <c r="D18" s="315">
        <v>18.991548760801443</v>
      </c>
    </row>
    <row r="19" spans="1:6">
      <c r="C19" s="314" t="s">
        <v>61</v>
      </c>
      <c r="D19" s="315">
        <v>18.271514708569342</v>
      </c>
    </row>
    <row r="20" spans="1:6">
      <c r="C20" s="314" t="s">
        <v>25</v>
      </c>
      <c r="D20" s="318">
        <v>17.87017319176185</v>
      </c>
    </row>
    <row r="21" spans="1:6" ht="27.75">
      <c r="C21" s="316" t="s">
        <v>31</v>
      </c>
      <c r="D21" s="317">
        <v>16.771019677996421</v>
      </c>
    </row>
    <row r="22" spans="1:6">
      <c r="C22" s="314" t="s">
        <v>28</v>
      </c>
      <c r="D22" s="315">
        <v>13.533974505375525</v>
      </c>
    </row>
    <row r="24" spans="1:6" ht="30">
      <c r="A24" s="320" t="s">
        <v>69</v>
      </c>
      <c r="C24" s="321"/>
      <c r="D24" s="321" t="s">
        <v>370</v>
      </c>
      <c r="E24" s="321" t="s">
        <v>40</v>
      </c>
      <c r="F24" s="321" t="s">
        <v>13</v>
      </c>
    </row>
    <row r="25" spans="1:6" ht="27.75">
      <c r="A25" s="313" t="s">
        <v>361</v>
      </c>
      <c r="C25" s="322" t="s">
        <v>70</v>
      </c>
      <c r="D25" s="323">
        <v>641883</v>
      </c>
      <c r="E25" s="322">
        <v>318</v>
      </c>
      <c r="F25" s="317">
        <f>E25*100000/D25</f>
        <v>49.541738915035921</v>
      </c>
    </row>
    <row r="26" spans="1:6" ht="27.75">
      <c r="C26" s="322" t="s">
        <v>71</v>
      </c>
      <c r="D26" s="323">
        <v>654130</v>
      </c>
      <c r="E26" s="323">
        <v>261</v>
      </c>
      <c r="F26" s="317">
        <f>E26*100000/D26</f>
        <v>39.900325623347044</v>
      </c>
    </row>
    <row r="27" spans="1:6" ht="27.75">
      <c r="C27" s="324" t="s">
        <v>41</v>
      </c>
      <c r="D27" s="325">
        <f>D25+D26</f>
        <v>1296013</v>
      </c>
      <c r="E27" s="326">
        <f>SUM(E25:E26)</f>
        <v>579</v>
      </c>
      <c r="F27" s="327">
        <f>E27*100000/D27</f>
        <v>44.675477792275231</v>
      </c>
    </row>
    <row r="28" spans="1:6">
      <c r="E28" s="328">
        <f>E26/E25</f>
        <v>0.82075471698113212</v>
      </c>
    </row>
    <row r="34" spans="1:6" ht="27">
      <c r="A34" s="329" t="s">
        <v>44</v>
      </c>
    </row>
    <row r="35" spans="1:6" ht="27.75">
      <c r="C35" s="330"/>
      <c r="D35" s="330" t="s">
        <v>10</v>
      </c>
      <c r="E35" s="330" t="s">
        <v>40</v>
      </c>
      <c r="F35" s="330"/>
    </row>
    <row r="36" spans="1:6" ht="27.75">
      <c r="C36" s="330" t="s">
        <v>44</v>
      </c>
      <c r="D36" s="331"/>
      <c r="E36" s="331" t="s">
        <v>18</v>
      </c>
      <c r="F36" s="330" t="s">
        <v>13</v>
      </c>
    </row>
    <row r="37" spans="1:6" ht="27.75">
      <c r="C37" s="322" t="s">
        <v>45</v>
      </c>
      <c r="D37" s="323">
        <v>53537</v>
      </c>
      <c r="E37" s="322">
        <v>52</v>
      </c>
      <c r="F37" s="317">
        <f>E37*100000/D37</f>
        <v>97.129088294076993</v>
      </c>
    </row>
    <row r="38" spans="1:6" ht="27.75">
      <c r="C38" s="322" t="s">
        <v>46</v>
      </c>
      <c r="D38" s="323">
        <v>66055</v>
      </c>
      <c r="E38" s="322">
        <v>96</v>
      </c>
      <c r="F38" s="317">
        <f t="shared" ref="F38:F43" si="0">E38*100000/D38</f>
        <v>145.33343425932935</v>
      </c>
    </row>
    <row r="39" spans="1:6" ht="27.75">
      <c r="C39" s="322" t="s">
        <v>36</v>
      </c>
      <c r="D39" s="323">
        <v>70853</v>
      </c>
      <c r="E39" s="322">
        <v>161</v>
      </c>
      <c r="F39" s="317">
        <f t="shared" si="0"/>
        <v>227.23102762056652</v>
      </c>
    </row>
    <row r="40" spans="1:6" ht="27.75">
      <c r="C40" s="322" t="s">
        <v>37</v>
      </c>
      <c r="D40" s="323">
        <v>157174</v>
      </c>
      <c r="E40" s="322">
        <v>115</v>
      </c>
      <c r="F40" s="317">
        <f t="shared" si="0"/>
        <v>73.167317749755043</v>
      </c>
    </row>
    <row r="41" spans="1:6" ht="27.75">
      <c r="C41" s="322" t="s">
        <v>38</v>
      </c>
      <c r="D41" s="323">
        <v>382915</v>
      </c>
      <c r="E41" s="322">
        <v>98</v>
      </c>
      <c r="F41" s="317">
        <f t="shared" si="0"/>
        <v>25.593147304232009</v>
      </c>
    </row>
    <row r="42" spans="1:6" ht="27.75">
      <c r="C42" s="322" t="s">
        <v>39</v>
      </c>
      <c r="D42" s="323">
        <v>565479</v>
      </c>
      <c r="E42" s="322">
        <v>57</v>
      </c>
      <c r="F42" s="317">
        <f t="shared" si="0"/>
        <v>10.079949918564616</v>
      </c>
    </row>
    <row r="43" spans="1:6" ht="27.75">
      <c r="C43" s="332" t="s">
        <v>41</v>
      </c>
      <c r="D43" s="333">
        <f>SUM(D37:D42)</f>
        <v>1296013</v>
      </c>
      <c r="E43" s="333">
        <f>SUM(E37:E42)</f>
        <v>579</v>
      </c>
      <c r="F43" s="317">
        <f t="shared" si="0"/>
        <v>44.675477792275231</v>
      </c>
    </row>
    <row r="48" spans="1:6">
      <c r="A48" s="313" t="s">
        <v>362</v>
      </c>
    </row>
    <row r="49" spans="3:5" ht="27.75">
      <c r="C49" s="184"/>
      <c r="D49" s="186" t="s">
        <v>126</v>
      </c>
      <c r="E49" s="186" t="s">
        <v>127</v>
      </c>
    </row>
    <row r="50" spans="3:5" ht="27.75">
      <c r="C50" s="187" t="s">
        <v>21</v>
      </c>
      <c r="D50" s="133">
        <v>6</v>
      </c>
      <c r="E50" s="133">
        <v>5</v>
      </c>
    </row>
    <row r="51" spans="3:5" ht="27.75">
      <c r="C51" s="188" t="s">
        <v>26</v>
      </c>
      <c r="D51" s="133">
        <v>0</v>
      </c>
      <c r="E51" s="133">
        <v>3</v>
      </c>
    </row>
    <row r="52" spans="3:5" ht="27.75">
      <c r="C52" s="188" t="s">
        <v>63</v>
      </c>
      <c r="D52" s="133">
        <v>1</v>
      </c>
      <c r="E52" s="133">
        <v>2</v>
      </c>
    </row>
    <row r="53" spans="3:5" ht="27.75">
      <c r="C53" s="188" t="s">
        <v>25</v>
      </c>
      <c r="D53" s="133">
        <v>2</v>
      </c>
      <c r="E53" s="133">
        <v>1</v>
      </c>
    </row>
    <row r="54" spans="3:5" ht="27.75">
      <c r="C54" s="188" t="s">
        <v>34</v>
      </c>
      <c r="D54" s="133">
        <v>4</v>
      </c>
      <c r="E54" s="133">
        <v>1</v>
      </c>
    </row>
    <row r="55" spans="3:5" ht="27.75">
      <c r="C55" s="188" t="s">
        <v>32</v>
      </c>
      <c r="D55" s="133">
        <v>3</v>
      </c>
      <c r="E55" s="133">
        <v>1</v>
      </c>
    </row>
    <row r="56" spans="3:5" ht="27.75">
      <c r="C56" s="188" t="s">
        <v>29</v>
      </c>
      <c r="D56" s="133">
        <v>4</v>
      </c>
      <c r="E56" s="133">
        <v>1</v>
      </c>
    </row>
    <row r="57" spans="3:5" ht="27.75">
      <c r="C57" s="188" t="s">
        <v>58</v>
      </c>
      <c r="D57" s="133">
        <v>0</v>
      </c>
      <c r="E57" s="133">
        <v>1</v>
      </c>
    </row>
    <row r="58" spans="3:5" ht="27.75">
      <c r="C58" s="188" t="s">
        <v>59</v>
      </c>
      <c r="D58" s="133">
        <v>1</v>
      </c>
      <c r="E58" s="133">
        <v>1</v>
      </c>
    </row>
    <row r="59" spans="3:5" ht="27.75">
      <c r="C59" s="188" t="s">
        <v>61</v>
      </c>
      <c r="D59" s="133">
        <v>1</v>
      </c>
      <c r="E59" s="133">
        <v>1</v>
      </c>
    </row>
    <row r="60" spans="3:5" ht="27.75">
      <c r="C60" s="188" t="s">
        <v>23</v>
      </c>
      <c r="D60" s="133">
        <v>1</v>
      </c>
      <c r="E60" s="133">
        <v>0</v>
      </c>
    </row>
    <row r="61" spans="3:5" ht="27.75">
      <c r="C61" s="188" t="s">
        <v>31</v>
      </c>
      <c r="D61" s="133">
        <v>0</v>
      </c>
      <c r="E61" s="133">
        <v>0</v>
      </c>
    </row>
    <row r="62" spans="3:5" ht="27.75">
      <c r="C62" s="188" t="s">
        <v>24</v>
      </c>
      <c r="D62" s="133">
        <v>1</v>
      </c>
      <c r="E62" s="133">
        <v>0</v>
      </c>
    </row>
    <row r="63" spans="3:5" ht="27.75">
      <c r="C63" s="188" t="s">
        <v>27</v>
      </c>
      <c r="D63" s="133">
        <v>0</v>
      </c>
      <c r="E63" s="133">
        <v>0</v>
      </c>
    </row>
    <row r="64" spans="3:5" ht="27.75">
      <c r="C64" s="188" t="s">
        <v>28</v>
      </c>
      <c r="D64" s="133">
        <v>0</v>
      </c>
      <c r="E64" s="133">
        <v>0</v>
      </c>
    </row>
    <row r="65" spans="1:54" ht="27.75">
      <c r="C65" s="188" t="s">
        <v>33</v>
      </c>
      <c r="D65" s="133">
        <v>1</v>
      </c>
      <c r="E65" s="133">
        <v>0</v>
      </c>
    </row>
    <row r="66" spans="1:54" ht="27.75">
      <c r="C66" s="188" t="s">
        <v>30</v>
      </c>
      <c r="D66" s="133">
        <v>0</v>
      </c>
      <c r="E66" s="133">
        <v>0</v>
      </c>
    </row>
    <row r="67" spans="1:54" ht="27.75">
      <c r="C67" s="188" t="s">
        <v>35</v>
      </c>
      <c r="D67" s="133">
        <v>2</v>
      </c>
      <c r="E67" s="133">
        <v>0</v>
      </c>
    </row>
    <row r="68" spans="1:54" ht="27.75">
      <c r="C68" s="188" t="s">
        <v>60</v>
      </c>
      <c r="D68" s="133">
        <v>0</v>
      </c>
      <c r="E68" s="133">
        <v>0</v>
      </c>
    </row>
    <row r="69" spans="1:54" ht="27.75">
      <c r="C69" s="188" t="s">
        <v>62</v>
      </c>
      <c r="D69" s="133">
        <v>0</v>
      </c>
      <c r="E69" s="133">
        <v>0</v>
      </c>
    </row>
    <row r="72" spans="1:54" ht="23.25">
      <c r="A72" s="334" t="s">
        <v>363</v>
      </c>
    </row>
    <row r="74" spans="1:54">
      <c r="C74" s="313">
        <v>1</v>
      </c>
      <c r="D74" s="313">
        <v>2</v>
      </c>
      <c r="E74" s="313">
        <v>3</v>
      </c>
      <c r="F74" s="313">
        <v>4</v>
      </c>
      <c r="G74" s="313">
        <v>5</v>
      </c>
      <c r="H74" s="313">
        <v>6</v>
      </c>
      <c r="I74" s="313">
        <v>7</v>
      </c>
      <c r="J74" s="313">
        <v>8</v>
      </c>
      <c r="K74" s="313">
        <v>9</v>
      </c>
      <c r="L74" s="313">
        <v>10</v>
      </c>
      <c r="M74" s="313">
        <v>11</v>
      </c>
      <c r="N74" s="313">
        <v>12</v>
      </c>
      <c r="O74" s="313">
        <v>13</v>
      </c>
      <c r="P74" s="313">
        <v>14</v>
      </c>
      <c r="Q74" s="313">
        <v>15</v>
      </c>
      <c r="R74" s="313">
        <v>16</v>
      </c>
      <c r="S74" s="313">
        <v>17</v>
      </c>
      <c r="T74" s="313">
        <v>18</v>
      </c>
      <c r="U74" s="313">
        <v>19</v>
      </c>
      <c r="V74" s="313">
        <v>20</v>
      </c>
      <c r="W74" s="313">
        <v>21</v>
      </c>
      <c r="X74" s="313">
        <v>22</v>
      </c>
      <c r="Y74" s="313">
        <v>23</v>
      </c>
      <c r="Z74" s="313">
        <v>24</v>
      </c>
      <c r="AA74" s="313">
        <v>25</v>
      </c>
      <c r="AB74" s="313">
        <v>26</v>
      </c>
      <c r="AC74" s="313">
        <v>27</v>
      </c>
      <c r="AD74" s="313">
        <v>28</v>
      </c>
      <c r="AE74" s="313">
        <v>29</v>
      </c>
      <c r="AF74" s="313">
        <v>30</v>
      </c>
      <c r="AG74" s="313">
        <v>31</v>
      </c>
      <c r="AH74" s="313">
        <v>32</v>
      </c>
      <c r="AI74" s="313">
        <v>33</v>
      </c>
      <c r="AJ74" s="313">
        <v>34</v>
      </c>
      <c r="AK74" s="313">
        <v>35</v>
      </c>
      <c r="AL74" s="313">
        <v>36</v>
      </c>
      <c r="AM74" s="313">
        <v>37</v>
      </c>
      <c r="AN74" s="313">
        <v>38</v>
      </c>
      <c r="AO74" s="313">
        <v>39</v>
      </c>
      <c r="AP74" s="313">
        <v>40</v>
      </c>
      <c r="AQ74" s="313">
        <v>41</v>
      </c>
      <c r="AR74" s="313">
        <v>42</v>
      </c>
      <c r="AS74" s="313">
        <v>43</v>
      </c>
      <c r="AT74" s="313">
        <v>44</v>
      </c>
      <c r="AU74" s="313">
        <v>45</v>
      </c>
      <c r="AV74" s="313">
        <v>46</v>
      </c>
      <c r="AW74" s="313">
        <v>47</v>
      </c>
      <c r="AX74" s="313">
        <v>48</v>
      </c>
      <c r="AY74" s="313">
        <v>49</v>
      </c>
      <c r="AZ74" s="313">
        <v>50</v>
      </c>
      <c r="BA74" s="313">
        <v>51</v>
      </c>
      <c r="BB74" s="313">
        <v>52</v>
      </c>
    </row>
    <row r="75" spans="1:54" ht="27.75">
      <c r="B75" s="313" t="s">
        <v>382</v>
      </c>
      <c r="C75" s="298">
        <v>10</v>
      </c>
      <c r="D75" s="298">
        <v>14</v>
      </c>
      <c r="E75" s="298">
        <v>12</v>
      </c>
      <c r="F75" s="298">
        <v>13</v>
      </c>
      <c r="G75" s="298">
        <v>11</v>
      </c>
      <c r="H75" s="298">
        <v>11</v>
      </c>
      <c r="I75" s="298">
        <v>16</v>
      </c>
      <c r="J75" s="298">
        <v>10</v>
      </c>
      <c r="K75" s="298">
        <v>11</v>
      </c>
      <c r="L75" s="298">
        <v>14</v>
      </c>
      <c r="M75" s="298">
        <v>17</v>
      </c>
      <c r="N75" s="298">
        <v>14</v>
      </c>
      <c r="O75" s="298">
        <v>11</v>
      </c>
      <c r="P75" s="298">
        <v>15</v>
      </c>
      <c r="Q75" s="298">
        <v>16</v>
      </c>
      <c r="R75" s="298">
        <v>22</v>
      </c>
      <c r="S75" s="299">
        <v>12</v>
      </c>
      <c r="T75" s="299">
        <v>5</v>
      </c>
      <c r="U75" s="299">
        <v>10</v>
      </c>
      <c r="V75" s="299">
        <v>4</v>
      </c>
      <c r="W75" s="299">
        <v>3</v>
      </c>
      <c r="X75" s="299">
        <v>4</v>
      </c>
      <c r="Y75" s="335">
        <v>14</v>
      </c>
      <c r="Z75" s="335">
        <v>25</v>
      </c>
      <c r="AA75" s="335">
        <v>35</v>
      </c>
      <c r="AB75" s="335">
        <v>21</v>
      </c>
      <c r="AC75" s="335">
        <v>35</v>
      </c>
      <c r="AD75" s="335">
        <v>18</v>
      </c>
      <c r="AE75" s="335">
        <v>28</v>
      </c>
      <c r="AF75" s="335">
        <v>25</v>
      </c>
      <c r="AG75" s="335">
        <v>46</v>
      </c>
      <c r="AH75" s="335">
        <v>33</v>
      </c>
      <c r="AI75" s="335">
        <v>27</v>
      </c>
      <c r="AJ75" s="335">
        <v>17</v>
      </c>
      <c r="AK75" s="335"/>
      <c r="AL75" s="335"/>
      <c r="AM75" s="335"/>
      <c r="AN75" s="335"/>
      <c r="AO75" s="335"/>
      <c r="AP75" s="335"/>
      <c r="AQ75" s="335"/>
      <c r="AR75" s="335"/>
      <c r="AS75" s="336"/>
      <c r="AT75" s="336"/>
      <c r="AU75" s="336"/>
      <c r="AV75" s="336"/>
      <c r="AW75" s="336"/>
      <c r="AX75" s="336"/>
      <c r="AY75" s="336"/>
      <c r="AZ75" s="337"/>
      <c r="BA75" s="336"/>
    </row>
    <row r="76" spans="1:54" ht="19.5">
      <c r="B76" s="313" t="s">
        <v>332</v>
      </c>
      <c r="C76" s="335">
        <v>2</v>
      </c>
      <c r="D76" s="335">
        <v>1</v>
      </c>
      <c r="E76" s="335">
        <v>2</v>
      </c>
      <c r="F76" s="335">
        <v>2</v>
      </c>
      <c r="G76" s="335">
        <v>2</v>
      </c>
      <c r="H76" s="335">
        <v>2</v>
      </c>
      <c r="I76" s="335">
        <v>8</v>
      </c>
      <c r="J76" s="335">
        <v>5</v>
      </c>
      <c r="K76" s="335">
        <v>2</v>
      </c>
      <c r="L76" s="335">
        <v>5</v>
      </c>
      <c r="M76" s="335">
        <v>4</v>
      </c>
      <c r="N76" s="335">
        <v>11</v>
      </c>
      <c r="O76" s="335">
        <v>5</v>
      </c>
      <c r="P76" s="335">
        <v>10</v>
      </c>
      <c r="Q76" s="335">
        <v>10</v>
      </c>
      <c r="R76" s="335">
        <v>7</v>
      </c>
      <c r="S76" s="335">
        <v>7</v>
      </c>
      <c r="T76" s="335">
        <v>6</v>
      </c>
      <c r="U76" s="335">
        <v>6</v>
      </c>
      <c r="V76" s="335">
        <v>12</v>
      </c>
      <c r="W76" s="335">
        <v>12</v>
      </c>
      <c r="X76" s="335">
        <v>10</v>
      </c>
      <c r="Y76" s="335">
        <v>22</v>
      </c>
      <c r="Z76" s="335">
        <v>29</v>
      </c>
      <c r="AA76" s="335">
        <v>63</v>
      </c>
      <c r="AB76" s="335">
        <v>68</v>
      </c>
      <c r="AC76" s="335">
        <v>88</v>
      </c>
      <c r="AD76" s="335">
        <v>124</v>
      </c>
      <c r="AE76" s="335">
        <v>93</v>
      </c>
      <c r="AF76" s="335">
        <v>123</v>
      </c>
      <c r="AG76" s="335">
        <v>104</v>
      </c>
      <c r="AH76" s="335">
        <v>94</v>
      </c>
      <c r="AI76" s="335">
        <v>109</v>
      </c>
      <c r="AJ76" s="335">
        <v>75</v>
      </c>
      <c r="AK76" s="335">
        <v>99</v>
      </c>
      <c r="AL76" s="335">
        <v>73</v>
      </c>
      <c r="AM76" s="335">
        <v>78</v>
      </c>
      <c r="AN76" s="335">
        <v>86</v>
      </c>
      <c r="AO76" s="335">
        <v>48</v>
      </c>
      <c r="AP76" s="335">
        <v>69</v>
      </c>
      <c r="AQ76" s="335">
        <v>41</v>
      </c>
      <c r="AR76" s="335">
        <v>27</v>
      </c>
      <c r="AS76" s="336">
        <v>17</v>
      </c>
      <c r="AT76" s="336">
        <v>12</v>
      </c>
      <c r="AU76" s="336">
        <v>9</v>
      </c>
      <c r="AV76" s="336">
        <v>11</v>
      </c>
      <c r="AW76" s="336">
        <v>13</v>
      </c>
      <c r="AX76" s="336">
        <v>11</v>
      </c>
      <c r="AY76" s="336">
        <v>6</v>
      </c>
      <c r="AZ76" s="337">
        <v>1</v>
      </c>
      <c r="BA76" s="336">
        <v>2</v>
      </c>
      <c r="BB76" s="313">
        <v>5</v>
      </c>
    </row>
    <row r="77" spans="1:54" ht="19.5">
      <c r="B77" s="313" t="s">
        <v>364</v>
      </c>
      <c r="C77" s="338">
        <v>6</v>
      </c>
      <c r="D77" s="338">
        <v>2</v>
      </c>
      <c r="E77" s="338">
        <v>6</v>
      </c>
      <c r="F77" s="338">
        <v>6</v>
      </c>
      <c r="G77" s="338">
        <v>2</v>
      </c>
      <c r="H77" s="338">
        <v>5</v>
      </c>
      <c r="I77" s="338">
        <v>8</v>
      </c>
      <c r="J77" s="338">
        <v>5</v>
      </c>
      <c r="K77" s="338">
        <v>2</v>
      </c>
      <c r="L77" s="338">
        <v>5</v>
      </c>
      <c r="M77" s="338">
        <v>4</v>
      </c>
      <c r="N77" s="338">
        <v>11</v>
      </c>
      <c r="O77" s="338">
        <v>5</v>
      </c>
      <c r="P77" s="338">
        <v>10</v>
      </c>
      <c r="Q77" s="338">
        <v>10</v>
      </c>
      <c r="R77" s="338">
        <v>7</v>
      </c>
      <c r="S77" s="338">
        <v>7</v>
      </c>
      <c r="T77" s="338">
        <v>6</v>
      </c>
      <c r="U77" s="338">
        <v>6</v>
      </c>
      <c r="V77" s="338">
        <v>12</v>
      </c>
      <c r="W77" s="338">
        <v>12</v>
      </c>
      <c r="X77" s="338">
        <v>19</v>
      </c>
      <c r="Y77" s="338">
        <v>45</v>
      </c>
      <c r="Z77" s="338">
        <v>38</v>
      </c>
      <c r="AA77" s="338">
        <v>47</v>
      </c>
      <c r="AB77" s="338">
        <v>68</v>
      </c>
      <c r="AC77" s="338">
        <v>75</v>
      </c>
      <c r="AD77" s="338">
        <v>85</v>
      </c>
      <c r="AE77" s="338">
        <v>92</v>
      </c>
      <c r="AF77" s="338">
        <v>68</v>
      </c>
      <c r="AG77" s="338">
        <v>60</v>
      </c>
      <c r="AH77" s="338">
        <v>66</v>
      </c>
      <c r="AI77" s="338">
        <v>83</v>
      </c>
      <c r="AJ77" s="338">
        <v>52</v>
      </c>
      <c r="AK77" s="338">
        <v>71</v>
      </c>
      <c r="AL77" s="338">
        <v>56</v>
      </c>
      <c r="AM77" s="338">
        <v>39</v>
      </c>
      <c r="AN77" s="338">
        <v>34</v>
      </c>
      <c r="AO77" s="338">
        <v>25</v>
      </c>
      <c r="AP77" s="338">
        <v>14</v>
      </c>
      <c r="AQ77" s="338">
        <v>13</v>
      </c>
      <c r="AR77" s="338">
        <v>13</v>
      </c>
      <c r="AS77" s="338">
        <v>14</v>
      </c>
      <c r="AT77" s="338">
        <v>11</v>
      </c>
      <c r="AU77" s="338">
        <v>9</v>
      </c>
      <c r="AV77" s="338">
        <v>6</v>
      </c>
      <c r="AW77" s="338">
        <v>8</v>
      </c>
      <c r="AX77" s="338">
        <v>5</v>
      </c>
      <c r="AY77" s="338">
        <v>6</v>
      </c>
      <c r="AZ77" s="338">
        <v>1</v>
      </c>
      <c r="BA77" s="339">
        <v>2</v>
      </c>
      <c r="BB77" s="338">
        <v>3</v>
      </c>
    </row>
    <row r="94" spans="1:4" ht="27.75">
      <c r="A94" s="340" t="s">
        <v>365</v>
      </c>
    </row>
    <row r="95" spans="1:4">
      <c r="B95" s="313" t="s">
        <v>367</v>
      </c>
      <c r="C95" s="313" t="s">
        <v>40</v>
      </c>
      <c r="D95" s="313" t="s">
        <v>368</v>
      </c>
    </row>
    <row r="96" spans="1:4">
      <c r="B96" s="341" t="s">
        <v>334</v>
      </c>
      <c r="C96" s="313">
        <v>204</v>
      </c>
      <c r="D96" s="342">
        <f>C96*100/C98</f>
        <v>35.233160621761655</v>
      </c>
    </row>
    <row r="97" spans="1:5">
      <c r="B97" s="341" t="s">
        <v>366</v>
      </c>
      <c r="C97" s="313">
        <v>375</v>
      </c>
      <c r="D97" s="342">
        <f>C97*100/C98</f>
        <v>64.766839378238345</v>
      </c>
    </row>
    <row r="98" spans="1:5">
      <c r="B98" s="343" t="s">
        <v>349</v>
      </c>
      <c r="C98" s="344">
        <f>SUM(C96:C97)</f>
        <v>579</v>
      </c>
    </row>
    <row r="106" spans="1:5" ht="27.75">
      <c r="A106" s="340" t="s">
        <v>353</v>
      </c>
    </row>
    <row r="107" spans="1:5">
      <c r="C107" s="313" t="s">
        <v>353</v>
      </c>
      <c r="D107" s="313" t="s">
        <v>40</v>
      </c>
      <c r="E107" s="313" t="s">
        <v>68</v>
      </c>
    </row>
    <row r="108" spans="1:5">
      <c r="C108" s="313" t="s">
        <v>371</v>
      </c>
      <c r="D108" s="313">
        <v>304</v>
      </c>
      <c r="E108" s="328">
        <f>D108*100/D118</f>
        <v>52.504317789291882</v>
      </c>
    </row>
    <row r="109" spans="1:5">
      <c r="C109" s="313" t="s">
        <v>354</v>
      </c>
      <c r="D109" s="313">
        <v>135</v>
      </c>
      <c r="E109" s="328">
        <f>D109*100/D118</f>
        <v>23.316062176165804</v>
      </c>
    </row>
    <row r="110" spans="1:5">
      <c r="C110" s="313" t="s">
        <v>355</v>
      </c>
      <c r="D110" s="313">
        <v>55</v>
      </c>
      <c r="E110" s="328">
        <f>D110*100/D118</f>
        <v>9.4991364421416229</v>
      </c>
    </row>
    <row r="111" spans="1:5">
      <c r="C111" s="313" t="s">
        <v>357</v>
      </c>
      <c r="D111" s="313">
        <v>29</v>
      </c>
      <c r="E111" s="328">
        <f>D111*100/D118</f>
        <v>5.0086355785837648</v>
      </c>
    </row>
    <row r="112" spans="1:5">
      <c r="C112" s="313" t="s">
        <v>336</v>
      </c>
      <c r="D112" s="313">
        <v>28</v>
      </c>
      <c r="E112" s="328">
        <f>D112*100/D118</f>
        <v>4.8359240069084626</v>
      </c>
    </row>
    <row r="113" spans="3:5">
      <c r="C113" s="313" t="s">
        <v>358</v>
      </c>
      <c r="D113" s="313">
        <v>11</v>
      </c>
      <c r="E113" s="328">
        <f>D113*100/D118</f>
        <v>1.8998272884283247</v>
      </c>
    </row>
    <row r="114" spans="3:5">
      <c r="C114" s="313" t="s">
        <v>356</v>
      </c>
      <c r="D114" s="313">
        <v>8</v>
      </c>
      <c r="E114" s="328">
        <f>D114*100/D118</f>
        <v>1.3816925734024179</v>
      </c>
    </row>
    <row r="115" spans="3:5">
      <c r="C115" s="313" t="s">
        <v>451</v>
      </c>
      <c r="D115" s="313">
        <v>4</v>
      </c>
      <c r="E115" s="328">
        <f>D115*100/D118</f>
        <v>0.69084628670120896</v>
      </c>
    </row>
    <row r="116" spans="3:5">
      <c r="C116" s="345" t="s">
        <v>359</v>
      </c>
      <c r="D116" s="346">
        <v>3</v>
      </c>
      <c r="E116" s="328">
        <f>D116*100/D118</f>
        <v>0.51813471502590669</v>
      </c>
    </row>
    <row r="117" spans="3:5">
      <c r="C117" s="313" t="s">
        <v>520</v>
      </c>
      <c r="D117" s="313">
        <v>2</v>
      </c>
      <c r="E117" s="328">
        <f>D117*100/D118</f>
        <v>0.34542314335060448</v>
      </c>
    </row>
    <row r="118" spans="3:5">
      <c r="C118" s="313" t="s">
        <v>41</v>
      </c>
      <c r="D118" s="313">
        <f>SUM(D108:D117)</f>
        <v>579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8"/>
  <sheetViews>
    <sheetView topLeftCell="A72" workbookViewId="0">
      <selection activeCell="B87" sqref="B87"/>
    </sheetView>
  </sheetViews>
  <sheetFormatPr defaultRowHeight="20.25"/>
  <cols>
    <col min="2" max="2" width="20.296875" customWidth="1"/>
  </cols>
  <sheetData>
    <row r="1" spans="1:8">
      <c r="B1" s="393" t="s">
        <v>559</v>
      </c>
    </row>
    <row r="2" spans="1:8">
      <c r="B2" s="393" t="s">
        <v>672</v>
      </c>
    </row>
    <row r="3" spans="1:8">
      <c r="B3" s="394" t="s">
        <v>560</v>
      </c>
      <c r="C3" s="394" t="s">
        <v>561</v>
      </c>
      <c r="D3" s="394" t="s">
        <v>561</v>
      </c>
      <c r="E3" s="394" t="s">
        <v>562</v>
      </c>
      <c r="F3" s="394" t="s">
        <v>563</v>
      </c>
      <c r="G3" s="394" t="s">
        <v>564</v>
      </c>
      <c r="H3" s="394" t="s">
        <v>40</v>
      </c>
    </row>
    <row r="4" spans="1:8">
      <c r="B4" s="394" t="s">
        <v>869</v>
      </c>
      <c r="C4" s="394" t="s">
        <v>870</v>
      </c>
      <c r="D4" s="394" t="s">
        <v>871</v>
      </c>
      <c r="E4" s="394" t="s">
        <v>872</v>
      </c>
      <c r="F4" s="394" t="s">
        <v>873</v>
      </c>
      <c r="G4" s="394" t="s">
        <v>874</v>
      </c>
      <c r="H4" s="394" t="s">
        <v>10</v>
      </c>
    </row>
    <row r="5" spans="1:8" hidden="1">
      <c r="B5" s="394" t="s">
        <v>565</v>
      </c>
      <c r="C5" s="394">
        <v>65382</v>
      </c>
      <c r="D5" s="394">
        <v>47</v>
      </c>
      <c r="E5" s="394">
        <v>98.96</v>
      </c>
      <c r="F5" s="394">
        <v>7.0000000000000007E-2</v>
      </c>
      <c r="G5" s="394">
        <v>7.0000000000000007E-2</v>
      </c>
      <c r="H5" s="394">
        <v>66071545</v>
      </c>
    </row>
    <row r="6" spans="1:8" hidden="1">
      <c r="B6" s="394" t="s">
        <v>566</v>
      </c>
      <c r="C6" s="394">
        <v>18994</v>
      </c>
      <c r="D6" s="394">
        <v>7</v>
      </c>
      <c r="E6" s="394">
        <v>158.82</v>
      </c>
      <c r="F6" s="394">
        <v>0.06</v>
      </c>
      <c r="G6" s="394">
        <v>0.04</v>
      </c>
      <c r="H6" s="394">
        <v>11959102</v>
      </c>
    </row>
    <row r="7" spans="1:8" hidden="1">
      <c r="B7" s="394" t="s">
        <v>567</v>
      </c>
      <c r="C7" s="394">
        <v>12733</v>
      </c>
      <c r="D7" s="394">
        <v>5</v>
      </c>
      <c r="E7" s="394">
        <v>217.38</v>
      </c>
      <c r="F7" s="394">
        <v>0.09</v>
      </c>
      <c r="G7" s="394">
        <v>0.04</v>
      </c>
      <c r="H7" s="394">
        <v>5857413</v>
      </c>
    </row>
    <row r="8" spans="1:8">
      <c r="A8">
        <v>1</v>
      </c>
      <c r="B8" s="394" t="s">
        <v>574</v>
      </c>
      <c r="C8" s="394">
        <v>6199</v>
      </c>
      <c r="D8" s="394">
        <v>0</v>
      </c>
      <c r="E8" s="394">
        <v>477.1</v>
      </c>
      <c r="F8" s="394">
        <v>0</v>
      </c>
      <c r="G8" s="394">
        <v>0</v>
      </c>
      <c r="H8" s="394">
        <v>1299306</v>
      </c>
    </row>
    <row r="9" spans="1:8">
      <c r="A9">
        <v>2</v>
      </c>
      <c r="B9" s="394" t="s">
        <v>645</v>
      </c>
      <c r="C9" s="394">
        <v>1656</v>
      </c>
      <c r="D9" s="394">
        <v>0</v>
      </c>
      <c r="E9" s="394">
        <v>393.59</v>
      </c>
      <c r="F9" s="394">
        <v>0</v>
      </c>
      <c r="G9" s="394">
        <v>0</v>
      </c>
      <c r="H9" s="394">
        <v>420746</v>
      </c>
    </row>
    <row r="10" spans="1:8">
      <c r="A10">
        <v>3</v>
      </c>
      <c r="B10" s="394" t="s">
        <v>575</v>
      </c>
      <c r="C10" s="394">
        <v>1129</v>
      </c>
      <c r="D10" s="394">
        <v>0</v>
      </c>
      <c r="E10" s="394">
        <v>393.09</v>
      </c>
      <c r="F10" s="394">
        <v>0</v>
      </c>
      <c r="G10" s="394">
        <v>0</v>
      </c>
      <c r="H10" s="394">
        <v>287215</v>
      </c>
    </row>
    <row r="11" spans="1:8">
      <c r="A11">
        <v>4</v>
      </c>
      <c r="B11" s="394" t="s">
        <v>572</v>
      </c>
      <c r="C11" s="394">
        <v>1507</v>
      </c>
      <c r="D11" s="394">
        <v>1</v>
      </c>
      <c r="E11" s="394">
        <v>318.18</v>
      </c>
      <c r="F11" s="394">
        <v>0.21</v>
      </c>
      <c r="G11" s="394">
        <v>7.0000000000000007E-2</v>
      </c>
      <c r="H11" s="394">
        <v>473630</v>
      </c>
    </row>
    <row r="12" spans="1:8">
      <c r="A12">
        <v>5</v>
      </c>
      <c r="B12" s="394" t="s">
        <v>569</v>
      </c>
      <c r="C12" s="394">
        <v>1113</v>
      </c>
      <c r="D12" s="394">
        <v>0</v>
      </c>
      <c r="E12" s="394">
        <v>278.95</v>
      </c>
      <c r="F12" s="394">
        <v>0</v>
      </c>
      <c r="G12" s="394">
        <v>0</v>
      </c>
      <c r="H12" s="394">
        <v>398998</v>
      </c>
    </row>
    <row r="13" spans="1:8">
      <c r="A13">
        <v>6</v>
      </c>
      <c r="B13" s="394" t="s">
        <v>646</v>
      </c>
      <c r="C13" s="394">
        <v>2546</v>
      </c>
      <c r="D13" s="394">
        <v>0</v>
      </c>
      <c r="E13" s="394">
        <v>236.9</v>
      </c>
      <c r="F13" s="394">
        <v>0</v>
      </c>
      <c r="G13" s="394">
        <v>0</v>
      </c>
      <c r="H13" s="394">
        <v>1074726</v>
      </c>
    </row>
    <row r="14" spans="1:8">
      <c r="A14">
        <v>7</v>
      </c>
      <c r="B14" s="394" t="s">
        <v>653</v>
      </c>
      <c r="C14" s="394">
        <v>1079</v>
      </c>
      <c r="D14" s="394">
        <v>1</v>
      </c>
      <c r="E14" s="394">
        <v>207.06</v>
      </c>
      <c r="F14" s="394">
        <v>0.19</v>
      </c>
      <c r="G14" s="394">
        <v>0.09</v>
      </c>
      <c r="H14" s="394">
        <v>521109</v>
      </c>
    </row>
    <row r="15" spans="1:8">
      <c r="A15">
        <v>8</v>
      </c>
      <c r="B15" s="395" t="s">
        <v>624</v>
      </c>
      <c r="C15" s="394">
        <v>837</v>
      </c>
      <c r="D15" s="394">
        <v>0</v>
      </c>
      <c r="E15" s="394">
        <v>198.77</v>
      </c>
      <c r="F15" s="394">
        <v>0</v>
      </c>
      <c r="G15" s="394">
        <v>0</v>
      </c>
      <c r="H15" s="394">
        <v>421086</v>
      </c>
    </row>
    <row r="16" spans="1:8" hidden="1">
      <c r="B16" s="394" t="s">
        <v>673</v>
      </c>
      <c r="C16" s="394">
        <v>6858</v>
      </c>
      <c r="D16" s="394">
        <v>3</v>
      </c>
      <c r="E16" s="394">
        <v>152.75</v>
      </c>
      <c r="F16" s="394">
        <v>7.0000000000000007E-2</v>
      </c>
      <c r="G16" s="394">
        <v>0.04</v>
      </c>
      <c r="H16" s="394">
        <v>4489783</v>
      </c>
    </row>
    <row r="17" spans="1:8">
      <c r="A17">
        <v>9</v>
      </c>
      <c r="B17" s="394" t="s">
        <v>650</v>
      </c>
      <c r="C17" s="394">
        <v>2729</v>
      </c>
      <c r="D17" s="394">
        <v>2</v>
      </c>
      <c r="E17" s="394">
        <v>190.64</v>
      </c>
      <c r="F17" s="394">
        <v>0.14000000000000001</v>
      </c>
      <c r="G17" s="394">
        <v>7.0000000000000007E-2</v>
      </c>
      <c r="H17" s="394">
        <v>1431512</v>
      </c>
    </row>
    <row r="18" spans="1:8">
      <c r="A18">
        <v>10</v>
      </c>
      <c r="B18" s="394" t="s">
        <v>654</v>
      </c>
      <c r="C18" s="394">
        <v>1175</v>
      </c>
      <c r="D18" s="394">
        <v>1</v>
      </c>
      <c r="E18" s="394">
        <v>159.86000000000001</v>
      </c>
      <c r="F18" s="394">
        <v>0.14000000000000001</v>
      </c>
      <c r="G18" s="394">
        <v>0.09</v>
      </c>
      <c r="H18" s="394">
        <v>735017</v>
      </c>
    </row>
    <row r="19" spans="1:8">
      <c r="A19">
        <v>11</v>
      </c>
      <c r="B19" s="394" t="s">
        <v>606</v>
      </c>
      <c r="C19" s="394">
        <v>764</v>
      </c>
      <c r="D19" s="394">
        <v>0</v>
      </c>
      <c r="E19" s="394">
        <v>158.08000000000001</v>
      </c>
      <c r="F19" s="394">
        <v>0</v>
      </c>
      <c r="G19" s="394">
        <v>0</v>
      </c>
      <c r="H19" s="394">
        <v>483305</v>
      </c>
    </row>
    <row r="20" spans="1:8">
      <c r="A20">
        <v>12</v>
      </c>
      <c r="B20" s="395" t="s">
        <v>627</v>
      </c>
      <c r="C20" s="394">
        <v>991</v>
      </c>
      <c r="D20" s="394">
        <v>0</v>
      </c>
      <c r="E20" s="394">
        <v>155.76</v>
      </c>
      <c r="F20" s="394">
        <v>0</v>
      </c>
      <c r="G20" s="394">
        <v>0</v>
      </c>
      <c r="H20" s="394">
        <v>636242</v>
      </c>
    </row>
    <row r="21" spans="1:8">
      <c r="A21">
        <v>13</v>
      </c>
      <c r="B21" s="394" t="s">
        <v>655</v>
      </c>
      <c r="C21" s="394">
        <v>851</v>
      </c>
      <c r="D21" s="394">
        <v>1</v>
      </c>
      <c r="E21" s="394">
        <v>155.31</v>
      </c>
      <c r="F21" s="394">
        <v>0.18</v>
      </c>
      <c r="G21" s="394">
        <v>0.12</v>
      </c>
      <c r="H21" s="394">
        <v>547930</v>
      </c>
    </row>
    <row r="22" spans="1:8" hidden="1">
      <c r="B22" s="394" t="s">
        <v>649</v>
      </c>
      <c r="C22" s="394">
        <v>7472</v>
      </c>
      <c r="D22" s="394">
        <v>5</v>
      </c>
      <c r="E22" s="394">
        <v>148.99</v>
      </c>
      <c r="F22" s="394">
        <v>0.1</v>
      </c>
      <c r="G22" s="394">
        <v>7.0000000000000007E-2</v>
      </c>
      <c r="H22" s="394">
        <v>5015209</v>
      </c>
    </row>
    <row r="23" spans="1:8">
      <c r="A23">
        <v>14</v>
      </c>
      <c r="B23" s="394" t="s">
        <v>581</v>
      </c>
      <c r="C23" s="394">
        <v>1480</v>
      </c>
      <c r="D23" s="394">
        <v>1</v>
      </c>
      <c r="E23" s="394">
        <v>152.51</v>
      </c>
      <c r="F23" s="394">
        <v>0.1</v>
      </c>
      <c r="G23" s="394">
        <v>7.0000000000000007E-2</v>
      </c>
      <c r="H23" s="394">
        <v>970403</v>
      </c>
    </row>
    <row r="24" spans="1:8">
      <c r="A24">
        <v>15</v>
      </c>
      <c r="B24" s="394" t="s">
        <v>610</v>
      </c>
      <c r="C24" s="394">
        <v>2438</v>
      </c>
      <c r="D24" s="394">
        <v>2</v>
      </c>
      <c r="E24" s="394">
        <v>151.77000000000001</v>
      </c>
      <c r="F24" s="394">
        <v>0.12</v>
      </c>
      <c r="G24" s="394">
        <v>0.08</v>
      </c>
      <c r="H24" s="394">
        <v>1606412</v>
      </c>
    </row>
    <row r="25" spans="1:8">
      <c r="A25">
        <v>16</v>
      </c>
      <c r="B25" s="395" t="s">
        <v>638</v>
      </c>
      <c r="C25" s="394">
        <v>2758</v>
      </c>
      <c r="D25" s="394">
        <v>2</v>
      </c>
      <c r="E25" s="394">
        <v>147.51</v>
      </c>
      <c r="F25" s="394">
        <v>0.11</v>
      </c>
      <c r="G25" s="394">
        <v>7.0000000000000007E-2</v>
      </c>
      <c r="H25" s="394">
        <v>1869708</v>
      </c>
    </row>
    <row r="26" spans="1:8">
      <c r="A26">
        <v>17</v>
      </c>
      <c r="B26" s="394" t="s">
        <v>573</v>
      </c>
      <c r="C26" s="394">
        <v>668</v>
      </c>
      <c r="D26" s="394">
        <v>0</v>
      </c>
      <c r="E26" s="394">
        <v>145.26</v>
      </c>
      <c r="F26" s="394">
        <v>0</v>
      </c>
      <c r="G26" s="394">
        <v>0</v>
      </c>
      <c r="H26" s="394">
        <v>459858</v>
      </c>
    </row>
    <row r="27" spans="1:8">
      <c r="A27">
        <v>18</v>
      </c>
      <c r="B27" s="394" t="s">
        <v>611</v>
      </c>
      <c r="C27" s="394">
        <v>1030</v>
      </c>
      <c r="D27" s="394">
        <v>0</v>
      </c>
      <c r="E27" s="394">
        <v>134.59</v>
      </c>
      <c r="F27" s="394">
        <v>0</v>
      </c>
      <c r="G27" s="394">
        <v>0</v>
      </c>
      <c r="H27" s="394">
        <v>765287</v>
      </c>
    </row>
    <row r="28" spans="1:8" hidden="1">
      <c r="B28" s="394" t="s">
        <v>588</v>
      </c>
      <c r="C28" s="394">
        <v>18420</v>
      </c>
      <c r="D28" s="394">
        <v>20</v>
      </c>
      <c r="E28" s="394">
        <v>80.58</v>
      </c>
      <c r="F28" s="394">
        <v>0.09</v>
      </c>
      <c r="G28" s="394">
        <v>0.11</v>
      </c>
      <c r="H28" s="394">
        <v>22858243</v>
      </c>
    </row>
    <row r="29" spans="1:8">
      <c r="A29">
        <v>19</v>
      </c>
      <c r="B29" s="394" t="s">
        <v>644</v>
      </c>
      <c r="C29" s="394">
        <v>349</v>
      </c>
      <c r="D29" s="394">
        <v>0</v>
      </c>
      <c r="E29" s="394">
        <v>130.59</v>
      </c>
      <c r="F29" s="394">
        <v>0</v>
      </c>
      <c r="G29" s="394">
        <v>0</v>
      </c>
      <c r="H29" s="394">
        <v>267250</v>
      </c>
    </row>
    <row r="30" spans="1:8" hidden="1">
      <c r="B30" s="394" t="s">
        <v>576</v>
      </c>
      <c r="C30" s="394">
        <v>4258</v>
      </c>
      <c r="D30" s="394">
        <v>1</v>
      </c>
      <c r="E30" s="394">
        <v>120.88</v>
      </c>
      <c r="F30" s="394">
        <v>0.03</v>
      </c>
      <c r="G30" s="394">
        <v>0.02</v>
      </c>
      <c r="H30" s="394">
        <v>3522489</v>
      </c>
    </row>
    <row r="31" spans="1:8">
      <c r="A31">
        <v>20</v>
      </c>
      <c r="B31" s="394" t="s">
        <v>580</v>
      </c>
      <c r="C31" s="394">
        <v>1075</v>
      </c>
      <c r="D31" s="394">
        <v>0</v>
      </c>
      <c r="E31" s="394">
        <v>127.5</v>
      </c>
      <c r="F31" s="394">
        <v>0</v>
      </c>
      <c r="G31" s="394">
        <v>0</v>
      </c>
      <c r="H31" s="394">
        <v>843111</v>
      </c>
    </row>
    <row r="32" spans="1:8">
      <c r="A32">
        <v>21</v>
      </c>
      <c r="B32" s="394" t="s">
        <v>571</v>
      </c>
      <c r="C32" s="394">
        <v>523</v>
      </c>
      <c r="D32" s="394">
        <v>1</v>
      </c>
      <c r="E32" s="394">
        <v>122.05</v>
      </c>
      <c r="F32" s="394">
        <v>0.23</v>
      </c>
      <c r="G32" s="394">
        <v>0.19</v>
      </c>
      <c r="H32" s="394">
        <v>428499</v>
      </c>
    </row>
    <row r="33" spans="1:8">
      <c r="A33">
        <v>22</v>
      </c>
      <c r="B33" s="394" t="s">
        <v>602</v>
      </c>
      <c r="C33" s="394">
        <v>878</v>
      </c>
      <c r="D33" s="394">
        <v>2</v>
      </c>
      <c r="E33" s="394">
        <v>105.97</v>
      </c>
      <c r="F33" s="394">
        <v>0.24</v>
      </c>
      <c r="G33" s="394">
        <v>0.23</v>
      </c>
      <c r="H33" s="394">
        <v>828542</v>
      </c>
    </row>
    <row r="34" spans="1:8">
      <c r="A34">
        <v>23</v>
      </c>
      <c r="B34" s="394" t="s">
        <v>652</v>
      </c>
      <c r="C34" s="394">
        <v>674</v>
      </c>
      <c r="D34" s="394">
        <v>0</v>
      </c>
      <c r="E34" s="394">
        <v>105.71</v>
      </c>
      <c r="F34" s="394">
        <v>0</v>
      </c>
      <c r="G34" s="394">
        <v>0</v>
      </c>
      <c r="H34" s="394">
        <v>637612</v>
      </c>
    </row>
    <row r="35" spans="1:8">
      <c r="A35">
        <v>24</v>
      </c>
      <c r="B35" s="394" t="s">
        <v>604</v>
      </c>
      <c r="C35" s="394">
        <v>617</v>
      </c>
      <c r="D35" s="394">
        <v>0</v>
      </c>
      <c r="E35" s="394">
        <v>104.45</v>
      </c>
      <c r="F35" s="394">
        <v>0</v>
      </c>
      <c r="G35" s="394">
        <v>0</v>
      </c>
      <c r="H35" s="394">
        <v>590730</v>
      </c>
    </row>
    <row r="36" spans="1:8">
      <c r="A36">
        <v>25</v>
      </c>
      <c r="B36" s="394" t="s">
        <v>583</v>
      </c>
      <c r="C36" s="394">
        <v>324</v>
      </c>
      <c r="D36" s="394">
        <v>0</v>
      </c>
      <c r="E36" s="394">
        <v>102.12</v>
      </c>
      <c r="F36" s="394">
        <v>0</v>
      </c>
      <c r="G36" s="394">
        <v>0</v>
      </c>
      <c r="H36" s="394">
        <v>317263</v>
      </c>
    </row>
    <row r="37" spans="1:8">
      <c r="A37">
        <v>26</v>
      </c>
      <c r="B37" s="394" t="s">
        <v>656</v>
      </c>
      <c r="C37" s="394">
        <v>830</v>
      </c>
      <c r="D37" s="394">
        <v>0</v>
      </c>
      <c r="E37" s="394">
        <v>101.64</v>
      </c>
      <c r="F37" s="394">
        <v>0</v>
      </c>
      <c r="G37" s="394">
        <v>0</v>
      </c>
      <c r="H37" s="394">
        <v>816642</v>
      </c>
    </row>
    <row r="38" spans="1:8">
      <c r="A38">
        <v>27</v>
      </c>
      <c r="B38" s="394" t="s">
        <v>578</v>
      </c>
      <c r="C38" s="394">
        <v>689</v>
      </c>
      <c r="D38" s="394">
        <v>0</v>
      </c>
      <c r="E38" s="394">
        <v>100.16</v>
      </c>
      <c r="F38" s="394">
        <v>0</v>
      </c>
      <c r="G38" s="394">
        <v>0</v>
      </c>
      <c r="H38" s="394">
        <v>687927</v>
      </c>
    </row>
    <row r="39" spans="1:8" hidden="1">
      <c r="B39" s="394" t="s">
        <v>599</v>
      </c>
      <c r="C39" s="394">
        <v>5061</v>
      </c>
      <c r="D39" s="394">
        <v>5</v>
      </c>
      <c r="E39" s="394">
        <v>95.01</v>
      </c>
      <c r="F39" s="394">
        <v>0.09</v>
      </c>
      <c r="G39" s="394">
        <v>0.1</v>
      </c>
      <c r="H39" s="394">
        <v>5326695</v>
      </c>
    </row>
    <row r="40" spans="1:8">
      <c r="A40">
        <v>28</v>
      </c>
      <c r="B40" s="394" t="s">
        <v>577</v>
      </c>
      <c r="C40" s="394">
        <v>439</v>
      </c>
      <c r="D40" s="394">
        <v>0</v>
      </c>
      <c r="E40" s="394">
        <v>99.48</v>
      </c>
      <c r="F40" s="394">
        <v>0</v>
      </c>
      <c r="G40" s="394">
        <v>0</v>
      </c>
      <c r="H40" s="394">
        <v>441289</v>
      </c>
    </row>
    <row r="41" spans="1:8">
      <c r="A41">
        <v>29</v>
      </c>
      <c r="B41" s="394" t="s">
        <v>579</v>
      </c>
      <c r="C41" s="394">
        <v>575</v>
      </c>
      <c r="D41" s="394">
        <v>0</v>
      </c>
      <c r="E41" s="394">
        <v>99.18</v>
      </c>
      <c r="F41" s="394">
        <v>0</v>
      </c>
      <c r="G41" s="394">
        <v>0</v>
      </c>
      <c r="H41" s="394">
        <v>579759</v>
      </c>
    </row>
    <row r="42" spans="1:8">
      <c r="A42">
        <v>30</v>
      </c>
      <c r="B42" s="394" t="s">
        <v>594</v>
      </c>
      <c r="C42" s="394">
        <v>264</v>
      </c>
      <c r="D42" s="394">
        <v>0</v>
      </c>
      <c r="E42" s="394">
        <v>97.18</v>
      </c>
      <c r="F42" s="394">
        <v>0</v>
      </c>
      <c r="G42" s="394">
        <v>0</v>
      </c>
      <c r="H42" s="394">
        <v>271656</v>
      </c>
    </row>
    <row r="43" spans="1:8">
      <c r="A43">
        <v>31</v>
      </c>
      <c r="B43" s="394" t="s">
        <v>674</v>
      </c>
      <c r="C43" s="394">
        <v>1460</v>
      </c>
      <c r="D43" s="394">
        <v>3</v>
      </c>
      <c r="E43" s="394">
        <v>94.62</v>
      </c>
      <c r="F43" s="394">
        <v>0.19</v>
      </c>
      <c r="G43" s="394">
        <v>0.21</v>
      </c>
      <c r="H43" s="394">
        <v>1543051</v>
      </c>
    </row>
    <row r="44" spans="1:8">
      <c r="A44">
        <v>32</v>
      </c>
      <c r="B44" s="394" t="s">
        <v>605</v>
      </c>
      <c r="C44" s="394">
        <v>177</v>
      </c>
      <c r="D44" s="394">
        <v>1</v>
      </c>
      <c r="E44" s="394">
        <v>93.79</v>
      </c>
      <c r="F44" s="394">
        <v>0.53</v>
      </c>
      <c r="G44" s="394">
        <v>0.56000000000000005</v>
      </c>
      <c r="H44" s="394">
        <v>188723</v>
      </c>
    </row>
    <row r="45" spans="1:8">
      <c r="A45">
        <v>33</v>
      </c>
      <c r="B45" s="394" t="s">
        <v>585</v>
      </c>
      <c r="C45" s="394">
        <v>297</v>
      </c>
      <c r="D45" s="394">
        <v>0</v>
      </c>
      <c r="E45" s="394">
        <v>91.93</v>
      </c>
      <c r="F45" s="394">
        <v>0</v>
      </c>
      <c r="G45" s="394">
        <v>0</v>
      </c>
      <c r="H45" s="394">
        <v>323066</v>
      </c>
    </row>
    <row r="46" spans="1:8">
      <c r="A46">
        <v>34</v>
      </c>
      <c r="B46" s="394" t="s">
        <v>600</v>
      </c>
      <c r="C46" s="394">
        <v>785</v>
      </c>
      <c r="D46" s="394">
        <v>0</v>
      </c>
      <c r="E46" s="394">
        <v>90.72</v>
      </c>
      <c r="F46" s="394">
        <v>0</v>
      </c>
      <c r="G46" s="394">
        <v>0</v>
      </c>
      <c r="H46" s="394">
        <v>865276</v>
      </c>
    </row>
    <row r="47" spans="1:8">
      <c r="A47">
        <v>35</v>
      </c>
      <c r="B47" s="394" t="s">
        <v>603</v>
      </c>
      <c r="C47" s="394">
        <v>836</v>
      </c>
      <c r="D47" s="394">
        <v>1</v>
      </c>
      <c r="E47" s="394">
        <v>90.55</v>
      </c>
      <c r="F47" s="394">
        <v>0.11</v>
      </c>
      <c r="G47" s="394">
        <v>0.12</v>
      </c>
      <c r="H47" s="394">
        <v>923201</v>
      </c>
    </row>
    <row r="48" spans="1:8" hidden="1">
      <c r="B48" s="394" t="s">
        <v>608</v>
      </c>
      <c r="C48" s="394">
        <v>5878</v>
      </c>
      <c r="D48" s="394">
        <v>3</v>
      </c>
      <c r="E48" s="394">
        <v>93.42</v>
      </c>
      <c r="F48" s="394">
        <v>0.05</v>
      </c>
      <c r="G48" s="394">
        <v>0.05</v>
      </c>
      <c r="H48" s="394">
        <v>6292163</v>
      </c>
    </row>
    <row r="49" spans="1:8">
      <c r="A49">
        <v>36</v>
      </c>
      <c r="B49" s="394" t="s">
        <v>613</v>
      </c>
      <c r="C49" s="394">
        <v>199</v>
      </c>
      <c r="D49" s="394">
        <v>0</v>
      </c>
      <c r="E49" s="394">
        <v>87.5</v>
      </c>
      <c r="F49" s="394">
        <v>0</v>
      </c>
      <c r="G49" s="394">
        <v>0</v>
      </c>
      <c r="H49" s="394">
        <v>227430</v>
      </c>
    </row>
    <row r="50" spans="1:8">
      <c r="A50">
        <v>37</v>
      </c>
      <c r="B50" s="394" t="s">
        <v>643</v>
      </c>
      <c r="C50" s="394">
        <v>403</v>
      </c>
      <c r="D50" s="394">
        <v>0</v>
      </c>
      <c r="E50" s="394">
        <v>83.77</v>
      </c>
      <c r="F50" s="394">
        <v>0</v>
      </c>
      <c r="G50" s="394">
        <v>0</v>
      </c>
      <c r="H50" s="394">
        <v>481089</v>
      </c>
    </row>
    <row r="51" spans="1:8">
      <c r="A51">
        <v>38</v>
      </c>
      <c r="B51" s="395" t="s">
        <v>632</v>
      </c>
      <c r="C51" s="394">
        <v>2155</v>
      </c>
      <c r="D51" s="394">
        <v>1</v>
      </c>
      <c r="E51" s="394">
        <v>82</v>
      </c>
      <c r="F51" s="394">
        <v>0.04</v>
      </c>
      <c r="G51" s="394">
        <v>0.05</v>
      </c>
      <c r="H51" s="394">
        <v>2627927</v>
      </c>
    </row>
    <row r="52" spans="1:8">
      <c r="A52">
        <v>39</v>
      </c>
      <c r="B52" s="394" t="s">
        <v>612</v>
      </c>
      <c r="C52" s="394">
        <v>436</v>
      </c>
      <c r="D52" s="394">
        <v>0</v>
      </c>
      <c r="E52" s="394">
        <v>81.3</v>
      </c>
      <c r="F52" s="394">
        <v>0</v>
      </c>
      <c r="G52" s="394">
        <v>0</v>
      </c>
      <c r="H52" s="394">
        <v>536290</v>
      </c>
    </row>
    <row r="53" spans="1:8">
      <c r="A53">
        <v>40</v>
      </c>
      <c r="B53" s="394" t="s">
        <v>595</v>
      </c>
      <c r="C53" s="394">
        <v>595</v>
      </c>
      <c r="D53" s="394">
        <v>0</v>
      </c>
      <c r="E53" s="394">
        <v>81.23</v>
      </c>
      <c r="F53" s="394">
        <v>0</v>
      </c>
      <c r="G53" s="394">
        <v>0</v>
      </c>
      <c r="H53" s="394">
        <v>732495</v>
      </c>
    </row>
    <row r="54" spans="1:8">
      <c r="A54">
        <v>41</v>
      </c>
      <c r="B54" s="394" t="s">
        <v>586</v>
      </c>
      <c r="C54" s="394">
        <v>557</v>
      </c>
      <c r="D54" s="394">
        <v>1</v>
      </c>
      <c r="E54" s="394">
        <v>78.8</v>
      </c>
      <c r="F54" s="394">
        <v>0.14000000000000001</v>
      </c>
      <c r="G54" s="394">
        <v>0.18</v>
      </c>
      <c r="H54" s="394">
        <v>706861</v>
      </c>
    </row>
    <row r="55" spans="1:8">
      <c r="A55">
        <v>42</v>
      </c>
      <c r="B55" s="394" t="s">
        <v>609</v>
      </c>
      <c r="C55" s="394">
        <v>1067</v>
      </c>
      <c r="D55" s="394">
        <v>0</v>
      </c>
      <c r="E55" s="394">
        <v>78.08</v>
      </c>
      <c r="F55" s="394">
        <v>0</v>
      </c>
      <c r="G55" s="394">
        <v>0</v>
      </c>
      <c r="H55" s="394">
        <v>1366598</v>
      </c>
    </row>
    <row r="56" spans="1:8">
      <c r="A56">
        <v>43</v>
      </c>
      <c r="B56" s="394" t="s">
        <v>587</v>
      </c>
      <c r="C56" s="394">
        <v>398</v>
      </c>
      <c r="D56" s="394">
        <v>0</v>
      </c>
      <c r="E56" s="394">
        <v>75.97</v>
      </c>
      <c r="F56" s="394">
        <v>0</v>
      </c>
      <c r="G56" s="394">
        <v>0</v>
      </c>
      <c r="H56" s="394">
        <v>523925</v>
      </c>
    </row>
    <row r="57" spans="1:8" hidden="1">
      <c r="B57" s="394" t="s">
        <v>617</v>
      </c>
      <c r="C57" s="394">
        <v>13638</v>
      </c>
      <c r="D57" s="394">
        <v>12</v>
      </c>
      <c r="E57" s="394">
        <v>62.71</v>
      </c>
      <c r="F57" s="394">
        <v>0.06</v>
      </c>
      <c r="G57" s="394">
        <v>0.09</v>
      </c>
      <c r="H57" s="394">
        <v>21749208</v>
      </c>
    </row>
    <row r="58" spans="1:8" hidden="1">
      <c r="B58" s="394" t="s">
        <v>636</v>
      </c>
      <c r="C58" s="394">
        <v>4063</v>
      </c>
      <c r="D58" s="394">
        <v>2</v>
      </c>
      <c r="E58" s="394">
        <v>88.73</v>
      </c>
      <c r="F58" s="394">
        <v>0.04</v>
      </c>
      <c r="G58" s="394">
        <v>0.05</v>
      </c>
      <c r="H58" s="394">
        <v>4578831</v>
      </c>
    </row>
    <row r="59" spans="1:8">
      <c r="A59">
        <v>44</v>
      </c>
      <c r="B59" s="395" t="s">
        <v>641</v>
      </c>
      <c r="C59" s="394">
        <v>258</v>
      </c>
      <c r="D59" s="394">
        <v>0</v>
      </c>
      <c r="E59" s="394">
        <v>73.38</v>
      </c>
      <c r="F59" s="394">
        <v>0</v>
      </c>
      <c r="G59" s="394">
        <v>0</v>
      </c>
      <c r="H59" s="394">
        <v>351592</v>
      </c>
    </row>
    <row r="60" spans="1:8">
      <c r="A60">
        <v>45</v>
      </c>
      <c r="B60" s="394" t="s">
        <v>584</v>
      </c>
      <c r="C60" s="394">
        <v>751</v>
      </c>
      <c r="D60" s="394">
        <v>0</v>
      </c>
      <c r="E60" s="394">
        <v>73.239999999999995</v>
      </c>
      <c r="F60" s="394">
        <v>0</v>
      </c>
      <c r="G60" s="394">
        <v>0</v>
      </c>
      <c r="H60" s="394">
        <v>1025348</v>
      </c>
    </row>
    <row r="61" spans="1:8">
      <c r="A61">
        <v>46</v>
      </c>
      <c r="B61" s="395" t="s">
        <v>625</v>
      </c>
      <c r="C61" s="394">
        <v>366</v>
      </c>
      <c r="D61" s="394">
        <v>2</v>
      </c>
      <c r="E61" s="394">
        <v>72.099999999999994</v>
      </c>
      <c r="F61" s="394">
        <v>0.39</v>
      </c>
      <c r="G61" s="394">
        <v>0.55000000000000004</v>
      </c>
      <c r="H61" s="394">
        <v>507599</v>
      </c>
    </row>
    <row r="62" spans="1:8">
      <c r="A62">
        <v>47</v>
      </c>
      <c r="B62" s="394" t="s">
        <v>607</v>
      </c>
      <c r="C62" s="394">
        <v>393</v>
      </c>
      <c r="D62" s="394">
        <v>0</v>
      </c>
      <c r="E62" s="394">
        <v>71.180000000000007</v>
      </c>
      <c r="F62" s="394">
        <v>0</v>
      </c>
      <c r="G62" s="394">
        <v>0</v>
      </c>
      <c r="H62" s="394">
        <v>552137</v>
      </c>
    </row>
    <row r="63" spans="1:8" hidden="1">
      <c r="B63" s="394" t="s">
        <v>582</v>
      </c>
      <c r="C63" s="394">
        <v>2327</v>
      </c>
      <c r="D63" s="394">
        <v>1</v>
      </c>
      <c r="E63" s="394">
        <v>80.34</v>
      </c>
      <c r="F63" s="394">
        <v>0.03</v>
      </c>
      <c r="G63" s="394">
        <v>0.04</v>
      </c>
      <c r="H63" s="394">
        <v>2896463</v>
      </c>
    </row>
    <row r="64" spans="1:8">
      <c r="A64">
        <v>48</v>
      </c>
      <c r="B64" s="394" t="s">
        <v>593</v>
      </c>
      <c r="C64" s="394">
        <v>572</v>
      </c>
      <c r="D64" s="394">
        <v>1</v>
      </c>
      <c r="E64" s="394">
        <v>69.650000000000006</v>
      </c>
      <c r="F64" s="394">
        <v>0.12</v>
      </c>
      <c r="G64" s="394">
        <v>0.17</v>
      </c>
      <c r="H64" s="394">
        <v>821261</v>
      </c>
    </row>
    <row r="65" spans="1:8">
      <c r="A65">
        <v>49</v>
      </c>
      <c r="B65" s="394" t="s">
        <v>601</v>
      </c>
      <c r="C65" s="394">
        <v>611</v>
      </c>
      <c r="D65" s="394">
        <v>1</v>
      </c>
      <c r="E65" s="394">
        <v>68.28</v>
      </c>
      <c r="F65" s="394">
        <v>0.11</v>
      </c>
      <c r="G65" s="394">
        <v>0.16</v>
      </c>
      <c r="H65" s="394">
        <v>894781</v>
      </c>
    </row>
    <row r="66" spans="1:8">
      <c r="A66">
        <v>50</v>
      </c>
      <c r="B66" s="394" t="s">
        <v>589</v>
      </c>
      <c r="C66" s="394">
        <v>3684</v>
      </c>
      <c r="D66" s="394">
        <v>3</v>
      </c>
      <c r="E66" s="394">
        <v>67.19</v>
      </c>
      <c r="F66" s="394">
        <v>0.05</v>
      </c>
      <c r="G66" s="394">
        <v>0.08</v>
      </c>
      <c r="H66" s="394">
        <v>5483259</v>
      </c>
    </row>
    <row r="67" spans="1:8">
      <c r="A67">
        <v>51</v>
      </c>
      <c r="B67" s="394" t="s">
        <v>648</v>
      </c>
      <c r="C67" s="394">
        <v>338</v>
      </c>
      <c r="D67" s="394">
        <v>0</v>
      </c>
      <c r="E67" s="394">
        <v>66.39</v>
      </c>
      <c r="F67" s="394">
        <v>0</v>
      </c>
      <c r="G67" s="394">
        <v>0</v>
      </c>
      <c r="H67" s="394">
        <v>509122</v>
      </c>
    </row>
    <row r="68" spans="1:8">
      <c r="A68">
        <v>52</v>
      </c>
      <c r="B68" s="394" t="s">
        <v>592</v>
      </c>
      <c r="C68" s="394">
        <v>786</v>
      </c>
      <c r="D68" s="394">
        <v>2</v>
      </c>
      <c r="E68" s="394">
        <v>64.94</v>
      </c>
      <c r="F68" s="394">
        <v>0.17</v>
      </c>
      <c r="G68" s="394">
        <v>0.25</v>
      </c>
      <c r="H68" s="394">
        <v>1210365</v>
      </c>
    </row>
    <row r="69" spans="1:8">
      <c r="A69">
        <v>53</v>
      </c>
      <c r="B69" s="395" t="s">
        <v>628</v>
      </c>
      <c r="C69" s="394">
        <v>334</v>
      </c>
      <c r="D69" s="394">
        <v>0</v>
      </c>
      <c r="E69" s="394">
        <v>64.87</v>
      </c>
      <c r="F69" s="394">
        <v>0</v>
      </c>
      <c r="G69" s="394">
        <v>0</v>
      </c>
      <c r="H69" s="394">
        <v>514909</v>
      </c>
    </row>
    <row r="70" spans="1:8">
      <c r="A70">
        <v>54</v>
      </c>
      <c r="B70" s="394" t="s">
        <v>568</v>
      </c>
      <c r="C70" s="394">
        <v>1148</v>
      </c>
      <c r="D70" s="394">
        <v>3</v>
      </c>
      <c r="E70" s="394">
        <v>63.96</v>
      </c>
      <c r="F70" s="394">
        <v>0.17</v>
      </c>
      <c r="G70" s="394">
        <v>0.26</v>
      </c>
      <c r="H70" s="394">
        <v>1794774</v>
      </c>
    </row>
    <row r="71" spans="1:8" hidden="1">
      <c r="B71" s="394" t="s">
        <v>590</v>
      </c>
      <c r="C71" s="394">
        <v>3473</v>
      </c>
      <c r="D71" s="394">
        <v>9</v>
      </c>
      <c r="E71" s="394">
        <v>63.86</v>
      </c>
      <c r="F71" s="394">
        <v>0.17</v>
      </c>
      <c r="G71" s="394">
        <v>0.26</v>
      </c>
      <c r="H71" s="394">
        <v>5438863</v>
      </c>
    </row>
    <row r="72" spans="1:8">
      <c r="A72">
        <v>55</v>
      </c>
      <c r="B72" s="394" t="s">
        <v>570</v>
      </c>
      <c r="C72" s="394">
        <v>446</v>
      </c>
      <c r="D72" s="394">
        <v>0</v>
      </c>
      <c r="E72" s="394">
        <v>62.37</v>
      </c>
      <c r="F72" s="394">
        <v>0</v>
      </c>
      <c r="G72" s="394">
        <v>0</v>
      </c>
      <c r="H72" s="394">
        <v>715133</v>
      </c>
    </row>
    <row r="73" spans="1:8">
      <c r="A73">
        <v>56</v>
      </c>
      <c r="B73" s="394" t="s">
        <v>598</v>
      </c>
      <c r="C73" s="394">
        <v>145</v>
      </c>
      <c r="D73" s="394">
        <v>0</v>
      </c>
      <c r="E73" s="394">
        <v>55.71</v>
      </c>
      <c r="F73" s="394">
        <v>0</v>
      </c>
      <c r="G73" s="394">
        <v>0</v>
      </c>
      <c r="H73" s="394">
        <v>260261</v>
      </c>
    </row>
    <row r="74" spans="1:8">
      <c r="A74">
        <v>57</v>
      </c>
      <c r="B74" s="394" t="s">
        <v>591</v>
      </c>
      <c r="C74" s="394">
        <v>723</v>
      </c>
      <c r="D74" s="394">
        <v>6</v>
      </c>
      <c r="E74" s="394">
        <v>55.53</v>
      </c>
      <c r="F74" s="394">
        <v>0.46</v>
      </c>
      <c r="G74" s="394">
        <v>0.83</v>
      </c>
      <c r="H74" s="394">
        <v>1302004</v>
      </c>
    </row>
    <row r="75" spans="1:8">
      <c r="A75">
        <v>58</v>
      </c>
      <c r="B75" s="394" t="s">
        <v>647</v>
      </c>
      <c r="C75" s="394">
        <v>106</v>
      </c>
      <c r="D75" s="394">
        <v>0</v>
      </c>
      <c r="E75" s="394">
        <v>54.7</v>
      </c>
      <c r="F75" s="394">
        <v>0</v>
      </c>
      <c r="G75" s="394">
        <v>0</v>
      </c>
      <c r="H75" s="394">
        <v>193799</v>
      </c>
    </row>
    <row r="76" spans="1:8" hidden="1">
      <c r="B76" s="394" t="s">
        <v>631</v>
      </c>
      <c r="C76" s="394">
        <v>4143</v>
      </c>
      <c r="D76" s="394">
        <v>7</v>
      </c>
      <c r="E76" s="394">
        <v>61.94</v>
      </c>
      <c r="F76" s="394">
        <v>0.1</v>
      </c>
      <c r="G76" s="394">
        <v>0.17</v>
      </c>
      <c r="H76" s="394">
        <v>6689028</v>
      </c>
    </row>
    <row r="77" spans="1:8">
      <c r="A77">
        <v>59</v>
      </c>
      <c r="B77" s="394" t="s">
        <v>597</v>
      </c>
      <c r="C77" s="394">
        <v>337</v>
      </c>
      <c r="D77" s="394">
        <v>0</v>
      </c>
      <c r="E77" s="394">
        <v>52.76</v>
      </c>
      <c r="F77" s="394">
        <v>0</v>
      </c>
      <c r="G77" s="394">
        <v>0</v>
      </c>
      <c r="H77" s="394">
        <v>638704</v>
      </c>
    </row>
    <row r="78" spans="1:8">
      <c r="A78">
        <v>60</v>
      </c>
      <c r="B78" s="395" t="s">
        <v>633</v>
      </c>
      <c r="C78" s="394">
        <v>826</v>
      </c>
      <c r="D78" s="394">
        <v>3</v>
      </c>
      <c r="E78" s="394">
        <v>52.44</v>
      </c>
      <c r="F78" s="394">
        <v>0.19</v>
      </c>
      <c r="G78" s="394">
        <v>0.36</v>
      </c>
      <c r="H78" s="394">
        <v>1575073</v>
      </c>
    </row>
    <row r="79" spans="1:8">
      <c r="A79">
        <v>61</v>
      </c>
      <c r="B79" s="395" t="s">
        <v>634</v>
      </c>
      <c r="C79" s="394">
        <v>678</v>
      </c>
      <c r="D79" s="394">
        <v>0</v>
      </c>
      <c r="E79" s="394">
        <v>49.48</v>
      </c>
      <c r="F79" s="394">
        <v>0</v>
      </c>
      <c r="G79" s="394">
        <v>0</v>
      </c>
      <c r="H79" s="394">
        <v>1370376</v>
      </c>
    </row>
    <row r="80" spans="1:8">
      <c r="A80">
        <v>62</v>
      </c>
      <c r="B80" s="395" t="s">
        <v>639</v>
      </c>
      <c r="C80" s="394">
        <v>258</v>
      </c>
      <c r="D80" s="394">
        <v>0</v>
      </c>
      <c r="E80" s="394">
        <v>48.66</v>
      </c>
      <c r="F80" s="394">
        <v>0</v>
      </c>
      <c r="G80" s="394">
        <v>0</v>
      </c>
      <c r="H80" s="394">
        <v>530239</v>
      </c>
    </row>
    <row r="81" spans="1:8">
      <c r="A81">
        <v>63</v>
      </c>
      <c r="B81" s="395" t="s">
        <v>620</v>
      </c>
      <c r="C81" s="394">
        <v>447</v>
      </c>
      <c r="D81" s="394">
        <v>0</v>
      </c>
      <c r="E81" s="394">
        <v>47.49</v>
      </c>
      <c r="F81" s="394">
        <v>0</v>
      </c>
      <c r="G81" s="394">
        <v>0</v>
      </c>
      <c r="H81" s="394">
        <v>941261</v>
      </c>
    </row>
    <row r="82" spans="1:8" hidden="1">
      <c r="B82" s="394" t="s">
        <v>642</v>
      </c>
      <c r="C82" s="394">
        <v>14330</v>
      </c>
      <c r="D82" s="394">
        <v>8</v>
      </c>
      <c r="E82" s="394">
        <v>150.76</v>
      </c>
      <c r="F82" s="394">
        <v>0.08</v>
      </c>
      <c r="G82" s="394">
        <v>0.06</v>
      </c>
      <c r="H82" s="394">
        <v>9504992</v>
      </c>
    </row>
    <row r="83" spans="1:8" hidden="1">
      <c r="B83" s="394" t="s">
        <v>623</v>
      </c>
      <c r="C83" s="394">
        <v>3402</v>
      </c>
      <c r="D83" s="394">
        <v>2</v>
      </c>
      <c r="E83" s="394">
        <v>61.85</v>
      </c>
      <c r="F83" s="394">
        <v>0.04</v>
      </c>
      <c r="G83" s="394">
        <v>0.06</v>
      </c>
      <c r="H83" s="394">
        <v>5500012</v>
      </c>
    </row>
    <row r="84" spans="1:8">
      <c r="A84">
        <v>64</v>
      </c>
      <c r="B84" s="395" t="s">
        <v>640</v>
      </c>
      <c r="C84" s="394">
        <v>168</v>
      </c>
      <c r="D84" s="394">
        <v>0</v>
      </c>
      <c r="E84" s="394">
        <v>44.83</v>
      </c>
      <c r="F84" s="394">
        <v>0</v>
      </c>
      <c r="G84" s="394">
        <v>0</v>
      </c>
      <c r="H84" s="394">
        <v>374760</v>
      </c>
    </row>
    <row r="85" spans="1:8">
      <c r="A85">
        <v>65</v>
      </c>
      <c r="B85" s="395" t="s">
        <v>635</v>
      </c>
      <c r="C85" s="394">
        <v>484</v>
      </c>
      <c r="D85" s="394">
        <v>3</v>
      </c>
      <c r="E85" s="394">
        <v>43.38</v>
      </c>
      <c r="F85" s="394">
        <v>0.27</v>
      </c>
      <c r="G85" s="394">
        <v>0.62</v>
      </c>
      <c r="H85" s="394">
        <v>1115652</v>
      </c>
    </row>
    <row r="86" spans="1:8">
      <c r="A86">
        <v>66</v>
      </c>
      <c r="B86" s="395" t="s">
        <v>630</v>
      </c>
      <c r="C86" s="394">
        <v>310</v>
      </c>
      <c r="D86" s="394">
        <v>0</v>
      </c>
      <c r="E86" s="394">
        <v>43.33</v>
      </c>
      <c r="F86" s="394">
        <v>0</v>
      </c>
      <c r="G86" s="394">
        <v>0</v>
      </c>
      <c r="H86" s="394">
        <v>715466</v>
      </c>
    </row>
    <row r="87" spans="1:8">
      <c r="A87">
        <v>67</v>
      </c>
      <c r="B87" s="395" t="s">
        <v>637</v>
      </c>
      <c r="C87" s="394">
        <v>621</v>
      </c>
      <c r="D87" s="394">
        <v>0</v>
      </c>
      <c r="E87" s="394">
        <v>42.75</v>
      </c>
      <c r="F87" s="394">
        <v>0</v>
      </c>
      <c r="G87" s="394">
        <v>0</v>
      </c>
      <c r="H87" s="394">
        <v>1452532</v>
      </c>
    </row>
    <row r="88" spans="1:8">
      <c r="A88">
        <v>68</v>
      </c>
      <c r="B88" s="395" t="s">
        <v>621</v>
      </c>
      <c r="C88" s="394">
        <v>538</v>
      </c>
      <c r="D88" s="394">
        <v>0</v>
      </c>
      <c r="E88" s="394">
        <v>41.77</v>
      </c>
      <c r="F88" s="394">
        <v>0</v>
      </c>
      <c r="G88" s="394">
        <v>0</v>
      </c>
      <c r="H88" s="394">
        <v>1287984</v>
      </c>
    </row>
    <row r="89" spans="1:8">
      <c r="A89">
        <v>69</v>
      </c>
      <c r="B89" s="394" t="s">
        <v>651</v>
      </c>
      <c r="C89" s="394">
        <v>134</v>
      </c>
      <c r="D89" s="394">
        <v>0</v>
      </c>
      <c r="E89" s="394">
        <v>41.18</v>
      </c>
      <c r="F89" s="394">
        <v>0</v>
      </c>
      <c r="G89" s="394">
        <v>0</v>
      </c>
      <c r="H89" s="394">
        <v>325387</v>
      </c>
    </row>
    <row r="90" spans="1:8">
      <c r="A90">
        <v>70</v>
      </c>
      <c r="B90" s="394" t="s">
        <v>616</v>
      </c>
      <c r="C90" s="394">
        <v>229</v>
      </c>
      <c r="D90" s="394">
        <v>0</v>
      </c>
      <c r="E90" s="394">
        <v>40.69</v>
      </c>
      <c r="F90" s="394">
        <v>0</v>
      </c>
      <c r="G90" s="394">
        <v>0</v>
      </c>
      <c r="H90" s="394">
        <v>562860</v>
      </c>
    </row>
    <row r="91" spans="1:8" hidden="1">
      <c r="B91" s="394" t="s">
        <v>618</v>
      </c>
      <c r="C91" s="394">
        <v>2030</v>
      </c>
      <c r="D91" s="394">
        <v>1</v>
      </c>
      <c r="E91" s="394">
        <v>40.75</v>
      </c>
      <c r="F91" s="394">
        <v>0.02</v>
      </c>
      <c r="G91" s="394">
        <v>0.05</v>
      </c>
      <c r="H91" s="394">
        <v>4981337</v>
      </c>
    </row>
    <row r="92" spans="1:8">
      <c r="A92">
        <v>71</v>
      </c>
      <c r="B92" s="394" t="s">
        <v>619</v>
      </c>
      <c r="C92" s="394">
        <v>716</v>
      </c>
      <c r="D92" s="394">
        <v>1</v>
      </c>
      <c r="E92" s="394">
        <v>40.18</v>
      </c>
      <c r="F92" s="394">
        <v>0.06</v>
      </c>
      <c r="G92" s="394">
        <v>0.14000000000000001</v>
      </c>
      <c r="H92" s="394">
        <v>1782008</v>
      </c>
    </row>
    <row r="93" spans="1:8">
      <c r="A93">
        <v>72</v>
      </c>
      <c r="B93" s="394" t="s">
        <v>614</v>
      </c>
      <c r="C93" s="394">
        <v>289</v>
      </c>
      <c r="D93" s="394">
        <v>1</v>
      </c>
      <c r="E93" s="394">
        <v>39.659999999999997</v>
      </c>
      <c r="F93" s="394">
        <v>0.14000000000000001</v>
      </c>
      <c r="G93" s="394">
        <v>0.35</v>
      </c>
      <c r="H93" s="394">
        <v>728615</v>
      </c>
    </row>
    <row r="94" spans="1:8">
      <c r="A94">
        <v>73</v>
      </c>
      <c r="B94" s="394" t="s">
        <v>615</v>
      </c>
      <c r="C94" s="394">
        <v>190</v>
      </c>
      <c r="D94" s="394">
        <v>0</v>
      </c>
      <c r="E94" s="394">
        <v>38.1</v>
      </c>
      <c r="F94" s="394">
        <v>0</v>
      </c>
      <c r="G94" s="394">
        <v>0</v>
      </c>
      <c r="H94" s="394">
        <v>498671</v>
      </c>
    </row>
    <row r="95" spans="1:8">
      <c r="A95">
        <v>74</v>
      </c>
      <c r="B95" s="394" t="s">
        <v>622</v>
      </c>
      <c r="C95" s="394">
        <v>329</v>
      </c>
      <c r="D95" s="394">
        <v>0</v>
      </c>
      <c r="E95" s="394">
        <v>33.909999999999997</v>
      </c>
      <c r="F95" s="394">
        <v>0</v>
      </c>
      <c r="G95" s="394">
        <v>0</v>
      </c>
      <c r="H95" s="394">
        <v>970084</v>
      </c>
    </row>
    <row r="96" spans="1:8">
      <c r="A96">
        <v>75</v>
      </c>
      <c r="B96" s="394" t="s">
        <v>596</v>
      </c>
      <c r="C96" s="394">
        <v>51</v>
      </c>
      <c r="D96" s="394">
        <v>0</v>
      </c>
      <c r="E96" s="394">
        <v>25.23</v>
      </c>
      <c r="F96" s="394">
        <v>0</v>
      </c>
      <c r="G96" s="394">
        <v>0</v>
      </c>
      <c r="H96" s="394">
        <v>202117</v>
      </c>
    </row>
    <row r="97" spans="1:8">
      <c r="A97">
        <v>76</v>
      </c>
      <c r="B97" s="394" t="s">
        <v>626</v>
      </c>
      <c r="C97" s="394">
        <v>361</v>
      </c>
      <c r="D97" s="394">
        <v>0</v>
      </c>
      <c r="E97" s="394">
        <v>23.13</v>
      </c>
      <c r="F97" s="394">
        <v>0</v>
      </c>
      <c r="G97" s="394">
        <v>0</v>
      </c>
      <c r="H97" s="394">
        <v>1560788</v>
      </c>
    </row>
    <row r="98" spans="1:8">
      <c r="A98">
        <v>77</v>
      </c>
      <c r="B98" s="394" t="s">
        <v>629</v>
      </c>
      <c r="C98" s="394">
        <v>203</v>
      </c>
      <c r="D98" s="394">
        <v>0</v>
      </c>
      <c r="E98" s="394">
        <v>17.75</v>
      </c>
      <c r="F98" s="394">
        <v>0</v>
      </c>
      <c r="G98" s="394">
        <v>0</v>
      </c>
      <c r="H98" s="394">
        <v>1143922</v>
      </c>
    </row>
  </sheetData>
  <autoFilter ref="B4:H98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8:H98">
      <sortCondition descending="1" ref="E4:E9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รายเดือน67</vt:lpstr>
      <vt:lpstr>แยก3 รหัส</vt:lpstr>
      <vt:lpstr> สัปดาห์ที่ 34 (อำเภอ)</vt:lpstr>
      <vt:lpstr>รายตำบล wk 34_2567</vt:lpstr>
      <vt:lpstr>รายงานหมู่บ้าน รง 506</vt:lpstr>
      <vt:lpstr>มัธยฐานรายอำเภอ67</vt:lpstr>
      <vt:lpstr>กราฟ OnePage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2024-09-01T06:30:26Z</dcterms:modified>
</cp:coreProperties>
</file>