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จัดทำสถานการณ์เฝ้าระวังโรคติดต่อ\สถานการณ์ไข้เลือดออก\สถานการณ์รายสัปดาห์\"/>
    </mc:Choice>
  </mc:AlternateContent>
  <xr:revisionPtr revIDLastSave="0" documentId="13_ncr:1_{44C8FEFC-5C4E-4FAE-A488-B3A8AC7079EA}" xr6:coauthVersionLast="47" xr6:coauthVersionMax="47" xr10:uidLastSave="{00000000-0000-0000-0000-000000000000}"/>
  <bookViews>
    <workbookView xWindow="-120" yWindow="-120" windowWidth="21840" windowHeight="13020" tabRatio="898" xr2:uid="{00000000-000D-0000-FFFF-FFFF00000000}"/>
  </bookViews>
  <sheets>
    <sheet name="ภาพรวมจังหวัด" sheetId="73" r:id="rId1"/>
    <sheet name="รายเดือน67" sheetId="7" r:id="rId2"/>
    <sheet name="แยก3 รหัส" sheetId="10" r:id="rId3"/>
    <sheet name=" สัปดาห์ที่ 27 (อำเภอ)" sheetId="33" r:id="rId4"/>
    <sheet name="รายตำบล wk 27_2567" sheetId="175" r:id="rId5"/>
    <sheet name="รายงานหมู่บ้าน รง 506" sheetId="168" r:id="rId6"/>
    <sheet name="มัธยฐานรายอำเภอ67" sheetId="76" r:id="rId7"/>
    <sheet name="กราฟ OnePage" sheetId="181" r:id="rId8"/>
    <sheet name="Sheet7" sheetId="185" r:id="rId9"/>
  </sheets>
  <definedNames>
    <definedName name="_xlnm._FilterDatabase" localSheetId="1" hidden="1">รายเดือน67!$A$4:$O$4</definedName>
    <definedName name="_xlnm._FilterDatabase" localSheetId="4" hidden="1">'รายตำบล wk 27_2567'!$A$2:$Q$197</definedName>
  </definedNames>
  <calcPr calcId="191029"/>
  <pivotCaches>
    <pivotCache cacheId="9" r:id="rId10"/>
  </pivotCaches>
</workbook>
</file>

<file path=xl/calcChain.xml><?xml version="1.0" encoding="utf-8"?>
<calcChain xmlns="http://schemas.openxmlformats.org/spreadsheetml/2006/main">
  <c r="D118" i="181" l="1"/>
  <c r="E116" i="181" s="1"/>
  <c r="C98" i="181"/>
  <c r="D96" i="181" s="1"/>
  <c r="E43" i="181"/>
  <c r="F43" i="181" s="1"/>
  <c r="D43" i="181"/>
  <c r="F42" i="181"/>
  <c r="F41" i="181"/>
  <c r="F40" i="181"/>
  <c r="F39" i="181"/>
  <c r="F38" i="181"/>
  <c r="F37" i="181"/>
  <c r="E28" i="181"/>
  <c r="E27" i="181"/>
  <c r="F27" i="181" s="1"/>
  <c r="D27" i="181"/>
  <c r="F26" i="181"/>
  <c r="F25" i="181"/>
  <c r="E110" i="181" l="1"/>
  <c r="E113" i="181"/>
  <c r="E114" i="181"/>
  <c r="E109" i="181"/>
  <c r="E117" i="181"/>
  <c r="D97" i="181"/>
  <c r="E111" i="181"/>
  <c r="E115" i="181"/>
  <c r="E108" i="181"/>
  <c r="E112" i="181"/>
  <c r="H196" i="175"/>
  <c r="G196" i="175"/>
  <c r="F196" i="175"/>
  <c r="E196" i="175"/>
  <c r="C196" i="175"/>
  <c r="B9" i="73"/>
  <c r="O10" i="10"/>
  <c r="O15" i="10" s="1"/>
  <c r="O46" i="76"/>
  <c r="O47" i="76"/>
  <c r="O48" i="76"/>
  <c r="O49" i="76"/>
  <c r="O45" i="76"/>
  <c r="D196" i="175" l="1"/>
  <c r="C197" i="175" s="1"/>
  <c r="O17" i="10"/>
  <c r="O16" i="10"/>
  <c r="C37" i="33"/>
  <c r="B32" i="33"/>
  <c r="B33" i="33"/>
  <c r="B34" i="33"/>
  <c r="B35" i="33"/>
  <c r="B36" i="33"/>
  <c r="BC37" i="33"/>
  <c r="N222" i="76"/>
  <c r="M222" i="76"/>
  <c r="L222" i="76"/>
  <c r="K222" i="76"/>
  <c r="J222" i="76"/>
  <c r="I222" i="76"/>
  <c r="H222" i="76"/>
  <c r="G222" i="76"/>
  <c r="F222" i="76"/>
  <c r="E222" i="76"/>
  <c r="D222" i="76"/>
  <c r="C222" i="76"/>
  <c r="K223" i="76" l="1"/>
  <c r="G223" i="76"/>
  <c r="C223" i="76"/>
  <c r="H223" i="76"/>
  <c r="D223" i="76"/>
  <c r="I223" i="76"/>
  <c r="E223" i="76"/>
  <c r="J223" i="76"/>
  <c r="F223" i="76"/>
  <c r="L223" i="76"/>
  <c r="M223" i="76"/>
  <c r="N223" i="76"/>
  <c r="O222" i="76"/>
  <c r="N220" i="76" l="1"/>
  <c r="M220" i="76"/>
  <c r="L220" i="76"/>
  <c r="K220" i="76"/>
  <c r="J220" i="76"/>
  <c r="I220" i="76"/>
  <c r="H220" i="76"/>
  <c r="G220" i="76"/>
  <c r="F220" i="76"/>
  <c r="E220" i="76"/>
  <c r="D220" i="76"/>
  <c r="C220" i="76"/>
  <c r="O219" i="76"/>
  <c r="O218" i="76" l="1"/>
  <c r="O217" i="76"/>
  <c r="O216" i="76"/>
  <c r="O215" i="76"/>
  <c r="N212" i="76"/>
  <c r="M212" i="76"/>
  <c r="L212" i="76"/>
  <c r="K212" i="76"/>
  <c r="J212" i="76"/>
  <c r="I212" i="76"/>
  <c r="H212" i="76"/>
  <c r="G212" i="76"/>
  <c r="F212" i="76"/>
  <c r="E212" i="76"/>
  <c r="D212" i="76"/>
  <c r="C212" i="76"/>
  <c r="F213" i="76" l="1"/>
  <c r="N213" i="76"/>
  <c r="I213" i="76"/>
  <c r="O212" i="76"/>
  <c r="L213" i="76"/>
  <c r="J213" i="76"/>
  <c r="E213" i="76"/>
  <c r="M213" i="76"/>
  <c r="D213" i="76"/>
  <c r="H213" i="76"/>
  <c r="C213" i="76"/>
  <c r="G213" i="76"/>
  <c r="K213" i="76"/>
  <c r="N210" i="76" l="1"/>
  <c r="M210" i="76"/>
  <c r="L210" i="76"/>
  <c r="K210" i="76"/>
  <c r="J210" i="76"/>
  <c r="I210" i="76"/>
  <c r="H210" i="76"/>
  <c r="G210" i="76"/>
  <c r="F210" i="76"/>
  <c r="E210" i="76"/>
  <c r="D210" i="76"/>
  <c r="C210" i="76"/>
  <c r="O209" i="76"/>
  <c r="O208" i="76"/>
  <c r="O207" i="76"/>
  <c r="O206" i="76"/>
  <c r="O205" i="76"/>
  <c r="N202" i="76"/>
  <c r="M202" i="76"/>
  <c r="L202" i="76"/>
  <c r="K202" i="76"/>
  <c r="J202" i="76"/>
  <c r="I202" i="76"/>
  <c r="H202" i="76"/>
  <c r="G202" i="76"/>
  <c r="F202" i="76"/>
  <c r="E202" i="76"/>
  <c r="D202" i="76"/>
  <c r="C202" i="76"/>
  <c r="O210" i="76" l="1"/>
  <c r="P211" i="76" s="1"/>
  <c r="F211" i="76" s="1"/>
  <c r="E211" i="76" s="1"/>
  <c r="K203" i="76"/>
  <c r="N203" i="76"/>
  <c r="O202" i="76"/>
  <c r="J203" i="76"/>
  <c r="E203" i="76"/>
  <c r="I203" i="76"/>
  <c r="M203" i="76"/>
  <c r="G203" i="76"/>
  <c r="F203" i="76"/>
  <c r="D203" i="76"/>
  <c r="C203" i="76" s="1"/>
  <c r="H203" i="76"/>
  <c r="L203" i="76"/>
  <c r="C211" i="76" l="1"/>
  <c r="M211" i="76"/>
  <c r="D211" i="76"/>
  <c r="J211" i="76"/>
  <c r="G211" i="76"/>
  <c r="H211" i="76"/>
  <c r="N211" i="76"/>
  <c r="K211" i="76"/>
  <c r="L211" i="76"/>
  <c r="I211" i="76"/>
  <c r="N200" i="76"/>
  <c r="M200" i="76"/>
  <c r="L200" i="76"/>
  <c r="K200" i="76"/>
  <c r="J200" i="76"/>
  <c r="I200" i="76"/>
  <c r="H200" i="76"/>
  <c r="G200" i="76"/>
  <c r="F200" i="76"/>
  <c r="E200" i="76"/>
  <c r="D200" i="76"/>
  <c r="C200" i="76"/>
  <c r="O199" i="76"/>
  <c r="O198" i="76"/>
  <c r="O197" i="76"/>
  <c r="O196" i="76"/>
  <c r="O195" i="76"/>
  <c r="N192" i="76"/>
  <c r="M192" i="76"/>
  <c r="L192" i="76"/>
  <c r="K192" i="76"/>
  <c r="J192" i="76"/>
  <c r="I192" i="76"/>
  <c r="H192" i="76"/>
  <c r="G192" i="76"/>
  <c r="F192" i="76"/>
  <c r="E192" i="76"/>
  <c r="D192" i="76"/>
  <c r="C192" i="76"/>
  <c r="O211" i="76" l="1"/>
  <c r="O200" i="76"/>
  <c r="P201" i="76" s="1"/>
  <c r="K201" i="76" s="1"/>
  <c r="G193" i="76"/>
  <c r="D193" i="76"/>
  <c r="C193" i="76"/>
  <c r="H193" i="76"/>
  <c r="L193" i="76"/>
  <c r="K193" i="76"/>
  <c r="F193" i="76"/>
  <c r="N193" i="76"/>
  <c r="O192" i="76"/>
  <c r="J193" i="76"/>
  <c r="E193" i="76"/>
  <c r="I193" i="76"/>
  <c r="M193" i="76"/>
  <c r="N190" i="76"/>
  <c r="M190" i="76"/>
  <c r="L190" i="76"/>
  <c r="K190" i="76"/>
  <c r="J190" i="76"/>
  <c r="I190" i="76"/>
  <c r="H190" i="76"/>
  <c r="G190" i="76"/>
  <c r="F190" i="76"/>
  <c r="E190" i="76"/>
  <c r="D190" i="76"/>
  <c r="C190" i="76"/>
  <c r="O189" i="76"/>
  <c r="O188" i="76"/>
  <c r="O187" i="76"/>
  <c r="O186" i="76"/>
  <c r="O185" i="76"/>
  <c r="N182" i="76"/>
  <c r="M182" i="76"/>
  <c r="L182" i="76"/>
  <c r="K182" i="76"/>
  <c r="J182" i="76"/>
  <c r="I182" i="76"/>
  <c r="H182" i="76"/>
  <c r="G182" i="76"/>
  <c r="F182" i="76"/>
  <c r="E182" i="76"/>
  <c r="D182" i="76"/>
  <c r="C182" i="76"/>
  <c r="E201" i="76" l="1"/>
  <c r="D201" i="76" s="1"/>
  <c r="N201" i="76"/>
  <c r="H201" i="76"/>
  <c r="J201" i="76"/>
  <c r="I201" i="76" s="1"/>
  <c r="M201" i="76"/>
  <c r="L201" i="76" s="1"/>
  <c r="F201" i="76"/>
  <c r="C201" i="76"/>
  <c r="G201" i="76"/>
  <c r="E183" i="76"/>
  <c r="D183" i="76"/>
  <c r="I183" i="76"/>
  <c r="H183" i="76"/>
  <c r="M183" i="76"/>
  <c r="L183" i="76"/>
  <c r="C183" i="76"/>
  <c r="G183" i="76"/>
  <c r="K183" i="76"/>
  <c r="O182" i="76"/>
  <c r="F183" i="76"/>
  <c r="J183" i="76"/>
  <c r="N183" i="76"/>
  <c r="O201" i="76" l="1"/>
  <c r="N180" i="76"/>
  <c r="M180" i="76"/>
  <c r="L180" i="76"/>
  <c r="K180" i="76"/>
  <c r="J180" i="76"/>
  <c r="I180" i="76"/>
  <c r="H180" i="76"/>
  <c r="G180" i="76"/>
  <c r="F180" i="76"/>
  <c r="E180" i="76"/>
  <c r="D180" i="76"/>
  <c r="C180" i="76"/>
  <c r="O179" i="76"/>
  <c r="O178" i="76"/>
  <c r="O177" i="76"/>
  <c r="O176" i="76"/>
  <c r="O175" i="76"/>
  <c r="N172" i="76"/>
  <c r="M172" i="76"/>
  <c r="L172" i="76"/>
  <c r="K172" i="76"/>
  <c r="J172" i="76"/>
  <c r="I172" i="76"/>
  <c r="H172" i="76"/>
  <c r="G172" i="76"/>
  <c r="F172" i="76"/>
  <c r="E172" i="76"/>
  <c r="D172" i="76"/>
  <c r="C172" i="76"/>
  <c r="O180" i="76" l="1"/>
  <c r="P181" i="76" s="1"/>
  <c r="K181" i="76" s="1"/>
  <c r="I181" i="76"/>
  <c r="H173" i="76"/>
  <c r="L173" i="76"/>
  <c r="D173" i="76"/>
  <c r="C173" i="76"/>
  <c r="G173" i="76"/>
  <c r="K173" i="76"/>
  <c r="F173" i="76"/>
  <c r="N173" i="76"/>
  <c r="O172" i="76"/>
  <c r="J173" i="76"/>
  <c r="E173" i="76"/>
  <c r="I173" i="76"/>
  <c r="M173" i="76"/>
  <c r="N170" i="76"/>
  <c r="M170" i="76"/>
  <c r="L170" i="76"/>
  <c r="K170" i="76"/>
  <c r="J170" i="76"/>
  <c r="I170" i="76"/>
  <c r="H170" i="76"/>
  <c r="G170" i="76"/>
  <c r="F170" i="76"/>
  <c r="E170" i="76"/>
  <c r="D170" i="76"/>
  <c r="C170" i="76"/>
  <c r="O169" i="76"/>
  <c r="O168" i="76"/>
  <c r="O167" i="76"/>
  <c r="O166" i="76"/>
  <c r="O165" i="76"/>
  <c r="N162" i="76"/>
  <c r="M162" i="76"/>
  <c r="L162" i="76"/>
  <c r="K162" i="76"/>
  <c r="J162" i="76"/>
  <c r="I162" i="76"/>
  <c r="H162" i="76"/>
  <c r="G162" i="76"/>
  <c r="F162" i="76"/>
  <c r="E162" i="76"/>
  <c r="D162" i="76"/>
  <c r="C162" i="76"/>
  <c r="O170" i="76" l="1"/>
  <c r="P171" i="76" s="1"/>
  <c r="N171" i="76" s="1"/>
  <c r="M181" i="76"/>
  <c r="C181" i="76"/>
  <c r="L181" i="76"/>
  <c r="F181" i="76"/>
  <c r="E181" i="76"/>
  <c r="D181" i="76" s="1"/>
  <c r="J181" i="76"/>
  <c r="G181" i="76"/>
  <c r="H181" i="76"/>
  <c r="N181" i="76"/>
  <c r="I171" i="76"/>
  <c r="H171" i="76" s="1"/>
  <c r="K171" i="76"/>
  <c r="J171" i="76" s="1"/>
  <c r="F163" i="76"/>
  <c r="O162" i="76"/>
  <c r="N163" i="76"/>
  <c r="I163" i="76"/>
  <c r="M163" i="76"/>
  <c r="H163" i="76"/>
  <c r="L163" i="76"/>
  <c r="J163" i="76"/>
  <c r="E163" i="76"/>
  <c r="D163" i="76"/>
  <c r="C163" i="76"/>
  <c r="G163" i="76"/>
  <c r="K163" i="76"/>
  <c r="G171" i="76" l="1"/>
  <c r="C171" i="76"/>
  <c r="F171" i="76"/>
  <c r="E171" i="76"/>
  <c r="D171" i="76" s="1"/>
  <c r="M171" i="76"/>
  <c r="L171" i="76"/>
  <c r="O181" i="76"/>
  <c r="O171" i="76"/>
  <c r="N160" i="76"/>
  <c r="M160" i="76"/>
  <c r="L160" i="76"/>
  <c r="K160" i="76"/>
  <c r="J160" i="76"/>
  <c r="I160" i="76"/>
  <c r="H160" i="76"/>
  <c r="G160" i="76"/>
  <c r="F160" i="76"/>
  <c r="E160" i="76"/>
  <c r="D160" i="76"/>
  <c r="C160" i="76"/>
  <c r="O159" i="76"/>
  <c r="O158" i="76"/>
  <c r="O157" i="76"/>
  <c r="O156" i="76"/>
  <c r="O155" i="76"/>
  <c r="N152" i="76"/>
  <c r="M152" i="76" s="1"/>
  <c r="L152" i="76" s="1"/>
  <c r="K152" i="76" s="1"/>
  <c r="J152" i="76" s="1"/>
  <c r="I152" i="76" s="1"/>
  <c r="H152" i="76" s="1"/>
  <c r="G152" i="76" s="1"/>
  <c r="F152" i="76" s="1"/>
  <c r="E152" i="76" s="1"/>
  <c r="D152" i="76" s="1"/>
  <c r="C152" i="76"/>
  <c r="O160" i="76" l="1"/>
  <c r="P161" i="76" s="1"/>
  <c r="J161" i="76" s="1"/>
  <c r="H153" i="76"/>
  <c r="K153" i="76"/>
  <c r="L153" i="76"/>
  <c r="C153" i="76"/>
  <c r="O152" i="76"/>
  <c r="F153" i="76"/>
  <c r="J153" i="76"/>
  <c r="N153" i="76"/>
  <c r="D153" i="76"/>
  <c r="G153" i="76"/>
  <c r="E153" i="76"/>
  <c r="I153" i="76"/>
  <c r="M153" i="76"/>
  <c r="K161" i="76" l="1"/>
  <c r="C161" i="76"/>
  <c r="E161" i="76"/>
  <c r="D161" i="76"/>
  <c r="F161" i="76"/>
  <c r="L161" i="76"/>
  <c r="M161" i="76"/>
  <c r="N161" i="76"/>
  <c r="H161" i="76"/>
  <c r="G161" i="76" s="1"/>
  <c r="I161" i="76"/>
  <c r="N150" i="76"/>
  <c r="M150" i="76"/>
  <c r="L150" i="76"/>
  <c r="K150" i="76"/>
  <c r="J150" i="76"/>
  <c r="I150" i="76"/>
  <c r="H150" i="76"/>
  <c r="G150" i="76"/>
  <c r="F150" i="76"/>
  <c r="E150" i="76"/>
  <c r="D150" i="76"/>
  <c r="C150" i="76"/>
  <c r="O149" i="76"/>
  <c r="O148" i="76"/>
  <c r="O147" i="76"/>
  <c r="O146" i="76"/>
  <c r="O145" i="76"/>
  <c r="N142" i="76"/>
  <c r="M142" i="76"/>
  <c r="L142" i="76"/>
  <c r="K142" i="76"/>
  <c r="J142" i="76"/>
  <c r="I142" i="76"/>
  <c r="H142" i="76"/>
  <c r="G142" i="76"/>
  <c r="F142" i="76"/>
  <c r="E142" i="76"/>
  <c r="D142" i="76"/>
  <c r="C142" i="76"/>
  <c r="O161" i="76" l="1"/>
  <c r="O150" i="76"/>
  <c r="P151" i="76" s="1"/>
  <c r="J151" i="76" s="1"/>
  <c r="H143" i="76"/>
  <c r="L143" i="76"/>
  <c r="G143" i="76"/>
  <c r="N143" i="76"/>
  <c r="D143" i="76"/>
  <c r="C143" i="76" s="1"/>
  <c r="O142" i="76"/>
  <c r="K143" i="76"/>
  <c r="F143" i="76"/>
  <c r="J143" i="76"/>
  <c r="E143" i="76"/>
  <c r="I143" i="76"/>
  <c r="M143" i="76"/>
  <c r="N140" i="76"/>
  <c r="M140" i="76"/>
  <c r="L140" i="76"/>
  <c r="K140" i="76"/>
  <c r="J140" i="76"/>
  <c r="I140" i="76"/>
  <c r="H140" i="76"/>
  <c r="G140" i="76"/>
  <c r="F140" i="76"/>
  <c r="E140" i="76"/>
  <c r="D140" i="76"/>
  <c r="C140" i="76"/>
  <c r="O139" i="76"/>
  <c r="O138" i="76"/>
  <c r="O137" i="76"/>
  <c r="O136" i="76"/>
  <c r="O135" i="76"/>
  <c r="N132" i="76"/>
  <c r="M132" i="76"/>
  <c r="L132" i="76"/>
  <c r="K132" i="76"/>
  <c r="J132" i="76"/>
  <c r="I132" i="76"/>
  <c r="H132" i="76"/>
  <c r="G132" i="76"/>
  <c r="F132" i="76"/>
  <c r="E132" i="76"/>
  <c r="D132" i="76"/>
  <c r="C132" i="76"/>
  <c r="E151" i="76" l="1"/>
  <c r="D151" i="76" s="1"/>
  <c r="H151" i="76"/>
  <c r="L151" i="76"/>
  <c r="C151" i="76"/>
  <c r="G151" i="76"/>
  <c r="N151" i="76"/>
  <c r="K151" i="76"/>
  <c r="F151" i="76"/>
  <c r="M151" i="76"/>
  <c r="I151" i="76"/>
  <c r="O140" i="76"/>
  <c r="P141" i="76" s="1"/>
  <c r="I141" i="76" s="1"/>
  <c r="F133" i="76"/>
  <c r="N133" i="76"/>
  <c r="E133" i="76"/>
  <c r="M133" i="76"/>
  <c r="O132" i="76"/>
  <c r="L133" i="76"/>
  <c r="J133" i="76"/>
  <c r="I133" i="76"/>
  <c r="D133" i="76"/>
  <c r="H133" i="76"/>
  <c r="C133" i="76"/>
  <c r="G133" i="76"/>
  <c r="K133" i="76"/>
  <c r="O151" i="76" l="1"/>
  <c r="K141" i="76"/>
  <c r="M141" i="76"/>
  <c r="H141" i="76"/>
  <c r="F141" i="76"/>
  <c r="N141" i="76"/>
  <c r="L141" i="76"/>
  <c r="E141" i="76"/>
  <c r="D141" i="76" s="1"/>
  <c r="C141" i="76"/>
  <c r="G141" i="76"/>
  <c r="N130" i="76"/>
  <c r="M130" i="76"/>
  <c r="L130" i="76"/>
  <c r="K130" i="76"/>
  <c r="J130" i="76"/>
  <c r="I130" i="76"/>
  <c r="H130" i="76"/>
  <c r="G130" i="76"/>
  <c r="F130" i="76"/>
  <c r="E130" i="76"/>
  <c r="D130" i="76"/>
  <c r="C130" i="76"/>
  <c r="O129" i="76"/>
  <c r="O128" i="76"/>
  <c r="O127" i="76"/>
  <c r="O126" i="76"/>
  <c r="O125" i="76"/>
  <c r="N122" i="76"/>
  <c r="M122" i="76" s="1"/>
  <c r="L122" i="76"/>
  <c r="K122" i="76"/>
  <c r="J122" i="76"/>
  <c r="I122" i="76"/>
  <c r="H122" i="76"/>
  <c r="G122" i="76"/>
  <c r="F122" i="76"/>
  <c r="E122" i="76"/>
  <c r="D122" i="76"/>
  <c r="C122" i="76"/>
  <c r="O141" i="76" l="1"/>
  <c r="G123" i="76"/>
  <c r="J123" i="76"/>
  <c r="K123" i="76"/>
  <c r="N123" i="76"/>
  <c r="O122" i="76"/>
  <c r="F123" i="76"/>
  <c r="E123" i="76"/>
  <c r="I123" i="76"/>
  <c r="M123" i="76"/>
  <c r="D123" i="76"/>
  <c r="C123" i="76" s="1"/>
  <c r="H123" i="76"/>
  <c r="L123" i="76"/>
  <c r="N120" i="76"/>
  <c r="M120" i="76"/>
  <c r="L120" i="76"/>
  <c r="K120" i="76"/>
  <c r="J120" i="76"/>
  <c r="I120" i="76"/>
  <c r="H120" i="76"/>
  <c r="G120" i="76"/>
  <c r="F120" i="76"/>
  <c r="E120" i="76"/>
  <c r="D120" i="76"/>
  <c r="C120" i="76"/>
  <c r="N112" i="76"/>
  <c r="M112" i="76"/>
  <c r="L112" i="76"/>
  <c r="K112" i="76"/>
  <c r="J112" i="76"/>
  <c r="I112" i="76"/>
  <c r="H112" i="76"/>
  <c r="G112" i="76"/>
  <c r="F112" i="76"/>
  <c r="E112" i="76"/>
  <c r="D112" i="76"/>
  <c r="C112" i="76"/>
  <c r="O120" i="76" l="1"/>
  <c r="P121" i="76" s="1"/>
  <c r="F121" i="76"/>
  <c r="E121" i="76" s="1"/>
  <c r="J121" i="76"/>
  <c r="G121" i="76"/>
  <c r="I121" i="76"/>
  <c r="K121" i="76"/>
  <c r="D121" i="76"/>
  <c r="H121" i="76"/>
  <c r="L121" i="76"/>
  <c r="C121" i="76"/>
  <c r="N121" i="76"/>
  <c r="M121" i="76" s="1"/>
  <c r="I113" i="76"/>
  <c r="D113" i="76"/>
  <c r="E113" i="76"/>
  <c r="M113" i="76"/>
  <c r="H113" i="76"/>
  <c r="L113" i="76"/>
  <c r="O112" i="76"/>
  <c r="K113" i="76"/>
  <c r="G113" i="76"/>
  <c r="F113" i="76"/>
  <c r="J113" i="76"/>
  <c r="N113" i="76"/>
  <c r="O121" i="76" l="1"/>
  <c r="N110" i="76"/>
  <c r="M110" i="76"/>
  <c r="L110" i="76"/>
  <c r="K110" i="76"/>
  <c r="J110" i="76"/>
  <c r="I110" i="76"/>
  <c r="H110" i="76"/>
  <c r="G110" i="76"/>
  <c r="F110" i="76"/>
  <c r="E110" i="76"/>
  <c r="D110" i="76"/>
  <c r="C110" i="76"/>
  <c r="O109" i="76"/>
  <c r="O108" i="76"/>
  <c r="O107" i="76"/>
  <c r="O106" i="76"/>
  <c r="O105" i="76"/>
  <c r="N102" i="76"/>
  <c r="M102" i="76"/>
  <c r="L102" i="76"/>
  <c r="K102" i="76"/>
  <c r="J102" i="76"/>
  <c r="I102" i="76"/>
  <c r="H102" i="76"/>
  <c r="G102" i="76"/>
  <c r="F102" i="76"/>
  <c r="E102" i="76"/>
  <c r="D102" i="76"/>
  <c r="C102" i="76"/>
  <c r="O110" i="76" l="1"/>
  <c r="P111" i="76" s="1"/>
  <c r="H111" i="76" s="1"/>
  <c r="D103" i="76"/>
  <c r="C103" i="76"/>
  <c r="I103" i="76"/>
  <c r="H103" i="76"/>
  <c r="E103" i="76"/>
  <c r="M103" i="76"/>
  <c r="L103" i="76"/>
  <c r="G103" i="76"/>
  <c r="K103" i="76"/>
  <c r="O102" i="76"/>
  <c r="F103" i="76"/>
  <c r="J103" i="76"/>
  <c r="N103" i="76"/>
  <c r="M111" i="76" l="1"/>
  <c r="G111" i="76"/>
  <c r="F111" i="76"/>
  <c r="D111" i="76"/>
  <c r="C111" i="76"/>
  <c r="K111" i="76"/>
  <c r="J111" i="76" s="1"/>
  <c r="I111" i="76"/>
  <c r="L111" i="76"/>
  <c r="N111" i="76"/>
  <c r="E111" i="76"/>
  <c r="N100" i="76"/>
  <c r="M100" i="76"/>
  <c r="L100" i="76"/>
  <c r="K100" i="76"/>
  <c r="J100" i="76"/>
  <c r="I100" i="76"/>
  <c r="H100" i="76"/>
  <c r="G100" i="76"/>
  <c r="F100" i="76"/>
  <c r="E100" i="76"/>
  <c r="D100" i="76"/>
  <c r="C100" i="76"/>
  <c r="O99" i="76"/>
  <c r="O98" i="76"/>
  <c r="O97" i="76"/>
  <c r="O96" i="76"/>
  <c r="O95" i="76"/>
  <c r="N92" i="76"/>
  <c r="M92" i="76"/>
  <c r="L92" i="76"/>
  <c r="K92" i="76"/>
  <c r="J92" i="76"/>
  <c r="I92" i="76"/>
  <c r="H92" i="76"/>
  <c r="G92" i="76"/>
  <c r="F92" i="76"/>
  <c r="E92" i="76"/>
  <c r="D92" i="76"/>
  <c r="C92" i="76"/>
  <c r="O111" i="76" l="1"/>
  <c r="O100" i="76"/>
  <c r="P101" i="76" s="1"/>
  <c r="E101" i="76" s="1"/>
  <c r="M101" i="76"/>
  <c r="G101" i="76"/>
  <c r="N101" i="76"/>
  <c r="F93" i="76"/>
  <c r="N93" i="76"/>
  <c r="I93" i="76"/>
  <c r="M93" i="76"/>
  <c r="J93" i="76"/>
  <c r="L93" i="76"/>
  <c r="O92" i="76"/>
  <c r="E93" i="76"/>
  <c r="D93" i="76"/>
  <c r="H93" i="76"/>
  <c r="C93" i="76"/>
  <c r="G93" i="76"/>
  <c r="K93" i="76"/>
  <c r="N90" i="76"/>
  <c r="M90" i="76"/>
  <c r="L90" i="76"/>
  <c r="K90" i="76"/>
  <c r="J90" i="76"/>
  <c r="I90" i="76"/>
  <c r="H90" i="76"/>
  <c r="G90" i="76"/>
  <c r="F90" i="76"/>
  <c r="E90" i="76"/>
  <c r="D90" i="76"/>
  <c r="C90" i="76"/>
  <c r="O89" i="76"/>
  <c r="O88" i="76"/>
  <c r="O87" i="76"/>
  <c r="O86" i="76"/>
  <c r="O85" i="76"/>
  <c r="N82" i="76"/>
  <c r="M82" i="76"/>
  <c r="L82" i="76"/>
  <c r="K82" i="76"/>
  <c r="J82" i="76"/>
  <c r="I82" i="76"/>
  <c r="H82" i="76"/>
  <c r="G82" i="76"/>
  <c r="F82" i="76"/>
  <c r="E82" i="76"/>
  <c r="D82" i="76"/>
  <c r="C82" i="76"/>
  <c r="C101" i="76" l="1"/>
  <c r="D101" i="76"/>
  <c r="J101" i="76"/>
  <c r="I101" i="76" s="1"/>
  <c r="H101" i="76"/>
  <c r="K101" i="76"/>
  <c r="L101" i="76"/>
  <c r="F101" i="76"/>
  <c r="L83" i="76"/>
  <c r="E83" i="76"/>
  <c r="C83" i="76"/>
  <c r="M83" i="76"/>
  <c r="I83" i="76"/>
  <c r="D83" i="76"/>
  <c r="H83" i="76"/>
  <c r="G83" i="76"/>
  <c r="K83" i="76"/>
  <c r="O82" i="76"/>
  <c r="F83" i="76"/>
  <c r="J83" i="76"/>
  <c r="N83" i="76"/>
  <c r="N80" i="76"/>
  <c r="M80" i="76"/>
  <c r="L80" i="76"/>
  <c r="K80" i="76"/>
  <c r="J80" i="76"/>
  <c r="I80" i="76"/>
  <c r="H80" i="76"/>
  <c r="G80" i="76"/>
  <c r="F80" i="76"/>
  <c r="E80" i="76"/>
  <c r="D80" i="76"/>
  <c r="C80" i="76"/>
  <c r="O79" i="76"/>
  <c r="O78" i="76"/>
  <c r="O77" i="76"/>
  <c r="O76" i="76"/>
  <c r="O75" i="76"/>
  <c r="N72" i="76"/>
  <c r="M72" i="76"/>
  <c r="L72" i="76"/>
  <c r="K72" i="76"/>
  <c r="J72" i="76"/>
  <c r="I72" i="76"/>
  <c r="H72" i="76"/>
  <c r="G72" i="76"/>
  <c r="F72" i="76"/>
  <c r="E72" i="76"/>
  <c r="D72" i="76"/>
  <c r="C72" i="76"/>
  <c r="O101" i="76" l="1"/>
  <c r="O80" i="76"/>
  <c r="P81" i="76" s="1"/>
  <c r="H81" i="76" s="1"/>
  <c r="F73" i="76"/>
  <c r="J73" i="76"/>
  <c r="E73" i="76"/>
  <c r="O72" i="76"/>
  <c r="M73" i="76"/>
  <c r="D73" i="76"/>
  <c r="H73" i="76"/>
  <c r="L73" i="76"/>
  <c r="N73" i="76"/>
  <c r="I73" i="76"/>
  <c r="C73" i="76"/>
  <c r="G73" i="76"/>
  <c r="K73" i="76"/>
  <c r="N70" i="76"/>
  <c r="M70" i="76"/>
  <c r="L70" i="76"/>
  <c r="K70" i="76"/>
  <c r="J70" i="76"/>
  <c r="I70" i="76"/>
  <c r="H70" i="76"/>
  <c r="G70" i="76"/>
  <c r="F70" i="76"/>
  <c r="E70" i="76"/>
  <c r="D70" i="76"/>
  <c r="C70" i="76"/>
  <c r="O69" i="76"/>
  <c r="O68" i="76"/>
  <c r="O67" i="76"/>
  <c r="O66" i="76"/>
  <c r="O65" i="76"/>
  <c r="N62" i="76"/>
  <c r="M62" i="76"/>
  <c r="L62" i="76"/>
  <c r="K62" i="76"/>
  <c r="J62" i="76"/>
  <c r="I62" i="76"/>
  <c r="H62" i="76"/>
  <c r="G62" i="76"/>
  <c r="F62" i="76"/>
  <c r="E62" i="76"/>
  <c r="D62" i="76"/>
  <c r="C62" i="76"/>
  <c r="I81" i="76" l="1"/>
  <c r="C81" i="76"/>
  <c r="M81" i="76"/>
  <c r="D81" i="76"/>
  <c r="F81" i="76"/>
  <c r="N81" i="76"/>
  <c r="J81" i="76"/>
  <c r="L81" i="76"/>
  <c r="G81" i="76"/>
  <c r="E81" i="76"/>
  <c r="K81" i="76"/>
  <c r="O62" i="76"/>
  <c r="J63" i="76"/>
  <c r="N63" i="76"/>
  <c r="E63" i="76"/>
  <c r="F63" i="76"/>
  <c r="I63" i="76"/>
  <c r="M63" i="76"/>
  <c r="D63" i="76"/>
  <c r="H63" i="76"/>
  <c r="L63" i="76"/>
  <c r="C63" i="76"/>
  <c r="G63" i="76"/>
  <c r="K63" i="76"/>
  <c r="N60" i="76"/>
  <c r="M60" i="76"/>
  <c r="L60" i="76"/>
  <c r="K60" i="76"/>
  <c r="J60" i="76"/>
  <c r="I60" i="76"/>
  <c r="H60" i="76"/>
  <c r="G60" i="76"/>
  <c r="F60" i="76"/>
  <c r="E60" i="76"/>
  <c r="D60" i="76"/>
  <c r="C60" i="76"/>
  <c r="O59" i="76"/>
  <c r="O58" i="76"/>
  <c r="O57" i="76"/>
  <c r="O56" i="76"/>
  <c r="O55" i="76"/>
  <c r="N52" i="76"/>
  <c r="M52" i="76"/>
  <c r="L52" i="76"/>
  <c r="K52" i="76"/>
  <c r="J52" i="76"/>
  <c r="I52" i="76"/>
  <c r="H52" i="76"/>
  <c r="G52" i="76"/>
  <c r="F52" i="76"/>
  <c r="E52" i="76"/>
  <c r="D52" i="76"/>
  <c r="C52" i="76"/>
  <c r="O60" i="76" l="1"/>
  <c r="P61" i="76" s="1"/>
  <c r="J61" i="76" s="1"/>
  <c r="O81" i="76"/>
  <c r="C53" i="76"/>
  <c r="G53" i="76"/>
  <c r="D53" i="76"/>
  <c r="H53" i="76"/>
  <c r="L53" i="76"/>
  <c r="K53" i="76"/>
  <c r="O52" i="76"/>
  <c r="F53" i="76"/>
  <c r="J53" i="76"/>
  <c r="N53" i="76"/>
  <c r="E53" i="76"/>
  <c r="I53" i="76"/>
  <c r="M53" i="76"/>
  <c r="N50" i="76"/>
  <c r="M50" i="76"/>
  <c r="L50" i="76"/>
  <c r="K50" i="76"/>
  <c r="J50" i="76"/>
  <c r="I50" i="76"/>
  <c r="H50" i="76"/>
  <c r="G50" i="76"/>
  <c r="F50" i="76"/>
  <c r="E50" i="76"/>
  <c r="D50" i="76"/>
  <c r="C50" i="76"/>
  <c r="N42" i="76"/>
  <c r="M42" i="76"/>
  <c r="L42" i="76"/>
  <c r="K42" i="76"/>
  <c r="J42" i="76"/>
  <c r="I42" i="76"/>
  <c r="H42" i="76"/>
  <c r="G42" i="76"/>
  <c r="F42" i="76"/>
  <c r="E42" i="76"/>
  <c r="D42" i="76"/>
  <c r="C42" i="76"/>
  <c r="F61" i="76" l="1"/>
  <c r="C61" i="76"/>
  <c r="D61" i="76"/>
  <c r="K61" i="76"/>
  <c r="E61" i="76"/>
  <c r="M61" i="76"/>
  <c r="L61" i="76" s="1"/>
  <c r="N61" i="76"/>
  <c r="G61" i="76"/>
  <c r="O50" i="76"/>
  <c r="P51" i="76" s="1"/>
  <c r="G51" i="76" s="1"/>
  <c r="I61" i="76"/>
  <c r="H61" i="76" s="1"/>
  <c r="E51" i="76"/>
  <c r="J51" i="76"/>
  <c r="H51" i="76"/>
  <c r="H43" i="76"/>
  <c r="L43" i="76"/>
  <c r="O42" i="76"/>
  <c r="K43" i="76"/>
  <c r="D43" i="76"/>
  <c r="C43" i="76" s="1"/>
  <c r="N43" i="76"/>
  <c r="G43" i="76"/>
  <c r="F43" i="76"/>
  <c r="J43" i="76"/>
  <c r="E43" i="76"/>
  <c r="I43" i="76"/>
  <c r="M43" i="76"/>
  <c r="N40" i="76"/>
  <c r="M40" i="76"/>
  <c r="L40" i="76"/>
  <c r="K40" i="76"/>
  <c r="J40" i="76"/>
  <c r="I40" i="76"/>
  <c r="H40" i="76"/>
  <c r="G40" i="76"/>
  <c r="F40" i="76"/>
  <c r="E40" i="76"/>
  <c r="D40" i="76"/>
  <c r="C40" i="76"/>
  <c r="O39" i="76"/>
  <c r="O38" i="76"/>
  <c r="O37" i="76"/>
  <c r="O36" i="76"/>
  <c r="O35" i="76"/>
  <c r="N32" i="76"/>
  <c r="M32" i="76"/>
  <c r="L32" i="76"/>
  <c r="K32" i="76"/>
  <c r="J32" i="76"/>
  <c r="I32" i="76"/>
  <c r="H32" i="76"/>
  <c r="G32" i="76"/>
  <c r="F32" i="76"/>
  <c r="E32" i="76"/>
  <c r="D32" i="76"/>
  <c r="C32" i="76"/>
  <c r="O61" i="76" l="1"/>
  <c r="I51" i="76"/>
  <c r="F51" i="76"/>
  <c r="D51" i="76"/>
  <c r="C51" i="76" s="1"/>
  <c r="M51" i="76"/>
  <c r="K51" i="76"/>
  <c r="O40" i="76"/>
  <c r="P41" i="76" s="1"/>
  <c r="H41" i="76" s="1"/>
  <c r="G41" i="76" s="1"/>
  <c r="L51" i="76"/>
  <c r="N51" i="76"/>
  <c r="D41" i="76"/>
  <c r="C41" i="76"/>
  <c r="J41" i="76"/>
  <c r="I41" i="76" s="1"/>
  <c r="L33" i="76"/>
  <c r="C33" i="76"/>
  <c r="G33" i="76"/>
  <c r="D33" i="76"/>
  <c r="H33" i="76"/>
  <c r="K33" i="76"/>
  <c r="J33" i="76"/>
  <c r="O32" i="76"/>
  <c r="F33" i="76"/>
  <c r="N33" i="76"/>
  <c r="E33" i="76"/>
  <c r="I33" i="76"/>
  <c r="M33" i="76"/>
  <c r="N30" i="76"/>
  <c r="M30" i="76"/>
  <c r="L30" i="76"/>
  <c r="K30" i="76"/>
  <c r="N41" i="76" l="1"/>
  <c r="M41" i="76" s="1"/>
  <c r="L41" i="76"/>
  <c r="K41" i="76"/>
  <c r="E41" i="76"/>
  <c r="O51" i="76"/>
  <c r="F41" i="76"/>
  <c r="J30" i="76"/>
  <c r="I30" i="76"/>
  <c r="H30" i="76"/>
  <c r="G30" i="76"/>
  <c r="O41" i="76" l="1"/>
  <c r="F30" i="76"/>
  <c r="E30" i="76" l="1"/>
  <c r="D30" i="76" s="1"/>
  <c r="C30" i="76"/>
  <c r="O29" i="76"/>
  <c r="N22" i="76"/>
  <c r="M22" i="76"/>
  <c r="L22" i="76"/>
  <c r="K22" i="76"/>
  <c r="J22" i="76"/>
  <c r="I22" i="76"/>
  <c r="H22" i="76"/>
  <c r="G22" i="76"/>
  <c r="F22" i="76"/>
  <c r="E22" i="76"/>
  <c r="D22" i="76"/>
  <c r="C22" i="76"/>
  <c r="C23" i="76" s="1"/>
  <c r="H23" i="76" l="1"/>
  <c r="E23" i="76"/>
  <c r="I23" i="76"/>
  <c r="M23" i="76"/>
  <c r="L23" i="76"/>
  <c r="D23" i="76"/>
  <c r="O22" i="76"/>
  <c r="G23" i="76"/>
  <c r="K23" i="76"/>
  <c r="F23" i="76"/>
  <c r="J23" i="76"/>
  <c r="N23" i="76"/>
  <c r="N20" i="76" l="1"/>
  <c r="M20" i="76"/>
  <c r="L20" i="76"/>
  <c r="K20" i="76"/>
  <c r="J20" i="76"/>
  <c r="I20" i="76"/>
  <c r="H20" i="76"/>
  <c r="G20" i="76"/>
  <c r="F20" i="76"/>
  <c r="E20" i="76"/>
  <c r="D20" i="76"/>
  <c r="C20" i="76"/>
  <c r="O19" i="76"/>
  <c r="N12" i="76"/>
  <c r="M12" i="76"/>
  <c r="L12" i="76"/>
  <c r="K12" i="76" s="1"/>
  <c r="J12" i="76" s="1"/>
  <c r="I12" i="76"/>
  <c r="H12" i="76"/>
  <c r="G12" i="76"/>
  <c r="F12" i="76" s="1"/>
  <c r="E12" i="76" s="1"/>
  <c r="D12" i="76"/>
  <c r="C12" i="76" s="1"/>
  <c r="O20" i="76" l="1"/>
  <c r="P21" i="76" s="1"/>
  <c r="C21" i="76" s="1"/>
  <c r="G13" i="76"/>
  <c r="L13" i="76"/>
  <c r="J13" i="76"/>
  <c r="I13" i="76" s="1"/>
  <c r="C13" i="76"/>
  <c r="O12" i="76"/>
  <c r="F13" i="76"/>
  <c r="K13" i="76"/>
  <c r="E13" i="76"/>
  <c r="N13" i="76"/>
  <c r="D13" i="76"/>
  <c r="H13" i="76"/>
  <c r="M13" i="76"/>
  <c r="M21" i="76" l="1"/>
  <c r="H21" i="76"/>
  <c r="N21" i="76"/>
  <c r="J21" i="76"/>
  <c r="G21" i="76"/>
  <c r="L21" i="76"/>
  <c r="K21" i="76" s="1"/>
  <c r="E21" i="76"/>
  <c r="D21" i="76"/>
  <c r="I21" i="76"/>
  <c r="F21" i="76"/>
  <c r="N10" i="76"/>
  <c r="M10" i="76"/>
  <c r="L10" i="76"/>
  <c r="K10" i="76"/>
  <c r="J10" i="76"/>
  <c r="I10" i="76"/>
  <c r="H10" i="76"/>
  <c r="G10" i="76"/>
  <c r="F10" i="76"/>
  <c r="E10" i="76"/>
  <c r="D10" i="76"/>
  <c r="C10" i="76"/>
  <c r="O9" i="76"/>
  <c r="BB37" i="33"/>
  <c r="BA37" i="33"/>
  <c r="AZ37" i="33"/>
  <c r="AY37" i="33"/>
  <c r="AX37" i="33"/>
  <c r="AW37" i="33"/>
  <c r="AV37" i="33"/>
  <c r="AU37" i="33"/>
  <c r="AT37" i="33"/>
  <c r="AS37" i="33"/>
  <c r="AR37" i="33"/>
  <c r="AQ37" i="33"/>
  <c r="AP37" i="33"/>
  <c r="AO37" i="33"/>
  <c r="AN37" i="33"/>
  <c r="AM37" i="33"/>
  <c r="AL37" i="33"/>
  <c r="AK37" i="33"/>
  <c r="AJ37" i="33"/>
  <c r="AI37" i="33"/>
  <c r="AH37" i="33"/>
  <c r="AG37" i="33"/>
  <c r="AF37" i="33"/>
  <c r="AE37" i="33"/>
  <c r="AD37" i="33"/>
  <c r="AC37" i="33"/>
  <c r="AB37" i="33"/>
  <c r="AA37" i="33"/>
  <c r="Z37" i="33"/>
  <c r="Y37" i="33"/>
  <c r="X37" i="33"/>
  <c r="W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J37" i="33"/>
  <c r="I37" i="33"/>
  <c r="H37" i="33"/>
  <c r="G37" i="33"/>
  <c r="F37" i="33"/>
  <c r="E37" i="33"/>
  <c r="D37" i="33"/>
  <c r="BB25" i="33"/>
  <c r="BB31" i="33" s="1"/>
  <c r="BA25" i="33"/>
  <c r="AZ25" i="33"/>
  <c r="AZ31" i="33" s="1"/>
  <c r="AY25" i="33"/>
  <c r="AY31" i="33" s="1"/>
  <c r="AX25" i="33"/>
  <c r="AX31" i="33" s="1"/>
  <c r="AW25" i="33"/>
  <c r="AV25" i="33"/>
  <c r="AV31" i="33" s="1"/>
  <c r="AU25" i="33"/>
  <c r="AT25" i="33"/>
  <c r="AS25" i="33"/>
  <c r="AR25" i="33"/>
  <c r="AQ25" i="33"/>
  <c r="AP25" i="33"/>
  <c r="AO25" i="33"/>
  <c r="AN25" i="33"/>
  <c r="AM25" i="33"/>
  <c r="AL25" i="33"/>
  <c r="AK25" i="33"/>
  <c r="AJ25" i="33"/>
  <c r="AI25" i="33"/>
  <c r="AH25" i="33"/>
  <c r="AG25" i="33"/>
  <c r="AF25" i="33"/>
  <c r="AF31" i="33" s="1"/>
  <c r="AE25" i="33"/>
  <c r="AE31" i="33" s="1"/>
  <c r="AD25" i="33"/>
  <c r="AC25" i="33"/>
  <c r="AB25" i="33"/>
  <c r="AA25" i="33"/>
  <c r="Z25" i="33"/>
  <c r="Y25" i="33"/>
  <c r="X25" i="33"/>
  <c r="X31" i="33" s="1"/>
  <c r="W25" i="33"/>
  <c r="W31" i="33" s="1"/>
  <c r="V25" i="33"/>
  <c r="U25" i="33"/>
  <c r="U31" i="33" s="1"/>
  <c r="T25" i="33"/>
  <c r="S25" i="33"/>
  <c r="R25" i="33"/>
  <c r="R31" i="33" s="1"/>
  <c r="Q25" i="33"/>
  <c r="Q31" i="33" s="1"/>
  <c r="P25" i="33"/>
  <c r="O25" i="33"/>
  <c r="N25" i="33"/>
  <c r="M25" i="33"/>
  <c r="L25" i="33"/>
  <c r="K25" i="33"/>
  <c r="J25" i="33"/>
  <c r="I25" i="33"/>
  <c r="H25" i="33"/>
  <c r="G25" i="33"/>
  <c r="F25" i="33"/>
  <c r="E25" i="33"/>
  <c r="D25" i="33"/>
  <c r="C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5" i="33"/>
  <c r="G28" i="10"/>
  <c r="D28" i="10"/>
  <c r="C28" i="10"/>
  <c r="B28" i="10"/>
  <c r="H27" i="10"/>
  <c r="E27" i="10"/>
  <c r="F27" i="10" s="1"/>
  <c r="H26" i="10"/>
  <c r="E26" i="10"/>
  <c r="H25" i="10"/>
  <c r="E25" i="10"/>
  <c r="H24" i="10"/>
  <c r="E24" i="10"/>
  <c r="H23" i="10"/>
  <c r="E23" i="10"/>
  <c r="H22" i="10"/>
  <c r="E22" i="10"/>
  <c r="H21" i="10"/>
  <c r="E21" i="10"/>
  <c r="H20" i="10"/>
  <c r="E20" i="10"/>
  <c r="H19" i="10"/>
  <c r="I19" i="10" s="1"/>
  <c r="E19" i="10"/>
  <c r="F19" i="10" s="1"/>
  <c r="H18" i="10"/>
  <c r="E18" i="10"/>
  <c r="H17" i="10"/>
  <c r="I17" i="10" s="1"/>
  <c r="E17" i="10"/>
  <c r="F17" i="10" s="1"/>
  <c r="N16" i="10"/>
  <c r="P16" i="10" s="1"/>
  <c r="H16" i="10"/>
  <c r="I16" i="10" s="1"/>
  <c r="E16" i="10"/>
  <c r="F16" i="10" s="1"/>
  <c r="P15" i="10"/>
  <c r="H15" i="10"/>
  <c r="E15" i="10"/>
  <c r="F15" i="10" s="1"/>
  <c r="P14" i="10"/>
  <c r="H14" i="10"/>
  <c r="E14" i="10"/>
  <c r="H13" i="10"/>
  <c r="E13" i="10"/>
  <c r="H12" i="10"/>
  <c r="E12" i="10"/>
  <c r="H11" i="10"/>
  <c r="E11" i="10"/>
  <c r="N10" i="10"/>
  <c r="H10" i="10"/>
  <c r="E10" i="10"/>
  <c r="R9" i="10"/>
  <c r="P9" i="10"/>
  <c r="H9" i="10"/>
  <c r="E9" i="10"/>
  <c r="R8" i="10"/>
  <c r="P8" i="10"/>
  <c r="H8" i="10"/>
  <c r="E8" i="10"/>
  <c r="R7" i="10"/>
  <c r="P7" i="10"/>
  <c r="H7" i="10"/>
  <c r="E7" i="10"/>
  <c r="R6" i="10"/>
  <c r="P6" i="10"/>
  <c r="H6" i="10"/>
  <c r="I6" i="10" s="1"/>
  <c r="E6" i="10"/>
  <c r="F6" i="10" s="1"/>
  <c r="R5" i="10"/>
  <c r="P5" i="10"/>
  <c r="R4" i="10"/>
  <c r="P4" i="10"/>
  <c r="U27" i="7"/>
  <c r="S27" i="7"/>
  <c r="M27" i="7"/>
  <c r="L27" i="7"/>
  <c r="K27" i="7"/>
  <c r="J27" i="7"/>
  <c r="I27" i="7"/>
  <c r="H27" i="7"/>
  <c r="G27" i="7"/>
  <c r="F27" i="7"/>
  <c r="E27" i="7"/>
  <c r="D27" i="7"/>
  <c r="C27" i="7"/>
  <c r="B27" i="7"/>
  <c r="N26" i="7"/>
  <c r="N25" i="7"/>
  <c r="T25" i="7" s="1"/>
  <c r="N24" i="7"/>
  <c r="T24" i="7" s="1"/>
  <c r="W24" i="7" s="1"/>
  <c r="N23" i="7"/>
  <c r="T23" i="7" s="1"/>
  <c r="N22" i="7"/>
  <c r="N21" i="7"/>
  <c r="N20" i="7"/>
  <c r="N19" i="7"/>
  <c r="T19" i="7" s="1"/>
  <c r="N18" i="7"/>
  <c r="N17" i="7"/>
  <c r="N16" i="7"/>
  <c r="T16" i="7" s="1"/>
  <c r="W16" i="7" s="1"/>
  <c r="N15" i="7"/>
  <c r="T15" i="7" s="1"/>
  <c r="W15" i="7" s="1"/>
  <c r="N14" i="7"/>
  <c r="N13" i="7"/>
  <c r="T13" i="7" s="1"/>
  <c r="W13" i="7" s="1"/>
  <c r="N12" i="7"/>
  <c r="N11" i="7"/>
  <c r="T11" i="7" s="1"/>
  <c r="W11" i="7" s="1"/>
  <c r="N10" i="7"/>
  <c r="N9" i="7"/>
  <c r="N8" i="7"/>
  <c r="T8" i="7" s="1"/>
  <c r="W8" i="7" s="1"/>
  <c r="N7" i="7"/>
  <c r="T7" i="7" s="1"/>
  <c r="N6" i="7"/>
  <c r="N5" i="7"/>
  <c r="M14" i="73"/>
  <c r="L14" i="73"/>
  <c r="K14" i="73"/>
  <c r="J14" i="73"/>
  <c r="I14" i="73"/>
  <c r="H14" i="73"/>
  <c r="G14" i="73"/>
  <c r="F14" i="73"/>
  <c r="E14" i="73"/>
  <c r="D14" i="73"/>
  <c r="C14" i="73"/>
  <c r="B14" i="73"/>
  <c r="O21" i="76" l="1"/>
  <c r="N27" i="7"/>
  <c r="O10" i="76"/>
  <c r="P11" i="76" s="1"/>
  <c r="G11" i="76" s="1"/>
  <c r="BA31" i="33"/>
  <c r="AW31" i="33"/>
  <c r="AU31" i="33"/>
  <c r="AT31" i="33"/>
  <c r="AS31" i="33"/>
  <c r="AR31" i="33" s="1"/>
  <c r="AQ31" i="33"/>
  <c r="AP31" i="33" s="1"/>
  <c r="AO31" i="33" s="1"/>
  <c r="AN31" i="33"/>
  <c r="AM31" i="33"/>
  <c r="B37" i="33"/>
  <c r="AL31" i="33"/>
  <c r="AK31" i="33"/>
  <c r="AJ31" i="33"/>
  <c r="AI31" i="33"/>
  <c r="AH31" i="33"/>
  <c r="AG31" i="33"/>
  <c r="AD31" i="33"/>
  <c r="AC31" i="33"/>
  <c r="V7" i="7"/>
  <c r="O7" i="7" s="1"/>
  <c r="W7" i="7"/>
  <c r="V23" i="7"/>
  <c r="O23" i="7" s="1"/>
  <c r="W23" i="7"/>
  <c r="AB31" i="33"/>
  <c r="AA31" i="33"/>
  <c r="Z31" i="33" s="1"/>
  <c r="Y31" i="33"/>
  <c r="V31" i="33"/>
  <c r="T31" i="33"/>
  <c r="F24" i="10"/>
  <c r="S31" i="33"/>
  <c r="F11" i="10"/>
  <c r="F13" i="10"/>
  <c r="F21" i="10"/>
  <c r="F23" i="10"/>
  <c r="F25" i="10"/>
  <c r="P31" i="33"/>
  <c r="E28" i="10"/>
  <c r="F28" i="10" s="1"/>
  <c r="F12" i="10"/>
  <c r="O31" i="33"/>
  <c r="N31" i="33" s="1"/>
  <c r="F14" i="10"/>
  <c r="F20" i="10"/>
  <c r="F22" i="10"/>
  <c r="F26" i="10"/>
  <c r="F7" i="10"/>
  <c r="F8" i="10"/>
  <c r="F9" i="10"/>
  <c r="F10" i="10"/>
  <c r="F18" i="10"/>
  <c r="B25" i="33"/>
  <c r="M31" i="33"/>
  <c r="R10" i="10"/>
  <c r="P10" i="10" s="1"/>
  <c r="I24" i="10"/>
  <c r="H28" i="10"/>
  <c r="I28" i="10" s="1"/>
  <c r="I27" i="10"/>
  <c r="I8" i="10"/>
  <c r="I9" i="10"/>
  <c r="I10" i="10"/>
  <c r="I15" i="10"/>
  <c r="V8" i="7"/>
  <c r="O8" i="7" s="1"/>
  <c r="V19" i="7"/>
  <c r="O19" i="7" s="1"/>
  <c r="V24" i="7"/>
  <c r="O24" i="7" s="1"/>
  <c r="L31" i="33"/>
  <c r="K31" i="33" s="1"/>
  <c r="J31" i="33" s="1"/>
  <c r="I31" i="33" s="1"/>
  <c r="H31" i="33" s="1"/>
  <c r="G31" i="33" s="1"/>
  <c r="F31" i="33" s="1"/>
  <c r="E31" i="33" s="1"/>
  <c r="D31" i="33" s="1"/>
  <c r="C31" i="33" s="1"/>
  <c r="I20" i="10"/>
  <c r="I22" i="10"/>
  <c r="I26" i="10"/>
  <c r="I7" i="10"/>
  <c r="I12" i="10"/>
  <c r="I14" i="10"/>
  <c r="I11" i="10"/>
  <c r="I13" i="10"/>
  <c r="I18" i="10"/>
  <c r="I21" i="10"/>
  <c r="I23" i="10"/>
  <c r="I25" i="10"/>
  <c r="V15" i="7"/>
  <c r="O15" i="7" s="1"/>
  <c r="V11" i="7"/>
  <c r="O11" i="7" s="1"/>
  <c r="V13" i="7"/>
  <c r="O13" i="7" s="1"/>
  <c r="V16" i="7"/>
  <c r="O16" i="7" s="1"/>
  <c r="T20" i="7"/>
  <c r="W20" i="7" s="1"/>
  <c r="V25" i="7"/>
  <c r="O25" i="7" s="1"/>
  <c r="N13" i="73"/>
  <c r="N12" i="73"/>
  <c r="D11" i="76" l="1"/>
  <c r="K11" i="76"/>
  <c r="N11" i="76"/>
  <c r="I11" i="76"/>
  <c r="H11" i="76" s="1"/>
  <c r="F11" i="76"/>
  <c r="C11" i="76"/>
  <c r="L11" i="76"/>
  <c r="E11" i="76"/>
  <c r="M11" i="76"/>
  <c r="J11" i="76"/>
  <c r="B31" i="33"/>
  <c r="V20" i="7"/>
  <c r="O20" i="7" s="1"/>
  <c r="M10" i="73"/>
  <c r="L10" i="73"/>
  <c r="K10" i="73"/>
  <c r="J10" i="73"/>
  <c r="I10" i="73"/>
  <c r="H10" i="73"/>
  <c r="G10" i="73"/>
  <c r="F10" i="73"/>
  <c r="E10" i="73"/>
  <c r="D10" i="73"/>
  <c r="C10" i="73"/>
  <c r="B10" i="73"/>
  <c r="O11" i="76" l="1"/>
  <c r="M9" i="73"/>
  <c r="L9" i="73"/>
  <c r="K9" i="73"/>
  <c r="J9" i="73"/>
  <c r="I9" i="73"/>
  <c r="H9" i="73"/>
  <c r="G9" i="73"/>
  <c r="F9" i="73"/>
  <c r="E9" i="73"/>
  <c r="D9" i="73"/>
  <c r="C9" i="73"/>
  <c r="N8" i="73"/>
  <c r="N7" i="73"/>
  <c r="N6" i="73"/>
  <c r="N5" i="73"/>
  <c r="N4" i="73"/>
  <c r="T6" i="7"/>
  <c r="T9" i="7"/>
  <c r="T10" i="7"/>
  <c r="T12" i="7"/>
  <c r="W12" i="7" s="1"/>
  <c r="T14" i="7"/>
  <c r="T17" i="7"/>
  <c r="T18" i="7"/>
  <c r="T21" i="7"/>
  <c r="T22" i="7"/>
  <c r="T26" i="7"/>
  <c r="N9" i="73" l="1"/>
  <c r="P13" i="73" s="1"/>
  <c r="V18" i="7"/>
  <c r="O18" i="7" s="1"/>
  <c r="W18" i="7"/>
  <c r="V21" i="7"/>
  <c r="O21" i="7" s="1"/>
  <c r="W21" i="7"/>
  <c r="V22" i="7"/>
  <c r="O22" i="7" s="1"/>
  <c r="W22" i="7"/>
  <c r="V14" i="7"/>
  <c r="O14" i="7" s="1"/>
  <c r="W14" i="7"/>
  <c r="T5" i="7"/>
  <c r="W6" i="7"/>
  <c r="V26" i="7"/>
  <c r="O26" i="7" s="1"/>
  <c r="W26" i="7"/>
  <c r="V17" i="7"/>
  <c r="O17" i="7" s="1"/>
  <c r="W17" i="7"/>
  <c r="V9" i="7"/>
  <c r="O9" i="7" s="1"/>
  <c r="W9" i="7"/>
  <c r="V10" i="7"/>
  <c r="O10" i="7" s="1"/>
  <c r="W10" i="7"/>
  <c r="V6" i="7"/>
  <c r="O6" i="7" s="1"/>
  <c r="T27" i="7"/>
  <c r="V12" i="7"/>
  <c r="O12" i="7" s="1"/>
  <c r="V5" i="7" l="1"/>
  <c r="O5" i="7" s="1"/>
  <c r="W5" i="7"/>
  <c r="V27" i="7"/>
  <c r="O27" i="7" s="1"/>
  <c r="W27" i="7"/>
  <c r="P11" i="73"/>
  <c r="D11" i="73" s="1"/>
  <c r="E11" i="73"/>
  <c r="I11" i="73"/>
  <c r="J11" i="73"/>
  <c r="M11" i="73"/>
  <c r="N10" i="73"/>
  <c r="L11" i="73" l="1"/>
  <c r="G11" i="73"/>
  <c r="Q11" i="73"/>
  <c r="K11" i="73"/>
  <c r="F11" i="73"/>
  <c r="B11" i="73"/>
  <c r="C11" i="73"/>
  <c r="H11" i="73"/>
  <c r="O30" i="76"/>
  <c r="P31" i="76" s="1"/>
  <c r="N11" i="73" l="1"/>
  <c r="D31" i="76"/>
  <c r="C31" i="76"/>
  <c r="L31" i="76"/>
  <c r="G31" i="76"/>
  <c r="K31" i="76"/>
  <c r="J31" i="76"/>
  <c r="F31" i="76"/>
  <c r="M31" i="76"/>
  <c r="H31" i="76"/>
  <c r="E31" i="76"/>
  <c r="N31" i="76"/>
  <c r="I31" i="76"/>
  <c r="O70" i="76"/>
  <c r="P71" i="76" s="1"/>
  <c r="O31" i="76" l="1"/>
  <c r="H71" i="76"/>
  <c r="M71" i="76"/>
  <c r="I71" i="76"/>
  <c r="D71" i="76"/>
  <c r="K71" i="76"/>
  <c r="C71" i="76"/>
  <c r="J71" i="76"/>
  <c r="N71" i="76"/>
  <c r="F71" i="76"/>
  <c r="E71" i="76"/>
  <c r="G71" i="76"/>
  <c r="L71" i="76"/>
  <c r="O71" i="76" l="1"/>
  <c r="O90" i="76"/>
  <c r="P91" i="76" s="1"/>
  <c r="K91" i="76" l="1"/>
  <c r="M91" i="76"/>
  <c r="N91" i="76"/>
  <c r="E91" i="76"/>
  <c r="H91" i="76"/>
  <c r="C91" i="76"/>
  <c r="G91" i="76"/>
  <c r="F91" i="76"/>
  <c r="J91" i="76"/>
  <c r="L91" i="76"/>
  <c r="D91" i="76"/>
  <c r="I91" i="76"/>
  <c r="O91" i="76" l="1"/>
  <c r="O130" i="76"/>
  <c r="P131" i="76" s="1"/>
  <c r="L131" i="76" l="1"/>
  <c r="I131" i="76"/>
  <c r="D131" i="76"/>
  <c r="G131" i="76"/>
  <c r="M131" i="76"/>
  <c r="E131" i="76"/>
  <c r="F131" i="76"/>
  <c r="J131" i="76"/>
  <c r="C131" i="76"/>
  <c r="K131" i="76"/>
  <c r="H131" i="76"/>
  <c r="N131" i="76"/>
  <c r="O190" i="76"/>
  <c r="P191" i="76" s="1"/>
  <c r="O131" i="76" l="1"/>
  <c r="K191" i="76"/>
  <c r="I191" i="76"/>
  <c r="L191" i="76"/>
  <c r="N191" i="76"/>
  <c r="J191" i="76"/>
  <c r="H191" i="76"/>
  <c r="E191" i="76"/>
  <c r="D191" i="76"/>
  <c r="C191" i="76"/>
  <c r="G191" i="76"/>
  <c r="M191" i="76"/>
  <c r="F191" i="76"/>
  <c r="O220" i="76"/>
  <c r="P221" i="76" s="1"/>
  <c r="O191" i="76" l="1"/>
  <c r="C221" i="76"/>
  <c r="G221" i="76"/>
  <c r="K221" i="76"/>
  <c r="M221" i="76"/>
  <c r="H221" i="76"/>
  <c r="F221" i="76"/>
  <c r="L221" i="76"/>
  <c r="I221" i="76"/>
  <c r="J221" i="76"/>
  <c r="N221" i="76"/>
  <c r="E221" i="76"/>
  <c r="D221" i="76"/>
  <c r="O221" i="76" l="1"/>
</calcChain>
</file>

<file path=xl/sharedStrings.xml><?xml version="1.0" encoding="utf-8"?>
<sst xmlns="http://schemas.openxmlformats.org/spreadsheetml/2006/main" count="2932" uniqueCount="674">
  <si>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</si>
  <si>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</si>
  <si>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</si>
  <si>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</si>
  <si>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</si>
  <si>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</si>
  <si>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</si>
  <si>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</si>
  <si>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</si>
  <si>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</si>
  <si>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</si>
  <si>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</si>
  <si>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</si>
  <si>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</si>
  <si>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</si>
  <si>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</si>
  <si>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</si>
  <si>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</si>
  <si>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</si>
  <si>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</si>
  <si>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</si>
  <si>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</si>
  <si>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</si>
  <si>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</si>
  <si>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</si>
  <si>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</si>
  <si>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</si>
  <si>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</si>
  <si>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</si>
  <si>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</si>
  <si>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</si>
  <si>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</si>
  <si>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</si>
  <si>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</si>
  <si>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</si>
  <si>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</si>
  <si>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</si>
  <si>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</si>
  <si>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</si>
  <si>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</si>
  <si>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</si>
  <si>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</si>
  <si>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</si>
  <si>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</si>
  <si>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</si>
  <si>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</si>
  <si>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</si>
  <si>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</si>
  <si>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</si>
  <si>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</si>
  <si>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</si>
  <si>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</si>
  <si>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</si>
  <si>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</si>
  <si>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</si>
  <si>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</si>
  <si>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</si>
  <si>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</si>
  <si>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</si>
  <si>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</si>
  <si>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</si>
  <si>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</si>
  <si>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</si>
  <si>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</si>
  <si>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</si>
  <si>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</si>
  <si>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</si>
  <si>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</si>
  <si>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</si>
  <si>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</si>
  <si>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</si>
  <si>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</si>
  <si>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</si>
  <si>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</si>
  <si>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</si>
  <si>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</si>
  <si>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</si>
  <si>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</si>
  <si>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</si>
  <si>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</si>
  <si>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</si>
  <si>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</si>
  <si>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</si>
  <si>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</si>
  <si>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</si>
  <si>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</si>
  <si>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</si>
  <si>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</si>
  <si>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</si>
  <si>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</si>
  <si>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</si>
  <si>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</si>
  <si>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</si>
  <si>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</si>
  <si>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</si>
  <si>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</si>
  <si>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</si>
  <si>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</si>
  <si>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</si>
  <si>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</si>
  <si>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</si>
  <si>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</si>
  <si>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</si>
  <si>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</si>
  <si>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</si>
  <si>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</si>
  <si>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</si>
  <si>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</si>
  <si>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</si>
  <si>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</si>
  <si>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</si>
  <si>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</si>
  <si>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</si>
  <si>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</si>
  <si>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</si>
  <si>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</si>
  <si>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</si>
  <si>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</si>
  <si>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</si>
  <si>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</si>
  <si>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</si>
  <si>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</si>
  <si>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</si>
  <si>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</si>
  <si>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</si>
  <si>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</si>
  <si>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</si>
  <si>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</si>
  <si>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</si>
  <si>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</si>
  <si>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</si>
  <si>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</si>
  <si>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</si>
  <si>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</si>
  <si>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</si>
  <si>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</si>
  <si>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</si>
  <si>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</si>
  <si>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</si>
  <si>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</si>
  <si>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</si>
  <si>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</si>
  <si>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</si>
  <si>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</si>
  <si>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</si>
  <si>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</si>
  <si>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</si>
  <si>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</si>
  <si>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</si>
  <si>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</si>
  <si>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</si>
  <si>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</si>
  <si>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</si>
  <si>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</si>
  <si>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</si>
  <si>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</si>
  <si>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</si>
  <si>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</si>
  <si>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</si>
  <si>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</si>
  <si>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</si>
  <si>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</si>
  <si>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</si>
  <si>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</si>
  <si>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</si>
  <si>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</si>
  <si>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</si>
  <si>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</si>
  <si>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</si>
  <si>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</si>
  <si>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</si>
  <si>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</si>
  <si>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</si>
  <si>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</si>
  <si>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</si>
  <si>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</si>
  <si>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</si>
  <si>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</si>
  <si>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</si>
  <si>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</si>
  <si>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</si>
  <si>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</si>
  <si>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</si>
  <si>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</si>
  <si>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</si>
  <si>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</si>
  <si>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</si>
  <si>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</si>
  <si>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</si>
  <si>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</si>
  <si>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</si>
  <si>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</si>
  <si>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</si>
  <si>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</si>
  <si>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</si>
  <si>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</si>
  <si>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</si>
  <si>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</si>
  <si>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</si>
  <si>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</si>
  <si>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</si>
  <si>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</si>
  <si>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</si>
  <si>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</si>
  <si>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</si>
  <si>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</si>
  <si>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</si>
  <si>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</si>
  <si>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</si>
  <si>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</si>
  <si>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</si>
  <si>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</si>
  <si>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</si>
  <si>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</si>
  <si>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</si>
  <si>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</si>
  <si>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</si>
  <si>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</si>
  <si>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</si>
  <si>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</si>
  <si>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</si>
  <si>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</si>
  <si>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</si>
  <si>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</si>
  <si>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</si>
  <si>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</si>
  <si>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</si>
  <si>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</si>
  <si>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</si>
  <si>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</si>
  <si>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</si>
  <si>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</si>
  <si>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</si>
  <si>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</si>
  <si>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</si>
  <si>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</si>
  <si>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</si>
  <si>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</si>
  <si>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</si>
  <si>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</si>
  <si>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</si>
  <si>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</si>
  <si>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</si>
  <si>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</si>
  <si>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</si>
  <si>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</si>
  <si>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</si>
  <si>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</si>
  <si>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</si>
  <si>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</si>
  <si>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</si>
  <si>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</si>
  <si>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</si>
  <si>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</si>
  <si>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</si>
  <si>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</si>
  <si>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</si>
  <si>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</si>
  <si>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</si>
  <si>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</si>
  <si>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</si>
  <si>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</si>
  <si>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</si>
  <si>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</si>
  <si>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</si>
  <si>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</si>
  <si>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</si>
  <si>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</si>
  <si>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</si>
  <si>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</si>
  <si>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</si>
  <si>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</si>
  <si>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</si>
  <si>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</si>
  <si>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</si>
  <si>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</si>
  <si>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</si>
  <si>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</si>
  <si>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</si>
  <si>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</si>
  <si>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</si>
  <si>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</si>
  <si>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</si>
  <si>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</si>
  <si>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</si>
  <si>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</si>
  <si>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</si>
  <si>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</si>
  <si>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</si>
  <si>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</si>
  <si>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</si>
  <si>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</si>
  <si>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</si>
  <si>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</si>
  <si>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</si>
  <si>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</si>
  <si>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</si>
  <si>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</si>
  <si>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</si>
  <si>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</si>
  <si>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</si>
  <si>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</si>
  <si>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</si>
  <si>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</si>
  <si>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</si>
  <si>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</si>
  <si>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</si>
  <si>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</si>
  <si>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</si>
  <si>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</si>
  <si>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</si>
  <si>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</si>
  <si>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</si>
  <si>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</si>
  <si>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</si>
  <si>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</si>
  <si>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</si>
  <si>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</si>
  <si>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</si>
  <si>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</si>
  <si>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</si>
  <si>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</si>
  <si>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</si>
  <si>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</si>
  <si>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</si>
  <si>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</si>
  <si>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</si>
  <si>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</si>
  <si>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</si>
  <si>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</si>
  <si>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เมืองร้อยเอ็ด</t>
  </si>
  <si>
    <t>ในเขตเทศบาล</t>
  </si>
  <si>
    <t>2566</t>
  </si>
  <si>
    <t>เป้าหมายปี 66  (ราย)</t>
  </si>
  <si>
    <t>OPD</t>
  </si>
  <si>
    <t>ปี 2566</t>
  </si>
  <si>
    <t>เกษตร</t>
  </si>
  <si>
    <t>หนองส้าว</t>
  </si>
  <si>
    <t>ดอนชาด</t>
  </si>
  <si>
    <t>ดงยาง</t>
  </si>
  <si>
    <t>เหล่าสมบูรณ์</t>
  </si>
  <si>
    <t>คุ้มใต้</t>
  </si>
  <si>
    <t>เกษตร(คุ้มใต้)</t>
  </si>
  <si>
    <t>โพนทอน</t>
  </si>
  <si>
    <t>ผือฮี</t>
  </si>
  <si>
    <t>หนองเพียงขันธ์</t>
  </si>
  <si>
    <t>คำโพนสูง</t>
  </si>
  <si>
    <t>หัวโทนเหนือ</t>
  </si>
  <si>
    <t>อ้น</t>
  </si>
  <si>
    <t>Grand Total</t>
  </si>
  <si>
    <t>ดอนโมง</t>
  </si>
  <si>
    <t>เกษตร(คุ้มป่าบาก)</t>
  </si>
  <si>
    <t>โพธิ์ไทรทอง</t>
  </si>
  <si>
    <t>อาชีพ</t>
  </si>
  <si>
    <t>นักเรียน</t>
  </si>
  <si>
    <t>รับจ้าง,กรรมกร</t>
  </si>
  <si>
    <t>ค้าขาย</t>
  </si>
  <si>
    <t>อื่นๆ</t>
  </si>
  <si>
    <t>ข้าราชการ</t>
  </si>
  <si>
    <t>ทหาร,ตำรวจ</t>
  </si>
  <si>
    <t>อัตราป่วย รายอำเภอ</t>
  </si>
  <si>
    <t xml:space="preserve"> </t>
  </si>
  <si>
    <t>เปรียบเทียบรายสัปดาห์</t>
  </si>
  <si>
    <t>เปรียบเทียบ มัธยฐาน รายสัปดาห์</t>
  </si>
  <si>
    <t>มัธยฐาน 5 ปี</t>
  </si>
  <si>
    <t>ประเภทผู้ป่วย</t>
  </si>
  <si>
    <t>IPD</t>
  </si>
  <si>
    <t>ประเภท</t>
  </si>
  <si>
    <t>ร้อยเละ</t>
  </si>
  <si>
    <t>w53</t>
  </si>
  <si>
    <t>ปชก</t>
  </si>
  <si>
    <t>ในปกครอง</t>
  </si>
  <si>
    <t>โนนจาน</t>
  </si>
  <si>
    <t>หนองหญ้าม้า</t>
  </si>
  <si>
    <t>คุ้มกลางเมืองใหม่</t>
  </si>
  <si>
    <t>วังยาว</t>
  </si>
  <si>
    <t xml:space="preserve">      เป้าหมาย  จำนวนผู้ป่วยไข้เลือดออก   (Target  line)    จ.ร้อยเอ็ด  จำแนกรายเดือน   ปี  2567</t>
  </si>
  <si>
    <t>มัธยฐาน 62-66</t>
  </si>
  <si>
    <t>ค่าพยากรณ์ปี  2567</t>
  </si>
  <si>
    <t xml:space="preserve">                       สถานการณ์โรคไข้เลือดออก  จังหวัดร้อยเอ็ด  รายเดือน  ปี  2567</t>
  </si>
  <si>
    <t xml:space="preserve">    สถานการณ์ไข้เลือดออก  รายอำเภอ  จังหวัดร้อยเอ็ด  ปี  2567</t>
  </si>
  <si>
    <t>จำนวนผู้ป่วยไข้เลือดอออก  รายสัปดาห์ปี    2562-2567</t>
  </si>
  <si>
    <t>2567</t>
  </si>
  <si>
    <t>มัธยฐาน (62-66)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</si>
  <si>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2567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</si>
  <si>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2567</t>
  </si>
  <si>
    <t>มัธยฐานปี 62-66</t>
  </si>
  <si>
    <t>2567  CUM.</t>
  </si>
  <si>
    <t>สุขเกษม</t>
  </si>
  <si>
    <t>ทุ่งทรายทอง</t>
  </si>
  <si>
    <t>ทรายมูล</t>
  </si>
  <si>
    <t>ปลาโด</t>
  </si>
  <si>
    <t>ราษฎรสามัคคี</t>
  </si>
  <si>
    <t>คุ้มวัดเหนือ</t>
  </si>
  <si>
    <t>หนองทุ่งมน</t>
  </si>
  <si>
    <t>ใหม่เจริญ</t>
  </si>
  <si>
    <t>ทุ่งประเสริฐ</t>
  </si>
  <si>
    <t>ดงสวนผึ้ง</t>
  </si>
  <si>
    <t xml:space="preserve">                        จำนวนผู้ป่วย / อัตราป่วย ไข้เลือดออก  จำแนกตามกลุ่มอายุ  ปี 2567</t>
  </si>
  <si>
    <t>ยางด่อ</t>
  </si>
  <si>
    <t>โปง</t>
  </si>
  <si>
    <t>หนองคูณ</t>
  </si>
  <si>
    <t>หนองผง</t>
  </si>
  <si>
    <t>ยางเครือ</t>
  </si>
  <si>
    <t>ท่างาม</t>
  </si>
  <si>
    <t>โนนสวรรค์พัฒนา</t>
  </si>
  <si>
    <t>คุ้มซ่ง</t>
  </si>
  <si>
    <t>ใหม่สถานี</t>
  </si>
  <si>
    <t>คำอุดม</t>
  </si>
  <si>
    <t>หนองม้า</t>
  </si>
  <si>
    <t>ป่ายาง</t>
  </si>
  <si>
    <t>กลางเมืองใหม่</t>
  </si>
  <si>
    <t>คุ้มวัดสว่าง</t>
  </si>
  <si>
    <t>ดอนพิมาน</t>
  </si>
  <si>
    <t>หนองข่า</t>
  </si>
  <si>
    <t>ตากแดด</t>
  </si>
  <si>
    <t>หนองพังคี</t>
  </si>
  <si>
    <t>นาน้อย</t>
  </si>
  <si>
    <t>ยางเลิง</t>
  </si>
  <si>
    <t>หนองแข้พัฒนา</t>
  </si>
  <si>
    <t>ศาลางาม</t>
  </si>
  <si>
    <t>คุ้มเหนือ</t>
  </si>
  <si>
    <t>โนนโพธิ์</t>
  </si>
  <si>
    <t>หนองแข้ดง</t>
  </si>
  <si>
    <t>คำม่วงหวาน</t>
  </si>
  <si>
    <t>จานใต้</t>
  </si>
  <si>
    <t>หนองมะเหียะ</t>
  </si>
  <si>
    <t>สองพี่น้อง</t>
  </si>
  <si>
    <t>โนนสามัคคี</t>
  </si>
  <si>
    <t>หนองเทิ่ง</t>
  </si>
  <si>
    <t>หนองแวงควงเหนือ</t>
  </si>
  <si>
    <t>ดอนยาง</t>
  </si>
  <si>
    <t>หนองสระ</t>
  </si>
  <si>
    <t>2567  Cum.</t>
  </si>
  <si>
    <t>เทพประสิทธิ์</t>
  </si>
  <si>
    <t>โพนพอุง</t>
  </si>
  <si>
    <t>ดอนสังข์</t>
  </si>
  <si>
    <t>หนองบัวหลวงพัฒนา</t>
  </si>
  <si>
    <t>ดงดิบ</t>
  </si>
  <si>
    <t>ดอนแคน</t>
  </si>
  <si>
    <t>ตาแหลว</t>
  </si>
  <si>
    <t>นาแพง</t>
  </si>
  <si>
    <t>น้ำเกลี้ยง</t>
  </si>
  <si>
    <t>วนาทิพย์</t>
  </si>
  <si>
    <t>กกบก</t>
  </si>
  <si>
    <t>หนองขุ่น</t>
  </si>
  <si>
    <t>โนนแก้ว</t>
  </si>
  <si>
    <t>หนองนาสร้าง</t>
  </si>
  <si>
    <t>คุ้มขี้เหล็กเหนือ</t>
  </si>
  <si>
    <t>ค้อ</t>
  </si>
  <si>
    <t>ดงทรายงาม</t>
  </si>
  <si>
    <t>บูรพา</t>
  </si>
  <si>
    <t>โนนเพชร</t>
  </si>
  <si>
    <t>โนนศิริ</t>
  </si>
  <si>
    <t>โพธิ์งาม</t>
  </si>
  <si>
    <t>งานบ้าน</t>
  </si>
  <si>
    <t>หนองแสง</t>
  </si>
  <si>
    <t>โนนสว่างสามัคคี</t>
  </si>
  <si>
    <t>กอก</t>
  </si>
  <si>
    <t>บัวทอง</t>
  </si>
  <si>
    <t>แก่นทราย</t>
  </si>
  <si>
    <t>คุยผง</t>
  </si>
  <si>
    <t>บึงบูรพา</t>
  </si>
  <si>
    <t>แมต</t>
  </si>
  <si>
    <t>เกล็ดลิ่น</t>
  </si>
  <si>
    <t>เปลือยน้อย</t>
  </si>
  <si>
    <t>กุดทรายดี</t>
  </si>
  <si>
    <t>หนองหมื่นถ่าน</t>
  </si>
  <si>
    <t>ทุ่งนาหลวง</t>
  </si>
  <si>
    <t>มะกอก</t>
  </si>
  <si>
    <t>ดงบัง</t>
  </si>
  <si>
    <t>โคกก่อง</t>
  </si>
  <si>
    <t>ใหม่พัฒนา</t>
  </si>
  <si>
    <t>หนาด</t>
  </si>
  <si>
    <t>กาหลง</t>
  </si>
  <si>
    <t>เล้าข้าว</t>
  </si>
  <si>
    <t>โนนขมิ้น</t>
  </si>
  <si>
    <t xml:space="preserve">                       จำนวนผู้ป่วยโรคไข้เลือดออก จำแนกรายเดือน จังหวัดร้อยเอ็ด ปี 2567  เปรียบเทียบปี 2566  , target  line   และค่ามัธยฐาน 5 ปี  </t>
  </si>
  <si>
    <t>ท่าสุพาน</t>
  </si>
  <si>
    <t>หนองหูลิง</t>
  </si>
  <si>
    <t>ดงสว่าง</t>
  </si>
  <si>
    <t>เหล่าลิง</t>
  </si>
  <si>
    <t>ดอนหอ</t>
  </si>
  <si>
    <t>สถานการณ์ไข้เลือดออก  รายอำเภอ  จังหวัดร้อยเอ็ด  ปี  2567</t>
  </si>
  <si>
    <t>ผู้ป่วยไข้เลือดออก รายหมู่บ้าน จำแนกตามสัปดาห์ที่พบผู้ป่วย  ปี 2567</t>
  </si>
  <si>
    <t>หนองหล่ม</t>
  </si>
  <si>
    <t>หนองงอม</t>
  </si>
  <si>
    <t>ยาง</t>
  </si>
  <si>
    <t>น้ำเที่ยง</t>
  </si>
  <si>
    <t>นากระตึบ</t>
  </si>
  <si>
    <t>ท่าทรัพย์เจริญ</t>
  </si>
  <si>
    <t>ดอนสุข</t>
  </si>
  <si>
    <t>สั้น</t>
  </si>
  <si>
    <t>wk 24</t>
  </si>
  <si>
    <t>ดอนเจริญ</t>
  </si>
  <si>
    <t>วังน้ำวน</t>
  </si>
  <si>
    <t>โนนหาดพัฒนา</t>
  </si>
  <si>
    <t>หัวโนนตาลน้อย</t>
  </si>
  <si>
    <t>เหล่าโพนงาม</t>
  </si>
  <si>
    <t>ดอนกลอย</t>
  </si>
  <si>
    <t>หนองฮูน้อย</t>
  </si>
  <si>
    <t>หมอตา</t>
  </si>
  <si>
    <t>ธาตุจอมศรี</t>
  </si>
  <si>
    <t>wk 25</t>
  </si>
  <si>
    <t>โคกสาย</t>
  </si>
  <si>
    <t>ดงขี้นาค</t>
  </si>
  <si>
    <t>โนนมาลี</t>
  </si>
  <si>
    <t>เหล่าฮก</t>
  </si>
  <si>
    <t>ป่าดวน</t>
  </si>
  <si>
    <t>โพนสว่าง</t>
  </si>
  <si>
    <t>วังทอง</t>
  </si>
  <si>
    <t>กู่</t>
  </si>
  <si>
    <t>ท่าโพธิ์</t>
  </si>
  <si>
    <t>หัวบ่อ</t>
  </si>
  <si>
    <t>โปโล</t>
  </si>
  <si>
    <t>ค่ายเสรี</t>
  </si>
  <si>
    <t>โนนสวาสดิ์</t>
  </si>
  <si>
    <t>โนนม่วง</t>
  </si>
  <si>
    <t>คำพระ</t>
  </si>
  <si>
    <t>wk 26</t>
  </si>
  <si>
    <t>ผลรวมทั้งหมด</t>
  </si>
  <si>
    <t>เกษตรวิสัย ผลรวม</t>
  </si>
  <si>
    <t>น้ำอ้อม ผลรวม</t>
  </si>
  <si>
    <t>โนนสว่าง ผลรวม</t>
  </si>
  <si>
    <t>เหล่าหลวง ผลรวม</t>
  </si>
  <si>
    <t>บ้านฝาง ผลรวม</t>
  </si>
  <si>
    <t>หนองแวง ผลรวม</t>
  </si>
  <si>
    <t>สิงห์โคก ผลรวม</t>
  </si>
  <si>
    <t>ดงครั่งน้อย ผลรวม</t>
  </si>
  <si>
    <t>ดงแดง ผลรวม</t>
  </si>
  <si>
    <t>หนองสิม</t>
  </si>
  <si>
    <t>เหล่ายูง</t>
  </si>
  <si>
    <t>โคกล่าม ผลรวม</t>
  </si>
  <si>
    <t>ดู่น้อย ผลรวม</t>
  </si>
  <si>
    <t>หัวช้าง ผลรวม</t>
  </si>
  <si>
    <t>เมืองหงส์ ผลรวม</t>
  </si>
  <si>
    <t>น้ำใส ผลรวม</t>
  </si>
  <si>
    <t>หนองผือ ผลรวม</t>
  </si>
  <si>
    <t>อีง่อง ผลรวม</t>
  </si>
  <si>
    <t>จตุรพักตรพิมาน ผลรวม</t>
  </si>
  <si>
    <t>ดินดำ ผลรวม</t>
  </si>
  <si>
    <t>ม่วงลาด ผลรวม</t>
  </si>
  <si>
    <t>ยางใหญ่ ผลรวม</t>
  </si>
  <si>
    <t>จังหาร ผลรวม</t>
  </si>
  <si>
    <t>หมูม้น ผลรวม</t>
  </si>
  <si>
    <t>เชียงขวัญ ผลรวม</t>
  </si>
  <si>
    <t>เทอดไทย ผลรวม</t>
  </si>
  <si>
    <t>ทุ่งเขาหลวง ผลรวม</t>
  </si>
  <si>
    <t>บึงงาม ผลรวม</t>
  </si>
  <si>
    <t>เหล่า ผลรวม</t>
  </si>
  <si>
    <t>หนองไผ่ ผลรวม</t>
  </si>
  <si>
    <t>มะอึ ผลรวม</t>
  </si>
  <si>
    <t>ไพศาล ผลรวม</t>
  </si>
  <si>
    <t>ธวัชบุรี ผลรวม</t>
  </si>
  <si>
    <t>บัวแดง ผลรวม</t>
  </si>
  <si>
    <t>โนนสวรรค์ ผลรวม</t>
  </si>
  <si>
    <t>สระบัว ผลรวม</t>
  </si>
  <si>
    <t>ปทุมรัตต์ ผลรวม</t>
  </si>
  <si>
    <t>หนองทัพไทย ผลรวม</t>
  </si>
  <si>
    <t>พนมไพร ผลรวม</t>
  </si>
  <si>
    <t>ชานุวรรณ ผลรวม</t>
  </si>
  <si>
    <t>นานวล ผลรวม</t>
  </si>
  <si>
    <t>กุดน้ำใส ผลรวม</t>
  </si>
  <si>
    <t>คำพอุง ผลรวม</t>
  </si>
  <si>
    <t>เชียงใหม่ ผลรวม</t>
  </si>
  <si>
    <t>อัคคะคำ ผลรวม</t>
  </si>
  <si>
    <t>หนองนกทา</t>
  </si>
  <si>
    <t>โพธิ์ศรี ผลรวม</t>
  </si>
  <si>
    <t>บัวคำ ผลรวม</t>
  </si>
  <si>
    <t>ดอนโอง ผลรวม</t>
  </si>
  <si>
    <t>โพธิ์ชัย ผลรวม</t>
  </si>
  <si>
    <t>โพนทราย ผลรวม</t>
  </si>
  <si>
    <t>ท่าหาดยาว ผลรวม</t>
  </si>
  <si>
    <t>หัวดง</t>
  </si>
  <si>
    <t>ศรีสว่าง ผลรวม</t>
  </si>
  <si>
    <t>สระนกแก้ว ผลรวม</t>
  </si>
  <si>
    <t>หนองใหญ่ ผลรวม</t>
  </si>
  <si>
    <t>สว่าง ผลรวม</t>
  </si>
  <si>
    <t>โนนชัยศรี ผลรวม</t>
  </si>
  <si>
    <t>วังสามัคคี ผลรวม</t>
  </si>
  <si>
    <t>นาอุดม ผลรวม</t>
  </si>
  <si>
    <t>โพนทอง ผลรวม</t>
  </si>
  <si>
    <t>บุ่งเลิศ ผลรวม</t>
  </si>
  <si>
    <t>เมยวดี ผลรวม</t>
  </si>
  <si>
    <t>รอบเมือง ผลรวม</t>
  </si>
  <si>
    <t>เหนือเมือง ผลรวม</t>
  </si>
  <si>
    <t>สะอาดสมบูรณ์ ผลรวม</t>
  </si>
  <si>
    <t>โนนรัง ผลรวม</t>
  </si>
  <si>
    <t>โนนตาล ผลรวม</t>
  </si>
  <si>
    <t>เมืองทองใหญ่</t>
  </si>
  <si>
    <t>เมืองทอง ผลรวม</t>
  </si>
  <si>
    <t>ดงลาน ผลรวม</t>
  </si>
  <si>
    <t>สีแก้ว ผลรวม</t>
  </si>
  <si>
    <t>ขอนแก่น ผลรวม</t>
  </si>
  <si>
    <t>เมือง ผลรวม</t>
  </si>
  <si>
    <t>คูเมือง ผลรวม</t>
  </si>
  <si>
    <t>เมืองสรวง ผลรวม</t>
  </si>
  <si>
    <t>โพธิ์สัย ผลรวม</t>
  </si>
  <si>
    <t>หนองแวงควง ผลรวม</t>
  </si>
  <si>
    <t>ศรีสมเด็จ ผลรวม</t>
  </si>
  <si>
    <t>สระคู ผลรวม</t>
  </si>
  <si>
    <t>หัวโทน ผลรวม</t>
  </si>
  <si>
    <t>ห้วยหินลาด ผลรวม</t>
  </si>
  <si>
    <t>นาใหญ่ ผลรวม</t>
  </si>
  <si>
    <t>ดอกไม้ ผลรวม</t>
  </si>
  <si>
    <t>หินกอง ผลรวม</t>
  </si>
  <si>
    <t>ทุ่งหลวง ผลรวม</t>
  </si>
  <si>
    <t>ช้างเผือก ผลรวม</t>
  </si>
  <si>
    <t>หนองพันมูล</t>
  </si>
  <si>
    <t>เมืองทุ่ง ผลรวม</t>
  </si>
  <si>
    <t>จำปาขัน ผลรวม</t>
  </si>
  <si>
    <t>น้ำคำ ผลรวม</t>
  </si>
  <si>
    <t>บ่อพันขัน ผลรวม</t>
  </si>
  <si>
    <t>สุวรรณภูมิ ผลรวม</t>
  </si>
  <si>
    <t>ขวาว ผลรวม</t>
  </si>
  <si>
    <t>กลาง ผลรวม</t>
  </si>
  <si>
    <t>ศรีวิลัย ผลรวม</t>
  </si>
  <si>
    <t>ท่าม่วง ผลรวม</t>
  </si>
  <si>
    <t>ไคร่นุ่น</t>
  </si>
  <si>
    <t>นาแซง ผลรวม</t>
  </si>
  <si>
    <t>หนองสำราญ</t>
  </si>
  <si>
    <t>เกาะแก้ว ผลรวม</t>
  </si>
  <si>
    <t>นางาม ผลรวม</t>
  </si>
  <si>
    <t>นาเมือง ผลรวม</t>
  </si>
  <si>
    <t>เสลภูมิ ผลรวม</t>
  </si>
  <si>
    <t>ภูเขาทอง ผลรวม</t>
  </si>
  <si>
    <t>หนองขุ่นใหญ่ ผลรวม</t>
  </si>
  <si>
    <t>หนองแวงดง</t>
  </si>
  <si>
    <t>กกโพธิ์ ผลรวม</t>
  </si>
  <si>
    <t>โคกสว่างอารมย์</t>
  </si>
  <si>
    <t>หนองพอก ผลรวม</t>
  </si>
  <si>
    <t>ผาน้ำย้อย ผลรวม</t>
  </si>
  <si>
    <t>ท่าสีดา ผลรวม</t>
  </si>
  <si>
    <t>หนองฮี ผลรวม</t>
  </si>
  <si>
    <t>เด่นราษฎร์ ผลรวม</t>
  </si>
  <si>
    <t>สาวแห ผลรวม</t>
  </si>
  <si>
    <t>หนองหมื่นถ่า ผลรวม</t>
  </si>
  <si>
    <t>ดู่ ผลรวม</t>
  </si>
  <si>
    <t>หนองเรือ</t>
  </si>
  <si>
    <t>หนองบัว ผลรวม</t>
  </si>
  <si>
    <t>อาจสามารถ ผลรวม</t>
  </si>
  <si>
    <t>โหรา ผลรวม</t>
  </si>
  <si>
    <t>ครู</t>
  </si>
  <si>
    <t>ข้อมูล  ณ  วันที่ 14 กรกฎาคม  2567   (จากรายงาน 506)</t>
  </si>
  <si>
    <t>ข้อมูล  ณ  วันที่ 14 กรกฎาคม  2567 (จากรายงาน 506)</t>
  </si>
  <si>
    <t>ข้อมูล  ณ  วันที่ 14 กรกฎาคม  2567  (จากรายงาน 506)</t>
  </si>
  <si>
    <t>ข้อมูล  ณ  วันที่ 14 กรกฎาคม 2567 (จากรายงาน 506)</t>
  </si>
  <si>
    <t>ข้อมูล  ณ  วันที่ 14 กรกฎาคม 2567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</si>
  <si>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16 มิถุนายน - 14 กรกฎาคม 2567</t>
  </si>
  <si>
    <t>wk 1-23</t>
  </si>
  <si>
    <t>wk 24-27</t>
  </si>
  <si>
    <t>wk 27</t>
  </si>
  <si>
    <t>รวมผู้ป่วยสะสม  wk 1-27 (ราย)</t>
  </si>
  <si>
    <t>ข้อมูล ณ วันที่ 14 กรกฎาคม 2567 (จากรายงานเร่งด่วน)</t>
  </si>
  <si>
    <t>ศาลา</t>
  </si>
  <si>
    <t>ดงหวาย</t>
  </si>
  <si>
    <t>ทุ่งมน</t>
  </si>
  <si>
    <t>โรงเรียนเมือง</t>
  </si>
  <si>
    <t>เหล่ากล้วย</t>
  </si>
  <si>
    <t>จิก</t>
  </si>
  <si>
    <t>หนองตอ</t>
  </si>
  <si>
    <t>หนองฟ้าพัฒนา</t>
  </si>
  <si>
    <t>ชัยวารี</t>
  </si>
  <si>
    <t>เปลือยตาล</t>
  </si>
  <si>
    <t>โคกก่องน้อย</t>
  </si>
  <si>
    <t>ดงสิงห์ ผลรวม</t>
  </si>
  <si>
    <t>ปาฝา ผลรวม</t>
  </si>
  <si>
    <t>คำไฮ ผลรวม</t>
  </si>
  <si>
    <t>ขามเปี้ย ผลรวม</t>
  </si>
  <si>
    <t>ในเมือง ผลรวม</t>
  </si>
  <si>
    <t>สวนจิก ผลรวม</t>
  </si>
  <si>
    <t>โพธิ์ทอง ผลรวม</t>
  </si>
  <si>
    <t>โคกสว่าง ผลรวม</t>
  </si>
  <si>
    <t>ขี้เหล็ก ผลรวม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</si>
</sst>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  <numFmt numFmtId="195" formatCode="_-* #,##0.00_-;\-* #,##0.00_-;_-* &quot;-&quot;??_-;_-@_-"/>
  </numFmts>
  <fonts count="85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20"/>
      <name val="Cordia New"/>
      <family val="2"/>
    </font>
    <font>
      <b/>
      <sz val="18"/>
      <name val="Cordia New"/>
      <family val="2"/>
    </font>
    <font>
      <b/>
      <sz val="20"/>
      <name val="Cordia New"/>
      <family val="2"/>
    </font>
    <font>
      <sz val="22"/>
      <name val="Cordia New"/>
      <family val="2"/>
    </font>
    <font>
      <b/>
      <sz val="16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color indexed="12"/>
      <name val="Angsana New"/>
      <family val="1"/>
      <charset val="222"/>
    </font>
    <font>
      <b/>
      <sz val="14"/>
      <color theme="1"/>
      <name val="Cordia New"/>
      <family val="2"/>
    </font>
    <font>
      <b/>
      <sz val="22"/>
      <name val="Cordia New"/>
      <family val="2"/>
    </font>
    <font>
      <sz val="14"/>
      <color theme="1"/>
      <name val="Cordia New"/>
      <family val="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8"/>
      <color theme="1"/>
      <name val="TH SarabunPSK"/>
      <family val="2"/>
    </font>
    <font>
      <sz val="10"/>
      <color indexed="8"/>
      <name val="Tahoma"/>
      <charset val="222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89">
    <xf numFmtId="0" fontId="0" fillId="0" borderId="0"/>
    <xf numFmtId="43" fontId="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191" fontId="15" fillId="0" borderId="0"/>
    <xf numFmtId="0" fontId="5" fillId="0" borderId="0"/>
    <xf numFmtId="0" fontId="13" fillId="0" borderId="0"/>
    <xf numFmtId="0" fontId="16" fillId="0" borderId="0"/>
    <xf numFmtId="0" fontId="16" fillId="0" borderId="0"/>
    <xf numFmtId="0" fontId="17" fillId="0" borderId="0"/>
    <xf numFmtId="191" fontId="15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3" fillId="0" borderId="0" applyNumberFormat="0" applyFill="0" applyBorder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56" fillId="0" borderId="0" applyNumberFormat="0" applyFill="0" applyBorder="0" applyAlignment="0" applyProtection="0"/>
    <xf numFmtId="0" fontId="57" fillId="19" borderId="0" applyNumberFormat="0" applyBorder="0" applyAlignment="0" applyProtection="0"/>
    <xf numFmtId="0" fontId="58" fillId="20" borderId="0" applyNumberFormat="0" applyBorder="0" applyAlignment="0" applyProtection="0"/>
    <xf numFmtId="0" fontId="59" fillId="21" borderId="0" applyNumberFormat="0" applyBorder="0" applyAlignment="0" applyProtection="0"/>
    <xf numFmtId="0" fontId="60" fillId="22" borderId="28" applyNumberFormat="0" applyAlignment="0" applyProtection="0"/>
    <xf numFmtId="0" fontId="61" fillId="23" borderId="29" applyNumberFormat="0" applyAlignment="0" applyProtection="0"/>
    <xf numFmtId="0" fontId="62" fillId="23" borderId="28" applyNumberFormat="0" applyAlignment="0" applyProtection="0"/>
    <xf numFmtId="0" fontId="63" fillId="0" borderId="30" applyNumberFormat="0" applyFill="0" applyAlignment="0" applyProtection="0"/>
    <xf numFmtId="0" fontId="64" fillId="24" borderId="31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8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68" fillId="33" borderId="0" applyNumberFormat="0" applyBorder="0" applyAlignment="0" applyProtection="0"/>
    <xf numFmtId="0" fontId="68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68" fillId="37" borderId="0" applyNumberFormat="0" applyBorder="0" applyAlignment="0" applyProtection="0"/>
    <xf numFmtId="0" fontId="68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68" fillId="41" borderId="0" applyNumberFormat="0" applyBorder="0" applyAlignment="0" applyProtection="0"/>
    <xf numFmtId="0" fontId="68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68" fillId="45" borderId="0" applyNumberFormat="0" applyBorder="0" applyAlignment="0" applyProtection="0"/>
    <xf numFmtId="0" fontId="68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68" fillId="49" borderId="0" applyNumberFormat="0" applyBorder="0" applyAlignment="0" applyProtection="0"/>
    <xf numFmtId="0" fontId="4" fillId="25" borderId="32" applyNumberFormat="0" applyFont="0" applyAlignment="0" applyProtection="0"/>
    <xf numFmtId="0" fontId="4" fillId="0" borderId="0"/>
    <xf numFmtId="0" fontId="4" fillId="25" borderId="32" applyNumberFormat="0" applyFont="0" applyAlignment="0" applyProtection="0"/>
    <xf numFmtId="0" fontId="3" fillId="25" borderId="32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0" borderId="0"/>
    <xf numFmtId="0" fontId="3" fillId="25" borderId="32" applyNumberFormat="0" applyFont="0" applyAlignment="0" applyProtection="0"/>
    <xf numFmtId="0" fontId="3" fillId="28" borderId="0" applyNumberFormat="0" applyBorder="0" applyAlignment="0" applyProtection="0"/>
    <xf numFmtId="0" fontId="3" fillId="25" borderId="32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3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31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0" borderId="0"/>
    <xf numFmtId="0" fontId="3" fillId="25" borderId="32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5" fillId="0" borderId="0"/>
    <xf numFmtId="0" fontId="2" fillId="25" borderId="32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25" borderId="32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25" borderId="32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2" fillId="0" borderId="0"/>
    <xf numFmtId="195" fontId="5" fillId="0" borderId="0" applyFont="0" applyFill="0" applyBorder="0" applyAlignment="0" applyProtection="0"/>
    <xf numFmtId="0" fontId="14" fillId="0" borderId="0"/>
    <xf numFmtId="0" fontId="14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25" borderId="32" applyNumberFormat="0" applyFont="0" applyAlignment="0" applyProtection="0"/>
    <xf numFmtId="0" fontId="1" fillId="0" borderId="0"/>
    <xf numFmtId="0" fontId="1" fillId="25" borderId="32" applyNumberFormat="0" applyFont="0" applyAlignment="0" applyProtection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32" applyNumberFormat="0" applyFont="0" applyAlignment="0" applyProtection="0"/>
    <xf numFmtId="0" fontId="1" fillId="28" borderId="0" applyNumberFormat="0" applyBorder="0" applyAlignment="0" applyProtection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</cellStyleXfs>
  <cellXfs count="392">
    <xf numFmtId="0" fontId="0" fillId="0" borderId="0" xfId="0"/>
    <xf numFmtId="0" fontId="8" fillId="0" borderId="0" xfId="0" applyFont="1"/>
    <xf numFmtId="0" fontId="8" fillId="6" borderId="9" xfId="0" applyFont="1" applyFill="1" applyBorder="1" applyAlignment="1"/>
    <xf numFmtId="0" fontId="8" fillId="6" borderId="9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8" fillId="14" borderId="0" xfId="0" applyFont="1" applyFill="1"/>
    <xf numFmtId="0" fontId="8" fillId="3" borderId="23" xfId="0" applyFont="1" applyFill="1" applyBorder="1"/>
    <xf numFmtId="0" fontId="8" fillId="3" borderId="10" xfId="0" applyFont="1" applyFill="1" applyBorder="1"/>
    <xf numFmtId="3" fontId="8" fillId="3" borderId="11" xfId="0" applyNumberFormat="1" applyFont="1" applyFill="1" applyBorder="1" applyAlignment="1">
      <alignment horizontal="center"/>
    </xf>
    <xf numFmtId="3" fontId="8" fillId="7" borderId="2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0" fontId="8" fillId="5" borderId="18" xfId="0" applyFont="1" applyFill="1" applyBorder="1"/>
    <xf numFmtId="0" fontId="8" fillId="5" borderId="19" xfId="0" applyFont="1" applyFill="1" applyBorder="1"/>
    <xf numFmtId="0" fontId="11" fillId="12" borderId="0" xfId="0" applyFont="1" applyFill="1"/>
    <xf numFmtId="0" fontId="12" fillId="2" borderId="9" xfId="0" applyFont="1" applyFill="1" applyBorder="1" applyAlignment="1">
      <alignment horizontal="center"/>
    </xf>
    <xf numFmtId="0" fontId="12" fillId="0" borderId="9" xfId="14" applyFont="1" applyBorder="1"/>
    <xf numFmtId="0" fontId="18" fillId="0" borderId="9" xfId="14" applyFont="1" applyFill="1" applyBorder="1"/>
    <xf numFmtId="0" fontId="22" fillId="0" borderId="0" xfId="0" applyFont="1"/>
    <xf numFmtId="0" fontId="25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0" fillId="0" borderId="0" xfId="0" applyNumberFormat="1" applyFont="1"/>
    <xf numFmtId="0" fontId="28" fillId="0" borderId="0" xfId="0" applyFont="1"/>
    <xf numFmtId="189" fontId="29" fillId="0" borderId="0" xfId="0" applyNumberFormat="1" applyFont="1" applyAlignment="1">
      <alignment horizontal="center"/>
    </xf>
    <xf numFmtId="189" fontId="29" fillId="0" borderId="0" xfId="0" applyNumberFormat="1" applyFont="1"/>
    <xf numFmtId="189" fontId="30" fillId="0" borderId="9" xfId="0" applyNumberFormat="1" applyFont="1" applyBorder="1" applyAlignment="1">
      <alignment horizontal="center"/>
    </xf>
    <xf numFmtId="189" fontId="29" fillId="0" borderId="9" xfId="0" applyNumberFormat="1" applyFont="1" applyBorder="1" applyAlignment="1">
      <alignment horizontal="center"/>
    </xf>
    <xf numFmtId="1" fontId="29" fillId="0" borderId="0" xfId="0" applyNumberFormat="1" applyFont="1"/>
    <xf numFmtId="1" fontId="30" fillId="0" borderId="9" xfId="0" applyNumberFormat="1" applyFont="1" applyBorder="1" applyAlignment="1">
      <alignment horizontal="center"/>
    </xf>
    <xf numFmtId="0" fontId="31" fillId="0" borderId="9" xfId="16" applyFont="1" applyFill="1" applyBorder="1" applyAlignment="1">
      <alignment horizontal="center" wrapText="1"/>
    </xf>
    <xf numFmtId="3" fontId="32" fillId="0" borderId="9" xfId="0" applyNumberFormat="1" applyFont="1" applyBorder="1" applyAlignment="1">
      <alignment horizontal="center"/>
    </xf>
    <xf numFmtId="3" fontId="29" fillId="0" borderId="0" xfId="0" applyNumberFormat="1" applyFont="1"/>
    <xf numFmtId="2" fontId="29" fillId="0" borderId="0" xfId="0" applyNumberFormat="1" applyFont="1"/>
    <xf numFmtId="4" fontId="29" fillId="0" borderId="0" xfId="0" applyNumberFormat="1" applyFont="1"/>
    <xf numFmtId="189" fontId="30" fillId="17" borderId="9" xfId="0" applyNumberFormat="1" applyFont="1" applyFill="1" applyBorder="1" applyAlignment="1">
      <alignment horizontal="center"/>
    </xf>
    <xf numFmtId="0" fontId="31" fillId="17" borderId="9" xfId="16" applyFont="1" applyFill="1" applyBorder="1" applyAlignment="1">
      <alignment horizontal="center" wrapText="1"/>
    </xf>
    <xf numFmtId="3" fontId="33" fillId="17" borderId="9" xfId="0" applyNumberFormat="1" applyFont="1" applyFill="1" applyBorder="1" applyAlignment="1">
      <alignment horizontal="center"/>
    </xf>
    <xf numFmtId="3" fontId="20" fillId="9" borderId="11" xfId="0" applyNumberFormat="1" applyFont="1" applyFill="1" applyBorder="1" applyAlignment="1">
      <alignment horizontal="center"/>
    </xf>
    <xf numFmtId="190" fontId="29" fillId="0" borderId="0" xfId="0" applyNumberFormat="1" applyFont="1"/>
    <xf numFmtId="189" fontId="30" fillId="5" borderId="9" xfId="0" applyNumberFormat="1" applyFont="1" applyFill="1" applyBorder="1" applyAlignment="1">
      <alignment horizontal="center"/>
    </xf>
    <xf numFmtId="1" fontId="20" fillId="5" borderId="9" xfId="0" applyNumberFormat="1" applyFont="1" applyFill="1" applyBorder="1" applyAlignment="1">
      <alignment horizontal="center"/>
    </xf>
    <xf numFmtId="3" fontId="32" fillId="5" borderId="9" xfId="0" applyNumberFormat="1" applyFont="1" applyFill="1" applyBorder="1" applyAlignment="1">
      <alignment horizontal="center"/>
    </xf>
    <xf numFmtId="189" fontId="30" fillId="6" borderId="9" xfId="0" applyNumberFormat="1" applyFont="1" applyFill="1" applyBorder="1" applyAlignment="1">
      <alignment horizontal="center"/>
    </xf>
    <xf numFmtId="1" fontId="30" fillId="6" borderId="9" xfId="0" applyNumberFormat="1" applyFont="1" applyFill="1" applyBorder="1" applyAlignment="1">
      <alignment horizontal="center"/>
    </xf>
    <xf numFmtId="3" fontId="32" fillId="6" borderId="9" xfId="0" applyNumberFormat="1" applyFont="1" applyFill="1" applyBorder="1" applyAlignment="1">
      <alignment horizontal="center"/>
    </xf>
    <xf numFmtId="1" fontId="34" fillId="0" borderId="0" xfId="0" applyNumberFormat="1" applyFont="1"/>
    <xf numFmtId="2" fontId="34" fillId="6" borderId="9" xfId="0" applyNumberFormat="1" applyFont="1" applyFill="1" applyBorder="1"/>
    <xf numFmtId="2" fontId="35" fillId="0" borderId="0" xfId="0" applyNumberFormat="1" applyFont="1" applyFill="1" applyBorder="1"/>
    <xf numFmtId="1" fontId="36" fillId="4" borderId="9" xfId="0" applyNumberFormat="1" applyFont="1" applyFill="1" applyBorder="1" applyAlignment="1">
      <alignment horizontal="center"/>
    </xf>
    <xf numFmtId="3" fontId="36" fillId="4" borderId="9" xfId="0" applyNumberFormat="1" applyFont="1" applyFill="1" applyBorder="1" applyAlignment="1">
      <alignment horizontal="center"/>
    </xf>
    <xf numFmtId="3" fontId="37" fillId="0" borderId="0" xfId="0" applyNumberFormat="1" applyFont="1"/>
    <xf numFmtId="2" fontId="37" fillId="0" borderId="0" xfId="0" applyNumberFormat="1" applyFont="1"/>
    <xf numFmtId="189" fontId="37" fillId="0" borderId="0" xfId="0" applyNumberFormat="1" applyFont="1"/>
    <xf numFmtId="189" fontId="28" fillId="2" borderId="9" xfId="0" applyNumberFormat="1" applyFont="1" applyFill="1" applyBorder="1" applyAlignment="1">
      <alignment horizontal="center"/>
    </xf>
    <xf numFmtId="1" fontId="38" fillId="11" borderId="9" xfId="0" applyNumberFormat="1" applyFont="1" applyFill="1" applyBorder="1" applyAlignment="1">
      <alignment horizontal="center"/>
    </xf>
    <xf numFmtId="3" fontId="39" fillId="2" borderId="9" xfId="0" applyNumberFormat="1" applyFont="1" applyFill="1" applyBorder="1" applyAlignment="1">
      <alignment horizontal="center"/>
    </xf>
    <xf numFmtId="3" fontId="32" fillId="2" borderId="9" xfId="0" applyNumberFormat="1" applyFont="1" applyFill="1" applyBorder="1" applyAlignment="1">
      <alignment horizontal="center"/>
    </xf>
    <xf numFmtId="4" fontId="29" fillId="0" borderId="0" xfId="0" applyNumberFormat="1" applyFont="1" applyAlignment="1">
      <alignment horizontal="center"/>
    </xf>
    <xf numFmtId="189" fontId="30" fillId="0" borderId="0" xfId="0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88" fontId="33" fillId="0" borderId="0" xfId="0" applyNumberFormat="1" applyFont="1" applyFill="1" applyBorder="1" applyAlignment="1">
      <alignment horizontal="center"/>
    </xf>
    <xf numFmtId="189" fontId="32" fillId="0" borderId="0" xfId="0" applyNumberFormat="1" applyFont="1" applyBorder="1" applyAlignment="1">
      <alignment horizontal="left"/>
    </xf>
    <xf numFmtId="1" fontId="29" fillId="0" borderId="0" xfId="0" applyNumberFormat="1" applyFont="1" applyBorder="1"/>
    <xf numFmtId="189" fontId="29" fillId="0" borderId="0" xfId="0" applyNumberFormat="1" applyFont="1" applyBorder="1"/>
    <xf numFmtId="3" fontId="29" fillId="0" borderId="0" xfId="0" applyNumberFormat="1" applyFont="1" applyBorder="1" applyAlignment="1">
      <alignment horizontal="center"/>
    </xf>
    <xf numFmtId="189" fontId="30" fillId="0" borderId="0" xfId="0" applyNumberFormat="1" applyFont="1" applyBorder="1"/>
    <xf numFmtId="189" fontId="33" fillId="0" borderId="0" xfId="0" applyNumberFormat="1" applyFont="1" applyBorder="1" applyAlignment="1">
      <alignment horizontal="left"/>
    </xf>
    <xf numFmtId="189" fontId="33" fillId="0" borderId="0" xfId="0" applyNumberFormat="1" applyFont="1" applyAlignment="1">
      <alignment horizontal="center"/>
    </xf>
    <xf numFmtId="1" fontId="29" fillId="0" borderId="0" xfId="0" applyNumberFormat="1" applyFont="1" applyAlignment="1">
      <alignment horizontal="center"/>
    </xf>
    <xf numFmtId="41" fontId="29" fillId="0" borderId="0" xfId="0" applyNumberFormat="1" applyFont="1"/>
    <xf numFmtId="41" fontId="29" fillId="0" borderId="0" xfId="0" applyNumberFormat="1" applyFont="1" applyAlignment="1">
      <alignment horizontal="center"/>
    </xf>
    <xf numFmtId="49" fontId="30" fillId="0" borderId="9" xfId="0" applyNumberFormat="1" applyFont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22" fillId="0" borderId="1" xfId="0" applyFont="1" applyBorder="1"/>
    <xf numFmtId="0" fontId="25" fillId="0" borderId="1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49" fontId="25" fillId="0" borderId="2" xfId="0" applyNumberFormat="1" applyFont="1" applyBorder="1" applyAlignment="1">
      <alignment horizontal="center"/>
    </xf>
    <xf numFmtId="49" fontId="25" fillId="0" borderId="9" xfId="0" applyNumberFormat="1" applyFont="1" applyBorder="1" applyAlignment="1">
      <alignment horizontal="center"/>
    </xf>
    <xf numFmtId="0" fontId="25" fillId="0" borderId="2" xfId="0" applyFont="1" applyBorder="1"/>
    <xf numFmtId="0" fontId="25" fillId="0" borderId="1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20" xfId="0" applyFont="1" applyBorder="1"/>
    <xf numFmtId="0" fontId="22" fillId="0" borderId="20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2" fontId="25" fillId="0" borderId="20" xfId="0" applyNumberFormat="1" applyFont="1" applyBorder="1" applyAlignment="1">
      <alignment horizontal="center"/>
    </xf>
    <xf numFmtId="0" fontId="23" fillId="0" borderId="3" xfId="0" applyFont="1" applyBorder="1"/>
    <xf numFmtId="3" fontId="22" fillId="0" borderId="3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2" fontId="22" fillId="0" borderId="12" xfId="0" applyNumberFormat="1" applyFont="1" applyBorder="1" applyAlignment="1">
      <alignment horizontal="center"/>
    </xf>
    <xf numFmtId="2" fontId="22" fillId="0" borderId="7" xfId="0" applyNumberFormat="1" applyFont="1" applyBorder="1" applyAlignment="1">
      <alignment horizontal="center"/>
    </xf>
    <xf numFmtId="2" fontId="22" fillId="0" borderId="0" xfId="0" applyNumberFormat="1" applyFont="1"/>
    <xf numFmtId="0" fontId="23" fillId="0" borderId="15" xfId="0" applyFont="1" applyBorder="1"/>
    <xf numFmtId="1" fontId="22" fillId="0" borderId="7" xfId="0" applyNumberFormat="1" applyFont="1" applyFill="1" applyBorder="1" applyAlignment="1">
      <alignment horizontal="center"/>
    </xf>
    <xf numFmtId="1" fontId="22" fillId="0" borderId="4" xfId="0" applyNumberFormat="1" applyFont="1" applyFill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2" fontId="25" fillId="0" borderId="15" xfId="0" applyNumberFormat="1" applyFont="1" applyBorder="1" applyAlignment="1">
      <alignment horizontal="center"/>
    </xf>
    <xf numFmtId="0" fontId="23" fillId="0" borderId="4" xfId="0" applyFont="1" applyBorder="1"/>
    <xf numFmtId="3" fontId="22" fillId="0" borderId="4" xfId="0" applyNumberFormat="1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2" fontId="22" fillId="0" borderId="6" xfId="0" applyNumberFormat="1" applyFont="1" applyBorder="1" applyAlignment="1">
      <alignment horizontal="center"/>
    </xf>
    <xf numFmtId="0" fontId="42" fillId="0" borderId="0" xfId="2" applyFont="1"/>
    <xf numFmtId="0" fontId="23" fillId="0" borderId="7" xfId="0" applyFont="1" applyBorder="1"/>
    <xf numFmtId="3" fontId="22" fillId="0" borderId="7" xfId="0" applyNumberFormat="1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0" fontId="22" fillId="0" borderId="7" xfId="0" applyFont="1" applyBorder="1"/>
    <xf numFmtId="0" fontId="23" fillId="0" borderId="16" xfId="0" applyFont="1" applyBorder="1"/>
    <xf numFmtId="0" fontId="22" fillId="0" borderId="16" xfId="0" applyFont="1" applyBorder="1" applyAlignment="1">
      <alignment horizontal="center"/>
    </xf>
    <xf numFmtId="2" fontId="25" fillId="0" borderId="16" xfId="0" applyNumberFormat="1" applyFont="1" applyBorder="1" applyAlignment="1">
      <alignment horizontal="center"/>
    </xf>
    <xf numFmtId="0" fontId="22" fillId="0" borderId="8" xfId="0" applyFont="1" applyBorder="1"/>
    <xf numFmtId="0" fontId="22" fillId="0" borderId="13" xfId="0" applyFont="1" applyBorder="1" applyAlignment="1">
      <alignment horizontal="center"/>
    </xf>
    <xf numFmtId="0" fontId="40" fillId="2" borderId="9" xfId="0" applyFont="1" applyFill="1" applyBorder="1" applyAlignment="1">
      <alignment horizontal="center"/>
    </xf>
    <xf numFmtId="3" fontId="40" fillId="2" borderId="9" xfId="0" applyNumberFormat="1" applyFont="1" applyFill="1" applyBorder="1" applyAlignment="1">
      <alignment horizontal="center"/>
    </xf>
    <xf numFmtId="2" fontId="40" fillId="2" borderId="9" xfId="0" applyNumberFormat="1" applyFont="1" applyFill="1" applyBorder="1" applyAlignment="1">
      <alignment horizontal="center"/>
    </xf>
    <xf numFmtId="0" fontId="43" fillId="0" borderId="0" xfId="0" applyFont="1"/>
    <xf numFmtId="0" fontId="44" fillId="0" borderId="0" xfId="0" applyFont="1"/>
    <xf numFmtId="0" fontId="40" fillId="0" borderId="0" xfId="0" applyFont="1" applyAlignment="1">
      <alignment horizontal="center"/>
    </xf>
    <xf numFmtId="2" fontId="20" fillId="0" borderId="0" xfId="0" applyNumberFormat="1" applyFont="1"/>
    <xf numFmtId="3" fontId="30" fillId="5" borderId="9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22" fillId="0" borderId="9" xfId="0" applyFont="1" applyBorder="1" applyAlignment="1">
      <alignment horizontal="center"/>
    </xf>
    <xf numFmtId="3" fontId="22" fillId="0" borderId="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2" fontId="25" fillId="0" borderId="9" xfId="0" applyNumberFormat="1" applyFont="1" applyBorder="1" applyAlignment="1">
      <alignment horizontal="center"/>
    </xf>
    <xf numFmtId="3" fontId="22" fillId="0" borderId="0" xfId="0" applyNumberFormat="1" applyFont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3" fontId="22" fillId="0" borderId="0" xfId="0" applyNumberFormat="1" applyFont="1"/>
    <xf numFmtId="0" fontId="42" fillId="0" borderId="0" xfId="6" applyFont="1"/>
    <xf numFmtId="1" fontId="22" fillId="0" borderId="3" xfId="0" applyNumberFormat="1" applyFont="1" applyBorder="1" applyAlignment="1">
      <alignment horizontal="center"/>
    </xf>
    <xf numFmtId="1" fontId="25" fillId="3" borderId="3" xfId="0" applyNumberFormat="1" applyFont="1" applyFill="1" applyBorder="1" applyAlignment="1">
      <alignment horizontal="center"/>
    </xf>
    <xf numFmtId="2" fontId="25" fillId="3" borderId="3" xfId="0" applyNumberFormat="1" applyFont="1" applyFill="1" applyBorder="1" applyAlignment="1">
      <alignment horizontal="center"/>
    </xf>
    <xf numFmtId="1" fontId="25" fillId="4" borderId="3" xfId="0" applyNumberFormat="1" applyFont="1" applyFill="1" applyBorder="1" applyAlignment="1">
      <alignment horizontal="center"/>
    </xf>
    <xf numFmtId="2" fontId="25" fillId="4" borderId="3" xfId="0" applyNumberFormat="1" applyFont="1" applyFill="1" applyBorder="1" applyAlignment="1">
      <alignment horizontal="center"/>
    </xf>
    <xf numFmtId="4" fontId="25" fillId="0" borderId="0" xfId="0" applyNumberFormat="1" applyFont="1" applyBorder="1" applyAlignment="1">
      <alignment horizontal="center"/>
    </xf>
    <xf numFmtId="2" fontId="22" fillId="0" borderId="0" xfId="0" applyNumberFormat="1" applyFont="1" applyAlignment="1">
      <alignment horizontal="center"/>
    </xf>
    <xf numFmtId="1" fontId="22" fillId="0" borderId="4" xfId="0" applyNumberFormat="1" applyFont="1" applyBorder="1" applyAlignment="1">
      <alignment horizontal="center"/>
    </xf>
    <xf numFmtId="1" fontId="25" fillId="3" borderId="5" xfId="0" applyNumberFormat="1" applyFont="1" applyFill="1" applyBorder="1" applyAlignment="1">
      <alignment horizontal="center"/>
    </xf>
    <xf numFmtId="2" fontId="25" fillId="3" borderId="5" xfId="0" applyNumberFormat="1" applyFont="1" applyFill="1" applyBorder="1" applyAlignment="1">
      <alignment horizontal="center"/>
    </xf>
    <xf numFmtId="1" fontId="25" fillId="4" borderId="4" xfId="0" applyNumberFormat="1" applyFont="1" applyFill="1" applyBorder="1" applyAlignment="1">
      <alignment horizontal="center"/>
    </xf>
    <xf numFmtId="2" fontId="25" fillId="4" borderId="4" xfId="0" applyNumberFormat="1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2" fontId="25" fillId="6" borderId="9" xfId="0" applyNumberFormat="1" applyFont="1" applyFill="1" applyBorder="1"/>
    <xf numFmtId="0" fontId="25" fillId="0" borderId="0" xfId="0" applyFont="1" applyAlignment="1">
      <alignment horizontal="left"/>
    </xf>
    <xf numFmtId="0" fontId="25" fillId="0" borderId="9" xfId="0" applyFont="1" applyFill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3" fontId="22" fillId="0" borderId="9" xfId="0" applyNumberFormat="1" applyFont="1" applyFill="1" applyBorder="1" applyAlignment="1">
      <alignment horizontal="center"/>
    </xf>
    <xf numFmtId="0" fontId="25" fillId="5" borderId="9" xfId="0" applyFont="1" applyFill="1" applyBorder="1" applyAlignment="1">
      <alignment horizontal="center"/>
    </xf>
    <xf numFmtId="3" fontId="25" fillId="5" borderId="9" xfId="0" applyNumberFormat="1" applyFont="1" applyFill="1" applyBorder="1" applyAlignment="1">
      <alignment horizontal="center"/>
    </xf>
    <xf numFmtId="3" fontId="25" fillId="16" borderId="9" xfId="0" applyNumberFormat="1" applyFont="1" applyFill="1" applyBorder="1" applyAlignment="1">
      <alignment horizontal="center"/>
    </xf>
    <xf numFmtId="2" fontId="25" fillId="5" borderId="9" xfId="0" applyNumberFormat="1" applyFont="1" applyFill="1" applyBorder="1" applyAlignment="1">
      <alignment horizontal="center"/>
    </xf>
    <xf numFmtId="0" fontId="42" fillId="0" borderId="0" xfId="3" applyFont="1"/>
    <xf numFmtId="0" fontId="42" fillId="0" borderId="0" xfId="4" applyFont="1"/>
    <xf numFmtId="0" fontId="42" fillId="0" borderId="0" xfId="5" applyFont="1"/>
    <xf numFmtId="0" fontId="44" fillId="2" borderId="9" xfId="0" applyFont="1" applyFill="1" applyBorder="1" applyAlignment="1">
      <alignment horizontal="center"/>
    </xf>
    <xf numFmtId="3" fontId="44" fillId="2" borderId="9" xfId="0" applyNumberFormat="1" applyFont="1" applyFill="1" applyBorder="1" applyAlignment="1">
      <alignment horizontal="center"/>
    </xf>
    <xf numFmtId="2" fontId="44" fillId="2" borderId="9" xfId="0" applyNumberFormat="1" applyFont="1" applyFill="1" applyBorder="1" applyAlignment="1">
      <alignment horizontal="center"/>
    </xf>
    <xf numFmtId="1" fontId="30" fillId="5" borderId="9" xfId="0" applyNumberFormat="1" applyFont="1" applyFill="1" applyBorder="1" applyAlignment="1">
      <alignment horizontal="center"/>
    </xf>
    <xf numFmtId="189" fontId="30" fillId="0" borderId="0" xfId="0" applyNumberFormat="1" applyFont="1"/>
    <xf numFmtId="189" fontId="26" fillId="0" borderId="0" xfId="0" applyNumberFormat="1" applyFont="1" applyAlignment="1">
      <alignment horizontal="center"/>
    </xf>
    <xf numFmtId="0" fontId="45" fillId="0" borderId="0" xfId="0" applyFont="1" applyAlignment="1">
      <alignment horizontal="center"/>
    </xf>
    <xf numFmtId="0" fontId="40" fillId="3" borderId="17" xfId="0" applyFont="1" applyFill="1" applyBorder="1" applyAlignment="1">
      <alignment horizontal="center"/>
    </xf>
    <xf numFmtId="0" fontId="22" fillId="3" borderId="18" xfId="0" applyFont="1" applyFill="1" applyBorder="1" applyAlignment="1">
      <alignment horizontal="center"/>
    </xf>
    <xf numFmtId="0" fontId="22" fillId="3" borderId="19" xfId="0" applyFont="1" applyFill="1" applyBorder="1" applyAlignment="1">
      <alignment horizontal="center"/>
    </xf>
    <xf numFmtId="0" fontId="40" fillId="3" borderId="19" xfId="0" applyFont="1" applyFill="1" applyBorder="1" applyAlignment="1">
      <alignment horizontal="center"/>
    </xf>
    <xf numFmtId="0" fontId="22" fillId="3" borderId="19" xfId="0" applyFont="1" applyFill="1" applyBorder="1"/>
    <xf numFmtId="0" fontId="22" fillId="3" borderId="14" xfId="0" applyFont="1" applyFill="1" applyBorder="1"/>
    <xf numFmtId="0" fontId="40" fillId="3" borderId="2" xfId="0" applyFont="1" applyFill="1" applyBorder="1" applyAlignment="1">
      <alignment horizontal="center"/>
    </xf>
    <xf numFmtId="0" fontId="40" fillId="2" borderId="2" xfId="0" applyFont="1" applyFill="1" applyBorder="1" applyAlignment="1">
      <alignment horizontal="center"/>
    </xf>
    <xf numFmtId="0" fontId="41" fillId="5" borderId="2" xfId="0" applyFont="1" applyFill="1" applyBorder="1" applyAlignment="1">
      <alignment horizontal="center"/>
    </xf>
    <xf numFmtId="0" fontId="23" fillId="0" borderId="2" xfId="0" applyFont="1" applyBorder="1"/>
    <xf numFmtId="0" fontId="23" fillId="0" borderId="9" xfId="0" applyFont="1" applyBorder="1"/>
    <xf numFmtId="0" fontId="41" fillId="3" borderId="9" xfId="0" applyFont="1" applyFill="1" applyBorder="1" applyAlignment="1">
      <alignment horizontal="center"/>
    </xf>
    <xf numFmtId="3" fontId="40" fillId="6" borderId="9" xfId="0" applyNumberFormat="1" applyFont="1" applyFill="1" applyBorder="1" applyAlignment="1">
      <alignment horizontal="center"/>
    </xf>
    <xf numFmtId="0" fontId="46" fillId="0" borderId="0" xfId="0" applyFont="1"/>
    <xf numFmtId="3" fontId="22" fillId="0" borderId="0" xfId="0" applyNumberFormat="1" applyFont="1" applyFill="1" applyBorder="1" applyAlignment="1">
      <alignment horizontal="center"/>
    </xf>
    <xf numFmtId="0" fontId="22" fillId="0" borderId="0" xfId="0" applyFont="1" applyBorder="1"/>
    <xf numFmtId="0" fontId="22" fillId="0" borderId="0" xfId="0" applyFont="1" applyFill="1" applyBorder="1" applyAlignment="1">
      <alignment horizontal="center"/>
    </xf>
    <xf numFmtId="189" fontId="22" fillId="0" borderId="0" xfId="0" applyNumberFormat="1" applyFont="1"/>
    <xf numFmtId="189" fontId="25" fillId="0" borderId="0" xfId="0" applyNumberFormat="1" applyFont="1"/>
    <xf numFmtId="189" fontId="22" fillId="0" borderId="0" xfId="0" applyNumberFormat="1" applyFont="1" applyAlignment="1">
      <alignment horizontal="center"/>
    </xf>
    <xf numFmtId="189" fontId="25" fillId="0" borderId="0" xfId="0" applyNumberFormat="1" applyFont="1" applyBorder="1" applyAlignment="1">
      <alignment horizontal="center"/>
    </xf>
    <xf numFmtId="189" fontId="44" fillId="0" borderId="0" xfId="0" applyNumberFormat="1" applyFont="1"/>
    <xf numFmtId="189" fontId="25" fillId="5" borderId="9" xfId="0" applyNumberFormat="1" applyFont="1" applyFill="1" applyBorder="1" applyAlignment="1">
      <alignment horizontal="center"/>
    </xf>
    <xf numFmtId="189" fontId="41" fillId="5" borderId="9" xfId="0" applyNumberFormat="1" applyFont="1" applyFill="1" applyBorder="1" applyAlignment="1">
      <alignment horizontal="center"/>
    </xf>
    <xf numFmtId="1" fontId="25" fillId="5" borderId="9" xfId="0" applyNumberFormat="1" applyFont="1" applyFill="1" applyBorder="1" applyAlignment="1">
      <alignment horizontal="center"/>
    </xf>
    <xf numFmtId="1" fontId="25" fillId="5" borderId="18" xfId="0" applyNumberFormat="1" applyFont="1" applyFill="1" applyBorder="1" applyAlignment="1">
      <alignment horizontal="center"/>
    </xf>
    <xf numFmtId="49" fontId="25" fillId="10" borderId="9" xfId="0" applyNumberFormat="1" applyFont="1" applyFill="1" applyBorder="1" applyAlignment="1">
      <alignment horizontal="center"/>
    </xf>
    <xf numFmtId="3" fontId="40" fillId="7" borderId="9" xfId="0" applyNumberFormat="1" applyFont="1" applyFill="1" applyBorder="1" applyAlignment="1">
      <alignment horizontal="center"/>
    </xf>
    <xf numFmtId="1" fontId="25" fillId="9" borderId="9" xfId="0" applyNumberFormat="1" applyFont="1" applyFill="1" applyBorder="1" applyAlignment="1">
      <alignment horizontal="center"/>
    </xf>
    <xf numFmtId="189" fontId="22" fillId="9" borderId="0" xfId="0" applyNumberFormat="1" applyFont="1" applyFill="1"/>
    <xf numFmtId="1" fontId="25" fillId="10" borderId="9" xfId="0" applyNumberFormat="1" applyFont="1" applyFill="1" applyBorder="1" applyAlignment="1">
      <alignment horizontal="center"/>
    </xf>
    <xf numFmtId="1" fontId="25" fillId="10" borderId="18" xfId="0" applyNumberFormat="1" applyFont="1" applyFill="1" applyBorder="1" applyAlignment="1">
      <alignment horizontal="center"/>
    </xf>
    <xf numFmtId="189" fontId="22" fillId="10" borderId="0" xfId="0" applyNumberFormat="1" applyFont="1" applyFill="1"/>
    <xf numFmtId="1" fontId="25" fillId="0" borderId="9" xfId="0" applyNumberFormat="1" applyFont="1" applyFill="1" applyBorder="1" applyAlignment="1">
      <alignment horizontal="center"/>
    </xf>
    <xf numFmtId="1" fontId="24" fillId="0" borderId="9" xfId="0" applyNumberFormat="1" applyFont="1" applyFill="1" applyBorder="1" applyAlignment="1">
      <alignment horizontal="center"/>
    </xf>
    <xf numFmtId="1" fontId="47" fillId="0" borderId="9" xfId="0" applyNumberFormat="1" applyFont="1" applyFill="1" applyBorder="1" applyAlignment="1">
      <alignment horizontal="center"/>
    </xf>
    <xf numFmtId="1" fontId="47" fillId="0" borderId="18" xfId="0" applyNumberFormat="1" applyFont="1" applyFill="1" applyBorder="1" applyAlignment="1">
      <alignment horizontal="center"/>
    </xf>
    <xf numFmtId="189" fontId="23" fillId="0" borderId="0" xfId="0" applyNumberFormat="1" applyFont="1" applyFill="1"/>
    <xf numFmtId="1" fontId="24" fillId="0" borderId="18" xfId="0" applyNumberFormat="1" applyFont="1" applyFill="1" applyBorder="1" applyAlignment="1">
      <alignment horizontal="center"/>
    </xf>
    <xf numFmtId="189" fontId="24" fillId="0" borderId="0" xfId="0" applyNumberFormat="1" applyFont="1" applyFill="1"/>
    <xf numFmtId="189" fontId="40" fillId="6" borderId="9" xfId="0" applyNumberFormat="1" applyFont="1" applyFill="1" applyBorder="1" applyAlignment="1">
      <alignment horizontal="center"/>
    </xf>
    <xf numFmtId="1" fontId="40" fillId="6" borderId="9" xfId="0" applyNumberFormat="1" applyFont="1" applyFill="1" applyBorder="1" applyAlignment="1">
      <alignment horizontal="center"/>
    </xf>
    <xf numFmtId="3" fontId="40" fillId="0" borderId="0" xfId="0" applyNumberFormat="1" applyFont="1" applyFill="1" applyBorder="1" applyAlignment="1">
      <alignment horizontal="center"/>
    </xf>
    <xf numFmtId="189" fontId="40" fillId="0" borderId="0" xfId="0" applyNumberFormat="1" applyFont="1" applyAlignment="1">
      <alignment horizontal="center"/>
    </xf>
    <xf numFmtId="1" fontId="25" fillId="0" borderId="0" xfId="0" applyNumberFormat="1" applyFont="1"/>
    <xf numFmtId="1" fontId="25" fillId="0" borderId="0" xfId="0" applyNumberFormat="1" applyFont="1" applyAlignment="1">
      <alignment horizontal="center"/>
    </xf>
    <xf numFmtId="0" fontId="23" fillId="0" borderId="24" xfId="7" applyFont="1" applyFill="1" applyBorder="1" applyAlignment="1">
      <alignment horizontal="right" vertical="center" wrapText="1"/>
    </xf>
    <xf numFmtId="0" fontId="23" fillId="0" borderId="0" xfId="7" applyFont="1"/>
    <xf numFmtId="0" fontId="23" fillId="0" borderId="0" xfId="8" applyFo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9" borderId="0" xfId="0" applyFont="1" applyFill="1"/>
    <xf numFmtId="0" fontId="49" fillId="0" borderId="0" xfId="0" applyFont="1" applyFill="1" applyBorder="1" applyAlignment="1">
      <alignment horizontal="center"/>
    </xf>
    <xf numFmtId="0" fontId="48" fillId="0" borderId="0" xfId="0" applyFont="1" applyFill="1" applyAlignment="1">
      <alignment horizontal="center"/>
    </xf>
    <xf numFmtId="0" fontId="48" fillId="9" borderId="0" xfId="0" applyFont="1" applyFill="1"/>
    <xf numFmtId="0" fontId="48" fillId="0" borderId="0" xfId="0" applyFont="1" applyFill="1"/>
    <xf numFmtId="0" fontId="50" fillId="15" borderId="2" xfId="0" applyFont="1" applyFill="1" applyBorder="1" applyAlignment="1">
      <alignment horizontal="center"/>
    </xf>
    <xf numFmtId="189" fontId="30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189" fontId="36" fillId="0" borderId="0" xfId="0" applyNumberFormat="1" applyFont="1" applyBorder="1" applyAlignment="1">
      <alignment horizontal="left"/>
    </xf>
    <xf numFmtId="49" fontId="36" fillId="0" borderId="0" xfId="0" applyNumberFormat="1" applyFont="1" applyBorder="1" applyAlignment="1">
      <alignment horizontal="left"/>
    </xf>
    <xf numFmtId="189" fontId="52" fillId="2" borderId="1" xfId="0" applyNumberFormat="1" applyFont="1" applyFill="1" applyBorder="1" applyAlignment="1">
      <alignment horizontal="center"/>
    </xf>
    <xf numFmtId="49" fontId="52" fillId="2" borderId="1" xfId="0" applyNumberFormat="1" applyFont="1" applyFill="1" applyBorder="1" applyAlignment="1">
      <alignment horizontal="center"/>
    </xf>
    <xf numFmtId="189" fontId="26" fillId="2" borderId="1" xfId="0" applyNumberFormat="1" applyFont="1" applyFill="1" applyBorder="1" applyAlignment="1">
      <alignment horizontal="center"/>
    </xf>
    <xf numFmtId="189" fontId="52" fillId="2" borderId="2" xfId="0" applyNumberFormat="1" applyFont="1" applyFill="1" applyBorder="1" applyAlignment="1">
      <alignment horizontal="center"/>
    </xf>
    <xf numFmtId="49" fontId="52" fillId="2" borderId="2" xfId="0" applyNumberFormat="1" applyFont="1" applyFill="1" applyBorder="1" applyAlignment="1">
      <alignment horizontal="center"/>
    </xf>
    <xf numFmtId="189" fontId="26" fillId="2" borderId="2" xfId="0" applyNumberFormat="1" applyFont="1" applyFill="1" applyBorder="1" applyAlignment="1">
      <alignment horizontal="center"/>
    </xf>
    <xf numFmtId="189" fontId="30" fillId="0" borderId="11" xfId="0" applyNumberFormat="1" applyFont="1" applyBorder="1" applyAlignment="1">
      <alignment horizontal="left"/>
    </xf>
    <xf numFmtId="49" fontId="30" fillId="3" borderId="9" xfId="0" applyNumberFormat="1" applyFont="1" applyFill="1" applyBorder="1" applyAlignment="1">
      <alignment horizontal="center"/>
    </xf>
    <xf numFmtId="0" fontId="31" fillId="12" borderId="9" xfId="17" applyFont="1" applyFill="1" applyBorder="1" applyAlignment="1">
      <alignment horizontal="center" wrapText="1"/>
    </xf>
    <xf numFmtId="3" fontId="30" fillId="3" borderId="9" xfId="0" applyNumberFormat="1" applyFont="1" applyFill="1" applyBorder="1" applyAlignment="1">
      <alignment horizontal="center"/>
    </xf>
    <xf numFmtId="3" fontId="20" fillId="0" borderId="0" xfId="0" applyNumberFormat="1" applyFont="1"/>
    <xf numFmtId="3" fontId="30" fillId="0" borderId="11" xfId="0" applyNumberFormat="1" applyFont="1" applyBorder="1" applyAlignment="1">
      <alignment horizontal="left"/>
    </xf>
    <xf numFmtId="49" fontId="30" fillId="4" borderId="9" xfId="0" applyNumberFormat="1" applyFont="1" applyFill="1" applyBorder="1" applyAlignment="1">
      <alignment horizontal="center"/>
    </xf>
    <xf numFmtId="3" fontId="30" fillId="4" borderId="9" xfId="0" applyNumberFormat="1" applyFont="1" applyFill="1" applyBorder="1" applyAlignment="1">
      <alignment horizontal="center"/>
    </xf>
    <xf numFmtId="49" fontId="51" fillId="5" borderId="9" xfId="0" applyNumberFormat="1" applyFont="1" applyFill="1" applyBorder="1" applyAlignment="1">
      <alignment horizontal="center"/>
    </xf>
    <xf numFmtId="1" fontId="32" fillId="8" borderId="9" xfId="0" applyNumberFormat="1" applyFont="1" applyFill="1" applyBorder="1" applyAlignment="1">
      <alignment horizontal="center"/>
    </xf>
    <xf numFmtId="49" fontId="30" fillId="6" borderId="9" xfId="0" applyNumberFormat="1" applyFont="1" applyFill="1" applyBorder="1" applyAlignment="1">
      <alignment horizontal="center"/>
    </xf>
    <xf numFmtId="3" fontId="33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 applyBorder="1" applyAlignment="1">
      <alignment horizontal="center"/>
    </xf>
    <xf numFmtId="49" fontId="30" fillId="2" borderId="9" xfId="0" applyNumberFormat="1" applyFont="1" applyFill="1" applyBorder="1" applyAlignment="1">
      <alignment horizontal="center"/>
    </xf>
    <xf numFmtId="3" fontId="33" fillId="2" borderId="9" xfId="0" applyNumberFormat="1" applyFont="1" applyFill="1" applyBorder="1" applyAlignment="1">
      <alignment horizontal="center"/>
    </xf>
    <xf numFmtId="3" fontId="30" fillId="0" borderId="9" xfId="0" applyNumberFormat="1" applyFont="1" applyFill="1" applyBorder="1" applyAlignment="1">
      <alignment horizontal="center"/>
    </xf>
    <xf numFmtId="189" fontId="30" fillId="0" borderId="1" xfId="0" applyNumberFormat="1" applyFont="1" applyBorder="1" applyAlignment="1">
      <alignment horizontal="left"/>
    </xf>
    <xf numFmtId="49" fontId="30" fillId="0" borderId="14" xfId="0" applyNumberFormat="1" applyFont="1" applyFill="1" applyBorder="1" applyAlignment="1">
      <alignment horizontal="center"/>
    </xf>
    <xf numFmtId="3" fontId="33" fillId="0" borderId="9" xfId="0" applyNumberFormat="1" applyFont="1" applyFill="1" applyBorder="1" applyAlignment="1">
      <alignment horizontal="center"/>
    </xf>
    <xf numFmtId="0" fontId="31" fillId="12" borderId="9" xfId="18" applyFont="1" applyFill="1" applyBorder="1" applyAlignment="1">
      <alignment horizontal="center" wrapText="1"/>
    </xf>
    <xf numFmtId="1" fontId="30" fillId="4" borderId="9" xfId="0" applyNumberFormat="1" applyFont="1" applyFill="1" applyBorder="1" applyAlignment="1">
      <alignment horizontal="center"/>
    </xf>
    <xf numFmtId="189" fontId="30" fillId="0" borderId="2" xfId="0" applyNumberFormat="1" applyFont="1" applyBorder="1" applyAlignment="1">
      <alignment horizontal="left"/>
    </xf>
    <xf numFmtId="1" fontId="30" fillId="3" borderId="9" xfId="0" applyNumberFormat="1" applyFont="1" applyFill="1" applyBorder="1" applyAlignment="1">
      <alignment horizontal="center"/>
    </xf>
    <xf numFmtId="0" fontId="31" fillId="12" borderId="9" xfId="20" applyFont="1" applyFill="1" applyBorder="1" applyAlignment="1">
      <alignment horizontal="center" wrapText="1"/>
    </xf>
    <xf numFmtId="0" fontId="31" fillId="12" borderId="9" xfId="21" applyFont="1" applyFill="1" applyBorder="1" applyAlignment="1">
      <alignment horizontal="center" wrapText="1"/>
    </xf>
    <xf numFmtId="189" fontId="30" fillId="0" borderId="1" xfId="0" applyNumberFormat="1" applyFont="1" applyFill="1" applyBorder="1" applyAlignment="1">
      <alignment horizontal="left"/>
    </xf>
    <xf numFmtId="0" fontId="31" fillId="12" borderId="9" xfId="19" applyFont="1" applyFill="1" applyBorder="1" applyAlignment="1">
      <alignment horizontal="center" wrapText="1"/>
    </xf>
    <xf numFmtId="189" fontId="30" fillId="0" borderId="11" xfId="0" applyNumberFormat="1" applyFont="1" applyFill="1" applyBorder="1" applyAlignment="1">
      <alignment horizontal="left"/>
    </xf>
    <xf numFmtId="189" fontId="30" fillId="0" borderId="2" xfId="0" applyNumberFormat="1" applyFont="1" applyFill="1" applyBorder="1" applyAlignment="1">
      <alignment horizontal="left"/>
    </xf>
    <xf numFmtId="0" fontId="31" fillId="12" borderId="9" xfId="22" applyFont="1" applyFill="1" applyBorder="1" applyAlignment="1">
      <alignment horizontal="center" wrapText="1"/>
    </xf>
    <xf numFmtId="0" fontId="31" fillId="12" borderId="9" xfId="23" applyFont="1" applyFill="1" applyBorder="1" applyAlignment="1">
      <alignment horizontal="center" wrapText="1"/>
    </xf>
    <xf numFmtId="0" fontId="31" fillId="12" borderId="9" xfId="24" applyFont="1" applyFill="1" applyBorder="1" applyAlignment="1">
      <alignment horizontal="center" wrapText="1"/>
    </xf>
    <xf numFmtId="0" fontId="31" fillId="12" borderId="9" xfId="25" applyFont="1" applyFill="1" applyBorder="1" applyAlignment="1">
      <alignment horizontal="center" wrapText="1"/>
    </xf>
    <xf numFmtId="0" fontId="31" fillId="12" borderId="9" xfId="26" applyFont="1" applyFill="1" applyBorder="1" applyAlignment="1">
      <alignment horizontal="center" wrapText="1"/>
    </xf>
    <xf numFmtId="0" fontId="31" fillId="12" borderId="9" xfId="27" applyFont="1" applyFill="1" applyBorder="1" applyAlignment="1">
      <alignment horizontal="center" wrapText="1"/>
    </xf>
    <xf numFmtId="0" fontId="31" fillId="12" borderId="9" xfId="28" applyFont="1" applyFill="1" applyBorder="1" applyAlignment="1">
      <alignment horizontal="center" wrapText="1"/>
    </xf>
    <xf numFmtId="0" fontId="31" fillId="12" borderId="9" xfId="29" applyFont="1" applyFill="1" applyBorder="1" applyAlignment="1">
      <alignment horizontal="center" wrapText="1"/>
    </xf>
    <xf numFmtId="0" fontId="31" fillId="12" borderId="9" xfId="30" applyFont="1" applyFill="1" applyBorder="1" applyAlignment="1">
      <alignment horizontal="center" wrapText="1"/>
    </xf>
    <xf numFmtId="0" fontId="31" fillId="12" borderId="9" xfId="31" applyFont="1" applyFill="1" applyBorder="1" applyAlignment="1">
      <alignment horizontal="center" wrapText="1"/>
    </xf>
    <xf numFmtId="0" fontId="31" fillId="12" borderId="9" xfId="32" applyFont="1" applyFill="1" applyBorder="1" applyAlignment="1">
      <alignment horizontal="center" wrapText="1"/>
    </xf>
    <xf numFmtId="0" fontId="31" fillId="12" borderId="9" xfId="33" applyFont="1" applyFill="1" applyBorder="1" applyAlignment="1">
      <alignment horizontal="center" wrapText="1"/>
    </xf>
    <xf numFmtId="0" fontId="31" fillId="12" borderId="9" xfId="34" applyFont="1" applyFill="1" applyBorder="1" applyAlignment="1">
      <alignment horizontal="center" wrapText="1"/>
    </xf>
    <xf numFmtId="1" fontId="33" fillId="6" borderId="7" xfId="0" applyNumberFormat="1" applyFont="1" applyFill="1" applyBorder="1" applyAlignment="1">
      <alignment horizontal="center"/>
    </xf>
    <xf numFmtId="0" fontId="31" fillId="12" borderId="9" xfId="35" applyFont="1" applyFill="1" applyBorder="1" applyAlignment="1">
      <alignment horizontal="center" wrapText="1"/>
    </xf>
    <xf numFmtId="0" fontId="31" fillId="12" borderId="9" xfId="36" applyFont="1" applyFill="1" applyBorder="1" applyAlignment="1">
      <alignment horizontal="center" wrapText="1"/>
    </xf>
    <xf numFmtId="0" fontId="31" fillId="12" borderId="9" xfId="37" applyFont="1" applyFill="1" applyBorder="1" applyAlignment="1">
      <alignment horizontal="center" wrapText="1"/>
    </xf>
    <xf numFmtId="187" fontId="20" fillId="0" borderId="0" xfId="0" applyNumberFormat="1" applyFont="1"/>
    <xf numFmtId="49" fontId="20" fillId="0" borderId="0" xfId="0" applyNumberFormat="1" applyFont="1"/>
    <xf numFmtId="1" fontId="26" fillId="0" borderId="0" xfId="0" applyNumberFormat="1" applyFont="1" applyAlignment="1">
      <alignment horizontal="center"/>
    </xf>
    <xf numFmtId="0" fontId="23" fillId="0" borderId="4" xfId="0" applyFont="1" applyBorder="1" applyAlignment="1">
      <alignment horizontal="right"/>
    </xf>
    <xf numFmtId="3" fontId="30" fillId="18" borderId="9" xfId="0" applyNumberFormat="1" applyFont="1" applyFill="1" applyBorder="1" applyAlignment="1">
      <alignment horizontal="center"/>
    </xf>
    <xf numFmtId="3" fontId="30" fillId="12" borderId="9" xfId="0" applyNumberFormat="1" applyFont="1" applyFill="1" applyBorder="1" applyAlignment="1">
      <alignment horizontal="center"/>
    </xf>
    <xf numFmtId="1" fontId="25" fillId="9" borderId="9" xfId="4" applyNumberFormat="1" applyFont="1" applyFill="1" applyBorder="1" applyAlignment="1">
      <alignment horizontal="center"/>
    </xf>
    <xf numFmtId="1" fontId="73" fillId="9" borderId="9" xfId="135" applyNumberFormat="1" applyFont="1" applyFill="1" applyBorder="1" applyAlignment="1">
      <alignment horizontal="center"/>
    </xf>
    <xf numFmtId="189" fontId="44" fillId="9" borderId="9" xfId="0" applyNumberFormat="1" applyFont="1" applyFill="1" applyBorder="1" applyAlignment="1">
      <alignment horizontal="center"/>
    </xf>
    <xf numFmtId="189" fontId="44" fillId="10" borderId="9" xfId="0" applyNumberFormat="1" applyFont="1" applyFill="1" applyBorder="1" applyAlignment="1">
      <alignment horizontal="center"/>
    </xf>
    <xf numFmtId="3" fontId="25" fillId="0" borderId="9" xfId="0" applyNumberFormat="1" applyFont="1" applyFill="1" applyBorder="1" applyAlignment="1">
      <alignment horizontal="center"/>
    </xf>
    <xf numFmtId="3" fontId="24" fillId="0" borderId="9" xfId="0" applyNumberFormat="1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0" fontId="22" fillId="0" borderId="20" xfId="0" applyFont="1" applyBorder="1" applyAlignment="1"/>
    <xf numFmtId="1" fontId="22" fillId="0" borderId="7" xfId="0" applyNumberFormat="1" applyFont="1" applyFill="1" applyBorder="1" applyAlignment="1"/>
    <xf numFmtId="1" fontId="22" fillId="0" borderId="7" xfId="0" applyNumberFormat="1" applyFont="1" applyBorder="1" applyAlignment="1"/>
    <xf numFmtId="0" fontId="81" fillId="0" borderId="0" xfId="0" applyFont="1"/>
    <xf numFmtId="0" fontId="80" fillId="0" borderId="0" xfId="0" applyFont="1"/>
    <xf numFmtId="0" fontId="22" fillId="0" borderId="7" xfId="0" applyFont="1" applyBorder="1" applyAlignment="1"/>
    <xf numFmtId="0" fontId="18" fillId="53" borderId="9" xfId="14" applyFont="1" applyFill="1" applyBorder="1"/>
    <xf numFmtId="0" fontId="18" fillId="18" borderId="9" xfId="14" applyFont="1" applyFill="1" applyBorder="1"/>
    <xf numFmtId="0" fontId="18" fillId="54" borderId="9" xfId="14" applyFont="1" applyFill="1" applyBorder="1"/>
    <xf numFmtId="0" fontId="21" fillId="53" borderId="9" xfId="14" applyFont="1" applyFill="1" applyBorder="1"/>
    <xf numFmtId="0" fontId="83" fillId="0" borderId="35" xfId="0" applyFont="1" applyBorder="1"/>
    <xf numFmtId="0" fontId="83" fillId="50" borderId="43" xfId="0" applyFont="1" applyFill="1" applyBorder="1"/>
    <xf numFmtId="0" fontId="83" fillId="50" borderId="45" xfId="0" applyFont="1" applyFill="1" applyBorder="1"/>
    <xf numFmtId="0" fontId="83" fillId="50" borderId="46" xfId="0" applyFont="1" applyFill="1" applyBorder="1"/>
    <xf numFmtId="0" fontId="25" fillId="0" borderId="35" xfId="0" applyFont="1" applyBorder="1"/>
    <xf numFmtId="0" fontId="83" fillId="0" borderId="38" xfId="0" applyFont="1" applyBorder="1"/>
    <xf numFmtId="0" fontId="83" fillId="0" borderId="39" xfId="0" applyFont="1" applyBorder="1"/>
    <xf numFmtId="0" fontId="25" fillId="0" borderId="40" xfId="0" applyFont="1" applyBorder="1"/>
    <xf numFmtId="0" fontId="25" fillId="0" borderId="41" xfId="0" applyFont="1" applyBorder="1"/>
    <xf numFmtId="0" fontId="83" fillId="0" borderId="41" xfId="0" applyFont="1" applyBorder="1"/>
    <xf numFmtId="0" fontId="83" fillId="0" borderId="0" xfId="0" applyFont="1"/>
    <xf numFmtId="0" fontId="83" fillId="0" borderId="42" xfId="0" applyFont="1" applyBorder="1"/>
    <xf numFmtId="0" fontId="83" fillId="50" borderId="44" xfId="0" applyFont="1" applyFill="1" applyBorder="1"/>
    <xf numFmtId="0" fontId="25" fillId="16" borderId="35" xfId="0" applyFont="1" applyFill="1" applyBorder="1"/>
    <xf numFmtId="0" fontId="25" fillId="16" borderId="36" xfId="0" applyFont="1" applyFill="1" applyBorder="1"/>
    <xf numFmtId="0" fontId="25" fillId="16" borderId="37" xfId="0" applyFont="1" applyFill="1" applyBorder="1"/>
    <xf numFmtId="0" fontId="25" fillId="16" borderId="38" xfId="0" applyFont="1" applyFill="1" applyBorder="1"/>
    <xf numFmtId="0" fontId="25" fillId="16" borderId="39" xfId="0" applyFont="1" applyFill="1" applyBorder="1"/>
    <xf numFmtId="0" fontId="25" fillId="55" borderId="35" xfId="0" applyFont="1" applyFill="1" applyBorder="1"/>
    <xf numFmtId="0" fontId="25" fillId="55" borderId="36" xfId="0" applyFont="1" applyFill="1" applyBorder="1"/>
    <xf numFmtId="0" fontId="83" fillId="55" borderId="35" xfId="0" applyFont="1" applyFill="1" applyBorder="1"/>
    <xf numFmtId="0" fontId="83" fillId="55" borderId="38" xfId="0" applyFont="1" applyFill="1" applyBorder="1"/>
    <xf numFmtId="0" fontId="83" fillId="55" borderId="39" xfId="0" applyFont="1" applyFill="1" applyBorder="1"/>
    <xf numFmtId="0" fontId="83" fillId="51" borderId="35" xfId="0" applyFont="1" applyFill="1" applyBorder="1"/>
    <xf numFmtId="0" fontId="83" fillId="51" borderId="36" xfId="0" applyFont="1" applyFill="1" applyBorder="1"/>
    <xf numFmtId="0" fontId="83" fillId="51" borderId="38" xfId="0" applyFont="1" applyFill="1" applyBorder="1"/>
    <xf numFmtId="0" fontId="83" fillId="51" borderId="39" xfId="0" applyFont="1" applyFill="1" applyBorder="1"/>
    <xf numFmtId="189" fontId="26" fillId="0" borderId="0" xfId="0" applyNumberFormat="1" applyFont="1" applyAlignment="1">
      <alignment horizontal="center"/>
    </xf>
    <xf numFmtId="189" fontId="33" fillId="0" borderId="0" xfId="0" applyNumberFormat="1" applyFont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40" fillId="0" borderId="0" xfId="0" applyFont="1" applyAlignment="1">
      <alignment horizontal="center"/>
    </xf>
    <xf numFmtId="43" fontId="22" fillId="0" borderId="18" xfId="1" applyFont="1" applyBorder="1" applyAlignment="1">
      <alignment horizontal="center"/>
    </xf>
    <xf numFmtId="43" fontId="22" fillId="0" borderId="19" xfId="1" applyFont="1" applyBorder="1" applyAlignment="1">
      <alignment horizontal="center"/>
    </xf>
    <xf numFmtId="43" fontId="22" fillId="0" borderId="14" xfId="1" applyFont="1" applyBorder="1" applyAlignment="1">
      <alignment horizontal="center"/>
    </xf>
    <xf numFmtId="0" fontId="10" fillId="13" borderId="0" xfId="0" applyFont="1" applyFill="1" applyAlignment="1">
      <alignment horizontal="left"/>
    </xf>
    <xf numFmtId="3" fontId="8" fillId="5" borderId="18" xfId="0" applyNumberFormat="1" applyFont="1" applyFill="1" applyBorder="1" applyAlignment="1">
      <alignment horizontal="center"/>
    </xf>
    <xf numFmtId="3" fontId="8" fillId="5" borderId="14" xfId="0" applyNumberFormat="1" applyFont="1" applyFill="1" applyBorder="1" applyAlignment="1">
      <alignment horizontal="center"/>
    </xf>
    <xf numFmtId="0" fontId="71" fillId="0" borderId="0" xfId="135" applyFont="1"/>
    <xf numFmtId="0" fontId="5" fillId="0" borderId="0" xfId="135"/>
    <xf numFmtId="0" fontId="5" fillId="0" borderId="9" xfId="135" applyBorder="1"/>
    <xf numFmtId="2" fontId="5" fillId="0" borderId="9" xfId="135" applyNumberFormat="1" applyBorder="1"/>
    <xf numFmtId="0" fontId="23" fillId="0" borderId="9" xfId="135" applyFont="1" applyBorder="1"/>
    <xf numFmtId="2" fontId="22" fillId="0" borderId="9" xfId="135" applyNumberFormat="1" applyFont="1" applyBorder="1" applyAlignment="1">
      <alignment horizontal="center"/>
    </xf>
    <xf numFmtId="2" fontId="5" fillId="0" borderId="9" xfId="135" applyNumberFormat="1" applyBorder="1" applyAlignment="1">
      <alignment horizontal="center"/>
    </xf>
    <xf numFmtId="0" fontId="22" fillId="0" borderId="9" xfId="135" applyFont="1" applyBorder="1"/>
    <xf numFmtId="0" fontId="69" fillId="0" borderId="0" xfId="135" applyFont="1"/>
    <xf numFmtId="0" fontId="25" fillId="0" borderId="9" xfId="135" applyFont="1" applyBorder="1" applyAlignment="1">
      <alignment horizontal="center"/>
    </xf>
    <xf numFmtId="0" fontId="22" fillId="0" borderId="9" xfId="135" applyFont="1" applyBorder="1" applyAlignment="1">
      <alignment horizontal="center"/>
    </xf>
    <xf numFmtId="3" fontId="22" fillId="0" borderId="9" xfId="135" applyNumberFormat="1" applyFont="1" applyBorder="1" applyAlignment="1">
      <alignment horizontal="center"/>
    </xf>
    <xf numFmtId="0" fontId="25" fillId="5" borderId="9" xfId="135" applyFont="1" applyFill="1" applyBorder="1" applyAlignment="1">
      <alignment horizontal="center"/>
    </xf>
    <xf numFmtId="3" fontId="25" fillId="5" borderId="9" xfId="135" applyNumberFormat="1" applyFont="1" applyFill="1" applyBorder="1" applyAlignment="1">
      <alignment horizontal="center"/>
    </xf>
    <xf numFmtId="3" fontId="25" fillId="16" borderId="9" xfId="135" applyNumberFormat="1" applyFont="1" applyFill="1" applyBorder="1" applyAlignment="1">
      <alignment horizontal="center"/>
    </xf>
    <xf numFmtId="2" fontId="22" fillId="16" borderId="9" xfId="135" applyNumberFormat="1" applyFont="1" applyFill="1" applyBorder="1" applyAlignment="1">
      <alignment horizontal="center"/>
    </xf>
    <xf numFmtId="2" fontId="5" fillId="0" borderId="0" xfId="135" applyNumberFormat="1"/>
    <xf numFmtId="0" fontId="72" fillId="0" borderId="0" xfId="135" applyFont="1"/>
    <xf numFmtId="0" fontId="25" fillId="0" borderId="1" xfId="135" applyFont="1" applyBorder="1" applyAlignment="1">
      <alignment horizontal="center"/>
    </xf>
    <xf numFmtId="0" fontId="25" fillId="0" borderId="2" xfId="135" applyFont="1" applyBorder="1" applyAlignment="1">
      <alignment horizontal="center"/>
    </xf>
    <xf numFmtId="0" fontId="25" fillId="2" borderId="9" xfId="135" applyFont="1" applyFill="1" applyBorder="1" applyAlignment="1">
      <alignment horizontal="center"/>
    </xf>
    <xf numFmtId="3" fontId="25" fillId="2" borderId="9" xfId="135" applyNumberFormat="1" applyFont="1" applyFill="1" applyBorder="1" applyAlignment="1">
      <alignment horizontal="center"/>
    </xf>
    <xf numFmtId="0" fontId="40" fillId="3" borderId="2" xfId="135" applyFont="1" applyFill="1" applyBorder="1" applyAlignment="1">
      <alignment horizontal="center"/>
    </xf>
    <xf numFmtId="0" fontId="41" fillId="5" borderId="2" xfId="135" applyFont="1" applyFill="1" applyBorder="1" applyAlignment="1">
      <alignment horizontal="center"/>
    </xf>
    <xf numFmtId="0" fontId="23" fillId="0" borderId="2" xfId="135" applyFont="1" applyBorder="1"/>
    <xf numFmtId="0" fontId="70" fillId="0" borderId="0" xfId="135" applyFont="1"/>
    <xf numFmtId="1" fontId="74" fillId="12" borderId="9" xfId="135" applyNumberFormat="1" applyFont="1" applyFill="1" applyBorder="1" applyAlignment="1">
      <alignment horizontal="center"/>
    </xf>
    <xf numFmtId="1" fontId="75" fillId="12" borderId="9" xfId="135" applyNumberFormat="1" applyFont="1" applyFill="1" applyBorder="1" applyAlignment="1">
      <alignment horizontal="center"/>
    </xf>
    <xf numFmtId="1" fontId="75" fillId="12" borderId="18" xfId="135" applyNumberFormat="1" applyFont="1" applyFill="1" applyBorder="1" applyAlignment="1">
      <alignment horizontal="center"/>
    </xf>
    <xf numFmtId="0" fontId="76" fillId="6" borderId="9" xfId="20" applyFont="1" applyFill="1" applyBorder="1" applyAlignment="1">
      <alignment horizontal="center"/>
    </xf>
    <xf numFmtId="0" fontId="76" fillId="6" borderId="18" xfId="20" applyFont="1" applyFill="1" applyBorder="1" applyAlignment="1">
      <alignment horizontal="center"/>
    </xf>
    <xf numFmtId="0" fontId="78" fillId="0" borderId="0" xfId="135" applyFont="1"/>
    <xf numFmtId="0" fontId="5" fillId="0" borderId="0" xfId="135" applyAlignment="1">
      <alignment horizontal="left"/>
    </xf>
    <xf numFmtId="187" fontId="5" fillId="0" borderId="0" xfId="135" applyNumberFormat="1"/>
    <xf numFmtId="0" fontId="77" fillId="52" borderId="34" xfId="135" applyFont="1" applyFill="1" applyBorder="1" applyAlignment="1">
      <alignment horizontal="left"/>
    </xf>
    <xf numFmtId="0" fontId="77" fillId="52" borderId="34" xfId="135" applyFont="1" applyFill="1" applyBorder="1"/>
    <xf numFmtId="0" fontId="79" fillId="0" borderId="34" xfId="135" applyFont="1" applyBorder="1" applyAlignment="1">
      <alignment horizontal="left"/>
    </xf>
    <xf numFmtId="0" fontId="79" fillId="0" borderId="34" xfId="135" applyFont="1" applyBorder="1"/>
  </cellXfs>
  <cellStyles count="289">
    <cellStyle name="20% - ส่วนที่ถูกเน้น1" xfId="55" builtinId="30" customBuiltin="1"/>
    <cellStyle name="20% - ส่วนที่ถูกเน้น1 2" xfId="82" xr:uid="{00000000-0005-0000-0000-000001000000}"/>
    <cellStyle name="20% - ส่วนที่ถูกเน้น1 2 2" xfId="196" xr:uid="{830FF8D0-C13C-419E-8A1E-7F29B0885C25}"/>
    <cellStyle name="20% - ส่วนที่ถูกเน้น1 3" xfId="99" xr:uid="{00000000-0005-0000-0000-000002000000}"/>
    <cellStyle name="20% - ส่วนที่ถูกเน้น1 3 2" xfId="213" xr:uid="{0E24B453-437B-4707-9CE7-3B97DF71DF66}"/>
    <cellStyle name="20% - ส่วนที่ถูกเน้น1 4" xfId="98" xr:uid="{00000000-0005-0000-0000-000003000000}"/>
    <cellStyle name="20% - ส่วนที่ถูกเน้น1 4 2" xfId="212" xr:uid="{E5F36A5C-E716-4E82-BBD1-D281773A31CC}"/>
    <cellStyle name="20% - ส่วนที่ถูกเน้น1 5" xfId="123" xr:uid="{00000000-0005-0000-0000-000004000000}"/>
    <cellStyle name="20% - ส่วนที่ถูกเน้น1 5 2" xfId="237" xr:uid="{F614A476-3810-4BB3-A2CA-E309A0E4064E}"/>
    <cellStyle name="20% - ส่วนที่ถูกเน้น1 6" xfId="137" xr:uid="{00000000-0005-0000-0000-000005000000}"/>
    <cellStyle name="20% - ส่วนที่ถูกเน้น1 6 2" xfId="250" xr:uid="{3BE50C83-1AC2-46C7-A979-46912BB0B992}"/>
    <cellStyle name="20% - ส่วนที่ถูกเน้น1 7" xfId="150" xr:uid="{00000000-0005-0000-0000-000006000000}"/>
    <cellStyle name="20% - ส่วนที่ถูกเน้น1 7 2" xfId="263" xr:uid="{7276458B-260E-4B0A-9AC2-77ECE3C2C23A}"/>
    <cellStyle name="20% - ส่วนที่ถูกเน้น1 8" xfId="164" xr:uid="{00000000-0005-0000-0000-000007000000}"/>
    <cellStyle name="20% - ส่วนที่ถูกเน้น1 8 2" xfId="277" xr:uid="{4243EBE4-000E-4718-B5B8-E6616364A883}"/>
    <cellStyle name="20% - ส่วนที่ถูกเน้น1 9" xfId="180" xr:uid="{3476181B-C4AF-4EFD-9FA4-2FBD230DC3B3}"/>
    <cellStyle name="20% - ส่วนที่ถูกเน้น2" xfId="59" builtinId="34" customBuiltin="1"/>
    <cellStyle name="20% - ส่วนที่ถูกเน้น2 2" xfId="84" xr:uid="{00000000-0005-0000-0000-000009000000}"/>
    <cellStyle name="20% - ส่วนที่ถูกเน้น2 2 2" xfId="198" xr:uid="{D23978F5-BAE1-41A7-9BE3-03B6206AA028}"/>
    <cellStyle name="20% - ส่วนที่ถูกเน้น2 3" xfId="102" xr:uid="{00000000-0005-0000-0000-00000A000000}"/>
    <cellStyle name="20% - ส่วนที่ถูกเน้น2 3 2" xfId="216" xr:uid="{8168EAD8-27BF-49CA-9CDE-6A501E2AC36C}"/>
    <cellStyle name="20% - ส่วนที่ถูกเน้น2 4" xfId="111" xr:uid="{00000000-0005-0000-0000-00000B000000}"/>
    <cellStyle name="20% - ส่วนที่ถูกเน้น2 4 2" xfId="225" xr:uid="{87C7E5FA-D602-4E3A-B24A-8C6AF9361652}"/>
    <cellStyle name="20% - ส่วนที่ถูกเน้น2 5" xfId="125" xr:uid="{00000000-0005-0000-0000-00000C000000}"/>
    <cellStyle name="20% - ส่วนที่ถูกเน้น2 5 2" xfId="239" xr:uid="{75E4D92F-9B75-4ACD-A622-9DE51967A663}"/>
    <cellStyle name="20% - ส่วนที่ถูกเน้น2 6" xfId="139" xr:uid="{00000000-0005-0000-0000-00000D000000}"/>
    <cellStyle name="20% - ส่วนที่ถูกเน้น2 6 2" xfId="252" xr:uid="{44D8ED93-B009-4746-A48B-E1F4D99CECAC}"/>
    <cellStyle name="20% - ส่วนที่ถูกเน้น2 7" xfId="152" xr:uid="{00000000-0005-0000-0000-00000E000000}"/>
    <cellStyle name="20% - ส่วนที่ถูกเน้น2 7 2" xfId="265" xr:uid="{18358AB7-213B-4757-976C-92602BDE21F8}"/>
    <cellStyle name="20% - ส่วนที่ถูกเน้น2 8" xfId="166" xr:uid="{00000000-0005-0000-0000-00000F000000}"/>
    <cellStyle name="20% - ส่วนที่ถูกเน้น2 8 2" xfId="279" xr:uid="{F64DE0A7-6B8E-434C-A247-5E4B5F996064}"/>
    <cellStyle name="20% - ส่วนที่ถูกเน้น2 9" xfId="182" xr:uid="{32AADC90-0E38-49D4-B4AA-02290A266FAB}"/>
    <cellStyle name="20% - ส่วนที่ถูกเน้น3" xfId="63" builtinId="38" customBuiltin="1"/>
    <cellStyle name="20% - ส่วนที่ถูกเน้น3 2" xfId="86" xr:uid="{00000000-0005-0000-0000-000011000000}"/>
    <cellStyle name="20% - ส่วนที่ถูกเน้น3 2 2" xfId="200" xr:uid="{08F59C72-E87B-4463-A931-E2154685D275}"/>
    <cellStyle name="20% - ส่วนที่ถูกเน้น3 3" xfId="104" xr:uid="{00000000-0005-0000-0000-000012000000}"/>
    <cellStyle name="20% - ส่วนที่ถูกเน้น3 3 2" xfId="218" xr:uid="{38D97F9B-FAC1-46AF-A26D-F245AA6DBCE0}"/>
    <cellStyle name="20% - ส่วนที่ถูกเน้น3 4" xfId="101" xr:uid="{00000000-0005-0000-0000-000013000000}"/>
    <cellStyle name="20% - ส่วนที่ถูกเน้น3 4 2" xfId="215" xr:uid="{5F72B150-AD88-4715-90EB-8084336084CA}"/>
    <cellStyle name="20% - ส่วนที่ถูกเน้น3 5" xfId="127" xr:uid="{00000000-0005-0000-0000-000014000000}"/>
    <cellStyle name="20% - ส่วนที่ถูกเน้น3 5 2" xfId="241" xr:uid="{F815B060-1DCC-4EF1-A61A-2672DCEFC412}"/>
    <cellStyle name="20% - ส่วนที่ถูกเน้น3 6" xfId="141" xr:uid="{00000000-0005-0000-0000-000015000000}"/>
    <cellStyle name="20% - ส่วนที่ถูกเน้น3 6 2" xfId="254" xr:uid="{609D061E-3762-486F-8B5D-6B9F0B5ED26D}"/>
    <cellStyle name="20% - ส่วนที่ถูกเน้น3 7" xfId="154" xr:uid="{00000000-0005-0000-0000-000016000000}"/>
    <cellStyle name="20% - ส่วนที่ถูกเน้น3 7 2" xfId="267" xr:uid="{536928C3-D320-49D9-B324-36C15C83C270}"/>
    <cellStyle name="20% - ส่วนที่ถูกเน้น3 8" xfId="168" xr:uid="{00000000-0005-0000-0000-000017000000}"/>
    <cellStyle name="20% - ส่วนที่ถูกเน้น3 8 2" xfId="281" xr:uid="{77F1589B-498B-4BCC-85F9-BF8717BAA30C}"/>
    <cellStyle name="20% - ส่วนที่ถูกเน้น3 9" xfId="184" xr:uid="{4BE103E9-C964-417E-8428-FF24AA7BC318}"/>
    <cellStyle name="20% - ส่วนที่ถูกเน้น4" xfId="67" builtinId="42" customBuiltin="1"/>
    <cellStyle name="20% - ส่วนที่ถูกเน้น4 2" xfId="88" xr:uid="{00000000-0005-0000-0000-000019000000}"/>
    <cellStyle name="20% - ส่วนที่ถูกเน้น4 2 2" xfId="202" xr:uid="{C1E0E90F-F0B9-4A18-917D-E13FD98F2965}"/>
    <cellStyle name="20% - ส่วนที่ถูกเน้น4 3" xfId="106" xr:uid="{00000000-0005-0000-0000-00001A000000}"/>
    <cellStyle name="20% - ส่วนที่ถูกเน้น4 3 2" xfId="220" xr:uid="{1D0B1710-1EFB-462A-8461-7CEF4F1E4B7F}"/>
    <cellStyle name="20% - ส่วนที่ถูกเน้น4 4" xfId="115" xr:uid="{00000000-0005-0000-0000-00001B000000}"/>
    <cellStyle name="20% - ส่วนที่ถูกเน้น4 4 2" xfId="229" xr:uid="{5F2D12E5-3325-41BD-9D92-2C956CEBE107}"/>
    <cellStyle name="20% - ส่วนที่ถูกเน้น4 5" xfId="129" xr:uid="{00000000-0005-0000-0000-00001C000000}"/>
    <cellStyle name="20% - ส่วนที่ถูกเน้น4 5 2" xfId="243" xr:uid="{DD7A463C-B8DF-4889-9AEB-9080D84A84E2}"/>
    <cellStyle name="20% - ส่วนที่ถูกเน้น4 6" xfId="143" xr:uid="{00000000-0005-0000-0000-00001D000000}"/>
    <cellStyle name="20% - ส่วนที่ถูกเน้น4 6 2" xfId="256" xr:uid="{C5F474F0-D616-4F40-9165-22163583BD7B}"/>
    <cellStyle name="20% - ส่วนที่ถูกเน้น4 7" xfId="156" xr:uid="{00000000-0005-0000-0000-00001E000000}"/>
    <cellStyle name="20% - ส่วนที่ถูกเน้น4 7 2" xfId="269" xr:uid="{F1AEC5D4-D623-435E-9D8A-2968069C4D2D}"/>
    <cellStyle name="20% - ส่วนที่ถูกเน้น4 8" xfId="170" xr:uid="{00000000-0005-0000-0000-00001F000000}"/>
    <cellStyle name="20% - ส่วนที่ถูกเน้น4 8 2" xfId="283" xr:uid="{7698C038-3018-4196-88D0-2B455144D0A8}"/>
    <cellStyle name="20% - ส่วนที่ถูกเน้น4 9" xfId="186" xr:uid="{F3506EF3-6B50-4BD7-993E-8AAFECDC78F6}"/>
    <cellStyle name="20% - ส่วนที่ถูกเน้น5" xfId="71" builtinId="46" customBuiltin="1"/>
    <cellStyle name="20% - ส่วนที่ถูกเน้น5 2" xfId="90" xr:uid="{00000000-0005-0000-0000-000021000000}"/>
    <cellStyle name="20% - ส่วนที่ถูกเน้น5 2 2" xfId="204" xr:uid="{3D87F5DD-1EF8-4302-ADAC-7B6DF96D82B2}"/>
    <cellStyle name="20% - ส่วนที่ถูกเน้น5 3" xfId="109" xr:uid="{00000000-0005-0000-0000-000022000000}"/>
    <cellStyle name="20% - ส่วนที่ถูกเน้น5 3 2" xfId="223" xr:uid="{08BF8B2E-8C77-44C4-89B5-03B064ADC9BF}"/>
    <cellStyle name="20% - ส่วนที่ถูกเน้น5 4" xfId="117" xr:uid="{00000000-0005-0000-0000-000023000000}"/>
    <cellStyle name="20% - ส่วนที่ถูกเน้น5 4 2" xfId="231" xr:uid="{24E7A133-9474-423E-8519-3AF9C4BDE33B}"/>
    <cellStyle name="20% - ส่วนที่ถูกเน้น5 5" xfId="131" xr:uid="{00000000-0005-0000-0000-000024000000}"/>
    <cellStyle name="20% - ส่วนที่ถูกเน้น5 5 2" xfId="245" xr:uid="{CC6901D2-68D0-43DE-B0D2-463DB86CB93D}"/>
    <cellStyle name="20% - ส่วนที่ถูกเน้น5 6" xfId="145" xr:uid="{00000000-0005-0000-0000-000025000000}"/>
    <cellStyle name="20% - ส่วนที่ถูกเน้น5 6 2" xfId="258" xr:uid="{8A5DA2BF-E8B1-4AA9-A894-635054905C11}"/>
    <cellStyle name="20% - ส่วนที่ถูกเน้น5 7" xfId="158" xr:uid="{00000000-0005-0000-0000-000026000000}"/>
    <cellStyle name="20% - ส่วนที่ถูกเน้น5 7 2" xfId="271" xr:uid="{9C4DA617-5179-4549-B7E7-69B398D2C661}"/>
    <cellStyle name="20% - ส่วนที่ถูกเน้น5 8" xfId="172" xr:uid="{00000000-0005-0000-0000-000027000000}"/>
    <cellStyle name="20% - ส่วนที่ถูกเน้น5 8 2" xfId="285" xr:uid="{CBFBD600-EF07-40C5-826B-19AE1C10CD77}"/>
    <cellStyle name="20% - ส่วนที่ถูกเน้น5 9" xfId="188" xr:uid="{A5C4EF95-E7FD-4538-9EC7-1CD5AE182085}"/>
    <cellStyle name="20% - ส่วนที่ถูกเน้น6" xfId="75" builtinId="50" customBuiltin="1"/>
    <cellStyle name="20% - ส่วนที่ถูกเน้น6 2" xfId="92" xr:uid="{00000000-0005-0000-0000-000029000000}"/>
    <cellStyle name="20% - ส่วนที่ถูกเน้น6 2 2" xfId="206" xr:uid="{E6F88637-29D1-4205-A775-AFF1B119342F}"/>
    <cellStyle name="20% - ส่วนที่ถูกเน้น6 3" xfId="112" xr:uid="{00000000-0005-0000-0000-00002A000000}"/>
    <cellStyle name="20% - ส่วนที่ถูกเน้น6 3 2" xfId="226" xr:uid="{612AA7E7-9053-4F72-A9B9-2DBAF627447E}"/>
    <cellStyle name="20% - ส่วนที่ถูกเน้น6 4" xfId="119" xr:uid="{00000000-0005-0000-0000-00002B000000}"/>
    <cellStyle name="20% - ส่วนที่ถูกเน้น6 4 2" xfId="233" xr:uid="{BCB33340-4199-4736-BF2B-BDE392281419}"/>
    <cellStyle name="20% - ส่วนที่ถูกเน้น6 5" xfId="133" xr:uid="{00000000-0005-0000-0000-00002C000000}"/>
    <cellStyle name="20% - ส่วนที่ถูกเน้น6 5 2" xfId="247" xr:uid="{7387F83F-9871-4C3F-94A8-66DCC539B334}"/>
    <cellStyle name="20% - ส่วนที่ถูกเน้น6 6" xfId="147" xr:uid="{00000000-0005-0000-0000-00002D000000}"/>
    <cellStyle name="20% - ส่วนที่ถูกเน้น6 6 2" xfId="260" xr:uid="{0AF938C2-318D-4BDF-B06A-5005DF8676FF}"/>
    <cellStyle name="20% - ส่วนที่ถูกเน้น6 7" xfId="160" xr:uid="{00000000-0005-0000-0000-00002E000000}"/>
    <cellStyle name="20% - ส่วนที่ถูกเน้น6 7 2" xfId="273" xr:uid="{D7B652EE-1417-4FC2-921A-5860EDCD9D62}"/>
    <cellStyle name="20% - ส่วนที่ถูกเน้น6 8" xfId="174" xr:uid="{00000000-0005-0000-0000-00002F000000}"/>
    <cellStyle name="20% - ส่วนที่ถูกเน้น6 8 2" xfId="287" xr:uid="{63CC9ECA-FB9A-4850-983A-A6A6F1B4D76F}"/>
    <cellStyle name="20% - ส่วนที่ถูกเน้น6 9" xfId="190" xr:uid="{FB351E4E-F736-4195-8298-070DFF039118}"/>
    <cellStyle name="40% - ส่วนที่ถูกเน้น1" xfId="56" builtinId="31" customBuiltin="1"/>
    <cellStyle name="40% - ส่วนที่ถูกเน้น1 2" xfId="83" xr:uid="{00000000-0005-0000-0000-000031000000}"/>
    <cellStyle name="40% - ส่วนที่ถูกเน้น1 2 2" xfId="197" xr:uid="{9CAD8339-B8BE-4857-BA39-067A85F38817}"/>
    <cellStyle name="40% - ส่วนที่ถูกเน้น1 3" xfId="100" xr:uid="{00000000-0005-0000-0000-000032000000}"/>
    <cellStyle name="40% - ส่วนที่ถูกเน้น1 3 2" xfId="214" xr:uid="{B0643A11-652A-4859-BA73-10BFF2CFAA89}"/>
    <cellStyle name="40% - ส่วนที่ถูกเน้น1 4" xfId="96" xr:uid="{00000000-0005-0000-0000-000033000000}"/>
    <cellStyle name="40% - ส่วนที่ถูกเน้น1 4 2" xfId="210" xr:uid="{FF36E9D0-5336-4EAF-BC9C-DC25E45D8AAC}"/>
    <cellStyle name="40% - ส่วนที่ถูกเน้น1 5" xfId="124" xr:uid="{00000000-0005-0000-0000-000034000000}"/>
    <cellStyle name="40% - ส่วนที่ถูกเน้น1 5 2" xfId="238" xr:uid="{747C1AFF-C3B4-469B-B05E-0026FABAE368}"/>
    <cellStyle name="40% - ส่วนที่ถูกเน้น1 6" xfId="138" xr:uid="{00000000-0005-0000-0000-000035000000}"/>
    <cellStyle name="40% - ส่วนที่ถูกเน้น1 6 2" xfId="251" xr:uid="{4152C04D-D0F9-4FC2-9D7E-6830DAAFF50A}"/>
    <cellStyle name="40% - ส่วนที่ถูกเน้น1 7" xfId="151" xr:uid="{00000000-0005-0000-0000-000036000000}"/>
    <cellStyle name="40% - ส่วนที่ถูกเน้น1 7 2" xfId="264" xr:uid="{5BBB4C27-31AD-43B4-9550-AFB3BD938EF4}"/>
    <cellStyle name="40% - ส่วนที่ถูกเน้น1 8" xfId="165" xr:uid="{00000000-0005-0000-0000-000037000000}"/>
    <cellStyle name="40% - ส่วนที่ถูกเน้น1 8 2" xfId="278" xr:uid="{589A9661-FCC3-4824-A6DB-657C17512AA4}"/>
    <cellStyle name="40% - ส่วนที่ถูกเน้น1 9" xfId="181" xr:uid="{BEB1E21F-6A6D-4CCD-8F13-2BF806199AB4}"/>
    <cellStyle name="40% - ส่วนที่ถูกเน้น2" xfId="60" builtinId="35" customBuiltin="1"/>
    <cellStyle name="40% - ส่วนที่ถูกเน้น2 2" xfId="85" xr:uid="{00000000-0005-0000-0000-000039000000}"/>
    <cellStyle name="40% - ส่วนที่ถูกเน้น2 2 2" xfId="199" xr:uid="{8F815FB6-0EF2-467C-9388-948D97A571DF}"/>
    <cellStyle name="40% - ส่วนที่ถูกเน้น2 3" xfId="103" xr:uid="{00000000-0005-0000-0000-00003A000000}"/>
    <cellStyle name="40% - ส่วนที่ถูกเน้น2 3 2" xfId="217" xr:uid="{90E15E8F-1E5E-452D-BD8B-A0E17179D145}"/>
    <cellStyle name="40% - ส่วนที่ถูกเน้น2 4" xfId="108" xr:uid="{00000000-0005-0000-0000-00003B000000}"/>
    <cellStyle name="40% - ส่วนที่ถูกเน้น2 4 2" xfId="222" xr:uid="{E87FB6FC-BE20-4005-808F-0665F934F5B7}"/>
    <cellStyle name="40% - ส่วนที่ถูกเน้น2 5" xfId="126" xr:uid="{00000000-0005-0000-0000-00003C000000}"/>
    <cellStyle name="40% - ส่วนที่ถูกเน้น2 5 2" xfId="240" xr:uid="{0ACC9353-964C-4D41-8F15-D6492D4298D7}"/>
    <cellStyle name="40% - ส่วนที่ถูกเน้น2 6" xfId="140" xr:uid="{00000000-0005-0000-0000-00003D000000}"/>
    <cellStyle name="40% - ส่วนที่ถูกเน้น2 6 2" xfId="253" xr:uid="{938763C1-1F5C-4B9A-9A1B-586D6317C511}"/>
    <cellStyle name="40% - ส่วนที่ถูกเน้น2 7" xfId="153" xr:uid="{00000000-0005-0000-0000-00003E000000}"/>
    <cellStyle name="40% - ส่วนที่ถูกเน้น2 7 2" xfId="266" xr:uid="{DC295E71-B67F-4E54-8E5A-0A97B06CBFD3}"/>
    <cellStyle name="40% - ส่วนที่ถูกเน้น2 8" xfId="167" xr:uid="{00000000-0005-0000-0000-00003F000000}"/>
    <cellStyle name="40% - ส่วนที่ถูกเน้น2 8 2" xfId="280" xr:uid="{1BCBF0CD-75F2-442E-A185-7D23C620D53B}"/>
    <cellStyle name="40% - ส่วนที่ถูกเน้น2 9" xfId="183" xr:uid="{A88258A9-0A37-4729-88EB-6180BF1EB6B2}"/>
    <cellStyle name="40% - ส่วนที่ถูกเน้น3" xfId="64" builtinId="39" customBuiltin="1"/>
    <cellStyle name="40% - ส่วนที่ถูกเน้น3 2" xfId="87" xr:uid="{00000000-0005-0000-0000-000041000000}"/>
    <cellStyle name="40% - ส่วนที่ถูกเน้น3 2 2" xfId="201" xr:uid="{35F7B28E-9A0D-4FDB-BC7A-206D9DABC399}"/>
    <cellStyle name="40% - ส่วนที่ถูกเน้น3 3" xfId="105" xr:uid="{00000000-0005-0000-0000-000042000000}"/>
    <cellStyle name="40% - ส่วนที่ถูกเน้น3 3 2" xfId="219" xr:uid="{14626D00-85EF-4DF7-9639-B3CDEDD49884}"/>
    <cellStyle name="40% - ส่วนที่ถูกเน้น3 4" xfId="114" xr:uid="{00000000-0005-0000-0000-000043000000}"/>
    <cellStyle name="40% - ส่วนที่ถูกเน้น3 4 2" xfId="228" xr:uid="{B1097EFC-E485-4A66-BCE0-2CF0BF29CDA6}"/>
    <cellStyle name="40% - ส่วนที่ถูกเน้น3 5" xfId="128" xr:uid="{00000000-0005-0000-0000-000044000000}"/>
    <cellStyle name="40% - ส่วนที่ถูกเน้น3 5 2" xfId="242" xr:uid="{353F1EA9-669E-44F3-8DD8-B7CF2DF310CA}"/>
    <cellStyle name="40% - ส่วนที่ถูกเน้น3 6" xfId="142" xr:uid="{00000000-0005-0000-0000-000045000000}"/>
    <cellStyle name="40% - ส่วนที่ถูกเน้น3 6 2" xfId="255" xr:uid="{4F704BEE-FCD5-403F-99FA-04C8E7702418}"/>
    <cellStyle name="40% - ส่วนที่ถูกเน้น3 7" xfId="155" xr:uid="{00000000-0005-0000-0000-000046000000}"/>
    <cellStyle name="40% - ส่วนที่ถูกเน้น3 7 2" xfId="268" xr:uid="{CA80F0C0-E3D0-4DCA-8CCD-C2748D948A9D}"/>
    <cellStyle name="40% - ส่วนที่ถูกเน้น3 8" xfId="169" xr:uid="{00000000-0005-0000-0000-000047000000}"/>
    <cellStyle name="40% - ส่วนที่ถูกเน้น3 8 2" xfId="282" xr:uid="{1DC67DAD-EA03-4C13-8993-AA3DAB1404E4}"/>
    <cellStyle name="40% - ส่วนที่ถูกเน้น3 9" xfId="185" xr:uid="{F3A466BE-2889-4D6E-9B8C-9A6711E3DE4E}"/>
    <cellStyle name="40% - ส่วนที่ถูกเน้น4" xfId="68" builtinId="43" customBuiltin="1"/>
    <cellStyle name="40% - ส่วนที่ถูกเน้น4 2" xfId="89" xr:uid="{00000000-0005-0000-0000-000049000000}"/>
    <cellStyle name="40% - ส่วนที่ถูกเน้น4 2 2" xfId="203" xr:uid="{94E2EDEE-2DA5-48E9-8152-2C041938877F}"/>
    <cellStyle name="40% - ส่วนที่ถูกเน้น4 3" xfId="107" xr:uid="{00000000-0005-0000-0000-00004A000000}"/>
    <cellStyle name="40% - ส่วนที่ถูกเน้น4 3 2" xfId="221" xr:uid="{36D87C83-3037-4C6E-8AC8-7D27715C0F7B}"/>
    <cellStyle name="40% - ส่วนที่ถูกเน้น4 4" xfId="116" xr:uid="{00000000-0005-0000-0000-00004B000000}"/>
    <cellStyle name="40% - ส่วนที่ถูกเน้น4 4 2" xfId="230" xr:uid="{504543C8-DF10-4594-A5A5-6087B1076322}"/>
    <cellStyle name="40% - ส่วนที่ถูกเน้น4 5" xfId="130" xr:uid="{00000000-0005-0000-0000-00004C000000}"/>
    <cellStyle name="40% - ส่วนที่ถูกเน้น4 5 2" xfId="244" xr:uid="{49A1D0E8-08A2-4AEB-B110-D9BA698D2BA9}"/>
    <cellStyle name="40% - ส่วนที่ถูกเน้น4 6" xfId="144" xr:uid="{00000000-0005-0000-0000-00004D000000}"/>
    <cellStyle name="40% - ส่วนที่ถูกเน้น4 6 2" xfId="257" xr:uid="{A4FFDB97-72B2-4EA2-AF59-2FBB7B4A8519}"/>
    <cellStyle name="40% - ส่วนที่ถูกเน้น4 7" xfId="157" xr:uid="{00000000-0005-0000-0000-00004E000000}"/>
    <cellStyle name="40% - ส่วนที่ถูกเน้น4 7 2" xfId="270" xr:uid="{04ECC27A-AF8C-423A-8DBE-786B5DB182EE}"/>
    <cellStyle name="40% - ส่วนที่ถูกเน้น4 8" xfId="171" xr:uid="{00000000-0005-0000-0000-00004F000000}"/>
    <cellStyle name="40% - ส่วนที่ถูกเน้น4 8 2" xfId="284" xr:uid="{55D4C975-A360-4176-B93C-BC88D1A4C5A4}"/>
    <cellStyle name="40% - ส่วนที่ถูกเน้น4 9" xfId="187" xr:uid="{9E12C3BB-0201-41F1-B40B-9C57645E41FF}"/>
    <cellStyle name="40% - ส่วนที่ถูกเน้น5" xfId="72" builtinId="47" customBuiltin="1"/>
    <cellStyle name="40% - ส่วนที่ถูกเน้น5 2" xfId="91" xr:uid="{00000000-0005-0000-0000-000051000000}"/>
    <cellStyle name="40% - ส่วนที่ถูกเน้น5 2 2" xfId="205" xr:uid="{C887FBF5-E41F-4A12-A207-B2EBD0ADDA9E}"/>
    <cellStyle name="40% - ส่วนที่ถูกเน้น5 3" xfId="110" xr:uid="{00000000-0005-0000-0000-000052000000}"/>
    <cellStyle name="40% - ส่วนที่ถูกเน้น5 3 2" xfId="224" xr:uid="{77713E9A-041E-482B-BE89-1FB7168F9791}"/>
    <cellStyle name="40% - ส่วนที่ถูกเน้น5 4" xfId="118" xr:uid="{00000000-0005-0000-0000-000053000000}"/>
    <cellStyle name="40% - ส่วนที่ถูกเน้น5 4 2" xfId="232" xr:uid="{472BFC87-80AE-463A-A0AE-A27CF859032B}"/>
    <cellStyle name="40% - ส่วนที่ถูกเน้น5 5" xfId="132" xr:uid="{00000000-0005-0000-0000-000054000000}"/>
    <cellStyle name="40% - ส่วนที่ถูกเน้น5 5 2" xfId="246" xr:uid="{837F239D-A53F-4BDA-BB95-5866B40F0606}"/>
    <cellStyle name="40% - ส่วนที่ถูกเน้น5 6" xfId="146" xr:uid="{00000000-0005-0000-0000-000055000000}"/>
    <cellStyle name="40% - ส่วนที่ถูกเน้น5 6 2" xfId="259" xr:uid="{B9EB6195-8A1F-4AC8-B536-D4804BF8F669}"/>
    <cellStyle name="40% - ส่วนที่ถูกเน้น5 7" xfId="159" xr:uid="{00000000-0005-0000-0000-000056000000}"/>
    <cellStyle name="40% - ส่วนที่ถูกเน้น5 7 2" xfId="272" xr:uid="{AB7744DF-B227-46E8-9F7B-8D399A9074EB}"/>
    <cellStyle name="40% - ส่วนที่ถูกเน้น5 8" xfId="173" xr:uid="{00000000-0005-0000-0000-000057000000}"/>
    <cellStyle name="40% - ส่วนที่ถูกเน้น5 8 2" xfId="286" xr:uid="{F078B12E-5627-4170-899C-4285421A4510}"/>
    <cellStyle name="40% - ส่วนที่ถูกเน้น5 9" xfId="189" xr:uid="{AD711699-0844-4D1B-A875-B0689C9143CE}"/>
    <cellStyle name="40% - ส่วนที่ถูกเน้น6" xfId="76" builtinId="51" customBuiltin="1"/>
    <cellStyle name="40% - ส่วนที่ถูกเน้น6 2" xfId="93" xr:uid="{00000000-0005-0000-0000-000059000000}"/>
    <cellStyle name="40% - ส่วนที่ถูกเน้น6 2 2" xfId="207" xr:uid="{545CFD11-B789-4787-9514-45D661483CFB}"/>
    <cellStyle name="40% - ส่วนที่ถูกเน้น6 3" xfId="113" xr:uid="{00000000-0005-0000-0000-00005A000000}"/>
    <cellStyle name="40% - ส่วนที่ถูกเน้น6 3 2" xfId="227" xr:uid="{0E6AF977-91F4-4C58-ACB6-1B2B77A54EE2}"/>
    <cellStyle name="40% - ส่วนที่ถูกเน้น6 4" xfId="120" xr:uid="{00000000-0005-0000-0000-00005B000000}"/>
    <cellStyle name="40% - ส่วนที่ถูกเน้น6 4 2" xfId="234" xr:uid="{F7AEF01C-A9D2-4E83-B25C-7FDE0840E58B}"/>
    <cellStyle name="40% - ส่วนที่ถูกเน้น6 5" xfId="134" xr:uid="{00000000-0005-0000-0000-00005C000000}"/>
    <cellStyle name="40% - ส่วนที่ถูกเน้น6 5 2" xfId="248" xr:uid="{24E444E3-4566-45E5-B21D-6CE27514925B}"/>
    <cellStyle name="40% - ส่วนที่ถูกเน้น6 6" xfId="148" xr:uid="{00000000-0005-0000-0000-00005D000000}"/>
    <cellStyle name="40% - ส่วนที่ถูกเน้น6 6 2" xfId="261" xr:uid="{ADA2E825-10B2-4C69-8B2E-D91319FDF985}"/>
    <cellStyle name="40% - ส่วนที่ถูกเน้น6 7" xfId="161" xr:uid="{00000000-0005-0000-0000-00005E000000}"/>
    <cellStyle name="40% - ส่วนที่ถูกเน้น6 7 2" xfId="274" xr:uid="{FE606929-1DA5-4B32-988A-79655DB05B32}"/>
    <cellStyle name="40% - ส่วนที่ถูกเน้น6 8" xfId="175" xr:uid="{00000000-0005-0000-0000-00005F000000}"/>
    <cellStyle name="40% - ส่วนที่ถูกเน้น6 8 2" xfId="288" xr:uid="{726A0153-A686-46A7-B905-2DAE45493F42}"/>
    <cellStyle name="40% - ส่วนที่ถูกเน้น6 9" xfId="191" xr:uid="{9E94B296-F297-46EF-8A75-3CFD15CBD585}"/>
    <cellStyle name="60% - ส่วนที่ถูกเน้น1" xfId="57" builtinId="32" customBuiltin="1"/>
    <cellStyle name="60% - ส่วนที่ถูกเน้น2" xfId="61" builtinId="36" customBuiltin="1"/>
    <cellStyle name="60% - ส่วนที่ถูกเน้น3" xfId="65" builtinId="40" customBuiltin="1"/>
    <cellStyle name="60% - ส่วนที่ถูกเน้น4" xfId="69" builtinId="44" customBuiltin="1"/>
    <cellStyle name="60% - ส่วนที่ถูกเน้น5" xfId="73" builtinId="48" customBuiltin="1"/>
    <cellStyle name="60% - ส่วนที่ถูกเน้น6" xfId="77" builtinId="52" customBuiltin="1"/>
    <cellStyle name="Normal_E1 ไข้เลือดออก (จาก 506)_1" xfId="176" xr:uid="{00000000-0005-0000-0000-000066000000}"/>
    <cellStyle name="การคำนวณ" xfId="48" builtinId="22" customBuiltin="1"/>
    <cellStyle name="ข้อความเตือน" xfId="51" builtinId="11" customBuiltin="1"/>
    <cellStyle name="ข้อความอธิบาย" xfId="52" builtinId="53" customBuiltin="1"/>
    <cellStyle name="จุลภาค" xfId="1" builtinId="3"/>
    <cellStyle name="จุลภาค 2" xfId="177" xr:uid="{85D6C489-5881-43BC-9EE0-DCCAAEEA7EAF}"/>
    <cellStyle name="ชื่อเรื่อง" xfId="38" builtinId="15" customBuiltin="1"/>
    <cellStyle name="เซลล์ตรวจสอบ" xfId="50" builtinId="23" customBuiltin="1"/>
    <cellStyle name="เซลล์ที่มีลิงก์" xfId="49" builtinId="24" customBuiltin="1"/>
    <cellStyle name="ดี" xfId="43" builtinId="26" customBuiltin="1"/>
    <cellStyle name="ปกติ" xfId="0" builtinId="0"/>
    <cellStyle name="ปกติ 10" xfId="14" xr:uid="{00000000-0005-0000-0000-000070000000}"/>
    <cellStyle name="ปกติ 11" xfId="135" xr:uid="{00000000-0005-0000-0000-000071000000}"/>
    <cellStyle name="ปกติ 12" xfId="79" xr:uid="{00000000-0005-0000-0000-000072000000}"/>
    <cellStyle name="ปกติ 12 2" xfId="193" xr:uid="{BF1FBBD6-7735-4473-A9C9-4BBCCEF56336}"/>
    <cellStyle name="ปกติ 14" xfId="94" xr:uid="{00000000-0005-0000-0000-000073000000}"/>
    <cellStyle name="ปกติ 14 2" xfId="208" xr:uid="{C26B7EB7-ED65-4AFE-8A66-5620CFFA47F7}"/>
    <cellStyle name="ปกติ 15" xfId="121" xr:uid="{00000000-0005-0000-0000-000074000000}"/>
    <cellStyle name="ปกติ 15 2" xfId="235" xr:uid="{B104E7FB-315F-4B15-B118-9E2E2E26A7D6}"/>
    <cellStyle name="ปกติ 17" xfId="162" xr:uid="{00000000-0005-0000-0000-000075000000}"/>
    <cellStyle name="ปกติ 17 2" xfId="275" xr:uid="{E39F77A1-5796-4C60-96B0-48AE9459BC3F}"/>
    <cellStyle name="ปกติ 2" xfId="2" xr:uid="{00000000-0005-0000-0000-000076000000}"/>
    <cellStyle name="ปกติ 2 2" xfId="10" xr:uid="{00000000-0005-0000-0000-000077000000}"/>
    <cellStyle name="ปกติ 2 2 2" xfId="11" xr:uid="{00000000-0005-0000-0000-000078000000}"/>
    <cellStyle name="ปกติ 3" xfId="3" xr:uid="{00000000-0005-0000-0000-000079000000}"/>
    <cellStyle name="ปกติ 4" xfId="4" xr:uid="{00000000-0005-0000-0000-00007A000000}"/>
    <cellStyle name="ปกติ 5" xfId="5" xr:uid="{00000000-0005-0000-0000-00007B000000}"/>
    <cellStyle name="ปกติ 6" xfId="6" xr:uid="{00000000-0005-0000-0000-00007C000000}"/>
    <cellStyle name="ปกติ 7" xfId="7" xr:uid="{00000000-0005-0000-0000-00007D000000}"/>
    <cellStyle name="ปกติ 7 2" xfId="12" xr:uid="{00000000-0005-0000-0000-00007E000000}"/>
    <cellStyle name="ปกติ 7 2 2" xfId="178" xr:uid="{EE139CC7-A943-4948-8559-5C21348A80EF}"/>
    <cellStyle name="ปกติ 8" xfId="8" xr:uid="{00000000-0005-0000-0000-00007F000000}"/>
    <cellStyle name="ปกติ 8 2" xfId="13" xr:uid="{00000000-0005-0000-0000-000080000000}"/>
    <cellStyle name="ปกติ 8 2 2" xfId="179" xr:uid="{56B96AA8-2154-459A-997E-EB9177DFB8AD}"/>
    <cellStyle name="ปกติ 9" xfId="9" xr:uid="{00000000-0005-0000-0000-000081000000}"/>
    <cellStyle name="ปกติ 9 2" xfId="15" xr:uid="{00000000-0005-0000-0000-000082000000}"/>
    <cellStyle name="ปกติ_Sheet1" xfId="16" xr:uid="{00000000-0005-0000-0000-000084000000}"/>
    <cellStyle name="ปกติ_Sheet1 10" xfId="20" xr:uid="{00000000-0005-0000-0000-000085000000}"/>
    <cellStyle name="ปกติ_Sheet1 11" xfId="21" xr:uid="{00000000-0005-0000-0000-000086000000}"/>
    <cellStyle name="ปกติ_Sheet1 12" xfId="22" xr:uid="{00000000-0005-0000-0000-000087000000}"/>
    <cellStyle name="ปกติ_Sheet1 13" xfId="23" xr:uid="{00000000-0005-0000-0000-000088000000}"/>
    <cellStyle name="ปกติ_Sheet1 14" xfId="24" xr:uid="{00000000-0005-0000-0000-000089000000}"/>
    <cellStyle name="ปกติ_Sheet1 15" xfId="25" xr:uid="{00000000-0005-0000-0000-00008A000000}"/>
    <cellStyle name="ปกติ_Sheet1 16" xfId="26" xr:uid="{00000000-0005-0000-0000-00008B000000}"/>
    <cellStyle name="ปกติ_Sheet1 17" xfId="27" xr:uid="{00000000-0005-0000-0000-00008C000000}"/>
    <cellStyle name="ปกติ_Sheet1 18" xfId="28" xr:uid="{00000000-0005-0000-0000-00008D000000}"/>
    <cellStyle name="ปกติ_Sheet1 19" xfId="29" xr:uid="{00000000-0005-0000-0000-00008E000000}"/>
    <cellStyle name="ปกติ_Sheet1 2" xfId="17" xr:uid="{00000000-0005-0000-0000-00008F000000}"/>
    <cellStyle name="ปกติ_Sheet1 20" xfId="30" xr:uid="{00000000-0005-0000-0000-000090000000}"/>
    <cellStyle name="ปกติ_Sheet1 21" xfId="31" xr:uid="{00000000-0005-0000-0000-000091000000}"/>
    <cellStyle name="ปกติ_Sheet1 22" xfId="32" xr:uid="{00000000-0005-0000-0000-000092000000}"/>
    <cellStyle name="ปกติ_Sheet1 23" xfId="33" xr:uid="{00000000-0005-0000-0000-000093000000}"/>
    <cellStyle name="ปกติ_Sheet1 24" xfId="34" xr:uid="{00000000-0005-0000-0000-000094000000}"/>
    <cellStyle name="ปกติ_Sheet1 25" xfId="35" xr:uid="{00000000-0005-0000-0000-000095000000}"/>
    <cellStyle name="ปกติ_Sheet1 26" xfId="36" xr:uid="{00000000-0005-0000-0000-000096000000}"/>
    <cellStyle name="ปกติ_Sheet1 27" xfId="37" xr:uid="{00000000-0005-0000-0000-000097000000}"/>
    <cellStyle name="ปกติ_Sheet1 3" xfId="18" xr:uid="{00000000-0005-0000-0000-000098000000}"/>
    <cellStyle name="ปกติ_Sheet1 9" xfId="19" xr:uid="{00000000-0005-0000-0000-000099000000}"/>
    <cellStyle name="ป้อนค่า" xfId="46" builtinId="20" customBuiltin="1"/>
    <cellStyle name="ปานกลาง" xfId="45" builtinId="28" customBuiltin="1"/>
    <cellStyle name="ผลรวม" xfId="53" builtinId="25" customBuiltin="1"/>
    <cellStyle name="แย่" xfId="44" builtinId="27" customBuiltin="1"/>
    <cellStyle name="ส่วนที่ถูกเน้น1" xfId="54" builtinId="29" customBuiltin="1"/>
    <cellStyle name="ส่วนที่ถูกเน้น2" xfId="58" builtinId="33" customBuiltin="1"/>
    <cellStyle name="ส่วนที่ถูกเน้น3" xfId="62" builtinId="37" customBuiltin="1"/>
    <cellStyle name="ส่วนที่ถูกเน้น4" xfId="66" builtinId="41" customBuiltin="1"/>
    <cellStyle name="ส่วนที่ถูกเน้น5" xfId="70" builtinId="45" customBuiltin="1"/>
    <cellStyle name="ส่วนที่ถูกเน้น6" xfId="74" builtinId="49" customBuiltin="1"/>
    <cellStyle name="แสดงผล" xfId="47" builtinId="21" customBuiltin="1"/>
    <cellStyle name="หมายเหตุ 10" xfId="163" xr:uid="{00000000-0005-0000-0000-0000A5000000}"/>
    <cellStyle name="หมายเหตุ 10 2" xfId="276" xr:uid="{B6EB4725-88FB-4E36-ABC4-69931B7A2386}"/>
    <cellStyle name="หมายเหตุ 2" xfId="78" xr:uid="{00000000-0005-0000-0000-0000A6000000}"/>
    <cellStyle name="หมายเหตุ 2 2" xfId="192" xr:uid="{93A1C8AA-37D1-4133-B0FC-7A66BF0960DF}"/>
    <cellStyle name="หมายเหตุ 3" xfId="80" xr:uid="{00000000-0005-0000-0000-0000A7000000}"/>
    <cellStyle name="หมายเหตุ 3 2" xfId="194" xr:uid="{BCF67D9B-944B-4EFD-A819-46812B5C7194}"/>
    <cellStyle name="หมายเหตุ 4" xfId="81" xr:uid="{00000000-0005-0000-0000-0000A8000000}"/>
    <cellStyle name="หมายเหตุ 4 2" xfId="195" xr:uid="{BC44EE93-BD36-411B-97D1-2BE6EC254FA1}"/>
    <cellStyle name="หมายเหตุ 5" xfId="97" xr:uid="{00000000-0005-0000-0000-0000A9000000}"/>
    <cellStyle name="หมายเหตุ 5 2" xfId="211" xr:uid="{60AFC6D2-27BC-4A84-B536-C2327140A8FB}"/>
    <cellStyle name="หมายเหตุ 6" xfId="95" xr:uid="{00000000-0005-0000-0000-0000AA000000}"/>
    <cellStyle name="หมายเหตุ 6 2" xfId="209" xr:uid="{126800C9-7A2C-4DBB-9DCF-783596704D8F}"/>
    <cellStyle name="หมายเหตุ 7" xfId="122" xr:uid="{00000000-0005-0000-0000-0000AB000000}"/>
    <cellStyle name="หมายเหตุ 7 2" xfId="236" xr:uid="{45BFB0C4-5683-4D74-B5AB-EC22A860900E}"/>
    <cellStyle name="หมายเหตุ 8" xfId="136" xr:uid="{00000000-0005-0000-0000-0000AC000000}"/>
    <cellStyle name="หมายเหตุ 8 2" xfId="249" xr:uid="{B45EEA60-5046-4B67-BE1D-00E0578285AB}"/>
    <cellStyle name="หมายเหตุ 9" xfId="149" xr:uid="{00000000-0005-0000-0000-0000AD000000}"/>
    <cellStyle name="หมายเหตุ 9 2" xfId="262" xr:uid="{07D001BF-37BE-4558-87BB-0A1C7764D34C}"/>
    <cellStyle name="หัวเรื่อง 1" xfId="39" builtinId="16" customBuiltin="1"/>
    <cellStyle name="หัวเรื่อง 2" xfId="40" builtinId="17" customBuiltin="1"/>
    <cellStyle name="หัวเรื่อง 3" xfId="41" builtinId="18" customBuiltin="1"/>
    <cellStyle name="หัวเรื่อง 4" xfId="42" builtinId="19" customBuiltin="1"/>
  </cellStyles>
  <dxfs count="519">
    <dxf>
      <fill>
        <patternFill>
          <bgColor theme="5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name val="TH SarabunPSK"/>
        <family val="2"/>
        <scheme val="none"/>
      </font>
    </dxf>
    <dxf>
      <font>
        <b/>
        <sz val="10"/>
        <name val="Tahoma"/>
        <family val="2"/>
      </font>
      <fill>
        <patternFill>
          <bgColor rgb="FFD6DFEC"/>
        </patternFill>
      </fill>
    </dxf>
    <dxf>
      <font>
        <b/>
        <sz val="10"/>
        <name val="Tahoma"/>
        <family val="2"/>
      </font>
      <fill>
        <patternFill>
          <bgColor rgb="FFCDDCAF"/>
        </patternFill>
      </fill>
    </dxf>
    <dxf>
      <font>
        <b/>
        <sz val="11"/>
        <name val="Tahoma"/>
        <family val="2"/>
      </font>
    </dxf>
    <dxf>
      <font>
        <sz val="11"/>
        <name val="Tahoma"/>
        <family val="2"/>
      </font>
      <fill>
        <patternFill>
          <bgColor rgb="FFCDDCAF"/>
        </patternFill>
      </fill>
    </dxf>
    <dxf>
      <font>
        <sz val="11"/>
        <name val="Calibri"/>
        <family val="2"/>
      </font>
    </dxf>
    <dxf>
      <font>
        <sz val="11"/>
        <name val="Calibri"/>
        <family val="2"/>
      </font>
    </dxf>
    <dxf>
      <font>
        <sz val="11"/>
        <name val="Calibri"/>
        <family val="2"/>
      </font>
    </dxf>
    <dxf>
      <font>
        <sz val="11"/>
        <name val="Calibri"/>
        <family val="2"/>
      </font>
    </dxf>
    <dxf>
      <font>
        <sz val="11"/>
        <name val="Calibri"/>
        <family val="2"/>
      </font>
    </dxf>
    <dxf>
      <font>
        <sz val="11"/>
        <name val="Calibri"/>
        <family val="2"/>
      </font>
    </dxf>
    <dxf>
      <font>
        <sz val="10"/>
        <name val="Tahoma"/>
        <family val="2"/>
      </font>
    </dxf>
  </dxfs>
  <tableStyles count="0" defaultTableStyle="TableStyleMedium9" defaultPivotStyle="PivotStyleLight16"/>
  <colors>
    <mruColors>
      <color rgb="FF00FFFF"/>
      <color rgb="FFFF33CC"/>
      <color rgb="FFC0C0C0"/>
      <color rgb="FF2211FB"/>
      <color rgb="FFFF00FF"/>
      <color rgb="FF0000CC"/>
      <color rgb="FFFFFF99"/>
      <color rgb="FFFF99CC"/>
      <color rgb="FFFF66CC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54.16814539477371</c:v>
                </c:pt>
                <c:pt idx="1">
                  <c:v>71.152827189463324</c:v>
                </c:pt>
                <c:pt idx="2">
                  <c:v>136.90316570928542</c:v>
                </c:pt>
                <c:pt idx="3">
                  <c:v>45.809103286803158</c:v>
                </c:pt>
                <c:pt idx="4">
                  <c:v>16.713892117049475</c:v>
                </c:pt>
                <c:pt idx="5">
                  <c:v>6.3662841590934409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A-41C1-BE4D-5C0ADB437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57095296"/>
        <c:axId val="57096832"/>
      </c:barChart>
      <c:catAx>
        <c:axId val="57095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096832"/>
        <c:crosses val="autoZero"/>
        <c:auto val="1"/>
        <c:lblAlgn val="ctr"/>
        <c:lblOffset val="100"/>
        <c:noMultiLvlLbl val="0"/>
      </c:catAx>
      <c:valAx>
        <c:axId val="5709683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majorTickMark val="out"/>
        <c:minorTickMark val="none"/>
        <c:tickLblPos val="nextTo"/>
        <c:crossAx val="57095296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  <c:dispBlanksAs val="gap"/>
    <c:showDLblsOverMax val="0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28.977243516341762</c:v>
                </c:pt>
                <c:pt idx="1">
                  <c:v>24.307094919970037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5-49CF-AC13-9A67E14D9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9376"/>
          <c:y val="0.3931346602508119"/>
          <c:w val="0.11163866421459218"/>
          <c:h val="0.1674343832021037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3783056667982E-2"/>
          <c:y val="8.8416332064453068E-2"/>
          <c:w val="0.89532357751509362"/>
          <c:h val="0.676081447713809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'กราฟ OnePage'!$D$2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0000CC"/>
            </a:solidFill>
            <a:ln>
              <a:solidFill>
                <a:srgbClr val="2211FB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A13-4FD5-8B85-EB43B2D8B9E6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A13-4FD5-8B85-EB43B2D8B9E6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A13-4FD5-8B85-EB43B2D8B9E6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A13-4FD5-8B85-EB43B2D8B9E6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A13-4FD5-8B85-EB43B2D8B9E6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A13-4FD5-8B85-EB43B2D8B9E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OnePage'!$C$3:$C$22</c:f>
              <c:strCache>
                <c:ptCount val="20"/>
                <c:pt idx="0">
                  <c:v>หนองพอก</c:v>
                </c:pt>
                <c:pt idx="1">
                  <c:v>สุวรรณภูมิ</c:v>
                </c:pt>
                <c:pt idx="2">
                  <c:v>เมยวดี</c:v>
                </c:pt>
                <c:pt idx="3">
                  <c:v>ทุ่งเขาหลวง</c:v>
                </c:pt>
                <c:pt idx="4">
                  <c:v>หนองฮี</c:v>
                </c:pt>
                <c:pt idx="5">
                  <c:v>จตุรพักตรพิมาน</c:v>
                </c:pt>
                <c:pt idx="6">
                  <c:v>โพนทราย</c:v>
                </c:pt>
                <c:pt idx="7">
                  <c:v>โพธิ์ชัย</c:v>
                </c:pt>
                <c:pt idx="8">
                  <c:v>เมืองสรวง</c:v>
                </c:pt>
                <c:pt idx="9">
                  <c:v>โพนทอง</c:v>
                </c:pt>
                <c:pt idx="10">
                  <c:v>พนมไพร</c:v>
                </c:pt>
                <c:pt idx="11">
                  <c:v>เกษตรวิสัย</c:v>
                </c:pt>
                <c:pt idx="12">
                  <c:v>เมืองร้อยเอ็ด</c:v>
                </c:pt>
                <c:pt idx="13">
                  <c:v>อาจสามารถ</c:v>
                </c:pt>
                <c:pt idx="14">
                  <c:v>จังหาร</c:v>
                </c:pt>
                <c:pt idx="15">
                  <c:v>เสลภูมิ</c:v>
                </c:pt>
                <c:pt idx="16">
                  <c:v>ศรีสมเด็จ</c:v>
                </c:pt>
                <c:pt idx="17">
                  <c:v>เชียงขวัญ</c:v>
                </c:pt>
                <c:pt idx="18">
                  <c:v>ปทุมรัตต์</c:v>
                </c:pt>
                <c:pt idx="19">
                  <c:v>ธวัชบุรี</c:v>
                </c:pt>
              </c:strCache>
            </c:strRef>
          </c:cat>
          <c:val>
            <c:numRef>
              <c:f>'กราฟ OnePage'!$D$3:$D$22</c:f>
              <c:numCache>
                <c:formatCode>0.00</c:formatCode>
                <c:ptCount val="20"/>
                <c:pt idx="0">
                  <c:v>105.31225082369225</c:v>
                </c:pt>
                <c:pt idx="1">
                  <c:v>60.369566738993491</c:v>
                </c:pt>
                <c:pt idx="2">
                  <c:v>56.145806340157208</c:v>
                </c:pt>
                <c:pt idx="3">
                  <c:v>34.499115960153524</c:v>
                </c:pt>
                <c:pt idx="4">
                  <c:v>32.820512820512818</c:v>
                </c:pt>
                <c:pt idx="5">
                  <c:v>30.314130173927321</c:v>
                </c:pt>
                <c:pt idx="6">
                  <c:v>28.593895203374078</c:v>
                </c:pt>
                <c:pt idx="7">
                  <c:v>27.548209366391184</c:v>
                </c:pt>
                <c:pt idx="8">
                  <c:v>25.936973155232785</c:v>
                </c:pt>
                <c:pt idx="9">
                  <c:v>24.086563403246128</c:v>
                </c:pt>
                <c:pt idx="10">
                  <c:v>18.280507354388728</c:v>
                </c:pt>
                <c:pt idx="11">
                  <c:v>17.446812877800468</c:v>
                </c:pt>
                <c:pt idx="12">
                  <c:v>16.420568656923795</c:v>
                </c:pt>
                <c:pt idx="13">
                  <c:v>14.921931169201134</c:v>
                </c:pt>
                <c:pt idx="14">
                  <c:v>13.260254596888259</c:v>
                </c:pt>
                <c:pt idx="15">
                  <c:v>10.996354285617615</c:v>
                </c:pt>
                <c:pt idx="16">
                  <c:v>8.3409792309617146</c:v>
                </c:pt>
                <c:pt idx="17">
                  <c:v>7.3086058834277363</c:v>
                </c:pt>
                <c:pt idx="18">
                  <c:v>5.5903398926654742</c:v>
                </c:pt>
                <c:pt idx="19">
                  <c:v>4.4675432979404626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A13-4FD5-8B85-EB43B2D8B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axId val="154011520"/>
        <c:axId val="154013056"/>
      </c:barChart>
      <c:catAx>
        <c:axId val="15401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4013056"/>
        <c:crosses val="autoZero"/>
        <c:auto val="1"/>
        <c:lblAlgn val="ctr"/>
        <c:lblOffset val="100"/>
        <c:noMultiLvlLbl val="0"/>
      </c:catAx>
      <c:valAx>
        <c:axId val="154013056"/>
        <c:scaling>
          <c:orientation val="minMax"/>
          <c:max val="12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th-TH"/>
          </a:p>
        </c:txPr>
        <c:crossAx val="154011520"/>
        <c:crosses val="autoZero"/>
        <c:crossBetween val="between"/>
        <c:majorUnit val="10"/>
        <c:minorUnit val="0.4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13232720909984E-2"/>
          <c:y val="9.5585875133918589E-3"/>
          <c:w val="0.62361154855643064"/>
          <c:h val="0.99044141248661699"/>
        </c:manualLayout>
      </c:layout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'กราฟ OnePage'!$C$25:$C$26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'กราฟ OnePage'!$F$25:$F$26</c:f>
              <c:numCache>
                <c:formatCode>0.00</c:formatCode>
                <c:ptCount val="2"/>
                <c:pt idx="0">
                  <c:v>28.977243516341762</c:v>
                </c:pt>
                <c:pt idx="1">
                  <c:v>24.307094919970037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5-4D0D-8209-1AAC73E94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48349720533982"/>
          <c:y val="3.7319384021866214E-2"/>
          <c:w val="0.8056678226102566"/>
          <c:h val="0.75983755446633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'กราฟ OnePage'!$F$36</c:f>
              <c:strCache>
                <c:ptCount val="1"/>
                <c:pt idx="0">
                  <c:v>อัตราป่วย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OnePage'!$C$37:$C$42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'กราฟ OnePage'!$F$37:$F$42</c:f>
              <c:numCache>
                <c:formatCode>0.00</c:formatCode>
                <c:ptCount val="6"/>
                <c:pt idx="0">
                  <c:v>54.16814539477371</c:v>
                </c:pt>
                <c:pt idx="1">
                  <c:v>71.152827189463324</c:v>
                </c:pt>
                <c:pt idx="2">
                  <c:v>136.90316570928542</c:v>
                </c:pt>
                <c:pt idx="3">
                  <c:v>45.809103286803158</c:v>
                </c:pt>
                <c:pt idx="4">
                  <c:v>16.713892117049475</c:v>
                </c:pt>
                <c:pt idx="5">
                  <c:v>6.3662841590934409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5-4B47-A873-597BF1404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159369856"/>
        <c:axId val="159404416"/>
      </c:barChart>
      <c:catAx>
        <c:axId val="159369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9404416"/>
        <c:crosses val="autoZero"/>
        <c:auto val="1"/>
        <c:lblAlgn val="ctr"/>
        <c:lblOffset val="100"/>
        <c:noMultiLvlLbl val="0"/>
      </c:catAx>
      <c:valAx>
        <c:axId val="1594044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majorTickMark val="out"/>
        <c:minorTickMark val="none"/>
        <c:tickLblPos val="nextTo"/>
        <c:crossAx val="159369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35857370160338"/>
          <c:y val="0.14691956675191944"/>
          <c:w val="0.11433054546938112"/>
          <c:h val="5.817558283750263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805339954881747E-2"/>
          <c:y val="3.1496509744792539E-2"/>
          <c:w val="0.89257493485779549"/>
          <c:h val="0.759371865750823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'กราฟ OnePage'!$D$49</c:f>
              <c:strCache>
                <c:ptCount val="1"/>
                <c:pt idx="0">
                  <c:v>w26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OnePage'!$C$50:$C$68</c:f>
              <c:strCache>
                <c:ptCount val="19"/>
                <c:pt idx="0">
                  <c:v>เมือง</c:v>
                </c:pt>
                <c:pt idx="1">
                  <c:v>หนองพอก</c:v>
                </c:pt>
                <c:pt idx="2">
                  <c:v>เสลภูมิ</c:v>
                </c:pt>
                <c:pt idx="3">
                  <c:v>อาจสามารถ</c:v>
                </c:pt>
                <c:pt idx="4">
                  <c:v>จังหาร</c:v>
                </c:pt>
                <c:pt idx="5">
                  <c:v>พนมไพร</c:v>
                </c:pt>
                <c:pt idx="6">
                  <c:v>โพธิ์ชัย</c:v>
                </c:pt>
                <c:pt idx="7">
                  <c:v>โพนทราย</c:v>
                </c:pt>
                <c:pt idx="8">
                  <c:v>ศรีสมเด็จ</c:v>
                </c:pt>
                <c:pt idx="9">
                  <c:v>หนองฮี</c:v>
                </c:pt>
                <c:pt idx="10">
                  <c:v>เกษตรวิสัย</c:v>
                </c:pt>
                <c:pt idx="11">
                  <c:v>ปทุมรัตต์</c:v>
                </c:pt>
                <c:pt idx="12">
                  <c:v>จตุรพักตรพิมาน</c:v>
                </c:pt>
                <c:pt idx="13">
                  <c:v>ธวัชบุรี</c:v>
                </c:pt>
                <c:pt idx="14">
                  <c:v>โพนทอง</c:v>
                </c:pt>
                <c:pt idx="15">
                  <c:v>สุวรรณภูมิ</c:v>
                </c:pt>
                <c:pt idx="16">
                  <c:v>เมืองสรวง</c:v>
                </c:pt>
                <c:pt idx="17">
                  <c:v>เมยวดี</c:v>
                </c:pt>
                <c:pt idx="18">
                  <c:v>เชียงขวัญ</c:v>
                </c:pt>
              </c:strCache>
            </c:strRef>
          </c:cat>
          <c:val>
            <c:numRef>
              <c:f>'กราฟ OnePage'!$D$50:$D$68</c:f>
              <c:numCache>
                <c:formatCode>General</c:formatCode>
                <c:ptCount val="19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A-4C20-82A3-074AF521223E}"/>
            </c:ext>
          </c:extLst>
        </c:ser>
        <c:ser>
          <c:idx val="1"/>
          <c:order val="1"/>
          <c:tx>
            <c:strRef>
              <c:f>'กราฟ OnePage'!$E$49</c:f>
              <c:strCache>
                <c:ptCount val="1"/>
                <c:pt idx="0">
                  <c:v>w27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OnePage'!$C$50:$C$68</c:f>
              <c:strCache>
                <c:ptCount val="19"/>
                <c:pt idx="0">
                  <c:v>เมือง</c:v>
                </c:pt>
                <c:pt idx="1">
                  <c:v>หนองพอก</c:v>
                </c:pt>
                <c:pt idx="2">
                  <c:v>เสลภูมิ</c:v>
                </c:pt>
                <c:pt idx="3">
                  <c:v>อาจสามารถ</c:v>
                </c:pt>
                <c:pt idx="4">
                  <c:v>จังหาร</c:v>
                </c:pt>
                <c:pt idx="5">
                  <c:v>พนมไพร</c:v>
                </c:pt>
                <c:pt idx="6">
                  <c:v>โพธิ์ชัย</c:v>
                </c:pt>
                <c:pt idx="7">
                  <c:v>โพนทราย</c:v>
                </c:pt>
                <c:pt idx="8">
                  <c:v>ศรีสมเด็จ</c:v>
                </c:pt>
                <c:pt idx="9">
                  <c:v>หนองฮี</c:v>
                </c:pt>
                <c:pt idx="10">
                  <c:v>เกษตรวิสัย</c:v>
                </c:pt>
                <c:pt idx="11">
                  <c:v>ปทุมรัตต์</c:v>
                </c:pt>
                <c:pt idx="12">
                  <c:v>จตุรพักตรพิมาน</c:v>
                </c:pt>
                <c:pt idx="13">
                  <c:v>ธวัชบุรี</c:v>
                </c:pt>
                <c:pt idx="14">
                  <c:v>โพนทอง</c:v>
                </c:pt>
                <c:pt idx="15">
                  <c:v>สุวรรณภูมิ</c:v>
                </c:pt>
                <c:pt idx="16">
                  <c:v>เมืองสรวง</c:v>
                </c:pt>
                <c:pt idx="17">
                  <c:v>เมยวดี</c:v>
                </c:pt>
                <c:pt idx="18">
                  <c:v>เชียงขวัญ</c:v>
                </c:pt>
              </c:strCache>
            </c:strRef>
          </c:cat>
          <c:val>
            <c:numRef>
              <c:f>'กราฟ OnePage'!$E$50:$E$68</c:f>
              <c:numCache>
                <c:formatCode>General</c:formatCode>
                <c:ptCount val="19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9A-4C20-82A3-074AF5212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432064"/>
        <c:axId val="159453952"/>
      </c:barChart>
      <c:catAx>
        <c:axId val="159432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9453952"/>
        <c:crosses val="autoZero"/>
        <c:auto val="1"/>
        <c:lblAlgn val="ctr"/>
        <c:lblOffset val="100"/>
        <c:noMultiLvlLbl val="0"/>
      </c:catAx>
      <c:valAx>
        <c:axId val="159453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59432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1470827808596"/>
          <c:y val="0.11111230245155526"/>
          <c:w val="0.15786935949541375"/>
          <c:h val="0.19337823197632473"/>
        </c:manualLayout>
      </c:layout>
      <c:overlay val="0"/>
      <c:txPr>
        <a:bodyPr/>
        <a:lstStyle/>
        <a:p>
          <a:pPr>
            <a:defRPr sz="18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9973191050705E-2"/>
          <c:y val="4.3386557440879894E-2"/>
          <c:w val="0.92245088631910055"/>
          <c:h val="0.74231903137579036"/>
        </c:manualLayout>
      </c:layout>
      <c:areaChart>
        <c:grouping val="stacked"/>
        <c:varyColors val="0"/>
        <c:ser>
          <c:idx val="2"/>
          <c:order val="2"/>
          <c:tx>
            <c:strRef>
              <c:f>'กราฟ OnePage'!$B$77</c:f>
              <c:strCache>
                <c:ptCount val="1"/>
                <c:pt idx="0">
                  <c:v>มัธยฐาน 5 ปี</c:v>
                </c:pt>
              </c:strCache>
            </c:strRef>
          </c:tx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OnePage'!$C$77:$BB$77</c:f>
              <c:numCache>
                <c:formatCode>General</c:formatCode>
                <c:ptCount val="52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19</c:v>
                </c:pt>
                <c:pt idx="22">
                  <c:v>45</c:v>
                </c:pt>
                <c:pt idx="23">
                  <c:v>38</c:v>
                </c:pt>
                <c:pt idx="24">
                  <c:v>47</c:v>
                </c:pt>
                <c:pt idx="25">
                  <c:v>68</c:v>
                </c:pt>
                <c:pt idx="26">
                  <c:v>75</c:v>
                </c:pt>
                <c:pt idx="27">
                  <c:v>85</c:v>
                </c:pt>
                <c:pt idx="28">
                  <c:v>92</c:v>
                </c:pt>
                <c:pt idx="29">
                  <c:v>68</c:v>
                </c:pt>
                <c:pt idx="30">
                  <c:v>60</c:v>
                </c:pt>
                <c:pt idx="31">
                  <c:v>66</c:v>
                </c:pt>
                <c:pt idx="32">
                  <c:v>83</c:v>
                </c:pt>
                <c:pt idx="33">
                  <c:v>52</c:v>
                </c:pt>
                <c:pt idx="34">
                  <c:v>71</c:v>
                </c:pt>
                <c:pt idx="35">
                  <c:v>56</c:v>
                </c:pt>
                <c:pt idx="36">
                  <c:v>39</c:v>
                </c:pt>
                <c:pt idx="37">
                  <c:v>34</c:v>
                </c:pt>
                <c:pt idx="38">
                  <c:v>25</c:v>
                </c:pt>
                <c:pt idx="39">
                  <c:v>14</c:v>
                </c:pt>
                <c:pt idx="40">
                  <c:v>13</c:v>
                </c:pt>
                <c:pt idx="41">
                  <c:v>13</c:v>
                </c:pt>
                <c:pt idx="42">
                  <c:v>14</c:v>
                </c:pt>
                <c:pt idx="43">
                  <c:v>11</c:v>
                </c:pt>
                <c:pt idx="44">
                  <c:v>9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4-46B3-B670-094DFFB7C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470720"/>
        <c:axId val="159472256"/>
      </c:areaChart>
      <c:lineChart>
        <c:grouping val="standard"/>
        <c:varyColors val="0"/>
        <c:ser>
          <c:idx val="0"/>
          <c:order val="0"/>
          <c:tx>
            <c:strRef>
              <c:f>'กราฟ OnePage'!$B$75</c:f>
              <c:strCache>
                <c:ptCount val="1"/>
                <c:pt idx="0">
                  <c:v>2567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OnePage'!$D$75:$AC$75</c:f>
              <c:numCache>
                <c:formatCode>0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9</c:v>
                </c:pt>
                <c:pt idx="3">
                  <c:v>11</c:v>
                </c:pt>
                <c:pt idx="4">
                  <c:v>9</c:v>
                </c:pt>
                <c:pt idx="5">
                  <c:v>13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9</c:v>
                </c:pt>
                <c:pt idx="10">
                  <c:v>11</c:v>
                </c:pt>
                <c:pt idx="11">
                  <c:v>10</c:v>
                </c:pt>
                <c:pt idx="12">
                  <c:v>15</c:v>
                </c:pt>
                <c:pt idx="13">
                  <c:v>16</c:v>
                </c:pt>
                <c:pt idx="14">
                  <c:v>21</c:v>
                </c:pt>
                <c:pt idx="15">
                  <c:v>12</c:v>
                </c:pt>
                <c:pt idx="16">
                  <c:v>5</c:v>
                </c:pt>
                <c:pt idx="17">
                  <c:v>11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14</c:v>
                </c:pt>
                <c:pt idx="22">
                  <c:v>26</c:v>
                </c:pt>
                <c:pt idx="23">
                  <c:v>35</c:v>
                </c:pt>
                <c:pt idx="24">
                  <c:v>19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C4-46B3-B670-094DFFB7C905}"/>
            </c:ext>
          </c:extLst>
        </c:ser>
        <c:ser>
          <c:idx val="1"/>
          <c:order val="1"/>
          <c:tx>
            <c:strRef>
              <c:f>'กราฟ OnePage'!$B$76</c:f>
              <c:strCache>
                <c:ptCount val="1"/>
                <c:pt idx="0">
                  <c:v>2566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OnePage'!$C$76:$BB$76</c:f>
              <c:numCache>
                <c:formatCode>0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22</c:v>
                </c:pt>
                <c:pt idx="23">
                  <c:v>29</c:v>
                </c:pt>
                <c:pt idx="24">
                  <c:v>63</c:v>
                </c:pt>
                <c:pt idx="25">
                  <c:v>68</c:v>
                </c:pt>
                <c:pt idx="26">
                  <c:v>88</c:v>
                </c:pt>
                <c:pt idx="27">
                  <c:v>124</c:v>
                </c:pt>
                <c:pt idx="28">
                  <c:v>93</c:v>
                </c:pt>
                <c:pt idx="29">
                  <c:v>123</c:v>
                </c:pt>
                <c:pt idx="30">
                  <c:v>104</c:v>
                </c:pt>
                <c:pt idx="31">
                  <c:v>94</c:v>
                </c:pt>
                <c:pt idx="32">
                  <c:v>109</c:v>
                </c:pt>
                <c:pt idx="33">
                  <c:v>75</c:v>
                </c:pt>
                <c:pt idx="34">
                  <c:v>99</c:v>
                </c:pt>
                <c:pt idx="35">
                  <c:v>73</c:v>
                </c:pt>
                <c:pt idx="36">
                  <c:v>78</c:v>
                </c:pt>
                <c:pt idx="37">
                  <c:v>86</c:v>
                </c:pt>
                <c:pt idx="38">
                  <c:v>48</c:v>
                </c:pt>
                <c:pt idx="39">
                  <c:v>69</c:v>
                </c:pt>
                <c:pt idx="40">
                  <c:v>41</c:v>
                </c:pt>
                <c:pt idx="41">
                  <c:v>27</c:v>
                </c:pt>
                <c:pt idx="42">
                  <c:v>17</c:v>
                </c:pt>
                <c:pt idx="43">
                  <c:v>12</c:v>
                </c:pt>
                <c:pt idx="44">
                  <c:v>9</c:v>
                </c:pt>
                <c:pt idx="45">
                  <c:v>11</c:v>
                </c:pt>
                <c:pt idx="46">
                  <c:v>13</c:v>
                </c:pt>
                <c:pt idx="47">
                  <c:v>11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C4-46B3-B670-094DFFB7C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470720"/>
        <c:axId val="159472256"/>
      </c:lineChart>
      <c:catAx>
        <c:axId val="15947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472256"/>
        <c:crosses val="autoZero"/>
        <c:auto val="1"/>
        <c:lblAlgn val="ctr"/>
        <c:lblOffset val="100"/>
        <c:noMultiLvlLbl val="0"/>
      </c:catAx>
      <c:valAx>
        <c:axId val="15947225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59470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815883758143192"/>
          <c:y val="6.5715348811004298E-2"/>
          <c:w val="0.14240654322640486"/>
          <c:h val="0.21845125647069913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'กราฟ OnePage'!$D$95</c:f>
              <c:strCache>
                <c:ptCount val="1"/>
                <c:pt idx="0">
                  <c:v>ร้อยเละ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'กราฟ OnePage'!$B$96:$B$97</c:f>
              <c:strCache>
                <c:ptCount val="2"/>
                <c:pt idx="0">
                  <c:v>OPD</c:v>
                </c:pt>
                <c:pt idx="1">
                  <c:v>IPD</c:v>
                </c:pt>
              </c:strCache>
            </c:strRef>
          </c:cat>
          <c:val>
            <c:numRef>
              <c:f>'กราฟ OnePage'!$D$96:$D$97</c:f>
              <c:numCache>
                <c:formatCode>0.0</c:formatCode>
                <c:ptCount val="2"/>
                <c:pt idx="0">
                  <c:v>31.594202898550726</c:v>
                </c:pt>
                <c:pt idx="1">
                  <c:v>68.405797101449281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C-464B-8A09-581919C93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02000642577684"/>
          <c:y val="3.3900823465769211E-2"/>
          <c:w val="0.83289197782193991"/>
          <c:h val="0.7055940373865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'กราฟ OnePage'!$E$107</c:f>
              <c:strCache>
                <c:ptCount val="1"/>
                <c:pt idx="0">
                  <c:v>ร้อยละ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OnePage'!$C$108:$C$117</c:f>
              <c:strCache>
                <c:ptCount val="10"/>
                <c:pt idx="0">
                  <c:v>ในปกครอง</c:v>
                </c:pt>
                <c:pt idx="1">
                  <c:v>นักเรียน</c:v>
                </c:pt>
                <c:pt idx="2">
                  <c:v>รับจ้าง,กรรมกร</c:v>
                </c:pt>
                <c:pt idx="3">
                  <c:v>เกษตร</c:v>
                </c:pt>
                <c:pt idx="4">
                  <c:v>อื่นๆ</c:v>
                </c:pt>
                <c:pt idx="5">
                  <c:v>ข้าราชการ</c:v>
                </c:pt>
                <c:pt idx="6">
                  <c:v>ค้าขาย</c:v>
                </c:pt>
                <c:pt idx="7">
                  <c:v>งานบ้าน</c:v>
                </c:pt>
                <c:pt idx="8">
                  <c:v>ทหาร,ตำรวจ</c:v>
                </c:pt>
                <c:pt idx="9">
                  <c:v>ครู</c:v>
                </c:pt>
              </c:strCache>
            </c:strRef>
          </c:cat>
          <c:val>
            <c:numRef>
              <c:f>'กราฟ OnePage'!$E$108:$E$117</c:f>
              <c:numCache>
                <c:formatCode>0.00</c:formatCode>
                <c:ptCount val="10"/>
                <c:pt idx="0">
                  <c:v>50.144927536231883</c:v>
                </c:pt>
                <c:pt idx="1">
                  <c:v>25.217391304347824</c:v>
                </c:pt>
                <c:pt idx="2">
                  <c:v>9.27536231884058</c:v>
                </c:pt>
                <c:pt idx="3">
                  <c:v>5.7971014492753623</c:v>
                </c:pt>
                <c:pt idx="4">
                  <c:v>4.0579710144927539</c:v>
                </c:pt>
                <c:pt idx="5">
                  <c:v>2.8985507246376812</c:v>
                </c:pt>
                <c:pt idx="6">
                  <c:v>0.86956521739130432</c:v>
                </c:pt>
                <c:pt idx="7">
                  <c:v>0.86956521739130432</c:v>
                </c:pt>
                <c:pt idx="8">
                  <c:v>0.57971014492753625</c:v>
                </c:pt>
                <c:pt idx="9">
                  <c:v>0.28985507246376813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0A-43DD-A7AB-A244F33A2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59236096"/>
        <c:axId val="159237632"/>
      </c:barChart>
      <c:catAx>
        <c:axId val="159236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9237632"/>
        <c:crosses val="autoZero"/>
        <c:auto val="1"/>
        <c:lblAlgn val="ctr"/>
        <c:lblOffset val="100"/>
        <c:noMultiLvlLbl val="0"/>
      </c:catAx>
      <c:valAx>
        <c:axId val="15923763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majorTickMark val="out"/>
        <c:minorTickMark val="none"/>
        <c:tickLblPos val="nextTo"/>
        <c:crossAx val="159236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657225</xdr:colOff>
          <xdr:row>17</xdr:row>
          <xdr:rowOff>0</xdr:rowOff>
        </xdr:from>
        <xdr:to>
          <xdr:col>14</xdr:col>
          <xdr:colOff>190500</xdr:colOff>
          <xdr:row>33</xdr:row>
          <xdr:rowOff>180975</xdr:rowOff>
        </xdr:to>
        <xdr:sp macro="" textlink="">
          <xdr:nvSpPr>
            <xdr:cNvPr id="62466" name="Object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00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657225</xdr:colOff>
          <xdr:row>16</xdr:row>
          <xdr:rowOff>285750</xdr:rowOff>
        </xdr:from>
        <xdr:to>
          <xdr:col>14</xdr:col>
          <xdr:colOff>190500</xdr:colOff>
          <xdr:row>33</xdr:row>
          <xdr:rowOff>171450</xdr:rowOff>
        </xdr:to>
        <xdr:sp macro="" textlink="">
          <xdr:nvSpPr>
            <xdr:cNvPr id="62467" name="Object 3" hidden="1">
              <a:extLst>
                <a:ext uri="{63B3BB69-23CF-44E3-9099-C40C66FF867C}">
                  <a14:compatExt spid="_x0000_s62467"/>
                </a:ext>
                <a:ext uri="{FF2B5EF4-FFF2-40B4-BE49-F238E27FC236}">
                  <a16:creationId xmlns:a16="http://schemas.microsoft.com/office/drawing/2014/main" id="{00000000-0008-0000-0000-00000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9</xdr:row>
      <xdr:rowOff>285750</xdr:rowOff>
    </xdr:from>
    <xdr:to>
      <xdr:col>22</xdr:col>
      <xdr:colOff>180975</xdr:colOff>
      <xdr:row>17</xdr:row>
      <xdr:rowOff>209550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19</xdr:col>
      <xdr:colOff>76200</xdr:colOff>
      <xdr:row>35</xdr:row>
      <xdr:rowOff>28575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2019300"/>
          <a:ext cx="6829425" cy="6972300"/>
        </a:xfrm>
        <a:prstGeom prst="rect">
          <a:avLst/>
        </a:prstGeom>
        <a:ln w="38100">
          <a:solidFill>
            <a:srgbClr val="FF33CC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206375</xdr:colOff>
      <xdr:row>1</xdr:row>
      <xdr:rowOff>105832</xdr:rowOff>
    </xdr:from>
    <xdr:to>
      <xdr:col>20</xdr:col>
      <xdr:colOff>518583</xdr:colOff>
      <xdr:row>16</xdr:row>
      <xdr:rowOff>78316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BFC904D0-A63E-4688-A59C-AEE7EFB8F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349251</xdr:colOff>
      <xdr:row>8</xdr:row>
      <xdr:rowOff>115059</xdr:rowOff>
    </xdr:from>
    <xdr:to>
      <xdr:col>19</xdr:col>
      <xdr:colOff>606425</xdr:colOff>
      <xdr:row>8</xdr:row>
      <xdr:rowOff>178559</xdr:rowOff>
    </xdr:to>
    <xdr:cxnSp macro="">
      <xdr:nvCxnSpPr>
        <xdr:cNvPr id="3" name="Straight Connector 3">
          <a:extLst>
            <a:ext uri="{FF2B5EF4-FFF2-40B4-BE49-F238E27FC236}">
              <a16:creationId xmlns:a16="http://schemas.microsoft.com/office/drawing/2014/main" id="{34AADCC1-397F-4C89-9244-0C1C8A5D8A9F}"/>
            </a:ext>
          </a:extLst>
        </xdr:cNvPr>
        <xdr:cNvCxnSpPr/>
      </xdr:nvCxnSpPr>
      <xdr:spPr>
        <a:xfrm>
          <a:off x="4730751" y="2651090"/>
          <a:ext cx="8151018" cy="63500"/>
        </a:xfrm>
        <a:prstGeom prst="line">
          <a:avLst/>
        </a:prstGeom>
        <a:ln w="38100">
          <a:solidFill>
            <a:srgbClr val="FF00F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19</xdr:row>
      <xdr:rowOff>232833</xdr:rowOff>
    </xdr:from>
    <xdr:to>
      <xdr:col>12</xdr:col>
      <xdr:colOff>190500</xdr:colOff>
      <xdr:row>30</xdr:row>
      <xdr:rowOff>211667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C9159CB5-6FB4-4FCA-A097-874D53A0D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624417</xdr:colOff>
      <xdr:row>33</xdr:row>
      <xdr:rowOff>222249</xdr:rowOff>
    </xdr:from>
    <xdr:to>
      <xdr:col>14</xdr:col>
      <xdr:colOff>63500</xdr:colOff>
      <xdr:row>45</xdr:row>
      <xdr:rowOff>95250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A3FA0B99-FA6E-49A9-8618-A41E3E081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42333</xdr:colOff>
      <xdr:row>49</xdr:row>
      <xdr:rowOff>63500</xdr:rowOff>
    </xdr:from>
    <xdr:to>
      <xdr:col>15</xdr:col>
      <xdr:colOff>21167</xdr:colOff>
      <xdr:row>62</xdr:row>
      <xdr:rowOff>0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id="{0C54F663-6FEA-4AC6-BC98-FDF07CE93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380998</xdr:colOff>
      <xdr:row>78</xdr:row>
      <xdr:rowOff>10583</xdr:rowOff>
    </xdr:from>
    <xdr:to>
      <xdr:col>15</xdr:col>
      <xdr:colOff>455083</xdr:colOff>
      <xdr:row>90</xdr:row>
      <xdr:rowOff>116417</xdr:rowOff>
    </xdr:to>
    <xdr:graphicFrame macro="">
      <xdr:nvGraphicFramePr>
        <xdr:cNvPr id="7" name="Chart 12">
          <a:extLst>
            <a:ext uri="{FF2B5EF4-FFF2-40B4-BE49-F238E27FC236}">
              <a16:creationId xmlns:a16="http://schemas.microsoft.com/office/drawing/2014/main" id="{56B10BAC-2BC1-4178-8D2B-9C65F56AC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507999</xdr:colOff>
      <xdr:row>92</xdr:row>
      <xdr:rowOff>31750</xdr:rowOff>
    </xdr:from>
    <xdr:to>
      <xdr:col>11</xdr:col>
      <xdr:colOff>63499</xdr:colOff>
      <xdr:row>102</xdr:row>
      <xdr:rowOff>232833</xdr:rowOff>
    </xdr:to>
    <xdr:graphicFrame macro="">
      <xdr:nvGraphicFramePr>
        <xdr:cNvPr id="8" name="Chart 13">
          <a:extLst>
            <a:ext uri="{FF2B5EF4-FFF2-40B4-BE49-F238E27FC236}">
              <a16:creationId xmlns:a16="http://schemas.microsoft.com/office/drawing/2014/main" id="{61DB44C0-E789-41AE-9665-908C1D780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793749</xdr:colOff>
      <xdr:row>105</xdr:row>
      <xdr:rowOff>201083</xdr:rowOff>
    </xdr:from>
    <xdr:to>
      <xdr:col>14</xdr:col>
      <xdr:colOff>169332</xdr:colOff>
      <xdr:row>121</xdr:row>
      <xdr:rowOff>127000</xdr:rowOff>
    </xdr:to>
    <xdr:graphicFrame macro="">
      <xdr:nvGraphicFramePr>
        <xdr:cNvPr id="9" name="Chart 14">
          <a:extLst>
            <a:ext uri="{FF2B5EF4-FFF2-40B4-BE49-F238E27FC236}">
              <a16:creationId xmlns:a16="http://schemas.microsoft.com/office/drawing/2014/main" id="{96F0D5C0-54B5-4C38-9E30-87BED003A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0.10501</cdr:y>
    </cdr:from>
    <cdr:to>
      <cdr:x>0.04606</cdr:x>
      <cdr:y>0.80855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111779" y="1810279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0.40704</cdr:x>
      <cdr:y>0.92186</cdr:y>
    </cdr:from>
    <cdr:to>
      <cdr:x>0.59129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43500" y="4392084"/>
          <a:ext cx="232833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  <cdr:relSizeAnchor xmlns:cdr="http://schemas.openxmlformats.org/drawingml/2006/chartDrawing">
    <cdr:from>
      <cdr:x>0.57647</cdr:x>
      <cdr:y>0.05716</cdr:y>
    </cdr:from>
    <cdr:to>
      <cdr:x>0.93885</cdr:x>
      <cdr:y>0.29821</cdr:y>
    </cdr:to>
    <cdr:grpSp>
      <cdr:nvGrpSpPr>
        <cdr:cNvPr id="8" name="Group 7">
          <a:extLst xmlns:a="http://schemas.openxmlformats.org/drawingml/2006/main">
            <a:ext uri="{FF2B5EF4-FFF2-40B4-BE49-F238E27FC236}">
              <a16:creationId xmlns:a16="http://schemas.microsoft.com/office/drawing/2014/main" id="{F54DFB67-F4AA-4762-9D27-41AF5B3EB340}"/>
            </a:ext>
          </a:extLst>
        </cdr:cNvPr>
        <cdr:cNvGrpSpPr/>
      </cdr:nvGrpSpPr>
      <cdr:grpSpPr>
        <a:xfrm xmlns:a="http://schemas.openxmlformats.org/drawingml/2006/main">
          <a:off x="5430630" y="257040"/>
          <a:ext cx="3413797" cy="1083968"/>
          <a:chOff x="7354653" y="296333"/>
          <a:chExt cx="5119202" cy="1026583"/>
        </a:xfrm>
      </cdr:grpSpPr>
      <cdr:sp macro="" textlink="">
        <cdr:nvSpPr>
          <cdr:cNvPr id="4" name="TextBox 3"/>
          <cdr:cNvSpPr txBox="1"/>
        </cdr:nvSpPr>
        <cdr:spPr>
          <a:xfrm xmlns:a="http://schemas.openxmlformats.org/drawingml/2006/main">
            <a:off x="7354653" y="296333"/>
            <a:ext cx="5119202" cy="1026583"/>
          </a:xfrm>
          <a:prstGeom xmlns:a="http://schemas.openxmlformats.org/drawingml/2006/main" prst="rect">
            <a:avLst/>
          </a:prstGeom>
          <a:ln xmlns:a="http://schemas.openxmlformats.org/drawingml/2006/main" w="12700">
            <a:solidFill>
              <a:sysClr val="windowText" lastClr="00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r>
              <a:rPr lang="en-US" sz="2000" b="1">
                <a:latin typeface="TH SarabunPSK" pitchFamily="34" charset="-34"/>
                <a:cs typeface="TH SarabunPSK" pitchFamily="34" charset="-34"/>
              </a:rPr>
              <a:t>            </a:t>
            </a:r>
            <a:r>
              <a:rPr lang="th-TH" sz="2200" b="1">
                <a:latin typeface="TH SarabunPSK" pitchFamily="34" charset="-34"/>
                <a:cs typeface="TH SarabunPSK" pitchFamily="34" charset="-34"/>
              </a:rPr>
              <a:t>อัตราป่วย</a:t>
            </a:r>
            <a:r>
              <a:rPr lang="th-TH" sz="2200" b="1" baseline="0">
                <a:latin typeface="TH SarabunPSK" pitchFamily="34" charset="-34"/>
                <a:cs typeface="TH SarabunPSK" pitchFamily="34" charset="-34"/>
              </a:rPr>
              <a:t> </a:t>
            </a:r>
            <a:r>
              <a:rPr lang="en-US" sz="2200" b="1" baseline="0">
                <a:latin typeface="TH SarabunPSK" pitchFamily="34" charset="-34"/>
                <a:cs typeface="TH SarabunPSK" pitchFamily="34" charset="-34"/>
              </a:rPr>
              <a:t>&gt; 50 </a:t>
            </a:r>
            <a:r>
              <a:rPr lang="th-TH" sz="22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</a:p>
          <a:p xmlns:a="http://schemas.openxmlformats.org/drawingml/2006/main">
            <a:r>
              <a:rPr lang="th-TH" sz="2200" b="1" baseline="0">
                <a:latin typeface="TH SarabunPSK" pitchFamily="34" charset="-34"/>
                <a:cs typeface="TH SarabunPSK" pitchFamily="34" charset="-34"/>
              </a:rPr>
              <a:t>           อัตราป่วย 30-40 ต่อแสน ปชก</a:t>
            </a:r>
          </a:p>
          <a:p xmlns:a="http://schemas.openxmlformats.org/drawingml/2006/main">
            <a:r>
              <a:rPr lang="th-TH" sz="2200" b="1" baseline="0">
                <a:latin typeface="TH SarabunPSK" pitchFamily="34" charset="-34"/>
                <a:cs typeface="TH SarabunPSK" pitchFamily="34" charset="-34"/>
              </a:rPr>
              <a:t>           อัตราป่วย </a:t>
            </a:r>
            <a:r>
              <a:rPr lang="en-US" sz="2200" b="1" baseline="0">
                <a:latin typeface="TH SarabunPSK" pitchFamily="34" charset="-34"/>
                <a:cs typeface="TH SarabunPSK" pitchFamily="34" charset="-34"/>
              </a:rPr>
              <a:t>&lt; 30 </a:t>
            </a:r>
            <a:r>
              <a:rPr lang="th-TH" sz="22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  <a:endParaRPr lang="th-TH" sz="2200" b="1">
              <a:latin typeface="TH SarabunPSK" pitchFamily="34" charset="-34"/>
              <a:cs typeface="TH SarabunPSK" pitchFamily="34" charset="-34"/>
            </a:endParaRPr>
          </a:p>
        </cdr:txBody>
      </cdr:sp>
      <cdr:sp macro="" textlink="">
        <cdr:nvSpPr>
          <cdr:cNvPr id="5" name="Rectangle 4"/>
          <cdr:cNvSpPr/>
        </cdr:nvSpPr>
        <cdr:spPr>
          <a:xfrm xmlns:a="http://schemas.openxmlformats.org/drawingml/2006/main">
            <a:off x="7795028" y="340600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00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th-TH"/>
          </a:p>
        </cdr:txBody>
      </cdr:sp>
      <cdr:sp macro="" textlink="">
        <cdr:nvSpPr>
          <cdr:cNvPr id="6" name="Rectangle 5"/>
          <cdr:cNvSpPr/>
        </cdr:nvSpPr>
        <cdr:spPr>
          <a:xfrm xmlns:a="http://schemas.openxmlformats.org/drawingml/2006/main">
            <a:off x="7800319" y="668684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/>
          </a:p>
        </cdr:txBody>
      </cdr:sp>
      <cdr:sp macro="" textlink="">
        <cdr:nvSpPr>
          <cdr:cNvPr id="7" name="Rectangle 6"/>
          <cdr:cNvSpPr/>
        </cdr:nvSpPr>
        <cdr:spPr>
          <a:xfrm xmlns:a="http://schemas.openxmlformats.org/drawingml/2006/main">
            <a:off x="7800319" y="1007350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211FB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/>
          </a:p>
        </cdr:txBody>
      </cdr:sp>
    </cdr:grp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0.58536</cdr:x>
      <cdr:y>0.77574</cdr:y>
    </cdr:from>
    <cdr:to>
      <cdr:x>1</cdr:x>
      <cdr:y>0.89338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2408" y="2651803"/>
          <a:ext cx="1354667" cy="40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            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0.02418</cdr:x>
      <cdr:y>0.04482</cdr:y>
    </cdr:from>
    <cdr:to>
      <cdr:x>0.07945</cdr:x>
      <cdr:y>0.85182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07029" y="1524530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0.30216</cdr:x>
      <cdr:y>0.8965</cdr:y>
    </cdr:from>
    <cdr:to>
      <cdr:x>0.79974</cdr:x>
      <cdr:y>0.98613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1553" y="3387197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กลุ่มอายุ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0.06619</cdr:y>
    </cdr:from>
    <cdr:to>
      <cdr:x>0.05642</cdr:x>
      <cdr:y>0.77781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38855" y="1719855"/>
          <a:ext cx="3185710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0.33286</cdr:x>
      <cdr:y>0.92096</cdr:y>
    </cdr:from>
    <cdr:to>
      <cdr:x>0.73921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97667" y="4169834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0.00551</cdr:x>
      <cdr:y>0.13507</cdr:y>
    </cdr:from>
    <cdr:to>
      <cdr:x>0.03489</cdr:x>
      <cdr:y>0.61997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1812" y="1021295"/>
          <a:ext cx="152929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0.42149</cdr:x>
      <cdr:y>0.88781</cdr:y>
    </cdr:from>
    <cdr:to>
      <cdr:x>0.68604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7750" y="2931583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สัปดาห์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ที่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0.03221</cdr:x>
      <cdr:y>0.23664</cdr:y>
    </cdr:from>
    <cdr:to>
      <cdr:x>0.08359</cdr:x>
      <cdr:y>0.60433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5130" y="1571637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0.46702</cdr:x>
      <cdr:y>0.91476</cdr:y>
    </cdr:from>
    <cdr:to>
      <cdr:x>0.68865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2618" y="3831176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อาชีพ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488.65158622685" createdVersion="1" refreshedVersion="7" recordCount="342" xr:uid="{5A782D11-1C44-4572-AC05-2A77902261FE}">
  <cacheSource type="worksheet">
    <worksheetSource ref="A1:T343" sheet="Sheet2" r:id="rId2"/>
  </cacheSource>
  <cacheFields count="20">
    <cacheField name="E0" numFmtId="0">
      <sharedItems containsSemiMixedTypes="0" containsString="0" containsNumber="1" containsInteger="1" minValue="39" maxValue="19875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NonDate="0" containsString="0"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108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1">
        <s v="07"/>
        <s v="14"/>
        <s v="08"/>
        <s v="09"/>
        <s v="04"/>
        <s v="06"/>
        <s v="02"/>
        <s v="12"/>
        <s v="20"/>
        <s v="03"/>
        <s v="11"/>
        <s v="13"/>
        <s v="16"/>
        <s v="10"/>
        <s v="01"/>
        <s v="17"/>
        <s v="18"/>
        <s v="05"/>
        <s v="15"/>
        <s v="21"/>
        <s v="19"/>
      </sharedItems>
    </cacheField>
    <cacheField name="ชื่อหมู่บ้าน" numFmtId="0">
      <sharedItems count="196">
        <s v="หนองขุ่น"/>
        <s v="สุขเกษม"/>
        <s v="เหล่าโพนงาม"/>
        <s v="คำพระ"/>
        <s v="คุ้มวัดสว่าง"/>
        <s v="โนนเพชร"/>
        <s v="หนองเพียงขันธ์"/>
        <s v="คำอุดม"/>
        <s v="หนองฮี"/>
        <s v="ยางเลิง"/>
        <s v="ตากแดด"/>
        <s v="กลางเมืองใหม่"/>
        <s v="โนนรัง"/>
        <s v="หนองแวง"/>
        <s v="เหล่าฮก"/>
        <s v="ยางด่อ"/>
        <s v="เหล่ายูง"/>
        <s v="โคกล่าม"/>
        <s v="หนองสิม"/>
        <s v="หนองพอก"/>
        <s v="กกบก"/>
        <s v="โนนม่วง"/>
        <s v="บูรพา"/>
        <s v="ดอนยาง"/>
        <s v="หนองแสง"/>
        <s v="โนนสว่าง"/>
        <s v="โนนสวาสดิ์"/>
        <s v="หัวบ่อ"/>
        <s v="โพธิ์ไทรทอง"/>
        <s v="หนองแข้พัฒนา"/>
        <s v="ดอนแคน"/>
        <s v="เกล็ดลิ่น"/>
        <s v="หนาด"/>
        <s v="กุดทรายดี"/>
        <s v="โนนสามัคคี"/>
        <s v="ดอนหอ"/>
        <s v="โคกก่อง"/>
        <s v="บัวแดง"/>
        <s v="ใหม่พัฒนา"/>
        <s v="หัวช้าง"/>
        <s v="กาหลง"/>
        <s v="หนองฮูน้อย"/>
        <s v="แมต"/>
        <s v="คุ้มวัดเหนือ"/>
        <s v="หนองข่า"/>
        <s v="หนองไผ่"/>
        <s v="หนองบัวหลวงพัฒนา"/>
        <s v="คุ้มกลางเมืองใหม่"/>
        <s v="ดงสว่าง"/>
        <s v="หนองมะเหียะ"/>
        <s v="น้ำเที่ยง"/>
        <s v="หนองม้า"/>
        <s v="โปง"/>
        <s v="ศาลา"/>
        <s v="ทุ่งทรายทอง"/>
        <s v="ดงหวาย"/>
        <s v="ทุ่งมน"/>
        <s v="หนองพังคี"/>
        <s v="คุ้มขี้เหล็กเหนือ"/>
        <s v="เมืองทองใหญ่"/>
        <s v="สิงห์โคก"/>
        <s v="วนาทิพย์"/>
        <s v="โพนทอน"/>
        <s v="หนองหมื่นถ่าน"/>
        <s v="นาโพธิ์"/>
        <s v="หนองส้าว"/>
        <s v="โนนจาน"/>
        <s v="หัวโทนเหนือ"/>
        <s v="ราษฎรสามัคคี"/>
        <s v="โรงเรียนเมือง"/>
        <s v="ปลาโด"/>
        <s v="กอก"/>
        <s v="เหล่ากล้วย"/>
        <s v="ป่ายาง"/>
        <s v="ทรายมูล"/>
        <s v="ไคร่นุ่น"/>
        <s v="สระบัว"/>
        <s v="เกษตรวิสัย"/>
        <s v="คำโพนสูง"/>
        <s v="โนนศิริ"/>
        <s v="จิก"/>
        <s v="สะอาดสมบูรณ์"/>
        <s v="ดอนโมง"/>
        <s v="ดงสวนผึ้ง"/>
        <s v="หนองตอ"/>
        <s v="คำไฮ"/>
        <s v="น้ำใส"/>
        <s v="ดอนสังข์"/>
        <s v="สองพี่น้อง"/>
        <s v="หนองแวงควงเหนือ"/>
        <s v="นาแพง"/>
        <s v="น้ำเกลี้ยง"/>
        <s v="ดงดิบ"/>
        <s v="เชียงใหม่"/>
        <s v="โนนแก้ว"/>
        <s v="มะอึ"/>
        <s v="โพนพอุง"/>
        <s v="ตาแหลว"/>
        <s v="เทพประสิทธิ์"/>
        <s v="โหรา"/>
        <s v="หนองผง"/>
        <s v="ดงแดง"/>
        <s v="หนองคูณ"/>
        <s v="อ้น"/>
        <s v="ดอนชาด"/>
        <s v="ดงยาง"/>
        <s v="หนองเทิ่ง"/>
        <s v="หนองหญ้าม้า"/>
        <s v="ศาลางาม"/>
        <s v="เหล่าสมบูรณ์"/>
        <s v="ดอนพิมาน"/>
        <s v="เกษตร(คุ้มใต้)"/>
        <s v="เกษตร(คุ้มป่าบาก)"/>
        <s v="โนนโพธิ์"/>
        <s v="วังยาว"/>
        <s v="ผือฮี"/>
        <s v="โพนทราย"/>
        <s v="หนองผือ"/>
        <s v="ภูเขาทอง"/>
        <s v="ท่างาม"/>
        <s v="ใหม่เจริญ"/>
        <s v="หนองสระ"/>
        <s v="ดงทรายงาม"/>
        <s v="หนองแข้ดง"/>
        <s v="จานใต้"/>
        <s v="นาน้อย"/>
        <s v="คุ้มเหนือ"/>
        <s v="คุ้มใต้"/>
        <s v="ยางเครือ"/>
        <s v="คุ้มซ่ง"/>
        <s v="ใหม่สถานี"/>
        <s v="โนนสวรรค์พัฒนา"/>
        <s v="คำม่วงหวาน"/>
        <s v="โนนมาลี"/>
        <s v="โพนสว่าง"/>
        <s v="ค่ายเสรี"/>
        <s v="สีแก้ว"/>
        <s v="ธาตุจอมศรี"/>
        <s v="หนองแวงดง"/>
        <s v="นาใหญ่"/>
        <s v="ดงขี้นาค"/>
        <s v="ม่วงลาด"/>
        <s v="หนองเรือ"/>
        <s v="หนองนกทา"/>
        <s v="ดู่น้อย"/>
        <s v="ขอนแก่น"/>
        <s v="โปโล"/>
        <s v="โคกสาย"/>
        <s v="กู่"/>
        <s v="ท่าโพธิ์"/>
        <s v="หนองสำราญ"/>
        <s v="ป่าดวน"/>
        <s v="วังทอง"/>
        <s v="หนองฟ้าพัฒนา"/>
        <s v="โพธิ์งาม"/>
        <s v="แก่นทราย"/>
        <s v="ชัยวารี"/>
        <s v="เปลือยตาล"/>
        <s v="โคกสว่าง"/>
        <s v="สวนจิก"/>
        <s v="ค้อ"/>
        <s v="เชียงขวัญ"/>
        <s v="โคกสว่างอารมย์"/>
        <s v="หนองนาสร้าง"/>
        <s v="หัวดง"/>
        <s v="หนองพันมูล"/>
        <s v="โคกก่องน้อย"/>
        <s v="เปลือยน้อย"/>
        <s v="คุยผง"/>
        <s v="ทุ่งประเสริฐ"/>
        <s v="โนนหาดพัฒนา"/>
        <s v="บึงบูรพา"/>
        <s v="โนนสว่างสามัคคี"/>
        <s v="บัวทอง"/>
        <s v="หนองทุ่งมน"/>
        <s v="หนองหล่ม"/>
        <s v="สั้น"/>
        <s v="หนองงอม"/>
        <s v="นากระตึบ"/>
        <s v="ท่าทรัพย์เจริญ"/>
        <s v="เหล่าลิง"/>
        <s v="ยาง"/>
        <s v="หนองหูลิง"/>
        <s v="หัวโนนตาลน้อย"/>
        <s v="หมอตา"/>
        <s v="ดอนเจริญ"/>
        <s v="ดอนกลอย"/>
        <s v="ดอนสุข"/>
        <s v="วังน้ำวน"/>
        <s v="ทุ่งนาหลวง"/>
        <s v="เล้าข้าว"/>
        <s v="ท่าสุพาน"/>
        <s v="ดงบัง"/>
        <s v="มะกอก"/>
        <s v="หมูม้น"/>
        <s v="โนนขมิ้น"/>
      </sharedItems>
    </cacheField>
    <cacheField name="ตำบล" numFmtId="0">
      <sharedItems count="108">
        <s v="หนองขุ่นใหญ่"/>
        <s v="โพนทราย"/>
        <s v="ภูเขาทอง"/>
        <s v="นานวล"/>
        <s v="สระคู"/>
        <s v="สระนกแก้ว"/>
        <s v="ดงแดง"/>
        <s v="บุ่งเลิศ"/>
        <s v="หนองฮี"/>
        <s v="ดอกไม้"/>
        <s v="หัวโทน"/>
        <s v="โนนรัง"/>
        <s v="ห้วยหินลาด"/>
        <s v="หนองผือ"/>
        <s v="เทอดไทย"/>
        <s v="โคกล่าม"/>
        <s v="หนองพอก"/>
        <s v="ช้างเผือก"/>
        <s v="รอบเมือง"/>
        <s v="ไพศาล"/>
        <s v="บึงงาม"/>
        <s v="ดินดำ"/>
        <s v="หนองแวง"/>
        <s v="กกโพธิ์"/>
        <s v="นาอุดม"/>
        <s v="กลาง"/>
        <s v="บัวแดง"/>
        <s v="หัวช้าง"/>
        <s v="สะอาดสมบูรณ์"/>
        <s v="หนองไผ่"/>
        <s v="เหนือเมือง"/>
        <s v="ชานุวรรณ"/>
        <s v="จำปาขัน"/>
        <s v="นางาม"/>
        <s v="อาจสามารถ"/>
        <s v="ทุ่งหลวง"/>
        <s v="ดงสิงห์"/>
        <s v="เมืองทอง"/>
        <s v="สิงห์โคก"/>
        <s v="ดงครั่งน้อย"/>
        <s v="หนองหมื่นถ่า"/>
        <s v="โพธิ์ทอง"/>
        <s v="เกษตรวิสัย"/>
        <s v="น้ำอ้อม"/>
        <s v="เมยวดี"/>
        <s v="ในเมือง"/>
        <s v="ปาฝา"/>
        <s v="ขวาว"/>
        <s v="นาแซง"/>
        <s v="สระบัว"/>
        <s v="โนนชัยศรี"/>
        <s v="ขี้เหล็ก"/>
        <s v="ท่าหาดยาว"/>
        <s v="น้ำคำ"/>
        <s v="คำไฮ"/>
        <s v="น้ำใส"/>
        <s v="สว่าง"/>
        <s v="หนองแวงควง"/>
        <s v="อัคคะคำ"/>
        <s v="มะอึ"/>
        <s v="โนนสว่าง"/>
        <s v="หนองใหญ่"/>
        <s v="เชียงใหม่"/>
        <s v="หินกอง"/>
        <s v="นาใหญ่"/>
        <s v="โหรา"/>
        <s v="อีง่อง"/>
        <s v="เด่นราษฎร์"/>
        <s v="ดู่น้อย"/>
        <s v="ดงลาน"/>
        <s v="โพธิ์สัย"/>
        <s v="วังสามัคคี"/>
        <s v="คำพอุง"/>
        <s v="ยางใหญ่"/>
        <s v="บ้านฝาง"/>
        <s v="ทุ่งเขาหลวง"/>
        <s v="พนมไพร"/>
        <s v="โนนสวรรค์"/>
        <s v="ผาน้ำย้อย"/>
        <s v="ศรีวิลัย"/>
        <s v="เมืองหงส์"/>
        <s v="สีแก้ว"/>
        <s v="ม่วงลาด"/>
        <s v="หนองบัว"/>
        <s v="โพธิ์ศรี"/>
        <s v="ขอนแก่น"/>
        <s v="ดอนโอง"/>
        <s v="เกาะแก้ว"/>
        <s v="คูเมือง"/>
        <s v="หนองทัพไทย"/>
        <s v="ขามเปี้ย"/>
        <s v="โคกสว่าง"/>
        <s v="สวนจิก"/>
        <s v="เชียงขวัญ"/>
        <s v="ศรีสว่าง"/>
        <s v="เมืองทุ่ง"/>
        <s v="บ่อพันขัน"/>
        <s v="เหล่าหลวง"/>
        <s v="ท่าสีดา"/>
        <s v="บัวคำ"/>
        <s v="เหล่า"/>
        <s v="ท่าม่วง"/>
        <s v="ดู่"/>
        <s v="นาเมือง"/>
        <s v="โนนตาล"/>
        <s v="สาวแห"/>
        <s v="กุดน้ำใส"/>
        <s v="หมูม้น"/>
      </sharedItems>
    </cacheField>
    <cacheField name="อำเภอ" numFmtId="0">
      <sharedItems count="20">
        <s v="หนองพอก"/>
        <s v="โพนทราย"/>
        <s v="พนมไพร"/>
        <s v="สุวรรณภูมิ"/>
        <s v="โพนทอง"/>
        <s v="จตุรพักตรพิมาน"/>
        <s v="เมยวดี"/>
        <s v="หนองฮี"/>
        <s v="เมือง"/>
        <s v="เมืองสรวง"/>
        <s v="ทุ่งเขาหลวง"/>
        <s v="ธวัชบุรี"/>
        <s v="จังหาร"/>
        <s v="เสลภูมิ"/>
        <s v="ปทุมรัตต์"/>
        <s v="เกษตรวิสัย"/>
        <s v="อาจสามารถ"/>
        <s v="ศรีสมเด็จ"/>
        <s v="โพธิ์ชัย"/>
        <s v="เชียงขวัญ"/>
      </sharedItems>
    </cacheField>
    <cacheField name="สถานพยาบาล" numFmtId="0">
      <sharedItems containsNonDate="0" containsString="0" containsBlank="1"/>
    </cacheField>
    <cacheField name="วันเริ่มป่วย" numFmtId="14">
      <sharedItems containsSemiMixedTypes="0" containsNonDate="0" containsDate="1" containsString="0" minDate="2024-01-03T00:00:00" maxDate="2024-07-13T00:00:00"/>
    </cacheField>
    <cacheField name="วันพบผป" numFmtId="14">
      <sharedItems containsSemiMixedTypes="0" containsNonDate="0" containsDate="1" containsString="0" minDate="2024-01-05T00:00:00" maxDate="2024-07-13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4-01-06T00:00:00" maxDate="2024-01-07T00:00:00"/>
    </cacheField>
    <cacheField name="Wk" numFmtId="0">
      <sharedItems containsSemiMixedTypes="0" containsString="0" containsNumber="1" containsInteger="1" minValue="0" maxValue="27" count="28">
        <n v="12"/>
        <n v="4"/>
        <n v="25"/>
        <n v="16"/>
        <n v="7"/>
        <n v="6"/>
        <n v="24"/>
        <n v="15"/>
        <n v="23"/>
        <n v="10"/>
        <n v="9"/>
        <n v="17"/>
        <n v="19"/>
        <n v="22"/>
        <n v="18"/>
        <n v="3"/>
        <n v="14"/>
        <n v="11"/>
        <n v="8"/>
        <n v="27"/>
        <n v="2"/>
        <n v="13"/>
        <n v="0"/>
        <n v="1"/>
        <n v="26"/>
        <n v="5"/>
        <n v="20"/>
        <n v="21"/>
      </sharedItems>
    </cacheField>
    <cacheField name="Wkdatesick" numFmtId="0">
      <sharedItems containsSemiMixedTypes="0" containsString="0" containsNumber="1" containsInteger="1" minValue="0" maxValue="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2">
  <r>
    <n v="7633"/>
    <s v="26.D.H.F."/>
    <s v="จักร์กิต ทับทิมหิน"/>
    <m/>
    <s v="ชาย"/>
    <n v="17"/>
    <n v="7"/>
    <s v="นักเรียน"/>
    <s v="190"/>
    <x v="0"/>
    <x v="0"/>
    <x v="0"/>
    <x v="0"/>
    <m/>
    <d v="2024-03-21T00:00:00"/>
    <d v="2024-03-24T00:00:00"/>
    <m/>
    <d v="2024-01-06T00:00:00"/>
    <x v="0"/>
    <n v="11"/>
  </r>
  <r>
    <n v="3520"/>
    <s v="26.D.H.F."/>
    <s v="ปลื้มจิตร เสโน"/>
    <m/>
    <s v="หญิง"/>
    <n v="13"/>
    <n v="2"/>
    <s v="ไม่ทราบอาชีพ/ในปกครอง"/>
    <s v="39"/>
    <x v="1"/>
    <x v="1"/>
    <x v="1"/>
    <x v="1"/>
    <m/>
    <d v="2024-01-27T00:00:00"/>
    <d v="2024-01-28T00:00:00"/>
    <m/>
    <d v="2024-01-06T00:00:00"/>
    <x v="1"/>
    <n v="4"/>
  </r>
  <r>
    <n v="17302"/>
    <s v="26.D.H.F."/>
    <s v="สุธาลินี ไกยสินธุ์"/>
    <m/>
    <s v="หญิง"/>
    <n v="9"/>
    <n v="0"/>
    <s v="ไม่ทราบอาชีพ/ในปกครอง"/>
    <s v="176"/>
    <x v="2"/>
    <x v="2"/>
    <x v="2"/>
    <x v="0"/>
    <m/>
    <d v="2024-06-21T00:00:00"/>
    <d v="2024-06-26T00:00:00"/>
    <m/>
    <d v="2024-01-06T00:00:00"/>
    <x v="2"/>
    <n v="24"/>
  </r>
  <r>
    <n v="17299"/>
    <s v="26.D.H.F."/>
    <s v="บุญเพ็ง มราฤทธิ์"/>
    <m/>
    <s v="หญิง"/>
    <n v="42"/>
    <n v="10"/>
    <s v="ไม่ทราบอาชีพ/ในปกครอง"/>
    <s v="105"/>
    <x v="3"/>
    <x v="3"/>
    <x v="3"/>
    <x v="2"/>
    <m/>
    <d v="2024-06-26T00:00:00"/>
    <d v="2024-06-26T00:00:00"/>
    <m/>
    <d v="2024-01-06T00:00:00"/>
    <x v="2"/>
    <n v="25"/>
  </r>
  <r>
    <n v="4820"/>
    <s v="26.D.H.F."/>
    <s v="พัชราภรณ์ คำสวาสดิ์"/>
    <m/>
    <s v="หญิง"/>
    <n v="17"/>
    <n v="7"/>
    <s v="ไม่ทราบอาชีพ/ในปกครอง"/>
    <s v="71"/>
    <x v="4"/>
    <x v="4"/>
    <x v="4"/>
    <x v="3"/>
    <m/>
    <d v="2024-01-23T00:00:00"/>
    <d v="2024-01-27T00:00:00"/>
    <m/>
    <d v="2024-01-06T00:00:00"/>
    <x v="1"/>
    <n v="3"/>
  </r>
  <r>
    <n v="9309"/>
    <s v="26.D.H.F."/>
    <s v="กัญจนา ท้าวบุตร"/>
    <m/>
    <s v="หญิง"/>
    <n v="45"/>
    <n v="5"/>
    <s v="รับจ้าง,กรรมกร"/>
    <s v="104"/>
    <x v="5"/>
    <x v="5"/>
    <x v="5"/>
    <x v="4"/>
    <m/>
    <d v="2024-04-20T00:00:00"/>
    <d v="2024-04-24T00:00:00"/>
    <m/>
    <d v="2024-01-06T00:00:00"/>
    <x v="3"/>
    <n v="16"/>
  </r>
  <r>
    <n v="4734"/>
    <s v="26.D.H.F."/>
    <s v="รำพูล อ่อนปัดชา"/>
    <m/>
    <s v="หญิง"/>
    <n v="41"/>
    <n v="8"/>
    <s v="เกษตร"/>
    <s v="40"/>
    <x v="5"/>
    <x v="6"/>
    <x v="6"/>
    <x v="5"/>
    <m/>
    <d v="2024-02-19T00:00:00"/>
    <d v="2024-02-19T00:00:00"/>
    <m/>
    <d v="2024-01-06T00:00:00"/>
    <x v="4"/>
    <n v="7"/>
  </r>
  <r>
    <n v="4829"/>
    <s v="26.D.H.F."/>
    <s v="นุชิต ไชยแสง"/>
    <m/>
    <s v="ชาย"/>
    <n v="15"/>
    <n v="1"/>
    <s v="นักเรียน"/>
    <s v="77"/>
    <x v="4"/>
    <x v="7"/>
    <x v="7"/>
    <x v="6"/>
    <m/>
    <d v="2024-02-20T00:00:00"/>
    <d v="2024-02-20T00:00:00"/>
    <m/>
    <d v="2024-01-06T00:00:00"/>
    <x v="4"/>
    <n v="7"/>
  </r>
  <r>
    <n v="4669"/>
    <s v="26.D.H.F."/>
    <s v="บรรณวัชร สวัสดิ์ผล"/>
    <m/>
    <s v="ชาย"/>
    <n v="22"/>
    <n v="5"/>
    <s v="ไม่ทราบอาชีพ/ในปกครอง"/>
    <s v="80/5"/>
    <x v="6"/>
    <x v="8"/>
    <x v="8"/>
    <x v="7"/>
    <m/>
    <d v="2024-02-17T00:00:00"/>
    <d v="2024-02-17T00:00:00"/>
    <m/>
    <d v="2024-01-06T00:00:00"/>
    <x v="4"/>
    <n v="7"/>
  </r>
  <r>
    <n v="4848"/>
    <s v="26.D.H.F."/>
    <s v="จักรินทร์ บุญกลาง"/>
    <m/>
    <s v="ชาย"/>
    <n v="20"/>
    <n v="4"/>
    <s v="รับจ้าง,กรรมกร"/>
    <s v="233"/>
    <x v="7"/>
    <x v="9"/>
    <x v="9"/>
    <x v="3"/>
    <m/>
    <d v="2024-02-11T00:00:00"/>
    <d v="2024-02-12T00:00:00"/>
    <m/>
    <d v="2024-01-06T00:00:00"/>
    <x v="5"/>
    <n v="6"/>
  </r>
  <r>
    <n v="4850"/>
    <s v="26.D.H.F."/>
    <s v="ศุภาวัฒน์ บุญศรัทธา"/>
    <m/>
    <s v="ชาย"/>
    <n v="16"/>
    <n v="10"/>
    <s v="ไม่ทราบอาชีพ/ในปกครอง"/>
    <s v="248"/>
    <x v="6"/>
    <x v="10"/>
    <x v="10"/>
    <x v="3"/>
    <m/>
    <d v="2024-02-06T00:00:00"/>
    <d v="2024-02-13T00:00:00"/>
    <m/>
    <d v="2024-01-06T00:00:00"/>
    <x v="5"/>
    <n v="5"/>
  </r>
  <r>
    <n v="4851"/>
    <s v="26.D.H.F."/>
    <s v="นิติพงษ์ พิพัฒนมงคล"/>
    <m/>
    <s v="ชาย"/>
    <n v="28"/>
    <n v="5"/>
    <s v="ค้าขาย"/>
    <s v="198"/>
    <x v="8"/>
    <x v="11"/>
    <x v="4"/>
    <x v="3"/>
    <m/>
    <d v="2024-02-11T00:00:00"/>
    <d v="2024-02-14T00:00:00"/>
    <m/>
    <d v="2024-01-06T00:00:00"/>
    <x v="5"/>
    <n v="6"/>
  </r>
  <r>
    <n v="9452"/>
    <s v="26.D.H.F."/>
    <s v="ประภาวดี สังฆมณี"/>
    <m/>
    <s v="หญิง"/>
    <n v="28"/>
    <n v="3"/>
    <s v="รับจ้าง,กรรมกร"/>
    <s v="196"/>
    <x v="6"/>
    <x v="12"/>
    <x v="11"/>
    <x v="8"/>
    <m/>
    <d v="2024-04-19T00:00:00"/>
    <d v="2024-04-22T00:00:00"/>
    <m/>
    <d v="2024-01-06T00:00:00"/>
    <x v="3"/>
    <n v="15"/>
  </r>
  <r>
    <n v="17067"/>
    <s v="26.D.H.F."/>
    <s v="ไอละดา สาระทรัพย์"/>
    <m/>
    <s v="หญิง"/>
    <n v="22"/>
    <n v="11"/>
    <s v="ไม่ทราบอาชีพ/ในปกครอง"/>
    <s v="27"/>
    <x v="4"/>
    <x v="13"/>
    <x v="12"/>
    <x v="3"/>
    <m/>
    <d v="2024-06-18T00:00:00"/>
    <d v="2024-06-18T00:00:00"/>
    <m/>
    <d v="2024-01-06T00:00:00"/>
    <x v="6"/>
    <n v="24"/>
  </r>
  <r>
    <n v="17275"/>
    <s v="26.D.H.F."/>
    <s v="ขวัญจิรา วรรณะ"/>
    <m/>
    <s v="หญิง"/>
    <n v="6"/>
    <n v="6"/>
    <s v="ไม่ทราบอาชีพ/ในปกครอง"/>
    <s v="86"/>
    <x v="3"/>
    <x v="14"/>
    <x v="13"/>
    <x v="9"/>
    <m/>
    <d v="2024-06-14T00:00:00"/>
    <d v="2024-06-17T00:00:00"/>
    <m/>
    <d v="2024-01-06T00:00:00"/>
    <x v="6"/>
    <n v="23"/>
  </r>
  <r>
    <n v="4195"/>
    <s v="26.D.H.F."/>
    <s v="จักรวาล วินทะชัย"/>
    <m/>
    <s v="ชาย"/>
    <n v="28"/>
    <n v="4"/>
    <s v="เกษตร"/>
    <s v="186"/>
    <x v="4"/>
    <x v="15"/>
    <x v="14"/>
    <x v="10"/>
    <m/>
    <d v="2024-02-06T00:00:00"/>
    <d v="2024-02-12T00:00:00"/>
    <m/>
    <d v="2024-01-06T00:00:00"/>
    <x v="5"/>
    <n v="5"/>
  </r>
  <r>
    <n v="17838"/>
    <s v="26.D.H.F."/>
    <s v="ดาวเด่น ศรีโยธา"/>
    <m/>
    <s v="ชาย"/>
    <n v="32"/>
    <n v="9"/>
    <s v="นักเรียน"/>
    <s v="71"/>
    <x v="0"/>
    <x v="16"/>
    <x v="15"/>
    <x v="5"/>
    <m/>
    <d v="2024-06-18T00:00:00"/>
    <d v="2024-06-20T00:00:00"/>
    <m/>
    <d v="2024-01-06T00:00:00"/>
    <x v="6"/>
    <n v="24"/>
  </r>
  <r>
    <n v="17837"/>
    <s v="26.D.H.F."/>
    <s v="จิรฉัตร อภิทรัพย์โชคทวี"/>
    <m/>
    <s v="หญิง"/>
    <n v="10"/>
    <n v="10"/>
    <s v="นักเรียน"/>
    <s v="144"/>
    <x v="1"/>
    <x v="17"/>
    <x v="15"/>
    <x v="5"/>
    <m/>
    <d v="2024-06-15T00:00:00"/>
    <d v="2024-06-17T00:00:00"/>
    <m/>
    <d v="2024-01-06T00:00:00"/>
    <x v="6"/>
    <n v="24"/>
  </r>
  <r>
    <n v="17826"/>
    <s v="26.D.H.F."/>
    <s v="นภัสสรณ์ หงส์สิงห์"/>
    <m/>
    <s v="หญิง"/>
    <n v="7"/>
    <n v="11"/>
    <s v="ไม่ทราบอาชีพ/ในปกครอง"/>
    <s v="5"/>
    <x v="9"/>
    <x v="18"/>
    <x v="15"/>
    <x v="5"/>
    <m/>
    <d v="2024-06-24T00:00:00"/>
    <d v="2024-06-27T00:00:00"/>
    <m/>
    <d v="2024-01-06T00:00:00"/>
    <x v="2"/>
    <n v="25"/>
  </r>
  <r>
    <n v="17769"/>
    <s v="26.D.H.F."/>
    <s v="เกวลิน เบียนขุนทศ"/>
    <m/>
    <s v="หญิง"/>
    <n v="27"/>
    <n v="7"/>
    <s v="ครู"/>
    <s v="หอพักปาล์มสีรุ้ง"/>
    <x v="10"/>
    <x v="19"/>
    <x v="16"/>
    <x v="0"/>
    <m/>
    <d v="2024-06-22T00:00:00"/>
    <d v="2024-06-23T00:00:00"/>
    <m/>
    <d v="2024-01-06T00:00:00"/>
    <x v="2"/>
    <n v="25"/>
  </r>
  <r>
    <n v="8993"/>
    <s v="26.D.H.F."/>
    <s v="ธัญรดา แสนสุพรรณ"/>
    <m/>
    <s v="หญิง"/>
    <n v="19"/>
    <n v="10"/>
    <s v="นักเรียน"/>
    <s v="34"/>
    <x v="6"/>
    <x v="20"/>
    <x v="0"/>
    <x v="0"/>
    <m/>
    <d v="2024-04-11T00:00:00"/>
    <d v="2024-04-14T00:00:00"/>
    <m/>
    <d v="2024-01-06T00:00:00"/>
    <x v="7"/>
    <n v="14"/>
  </r>
  <r>
    <n v="17057"/>
    <s v="26.D.H.F."/>
    <s v="อุบลวรรณ โพธิ์คลัง"/>
    <m/>
    <s v="หญิง"/>
    <n v="35"/>
    <n v="9"/>
    <s v="อื่นๆ"/>
    <s v="52"/>
    <x v="3"/>
    <x v="21"/>
    <x v="12"/>
    <x v="3"/>
    <m/>
    <d v="2024-06-08T00:00:00"/>
    <d v="2024-06-13T00:00:00"/>
    <m/>
    <d v="2024-01-06T00:00:00"/>
    <x v="8"/>
    <n v="23"/>
  </r>
  <r>
    <n v="9307"/>
    <s v="26.D.H.F."/>
    <s v="ณัฏฐกิตติ์ วงศ์ไชยา"/>
    <m/>
    <s v="ชาย"/>
    <n v="9"/>
    <n v="8"/>
    <s v="ไม่ทราบอาชีพ/ในปกครอง"/>
    <s v="166"/>
    <x v="11"/>
    <x v="22"/>
    <x v="2"/>
    <x v="0"/>
    <m/>
    <d v="2024-04-21T00:00:00"/>
    <d v="2024-04-24T00:00:00"/>
    <m/>
    <d v="2024-01-06T00:00:00"/>
    <x v="3"/>
    <n v="16"/>
  </r>
  <r>
    <n v="6823"/>
    <s v="26.D.H.F."/>
    <s v="มุกดา เพชรดี"/>
    <m/>
    <s v="หญิง"/>
    <n v="34"/>
    <n v="5"/>
    <s v="อื่นๆ"/>
    <s v="103"/>
    <x v="11"/>
    <x v="23"/>
    <x v="4"/>
    <x v="3"/>
    <m/>
    <d v="2024-03-08T00:00:00"/>
    <d v="2024-03-12T00:00:00"/>
    <m/>
    <d v="2024-01-06T00:00:00"/>
    <x v="9"/>
    <n v="9"/>
  </r>
  <r>
    <n v="9645"/>
    <s v="26.D.H.F."/>
    <s v="จารวี สินภักดี"/>
    <m/>
    <s v="หญิง"/>
    <n v="3"/>
    <n v="4"/>
    <s v="ไม่ทราบอาชีพ/ในปกครอง"/>
    <s v="160"/>
    <x v="5"/>
    <x v="24"/>
    <x v="2"/>
    <x v="0"/>
    <m/>
    <d v="2024-04-22T00:00:00"/>
    <d v="2024-04-26T00:00:00"/>
    <m/>
    <d v="2024-01-06T00:00:00"/>
    <x v="3"/>
    <n v="16"/>
  </r>
  <r>
    <n v="9049"/>
    <s v="26.D.H.F."/>
    <s v="เสาวคนธ์ โคตพรม"/>
    <m/>
    <s v="หญิง"/>
    <n v="23"/>
    <n v="7"/>
    <s v="ข้าราชการ"/>
    <s v="35"/>
    <x v="11"/>
    <x v="22"/>
    <x v="2"/>
    <x v="0"/>
    <m/>
    <d v="2024-04-22T00:00:00"/>
    <d v="2024-04-22T00:00:00"/>
    <m/>
    <d v="2024-01-06T00:00:00"/>
    <x v="3"/>
    <n v="16"/>
  </r>
  <r>
    <n v="9221"/>
    <s v="26.D.H.F."/>
    <s v="พีรวิชญ์ กัญญาคำ"/>
    <m/>
    <s v="ชาย"/>
    <n v="15"/>
    <n v="3"/>
    <s v="นักเรียน"/>
    <s v="90"/>
    <x v="2"/>
    <x v="25"/>
    <x v="17"/>
    <x v="3"/>
    <m/>
    <d v="2024-04-18T00:00:00"/>
    <d v="2024-04-19T00:00:00"/>
    <m/>
    <d v="2024-01-06T00:00:00"/>
    <x v="7"/>
    <n v="15"/>
  </r>
  <r>
    <n v="17522"/>
    <s v="26.D.H.F."/>
    <s v="วัชราภรณ์ คามวัลย์"/>
    <m/>
    <s v="หญิง"/>
    <n v="31"/>
    <n v="7"/>
    <s v="รับจ้าง,กรรมกร"/>
    <s v="24"/>
    <x v="4"/>
    <x v="26"/>
    <x v="18"/>
    <x v="0"/>
    <m/>
    <d v="2024-06-20T00:00:00"/>
    <d v="2024-06-26T00:00:00"/>
    <m/>
    <d v="2024-01-06T00:00:00"/>
    <x v="2"/>
    <n v="24"/>
  </r>
  <r>
    <n v="17387"/>
    <s v="26.D.H.F."/>
    <s v="ปภัทธิดา ชิดรัมย์"/>
    <m/>
    <s v="หญิง"/>
    <n v="17"/>
    <n v="4"/>
    <s v="นักเรียน"/>
    <s v="87"/>
    <x v="9"/>
    <x v="27"/>
    <x v="19"/>
    <x v="11"/>
    <m/>
    <d v="2024-06-22T00:00:00"/>
    <d v="2024-06-26T00:00:00"/>
    <m/>
    <d v="2024-01-06T00:00:00"/>
    <x v="2"/>
    <n v="25"/>
  </r>
  <r>
    <n v="17313"/>
    <s v="26.D.H.F."/>
    <s v="ปริญา กีสาวัน"/>
    <m/>
    <s v="ชาย"/>
    <n v="5"/>
    <n v="0"/>
    <s v="นักเรียน"/>
    <s v="40"/>
    <x v="1"/>
    <x v="28"/>
    <x v="18"/>
    <x v="0"/>
    <m/>
    <d v="2024-06-20T00:00:00"/>
    <d v="2024-04-20T00:00:00"/>
    <m/>
    <d v="2024-01-06T00:00:00"/>
    <x v="3"/>
    <n v="24"/>
  </r>
  <r>
    <n v="7662"/>
    <s v="26.D.H.F."/>
    <s v="ณัฐณิชา หมีมะเริง"/>
    <m/>
    <s v="หญิง"/>
    <n v="15"/>
    <n v="0"/>
    <s v="นักเรียน"/>
    <s v="51"/>
    <x v="6"/>
    <x v="20"/>
    <x v="0"/>
    <x v="0"/>
    <m/>
    <d v="2024-03-20T00:00:00"/>
    <d v="2024-03-25T00:00:00"/>
    <m/>
    <d v="2024-01-06T00:00:00"/>
    <x v="0"/>
    <n v="11"/>
  </r>
  <r>
    <n v="6541"/>
    <s v="26.D.H.F."/>
    <s v="ยุภาพร โปร่งพรมมา"/>
    <m/>
    <s v="หญิง"/>
    <n v="39"/>
    <n v="2"/>
    <s v="เกษตร"/>
    <s v="28"/>
    <x v="5"/>
    <x v="29"/>
    <x v="20"/>
    <x v="0"/>
    <m/>
    <d v="2024-03-02T00:00:00"/>
    <d v="2024-03-06T00:00:00"/>
    <m/>
    <d v="2024-01-06T00:00:00"/>
    <x v="10"/>
    <n v="9"/>
  </r>
  <r>
    <n v="10037"/>
    <s v="26.D.H.F."/>
    <s v="ธณะชัย พัฒนาศูร"/>
    <m/>
    <s v="ชาย"/>
    <n v="18"/>
    <n v="3"/>
    <s v="นักเรียน"/>
    <s v="19"/>
    <x v="12"/>
    <x v="30"/>
    <x v="21"/>
    <x v="12"/>
    <m/>
    <d v="2024-04-12T00:00:00"/>
    <d v="2024-04-13T00:00:00"/>
    <m/>
    <d v="2024-01-06T00:00:00"/>
    <x v="7"/>
    <n v="14"/>
  </r>
  <r>
    <n v="10102"/>
    <s v="26.D.H.F."/>
    <s v="ปิยะนุช บุญอ่ำ"/>
    <m/>
    <s v="หญิง"/>
    <n v="14"/>
    <n v="9"/>
    <s v="นักเรียน"/>
    <s v="79"/>
    <x v="4"/>
    <x v="31"/>
    <x v="22"/>
    <x v="8"/>
    <m/>
    <d v="2024-04-22T00:00:00"/>
    <d v="2024-04-28T00:00:00"/>
    <m/>
    <d v="2024-01-06T00:00:00"/>
    <x v="11"/>
    <n v="16"/>
  </r>
  <r>
    <n v="13695"/>
    <s v="26.D.H.F."/>
    <s v="รัญจวน ไชยวงค์วัฒน์"/>
    <m/>
    <s v="หญิง"/>
    <n v="42"/>
    <n v="2"/>
    <s v="เกษตร"/>
    <s v="56"/>
    <x v="2"/>
    <x v="32"/>
    <x v="14"/>
    <x v="10"/>
    <m/>
    <d v="2024-05-02T00:00:00"/>
    <d v="2024-05-02T00:00:00"/>
    <m/>
    <d v="2024-01-06T00:00:00"/>
    <x v="11"/>
    <n v="17"/>
  </r>
  <r>
    <n v="10337"/>
    <s v="26.D.H.F."/>
    <s v="รุจิรา บุญโนนแต้"/>
    <m/>
    <s v="หญิง"/>
    <n v="24"/>
    <n v="10"/>
    <s v="นักเรียน"/>
    <s v="1"/>
    <x v="10"/>
    <x v="33"/>
    <x v="23"/>
    <x v="0"/>
    <m/>
    <d v="2024-04-26T00:00:00"/>
    <d v="2024-05-01T00:00:00"/>
    <m/>
    <d v="2024-01-06T00:00:00"/>
    <x v="11"/>
    <n v="16"/>
  </r>
  <r>
    <n v="6506"/>
    <s v="26.D.H.F."/>
    <s v="สุณิสา ศรีชัย"/>
    <m/>
    <s v="หญิง"/>
    <n v="17"/>
    <n v="9"/>
    <s v="นักเรียน"/>
    <s v="20"/>
    <x v="10"/>
    <x v="34"/>
    <x v="24"/>
    <x v="4"/>
    <m/>
    <d v="2024-03-06T00:00:00"/>
    <d v="2024-03-10T00:00:00"/>
    <m/>
    <d v="2024-01-06T00:00:00"/>
    <x v="9"/>
    <n v="9"/>
  </r>
  <r>
    <n v="11881"/>
    <s v="26.D.H.F."/>
    <s v="เกษมสันต์ สีหาคำ"/>
    <m/>
    <s v="ชาย"/>
    <n v="35"/>
    <n v="8"/>
    <s v="รับจ้าง,กรรมกร"/>
    <s v="73"/>
    <x v="13"/>
    <x v="35"/>
    <x v="10"/>
    <x v="3"/>
    <m/>
    <d v="2024-05-12T00:00:00"/>
    <d v="2024-05-17T00:00:00"/>
    <m/>
    <d v="2024-01-06T00:00:00"/>
    <x v="12"/>
    <n v="19"/>
  </r>
  <r>
    <n v="9582"/>
    <s v="26.D.H.F."/>
    <s v="นิธิพร นิลไชย์"/>
    <m/>
    <s v="หญิง"/>
    <n v="27"/>
    <n v="11"/>
    <s v="อื่นๆ"/>
    <s v="202"/>
    <x v="6"/>
    <x v="20"/>
    <x v="0"/>
    <x v="0"/>
    <m/>
    <d v="2024-04-17T00:00:00"/>
    <d v="2024-04-24T00:00:00"/>
    <m/>
    <d v="2024-01-06T00:00:00"/>
    <x v="3"/>
    <n v="15"/>
  </r>
  <r>
    <n v="11803"/>
    <s v="26.D.H.F."/>
    <s v="ธนพัฒน์ อุดทุม"/>
    <m/>
    <s v="ชาย"/>
    <n v="14"/>
    <n v="5"/>
    <s v="นักเรียน"/>
    <s v="30"/>
    <x v="6"/>
    <x v="36"/>
    <x v="25"/>
    <x v="13"/>
    <m/>
    <d v="2024-05-15T00:00:00"/>
    <d v="2024-05-16T00:00:00"/>
    <m/>
    <d v="2024-01-06T00:00:00"/>
    <x v="12"/>
    <n v="19"/>
  </r>
  <r>
    <n v="14676"/>
    <s v="26.D.H.F."/>
    <s v="เขมิกา บุดดาวัน"/>
    <m/>
    <s v="หญิง"/>
    <n v="16"/>
    <n v="6"/>
    <s v="นักเรียน"/>
    <s v="107"/>
    <x v="4"/>
    <x v="13"/>
    <x v="12"/>
    <x v="3"/>
    <m/>
    <d v="2024-05-31T00:00:00"/>
    <d v="2024-06-03T00:00:00"/>
    <m/>
    <d v="2024-01-06T00:00:00"/>
    <x v="13"/>
    <n v="21"/>
  </r>
  <r>
    <n v="6542"/>
    <s v="26.D.H.F."/>
    <s v="ตันหยง ประชาชู"/>
    <m/>
    <s v="หญิง"/>
    <n v="47"/>
    <n v="4"/>
    <s v="ข้าราชการ"/>
    <s v="282"/>
    <x v="14"/>
    <x v="19"/>
    <x v="18"/>
    <x v="0"/>
    <m/>
    <d v="2024-03-07T00:00:00"/>
    <d v="2024-03-09T00:00:00"/>
    <m/>
    <d v="2024-01-06T00:00:00"/>
    <x v="9"/>
    <n v="9"/>
  </r>
  <r>
    <n v="6613"/>
    <s v="26.D.H.F."/>
    <s v="อิทธิพัทธ์  เที่ยงผดุง"/>
    <m/>
    <s v="ชาย"/>
    <n v="1"/>
    <n v="7"/>
    <s v="ไม่ทราบอาชีพ/ในปกครอง"/>
    <s v="95"/>
    <x v="14"/>
    <x v="37"/>
    <x v="26"/>
    <x v="14"/>
    <m/>
    <d v="2024-03-11T00:00:00"/>
    <d v="2024-03-11T00:00:00"/>
    <m/>
    <d v="2024-01-06T00:00:00"/>
    <x v="9"/>
    <n v="10"/>
  </r>
  <r>
    <n v="11478"/>
    <s v="26.D.H.F."/>
    <s v="สุทัศน์ ลาดหนองขุ่น"/>
    <m/>
    <s v="ชาย"/>
    <n v="40"/>
    <n v="8"/>
    <s v="เกษตร"/>
    <s v="112"/>
    <x v="6"/>
    <x v="20"/>
    <x v="0"/>
    <x v="0"/>
    <m/>
    <d v="2024-05-10T00:00:00"/>
    <d v="2024-05-12T00:00:00"/>
    <m/>
    <d v="2024-01-06T00:00:00"/>
    <x v="12"/>
    <n v="18"/>
  </r>
  <r>
    <n v="11408"/>
    <s v="26.D.H.F."/>
    <s v="ณัฐพล ขาวสำอางค์"/>
    <m/>
    <s v="ชาย"/>
    <n v="27"/>
    <n v="8"/>
    <s v="ทหาร,ตำรวจ"/>
    <s v="81"/>
    <x v="7"/>
    <x v="38"/>
    <x v="2"/>
    <x v="0"/>
    <m/>
    <d v="2024-05-13T00:00:00"/>
    <d v="2024-05-13T00:00:00"/>
    <m/>
    <d v="2024-01-06T00:00:00"/>
    <x v="12"/>
    <n v="19"/>
  </r>
  <r>
    <n v="10749"/>
    <s v="26.D.H.F."/>
    <s v="สมไชย ศรีหาวงศ์"/>
    <m/>
    <s v="ชาย"/>
    <n v="67"/>
    <n v="0"/>
    <s v="เกษตร"/>
    <s v="104/3"/>
    <x v="14"/>
    <x v="39"/>
    <x v="27"/>
    <x v="5"/>
    <m/>
    <d v="2024-05-02T00:00:00"/>
    <d v="2024-05-03T00:00:00"/>
    <m/>
    <d v="2024-01-06T00:00:00"/>
    <x v="11"/>
    <n v="17"/>
  </r>
  <r>
    <n v="11207"/>
    <s v="26.D.H.F."/>
    <s v="ธีระพงศ์ ประกลาง"/>
    <m/>
    <s v="ชาย"/>
    <n v="35"/>
    <n v="9"/>
    <s v="รับจ้าง,กรรมกร"/>
    <s v="132"/>
    <x v="6"/>
    <x v="40"/>
    <x v="28"/>
    <x v="8"/>
    <m/>
    <d v="2024-05-02T00:00:00"/>
    <d v="2024-05-06T00:00:00"/>
    <m/>
    <d v="2024-01-06T00:00:00"/>
    <x v="14"/>
    <n v="17"/>
  </r>
  <r>
    <n v="6538"/>
    <s v="26.D.H.F."/>
    <s v="วราพล บุตรวงค์"/>
    <m/>
    <s v="ชาย"/>
    <n v="28"/>
    <n v="3"/>
    <s v="รับจ้าง,กรรมกร"/>
    <s v="85"/>
    <x v="5"/>
    <x v="29"/>
    <x v="20"/>
    <x v="0"/>
    <m/>
    <d v="2024-01-22T00:00:00"/>
    <d v="2024-01-26T00:00:00"/>
    <m/>
    <d v="2024-01-06T00:00:00"/>
    <x v="15"/>
    <n v="3"/>
  </r>
  <r>
    <n v="16077"/>
    <s v="26.D.H.F."/>
    <s v="ศรีสุดา อับปมะให"/>
    <m/>
    <s v="หญิง"/>
    <n v="23"/>
    <n v="11"/>
    <s v="รับจ้าง,กรรมกร"/>
    <s v="85"/>
    <x v="1"/>
    <x v="41"/>
    <x v="29"/>
    <x v="11"/>
    <m/>
    <d v="2024-06-14T00:00:00"/>
    <d v="2024-06-15T00:00:00"/>
    <m/>
    <d v="2024-01-06T00:00:00"/>
    <x v="6"/>
    <n v="23"/>
  </r>
  <r>
    <n v="9025"/>
    <s v="26.D.H.F."/>
    <s v="อนุธิดา พรหมพักตร"/>
    <m/>
    <s v="หญิง"/>
    <n v="12"/>
    <n v="7"/>
    <s v="นักเรียน"/>
    <s v="155"/>
    <x v="4"/>
    <x v="42"/>
    <x v="28"/>
    <x v="8"/>
    <m/>
    <d v="2024-04-20T00:00:00"/>
    <d v="2024-04-21T00:00:00"/>
    <m/>
    <d v="2024-01-06T00:00:00"/>
    <x v="3"/>
    <n v="16"/>
  </r>
  <r>
    <n v="8303"/>
    <s v="26.D.H.F."/>
    <s v="ปนัตพงษ์ สัตยไพศาล"/>
    <m/>
    <s v="ชาย"/>
    <n v="37"/>
    <n v="6"/>
    <s v="ค้าขาย"/>
    <s v="559"/>
    <x v="9"/>
    <x v="43"/>
    <x v="4"/>
    <x v="3"/>
    <m/>
    <d v="2024-04-04T00:00:00"/>
    <d v="2024-04-09T00:00:00"/>
    <m/>
    <d v="2024-01-06T00:00:00"/>
    <x v="16"/>
    <n v="13"/>
  </r>
  <r>
    <n v="5201"/>
    <s v="26.D.H.F."/>
    <s v="สุทัศน์ ผันสนาม"/>
    <m/>
    <s v="ชาย"/>
    <n v="23"/>
    <n v="7"/>
    <s v="นักเรียน"/>
    <s v="45"/>
    <x v="15"/>
    <x v="44"/>
    <x v="4"/>
    <x v="3"/>
    <m/>
    <d v="2024-02-14T00:00:00"/>
    <d v="2024-02-23T00:00:00"/>
    <m/>
    <d v="2024-01-06T00:00:00"/>
    <x v="4"/>
    <n v="6"/>
  </r>
  <r>
    <n v="5259"/>
    <s v="26.D.H.F."/>
    <s v="กฤชภัทร วงศกรฉัตร"/>
    <m/>
    <s v="ชาย"/>
    <n v="0"/>
    <n v="11"/>
    <s v="ไม่ทราบอาชีพ/ในปกครอง"/>
    <s v="364"/>
    <x v="16"/>
    <x v="45"/>
    <x v="30"/>
    <x v="8"/>
    <m/>
    <d v="2024-02-22T00:00:00"/>
    <d v="2024-02-22T00:00:00"/>
    <m/>
    <d v="2024-01-06T00:00:00"/>
    <x v="4"/>
    <n v="7"/>
  </r>
  <r>
    <n v="9856"/>
    <s v="26.D.H.F."/>
    <s v="ณัฐวดี สีนาหอม"/>
    <m/>
    <s v="หญิง"/>
    <n v="9"/>
    <n v="5"/>
    <s v="ไม่ทราบอาชีพ/ในปกครอง"/>
    <s v="123"/>
    <x v="6"/>
    <x v="20"/>
    <x v="0"/>
    <x v="0"/>
    <m/>
    <d v="2024-04-26T00:00:00"/>
    <d v="2024-04-29T00:00:00"/>
    <m/>
    <d v="2024-01-06T00:00:00"/>
    <x v="11"/>
    <n v="16"/>
  </r>
  <r>
    <n v="7162"/>
    <s v="26.D.H.F."/>
    <s v="สร้อยสวรรค์   ผุดบัวดง"/>
    <m/>
    <s v="หญิง"/>
    <n v="16"/>
    <n v="3"/>
    <s v="ไม่ทราบอาชีพ/ในปกครอง"/>
    <s v="119"/>
    <x v="0"/>
    <x v="46"/>
    <x v="1"/>
    <x v="1"/>
    <m/>
    <d v="2024-03-12T00:00:00"/>
    <d v="2024-03-18T00:00:00"/>
    <m/>
    <d v="2024-01-06T00:00:00"/>
    <x v="17"/>
    <n v="10"/>
  </r>
  <r>
    <n v="5477"/>
    <s v="26.D.H.F."/>
    <s v="วรรณา เพ็ญทองดี"/>
    <m/>
    <s v="หญิง"/>
    <n v="6"/>
    <n v="10"/>
    <s v="ไม่ทราบอาชีพ/ในปกครอง"/>
    <s v="148"/>
    <x v="14"/>
    <x v="47"/>
    <x v="4"/>
    <x v="3"/>
    <m/>
    <d v="2024-02-10T00:00:00"/>
    <d v="2024-02-14T00:00:00"/>
    <m/>
    <d v="2024-01-06T00:00:00"/>
    <x v="5"/>
    <n v="6"/>
  </r>
  <r>
    <n v="14466"/>
    <s v="26.D.H.F."/>
    <s v="พงศกร ตะดอน"/>
    <m/>
    <s v="ชาย"/>
    <n v="10"/>
    <n v="7"/>
    <s v="ไม่ทราบอาชีพ/ในปกครอง"/>
    <s v="82"/>
    <x v="0"/>
    <x v="48"/>
    <x v="31"/>
    <x v="2"/>
    <m/>
    <d v="2024-06-04T00:00:00"/>
    <d v="2024-06-07T00:00:00"/>
    <m/>
    <d v="2024-01-06T00:00:00"/>
    <x v="13"/>
    <n v="22"/>
  </r>
  <r>
    <n v="5745"/>
    <s v="26.D.H.F."/>
    <s v="เนตรดาว ผาสระคู"/>
    <m/>
    <s v="หญิง"/>
    <n v="13"/>
    <n v="11"/>
    <s v="นักเรียน"/>
    <s v="148"/>
    <x v="14"/>
    <x v="47"/>
    <x v="4"/>
    <x v="3"/>
    <m/>
    <d v="2024-02-23T00:00:00"/>
    <d v="2024-03-01T00:00:00"/>
    <m/>
    <d v="2024-01-06T00:00:00"/>
    <x v="18"/>
    <n v="7"/>
  </r>
  <r>
    <n v="15472"/>
    <s v="26.D.H.F."/>
    <s v="คำปอนด์ อาษาธง"/>
    <m/>
    <s v="หญิง"/>
    <n v="51"/>
    <n v="0"/>
    <s v="ไม่ทราบอาชีพ/ในปกครอง"/>
    <s v="77"/>
    <x v="5"/>
    <x v="8"/>
    <x v="22"/>
    <x v="15"/>
    <m/>
    <d v="2024-06-06T00:00:00"/>
    <d v="2024-06-13T00:00:00"/>
    <m/>
    <d v="2024-01-06T00:00:00"/>
    <x v="8"/>
    <n v="22"/>
  </r>
  <r>
    <n v="6127"/>
    <s v="26.D.H.F."/>
    <s v="หม้อ ผลอ้อ"/>
    <m/>
    <s v="หญิง"/>
    <n v="94"/>
    <n v="10"/>
    <s v="ไม่ทราบอาชีพ/ในปกครอง"/>
    <s v="100"/>
    <x v="13"/>
    <x v="49"/>
    <x v="32"/>
    <x v="3"/>
    <m/>
    <d v="2024-01-23T00:00:00"/>
    <d v="2024-01-25T00:00:00"/>
    <m/>
    <d v="2024-01-06T00:00:00"/>
    <x v="15"/>
    <n v="3"/>
  </r>
  <r>
    <n v="15279"/>
    <s v="26.D.H.F."/>
    <s v="กรรณิกา จันทร์บุตร"/>
    <m/>
    <s v="หญิง"/>
    <n v="13"/>
    <n v="8"/>
    <s v="ไม่ทราบอาชีพ/ในปกครอง"/>
    <s v="58"/>
    <x v="13"/>
    <x v="50"/>
    <x v="33"/>
    <x v="13"/>
    <m/>
    <d v="2024-06-13T00:00:00"/>
    <d v="2024-06-13T00:00:00"/>
    <m/>
    <d v="2024-01-06T00:00:00"/>
    <x v="8"/>
    <n v="23"/>
  </r>
  <r>
    <n v="14843"/>
    <s v="26.D.H.F."/>
    <s v="สุทธิชัย มาลัย"/>
    <m/>
    <s v="ชาย"/>
    <n v="18"/>
    <n v="10"/>
    <s v="ไม่ทราบอาชีพ/ในปกครอง"/>
    <s v="11"/>
    <x v="0"/>
    <x v="48"/>
    <x v="31"/>
    <x v="2"/>
    <m/>
    <d v="2024-06-04T00:00:00"/>
    <d v="2024-06-10T00:00:00"/>
    <m/>
    <d v="2024-01-06T00:00:00"/>
    <x v="8"/>
    <n v="22"/>
  </r>
  <r>
    <n v="7572"/>
    <s v="26.D.H.F."/>
    <s v="วิลัดดา ปุยภูงา"/>
    <m/>
    <s v="หญิง"/>
    <n v="28"/>
    <n v="2"/>
    <s v="ไม่ทราบอาชีพ/ในปกครอง"/>
    <s v="144"/>
    <x v="17"/>
    <x v="9"/>
    <x v="9"/>
    <x v="3"/>
    <m/>
    <d v="2024-03-24T00:00:00"/>
    <d v="2024-03-24T00:00:00"/>
    <m/>
    <d v="2024-01-06T00:00:00"/>
    <x v="0"/>
    <n v="12"/>
  </r>
  <r>
    <n v="5454"/>
    <s v="26.D.H.F."/>
    <s v="ธีรดลย์ ผักขเชด"/>
    <m/>
    <s v="ชาย"/>
    <n v="15"/>
    <n v="2"/>
    <s v="นักเรียน"/>
    <s v="87"/>
    <x v="2"/>
    <x v="51"/>
    <x v="7"/>
    <x v="6"/>
    <m/>
    <d v="2024-02-27T00:00:00"/>
    <d v="2024-02-27T00:00:00"/>
    <m/>
    <d v="2024-01-06T00:00:00"/>
    <x v="18"/>
    <n v="8"/>
  </r>
  <r>
    <n v="4110"/>
    <s v="26.D.H.F."/>
    <s v="พงศธร สงเคราะห์"/>
    <m/>
    <s v="ชาย"/>
    <n v="15"/>
    <n v="0"/>
    <s v="นักเรียน"/>
    <s v="30"/>
    <x v="9"/>
    <x v="52"/>
    <x v="7"/>
    <x v="6"/>
    <m/>
    <d v="2024-02-12T00:00:00"/>
    <d v="2024-02-12T00:00:00"/>
    <m/>
    <d v="2024-01-06T00:00:00"/>
    <x v="5"/>
    <n v="6"/>
  </r>
  <r>
    <n v="19111"/>
    <s v="26.D.H.F."/>
    <s v="ไชยวัฒน์ สีทาหล่อน"/>
    <m/>
    <s v="ชาย"/>
    <n v="6"/>
    <n v="11"/>
    <s v="ไม่ทราบอาชีพ/ในปกครอง"/>
    <s v="81"/>
    <x v="13"/>
    <x v="53"/>
    <x v="34"/>
    <x v="16"/>
    <m/>
    <d v="2024-07-08T00:00:00"/>
    <d v="2024-07-08T00:00:00"/>
    <m/>
    <d v="2024-01-06T00:00:00"/>
    <x v="19"/>
    <n v="27"/>
  </r>
  <r>
    <n v="1921"/>
    <s v="26.D.H.F."/>
    <s v="พิชญา วิลาศ"/>
    <m/>
    <s v="หญิง"/>
    <n v="14"/>
    <n v="9"/>
    <s v="ไม่ทราบอาชีพ/ในปกครอง"/>
    <s v="115"/>
    <x v="0"/>
    <x v="54"/>
    <x v="35"/>
    <x v="3"/>
    <m/>
    <d v="2024-01-12T00:00:00"/>
    <d v="2024-01-17T00:00:00"/>
    <m/>
    <d v="2024-01-06T00:00:00"/>
    <x v="20"/>
    <n v="1"/>
  </r>
  <r>
    <n v="19312"/>
    <s v="26.D.H.F."/>
    <s v="กัญญาภัทร ก่ำแก้ว"/>
    <m/>
    <s v="หญิง"/>
    <n v="10"/>
    <n v="10"/>
    <s v="ไม่ทราบอาชีพ/ในปกครอง"/>
    <s v="115"/>
    <x v="7"/>
    <x v="55"/>
    <x v="36"/>
    <x v="12"/>
    <m/>
    <d v="2024-07-09T00:00:00"/>
    <d v="2024-07-09T00:00:00"/>
    <m/>
    <d v="2024-01-06T00:00:00"/>
    <x v="19"/>
    <n v="27"/>
  </r>
  <r>
    <n v="19309"/>
    <s v="26.D.H.F."/>
    <s v="ณัฐริณญาณ์ สุ่มมาตย์"/>
    <m/>
    <s v="หญิง"/>
    <n v="8"/>
    <n v="5"/>
    <s v="นักเรียน"/>
    <s v="126"/>
    <x v="0"/>
    <x v="56"/>
    <x v="18"/>
    <x v="8"/>
    <m/>
    <d v="2024-07-07T00:00:00"/>
    <d v="2024-07-08T00:00:00"/>
    <m/>
    <d v="2024-01-06T00:00:00"/>
    <x v="19"/>
    <n v="27"/>
  </r>
  <r>
    <n v="19304"/>
    <s v="26.D.H.F."/>
    <s v="ภูวดล กมลภพ"/>
    <m/>
    <s v="ชาย"/>
    <n v="15"/>
    <n v="6"/>
    <s v="ไม่ทราบอาชีพ/ในปกครอง"/>
    <s v="128"/>
    <x v="4"/>
    <x v="13"/>
    <x v="12"/>
    <x v="3"/>
    <m/>
    <d v="2024-06-21T00:00:00"/>
    <d v="2024-06-23T00:00:00"/>
    <m/>
    <d v="2024-01-06T00:00:00"/>
    <x v="2"/>
    <n v="24"/>
  </r>
  <r>
    <n v="19303"/>
    <s v="26.D.H.F."/>
    <s v="ชม เสนามาตย์"/>
    <m/>
    <s v="ชาย"/>
    <n v="63"/>
    <n v="4"/>
    <s v="อื่นๆ"/>
    <s v="9"/>
    <x v="4"/>
    <x v="13"/>
    <x v="12"/>
    <x v="3"/>
    <m/>
    <d v="2024-06-20T00:00:00"/>
    <d v="2024-06-23T00:00:00"/>
    <m/>
    <d v="2024-01-06T00:00:00"/>
    <x v="2"/>
    <n v="24"/>
  </r>
  <r>
    <n v="8504"/>
    <s v="26.D.H.F."/>
    <s v="ณัฐวุฒิ ทองเกลี้ยง"/>
    <m/>
    <s v="ชาย"/>
    <n v="12"/>
    <n v="7"/>
    <s v="นักเรียน"/>
    <s v="127"/>
    <x v="2"/>
    <x v="51"/>
    <x v="7"/>
    <x v="6"/>
    <m/>
    <d v="2024-04-13T00:00:00"/>
    <d v="2024-04-13T00:00:00"/>
    <m/>
    <d v="2024-01-06T00:00:00"/>
    <x v="7"/>
    <n v="15"/>
  </r>
  <r>
    <n v="19301"/>
    <s v="26.D.H.F."/>
    <s v="สุพศิน สีน้ำคำ"/>
    <m/>
    <s v="ชาย"/>
    <n v="15"/>
    <n v="7"/>
    <s v="ไม่ทราบอาชีพ/ในปกครอง"/>
    <s v="71"/>
    <x v="4"/>
    <x v="13"/>
    <x v="12"/>
    <x v="3"/>
    <m/>
    <d v="2024-06-19T00:00:00"/>
    <d v="2024-06-21T00:00:00"/>
    <m/>
    <d v="2024-01-06T00:00:00"/>
    <x v="6"/>
    <n v="24"/>
  </r>
  <r>
    <n v="19405"/>
    <s v="26.D.H.F."/>
    <s v="อรปรียา ทุมพร"/>
    <m/>
    <s v="หญิง"/>
    <n v="18"/>
    <n v="6"/>
    <s v="ไม่ทราบอาชีพ/ในปกครอง"/>
    <s v="19"/>
    <x v="9"/>
    <x v="57"/>
    <x v="10"/>
    <x v="3"/>
    <m/>
    <d v="2024-03-26T00:00:00"/>
    <d v="2024-03-30T00:00:00"/>
    <m/>
    <d v="2024-01-06T00:00:00"/>
    <x v="21"/>
    <n v="12"/>
  </r>
  <r>
    <n v="19300"/>
    <s v="26.D.H.F."/>
    <s v="สนอง สีหานาม"/>
    <m/>
    <s v="ชาย"/>
    <n v="49"/>
    <n v="2"/>
    <s v="อื่นๆ"/>
    <s v="165"/>
    <x v="10"/>
    <x v="58"/>
    <x v="12"/>
    <x v="3"/>
    <m/>
    <d v="2024-06-14T00:00:00"/>
    <d v="2024-06-17T00:00:00"/>
    <m/>
    <d v="2024-01-06T00:00:00"/>
    <x v="6"/>
    <n v="23"/>
  </r>
  <r>
    <n v="17926"/>
    <s v="26.D.H.F."/>
    <s v="สุนิสา แสงมะณี"/>
    <m/>
    <s v="หญิง"/>
    <n v="14"/>
    <n v="6"/>
    <s v="นักเรียน"/>
    <s v="127"/>
    <x v="14"/>
    <x v="59"/>
    <x v="37"/>
    <x v="8"/>
    <m/>
    <d v="2024-06-21T00:00:00"/>
    <d v="2024-06-26T00:00:00"/>
    <m/>
    <d v="2024-01-06T00:00:00"/>
    <x v="2"/>
    <n v="24"/>
  </r>
  <r>
    <n v="1922"/>
    <s v="26.D.H.F."/>
    <s v="ปารเมศ กะพุทธา"/>
    <m/>
    <s v="ชาย"/>
    <n v="11"/>
    <n v="2"/>
    <s v="ไม่ทราบอาชีพ/ในปกครอง"/>
    <s v="115"/>
    <x v="0"/>
    <x v="54"/>
    <x v="35"/>
    <x v="3"/>
    <m/>
    <d v="2024-01-12T00:00:00"/>
    <d v="2024-01-19T00:00:00"/>
    <m/>
    <d v="2024-01-06T00:00:00"/>
    <x v="20"/>
    <n v="1"/>
  </r>
  <r>
    <n v="1993"/>
    <s v="26.D.H.F."/>
    <s v="บัวสอน ผิวจันดา"/>
    <m/>
    <s v="หญิง"/>
    <n v="72"/>
    <n v="0"/>
    <s v="ไม่ทราบอาชีพ/ในปกครอง"/>
    <s v="32"/>
    <x v="14"/>
    <x v="60"/>
    <x v="38"/>
    <x v="15"/>
    <m/>
    <d v="2024-01-14T00:00:00"/>
    <d v="2024-01-14T00:00:00"/>
    <m/>
    <d v="2024-01-06T00:00:00"/>
    <x v="20"/>
    <n v="2"/>
  </r>
  <r>
    <n v="19157"/>
    <s v="26.D.H.F."/>
    <s v="Geninus Willem Albi"/>
    <m/>
    <s v="ชาย"/>
    <n v="58"/>
    <n v="2"/>
    <s v="ไม่ทราบอาชีพ/ในปกครอง"/>
    <s v="40"/>
    <x v="0"/>
    <x v="61"/>
    <x v="13"/>
    <x v="9"/>
    <m/>
    <d v="2024-03-28T00:00:00"/>
    <d v="2024-04-01T00:00:00"/>
    <m/>
    <d v="2024-01-06T00:00:00"/>
    <x v="21"/>
    <n v="12"/>
  </r>
  <r>
    <n v="1995"/>
    <s v="26.D.H.F."/>
    <s v="กัญญาภัค นามโสม"/>
    <m/>
    <s v="หญิง"/>
    <n v="22"/>
    <n v="9"/>
    <s v="ไม่ทราบอาชีพ/ในปกครอง"/>
    <s v="294"/>
    <x v="9"/>
    <x v="62"/>
    <x v="39"/>
    <x v="15"/>
    <m/>
    <d v="2024-01-14T00:00:00"/>
    <d v="2024-01-14T00:00:00"/>
    <m/>
    <d v="2024-01-06T00:00:00"/>
    <x v="20"/>
    <n v="2"/>
  </r>
  <r>
    <n v="19302"/>
    <s v="26.D.H.F."/>
    <s v="วาสนา สีน้ำคำ"/>
    <m/>
    <s v="หญิง"/>
    <n v="22"/>
    <n v="1"/>
    <s v="ไม่ทราบอาชีพ/ในปกครอง"/>
    <s v="71"/>
    <x v="4"/>
    <x v="13"/>
    <x v="12"/>
    <x v="3"/>
    <m/>
    <d v="2024-06-18T00:00:00"/>
    <d v="2024-06-21T00:00:00"/>
    <m/>
    <d v="2024-01-06T00:00:00"/>
    <x v="6"/>
    <n v="24"/>
  </r>
  <r>
    <n v="19534"/>
    <s v="26.D.H.F."/>
    <s v="อดิศักดิ์ ภักดีผล"/>
    <m/>
    <s v="ชาย"/>
    <n v="31"/>
    <n v="10"/>
    <s v="รับจ้าง,กรรมกร"/>
    <s v="215"/>
    <x v="11"/>
    <x v="63"/>
    <x v="40"/>
    <x v="16"/>
    <m/>
    <d v="2024-07-03T00:00:00"/>
    <d v="2024-07-06T00:00:00"/>
    <m/>
    <d v="2024-01-06T00:00:00"/>
    <x v="19"/>
    <n v="26"/>
  </r>
  <r>
    <n v="19831"/>
    <s v="26.D.H.F."/>
    <s v="นาฏภัทร กาบบัว"/>
    <m/>
    <s v="ชาย"/>
    <n v="2"/>
    <n v="11"/>
    <s v="ไม่ทราบอาชีพ/ในปกครอง"/>
    <s v="166"/>
    <x v="4"/>
    <x v="64"/>
    <x v="41"/>
    <x v="13"/>
    <m/>
    <d v="2024-07-11T00:00:00"/>
    <d v="2024-07-12T00:00:00"/>
    <m/>
    <d v="2024-01-06T00:00:00"/>
    <x v="19"/>
    <n v="27"/>
  </r>
  <r>
    <n v="106"/>
    <s v="26.D.H.F."/>
    <s v="ฐปนา บัวลอย"/>
    <m/>
    <s v="ชาย"/>
    <n v="15"/>
    <n v="8"/>
    <s v="นักเรียน"/>
    <s v="171"/>
    <x v="17"/>
    <x v="65"/>
    <x v="42"/>
    <x v="15"/>
    <m/>
    <d v="2024-01-16T00:00:00"/>
    <d v="2024-01-16T00:00:00"/>
    <m/>
    <d v="2024-01-06T00:00:00"/>
    <x v="20"/>
    <n v="2"/>
  </r>
  <r>
    <n v="590"/>
    <s v="26.D.H.F."/>
    <s v="บุณยวัต บัวลอย"/>
    <m/>
    <s v="ชาย"/>
    <n v="8"/>
    <n v="7"/>
    <s v="ไม่ทราบอาชีพ/ในปกครอง"/>
    <s v="171"/>
    <x v="17"/>
    <x v="65"/>
    <x v="42"/>
    <x v="15"/>
    <m/>
    <d v="2024-01-05T00:00:00"/>
    <d v="2024-01-05T00:00:00"/>
    <m/>
    <d v="2024-01-06T00:00:00"/>
    <x v="22"/>
    <n v="0"/>
  </r>
  <r>
    <n v="19710"/>
    <s v="26.D.H.F."/>
    <s v="นิกรณ์ ศรีวะรา"/>
    <m/>
    <s v="หญิง"/>
    <n v="41"/>
    <n v="1"/>
    <s v="งานบ้าน"/>
    <s v="87"/>
    <x v="7"/>
    <x v="38"/>
    <x v="2"/>
    <x v="0"/>
    <m/>
    <d v="2024-07-12T00:00:00"/>
    <d v="2024-07-12T00:00:00"/>
    <m/>
    <d v="2024-01-06T00:00:00"/>
    <x v="19"/>
    <n v="27"/>
  </r>
  <r>
    <n v="591"/>
    <s v="26.D.H.F."/>
    <s v="พันธวิศ ธรรมเสนา"/>
    <m/>
    <s v="ชาย"/>
    <n v="13"/>
    <n v="3"/>
    <s v="ไม่ทราบอาชีพ/ในปกครอง"/>
    <s v="196"/>
    <x v="9"/>
    <x v="66"/>
    <x v="43"/>
    <x v="15"/>
    <m/>
    <d v="2024-01-05T00:00:00"/>
    <d v="2024-01-05T00:00:00"/>
    <m/>
    <d v="2024-01-06T00:00:00"/>
    <x v="22"/>
    <n v="0"/>
  </r>
  <r>
    <n v="1920"/>
    <s v="26.D.H.F."/>
    <s v="ธีรวัฒน์ ก้านเกตุ"/>
    <m/>
    <s v="ชาย"/>
    <n v="32"/>
    <n v="7"/>
    <s v="อื่นๆ"/>
    <s v="179"/>
    <x v="14"/>
    <x v="67"/>
    <x v="10"/>
    <x v="3"/>
    <m/>
    <d v="2024-01-11T00:00:00"/>
    <d v="2024-01-13T00:00:00"/>
    <m/>
    <d v="2024-01-06T00:00:00"/>
    <x v="20"/>
    <n v="1"/>
  </r>
  <r>
    <n v="19578"/>
    <s v="26.D.H.F."/>
    <s v="เบญญาภา เติมวงษ์"/>
    <m/>
    <s v="หญิง"/>
    <n v="22"/>
    <n v="9"/>
    <s v="รับจ้าง,กรรมกร"/>
    <s v="130"/>
    <x v="11"/>
    <x v="63"/>
    <x v="40"/>
    <x v="16"/>
    <m/>
    <d v="2024-07-04T00:00:00"/>
    <d v="2024-07-08T00:00:00"/>
    <m/>
    <d v="2024-01-06T00:00:00"/>
    <x v="19"/>
    <n v="26"/>
  </r>
  <r>
    <n v="19299"/>
    <s v="26.D.H.F."/>
    <s v="ทีปกร ชาญประโคน"/>
    <m/>
    <s v="ชาย"/>
    <n v="16"/>
    <n v="8"/>
    <s v="ไม่ทราบอาชีพ/ในปกครอง"/>
    <s v="69"/>
    <x v="4"/>
    <x v="13"/>
    <x v="12"/>
    <x v="3"/>
    <m/>
    <d v="2024-06-12T00:00:00"/>
    <d v="2024-06-17T00:00:00"/>
    <m/>
    <d v="2024-01-06T00:00:00"/>
    <x v="6"/>
    <n v="23"/>
  </r>
  <r>
    <n v="780"/>
    <s v="26.D.H.F."/>
    <s v="ภควัฒ โฮมแพน"/>
    <m/>
    <s v="ชาย"/>
    <n v="16"/>
    <n v="8"/>
    <s v="นักเรียน"/>
    <s v="บ้านพักครู รร.เมยวดีพิทยาคม"/>
    <x v="2"/>
    <x v="68"/>
    <x v="44"/>
    <x v="6"/>
    <m/>
    <d v="2024-01-07T00:00:00"/>
    <d v="2024-01-07T00:00:00"/>
    <m/>
    <d v="2024-01-06T00:00:00"/>
    <x v="23"/>
    <n v="1"/>
  </r>
  <r>
    <n v="19433"/>
    <s v="26.D.H.F."/>
    <s v="มนตรี ไชยคิรินทร์"/>
    <m/>
    <s v="ชาย"/>
    <n v="47"/>
    <n v="11"/>
    <s v="อื่นๆ"/>
    <s v="5/1"/>
    <x v="10"/>
    <x v="69"/>
    <x v="45"/>
    <x v="8"/>
    <m/>
    <d v="2024-07-04T00:00:00"/>
    <d v="2024-07-07T00:00:00"/>
    <m/>
    <d v="2024-01-06T00:00:00"/>
    <x v="19"/>
    <n v="26"/>
  </r>
  <r>
    <n v="878"/>
    <s v="26.D.H.F."/>
    <s v="กัปตัน รัตนบุรี"/>
    <m/>
    <s v="ชาย"/>
    <n v="23"/>
    <n v="4"/>
    <s v="รับจ้าง,กรรมกร"/>
    <s v="232"/>
    <x v="3"/>
    <x v="70"/>
    <x v="16"/>
    <x v="0"/>
    <m/>
    <d v="2024-01-05T00:00:00"/>
    <d v="2024-01-10T00:00:00"/>
    <m/>
    <d v="2024-01-06T00:00:00"/>
    <x v="23"/>
    <n v="0"/>
  </r>
  <r>
    <n v="8440"/>
    <s v="26.D.H.F."/>
    <s v="วีรศักดิ์ มูลมณี"/>
    <m/>
    <s v="ชาย"/>
    <n v="30"/>
    <n v="5"/>
    <s v="นักเรียน"/>
    <s v="184"/>
    <x v="18"/>
    <x v="71"/>
    <x v="6"/>
    <x v="5"/>
    <m/>
    <d v="2024-04-15T00:00:00"/>
    <d v="2024-04-15T00:00:00"/>
    <m/>
    <d v="2024-01-06T00:00:00"/>
    <x v="7"/>
    <n v="15"/>
  </r>
  <r>
    <n v="19428"/>
    <s v="26.D.H.F."/>
    <s v="จักรินทร์ สังเกตกิจ"/>
    <m/>
    <s v="ชาย"/>
    <n v="6"/>
    <n v="10"/>
    <s v="ไม่ทราบอาชีพ/ในปกครอง"/>
    <s v="72"/>
    <x v="17"/>
    <x v="72"/>
    <x v="46"/>
    <x v="12"/>
    <m/>
    <d v="2024-06-25T00:00:00"/>
    <d v="2024-06-26T00:00:00"/>
    <m/>
    <d v="2024-01-06T00:00:00"/>
    <x v="2"/>
    <n v="25"/>
  </r>
  <r>
    <n v="19406"/>
    <s v="26.D.H.F."/>
    <s v="ศุภวุฒิ วิวาสุข"/>
    <m/>
    <s v="ชาย"/>
    <n v="4"/>
    <n v="2"/>
    <s v="ไม่ทราบอาชีพ/ในปกครอง"/>
    <s v="85"/>
    <x v="9"/>
    <x v="57"/>
    <x v="10"/>
    <x v="3"/>
    <m/>
    <d v="2024-03-28T00:00:00"/>
    <d v="2024-04-01T00:00:00"/>
    <m/>
    <d v="2024-01-06T00:00:00"/>
    <x v="21"/>
    <n v="12"/>
  </r>
  <r>
    <n v="18641"/>
    <s v="26.D.H.F."/>
    <s v="ปิยะวัฒน์ หลวงพรหม"/>
    <m/>
    <s v="ชาย"/>
    <n v="10"/>
    <n v="8"/>
    <s v="ไม่ทราบอาชีพ/ในปกครอง"/>
    <s v="87"/>
    <x v="1"/>
    <x v="17"/>
    <x v="15"/>
    <x v="5"/>
    <m/>
    <d v="2024-07-05T00:00:00"/>
    <d v="2024-07-05T00:00:00"/>
    <m/>
    <d v="2024-01-06T00:00:00"/>
    <x v="24"/>
    <n v="26"/>
  </r>
  <r>
    <n v="8557"/>
    <s v="26.D.H.F."/>
    <s v="กุลธิดา ทองหอม"/>
    <m/>
    <s v="หญิง"/>
    <n v="10"/>
    <n v="1"/>
    <s v="ไม่ทราบอาชีพ/ในปกครอง"/>
    <s v="65"/>
    <x v="2"/>
    <x v="51"/>
    <x v="7"/>
    <x v="6"/>
    <m/>
    <d v="2024-04-11T00:00:00"/>
    <d v="2024-04-15T00:00:00"/>
    <m/>
    <d v="2024-01-06T00:00:00"/>
    <x v="7"/>
    <n v="14"/>
  </r>
  <r>
    <n v="8779"/>
    <s v="26.D.H.F."/>
    <s v="ธนวัฒน์ แสงเฉวตร"/>
    <m/>
    <s v="ชาย"/>
    <n v="11"/>
    <n v="8"/>
    <s v="ไม่ทราบอาชีพ/ในปกครอง"/>
    <s v="36"/>
    <x v="6"/>
    <x v="73"/>
    <x v="13"/>
    <x v="9"/>
    <m/>
    <d v="2024-04-16T00:00:00"/>
    <d v="2024-04-13T00:00:00"/>
    <m/>
    <d v="2024-01-06T00:00:00"/>
    <x v="7"/>
    <n v="15"/>
  </r>
  <r>
    <n v="3366"/>
    <s v="26.D.H.F."/>
    <s v="ณัฐภูมิ สุดาทิพย์"/>
    <m/>
    <s v="ชาย"/>
    <n v="16"/>
    <n v="2"/>
    <s v="เกษตร"/>
    <s v="167"/>
    <x v="4"/>
    <x v="74"/>
    <x v="47"/>
    <x v="13"/>
    <m/>
    <d v="2024-02-04T00:00:00"/>
    <d v="2024-02-04T00:00:00"/>
    <m/>
    <d v="2024-01-06T00:00:00"/>
    <x v="25"/>
    <n v="5"/>
  </r>
  <r>
    <n v="7823"/>
    <s v="26.D.H.F."/>
    <s v="อภิเดช เหลาทอง"/>
    <m/>
    <s v="ชาย"/>
    <n v="16"/>
    <n v="0"/>
    <s v="นักเรียน"/>
    <s v="124"/>
    <x v="6"/>
    <x v="20"/>
    <x v="0"/>
    <x v="0"/>
    <m/>
    <d v="2024-03-28T00:00:00"/>
    <d v="2024-03-28T00:00:00"/>
    <m/>
    <d v="2024-01-06T00:00:00"/>
    <x v="0"/>
    <n v="12"/>
  </r>
  <r>
    <n v="8724"/>
    <s v="26.D.H.F."/>
    <s v="ชลดา ทองศรี"/>
    <m/>
    <s v="หญิง"/>
    <n v="57"/>
    <n v="11"/>
    <s v="เกษตร"/>
    <s v="126"/>
    <x v="6"/>
    <x v="20"/>
    <x v="0"/>
    <x v="0"/>
    <m/>
    <d v="2024-04-06T00:00:00"/>
    <d v="2024-04-11T00:00:00"/>
    <m/>
    <d v="2024-01-06T00:00:00"/>
    <x v="16"/>
    <n v="14"/>
  </r>
  <r>
    <n v="18249"/>
    <s v="26.D.H.F."/>
    <s v="ชาโณช โพธิไช"/>
    <m/>
    <s v="ชาย"/>
    <n v="46"/>
    <n v="11"/>
    <s v="เกษตร"/>
    <s v="124"/>
    <x v="17"/>
    <x v="75"/>
    <x v="48"/>
    <x v="13"/>
    <m/>
    <d v="2024-06-29T00:00:00"/>
    <d v="2024-06-29T00:00:00"/>
    <m/>
    <d v="2024-01-06T00:00:00"/>
    <x v="24"/>
    <n v="26"/>
  </r>
  <r>
    <n v="18531"/>
    <s v="26.D.H.F."/>
    <s v="ณิชกุล สุวรรณ"/>
    <m/>
    <s v="หญิง"/>
    <n v="14"/>
    <n v="2"/>
    <s v="ไม่ทราบอาชีพ/ในปกครอง"/>
    <s v="42"/>
    <x v="18"/>
    <x v="76"/>
    <x v="49"/>
    <x v="14"/>
    <m/>
    <d v="2024-07-01T00:00:00"/>
    <d v="2024-07-02T00:00:00"/>
    <m/>
    <d v="2024-01-06T00:00:00"/>
    <x v="24"/>
    <n v="26"/>
  </r>
  <r>
    <n v="2493"/>
    <s v="26.D.H.F."/>
    <s v="นวพร จงทวีเกียรติ"/>
    <m/>
    <s v="ชาย"/>
    <n v="28"/>
    <n v="9"/>
    <s v="ไม่ทราบอาชีพ/ในปกครอง"/>
    <s v="820"/>
    <x v="14"/>
    <x v="77"/>
    <x v="42"/>
    <x v="15"/>
    <m/>
    <d v="2024-01-24T00:00:00"/>
    <d v="2024-01-24T00:00:00"/>
    <m/>
    <d v="2024-01-06T00:00:00"/>
    <x v="15"/>
    <n v="3"/>
  </r>
  <r>
    <n v="7822"/>
    <s v="26.D.H.F."/>
    <s v="ประดิษฐ คำกระจาย"/>
    <m/>
    <s v="ชาย"/>
    <n v="54"/>
    <n v="9"/>
    <s v="เกษตร"/>
    <s v="41"/>
    <x v="10"/>
    <x v="58"/>
    <x v="12"/>
    <x v="3"/>
    <m/>
    <d v="2024-03-26T00:00:00"/>
    <d v="2024-03-29T00:00:00"/>
    <m/>
    <d v="2024-01-06T00:00:00"/>
    <x v="0"/>
    <n v="12"/>
  </r>
  <r>
    <n v="2156"/>
    <s v="26.D.H.F."/>
    <s v="ลำพูล คำมาดี"/>
    <m/>
    <s v="หญิง"/>
    <n v="41"/>
    <n v="6"/>
    <s v="เกษตร"/>
    <s v="239"/>
    <x v="14"/>
    <x v="78"/>
    <x v="23"/>
    <x v="0"/>
    <m/>
    <d v="2024-01-18T00:00:00"/>
    <d v="2024-01-22T00:00:00"/>
    <m/>
    <d v="2024-01-06T00:00:00"/>
    <x v="15"/>
    <n v="2"/>
  </r>
  <r>
    <n v="8256"/>
    <s v="26.D.H.F."/>
    <s v="ศศิประภา แพทย์เจริญ"/>
    <m/>
    <s v="หญิง"/>
    <n v="14"/>
    <n v="6"/>
    <s v="นักเรียน"/>
    <s v="27"/>
    <x v="3"/>
    <x v="79"/>
    <x v="50"/>
    <x v="4"/>
    <m/>
    <d v="2024-04-02T00:00:00"/>
    <d v="2024-04-05T00:00:00"/>
    <m/>
    <d v="2024-01-06T00:00:00"/>
    <x v="21"/>
    <n v="13"/>
  </r>
  <r>
    <n v="19032"/>
    <s v="26.D.H.F."/>
    <s v="ปรียาดา วรรณสุทธิ์"/>
    <m/>
    <s v="หญิง"/>
    <n v="7"/>
    <n v="8"/>
    <s v="ไม่ทราบอาชีพ/ในปกครอง"/>
    <s v="8"/>
    <x v="14"/>
    <x v="80"/>
    <x v="51"/>
    <x v="16"/>
    <m/>
    <d v="2024-06-28T00:00:00"/>
    <d v="2024-07-02T00:00:00"/>
    <m/>
    <d v="2024-01-06T00:00:00"/>
    <x v="24"/>
    <n v="25"/>
  </r>
  <r>
    <n v="8158"/>
    <s v="26.D.H.F."/>
    <s v="คำปอย นามไพร"/>
    <m/>
    <s v="หญิง"/>
    <n v="76"/>
    <n v="4"/>
    <s v="ไม่ทราบอาชีพ/ในปกครอง"/>
    <s v="49/1"/>
    <x v="5"/>
    <x v="81"/>
    <x v="28"/>
    <x v="8"/>
    <m/>
    <d v="2024-04-06T00:00:00"/>
    <d v="2024-04-09T00:00:00"/>
    <m/>
    <d v="2024-01-06T00:00:00"/>
    <x v="16"/>
    <n v="14"/>
  </r>
  <r>
    <n v="3517"/>
    <s v="26.D.H.F."/>
    <s v="ฉัตธพล   พรมลี"/>
    <m/>
    <s v="ชาย"/>
    <n v="17"/>
    <n v="7"/>
    <s v="ไม่ทราบอาชีพ/ในปกครอง"/>
    <s v="89"/>
    <x v="17"/>
    <x v="82"/>
    <x v="52"/>
    <x v="1"/>
    <m/>
    <d v="2024-01-12T00:00:00"/>
    <d v="2024-01-16T00:00:00"/>
    <m/>
    <d v="2024-01-06T00:00:00"/>
    <x v="20"/>
    <n v="1"/>
  </r>
  <r>
    <n v="2193"/>
    <s v="26.D.H.F."/>
    <s v="ศุภิสรา วลัยศรี"/>
    <m/>
    <s v="หญิง"/>
    <n v="23"/>
    <n v="6"/>
    <s v="รับจ้าง,กรรมกร"/>
    <s v="235"/>
    <x v="9"/>
    <x v="43"/>
    <x v="4"/>
    <x v="3"/>
    <m/>
    <d v="2024-01-12T00:00:00"/>
    <d v="2024-01-12T00:00:00"/>
    <m/>
    <d v="2024-01-06T00:00:00"/>
    <x v="23"/>
    <n v="1"/>
  </r>
  <r>
    <n v="2840"/>
    <s v="26.D.H.F."/>
    <s v="มงคล ดาวเรือง"/>
    <m/>
    <s v="ชาย"/>
    <n v="23"/>
    <n v="5"/>
    <s v="ไม่ทราบอาชีพ/ในปกครอง"/>
    <s v="80/3"/>
    <x v="6"/>
    <x v="8"/>
    <x v="8"/>
    <x v="7"/>
    <m/>
    <d v="2024-01-29T00:00:00"/>
    <d v="2024-01-29T00:00:00"/>
    <m/>
    <d v="2024-01-06T00:00:00"/>
    <x v="1"/>
    <n v="4"/>
  </r>
  <r>
    <n v="2835"/>
    <s v="26.D.H.F."/>
    <s v="นลิตา วงค์มะณี"/>
    <m/>
    <s v="หญิง"/>
    <n v="20"/>
    <n v="4"/>
    <s v="ไม่ทราบอาชีพ/ในปกครอง"/>
    <s v="129"/>
    <x v="13"/>
    <x v="83"/>
    <x v="53"/>
    <x v="3"/>
    <m/>
    <d v="2024-01-24T00:00:00"/>
    <d v="2024-01-24T00:00:00"/>
    <m/>
    <d v="2024-01-06T00:00:00"/>
    <x v="15"/>
    <n v="3"/>
  </r>
  <r>
    <n v="18752"/>
    <s v="26.D.H.F."/>
    <s v="ศิรินาถ ศรีตัมภวา"/>
    <m/>
    <s v="หญิง"/>
    <n v="7"/>
    <n v="6"/>
    <s v="ไม่ทราบอาชีพ/ในปกครอง"/>
    <s v="187"/>
    <x v="0"/>
    <x v="84"/>
    <x v="27"/>
    <x v="5"/>
    <m/>
    <d v="2024-07-03T00:00:00"/>
    <d v="2024-07-05T00:00:00"/>
    <m/>
    <d v="2024-01-06T00:00:00"/>
    <x v="24"/>
    <n v="26"/>
  </r>
  <r>
    <n v="2157"/>
    <s v="26.D.H.F."/>
    <s v="สมหมาย จันทคะมุด"/>
    <m/>
    <s v="หญิง"/>
    <n v="47"/>
    <n v="11"/>
    <s v="เกษตร"/>
    <s v="135"/>
    <x v="14"/>
    <x v="78"/>
    <x v="23"/>
    <x v="0"/>
    <m/>
    <d v="2024-01-18T00:00:00"/>
    <d v="2024-01-22T00:00:00"/>
    <m/>
    <d v="2024-01-06T00:00:00"/>
    <x v="15"/>
    <n v="2"/>
  </r>
  <r>
    <n v="18158"/>
    <s v="26.D.H.F."/>
    <s v="สำเนียง จันทคัต"/>
    <m/>
    <s v="หญิง"/>
    <n v="46"/>
    <n v="7"/>
    <s v="เกษตร"/>
    <s v="87"/>
    <x v="6"/>
    <x v="20"/>
    <x v="0"/>
    <x v="0"/>
    <m/>
    <d v="2024-06-25T00:00:00"/>
    <d v="2024-06-28T00:00:00"/>
    <m/>
    <d v="2024-01-06T00:00:00"/>
    <x v="2"/>
    <n v="25"/>
  </r>
  <r>
    <n v="4824"/>
    <s v="27.D.H.F.shock syndrome"/>
    <s v="รัตติญา เมืองนาม"/>
    <m/>
    <s v="หญิง"/>
    <n v="42"/>
    <n v="11"/>
    <s v="ค้าขาย"/>
    <s v="63"/>
    <x v="5"/>
    <x v="6"/>
    <x v="6"/>
    <x v="5"/>
    <m/>
    <d v="2024-02-07T00:00:00"/>
    <d v="2024-02-14T00:00:00"/>
    <m/>
    <d v="2024-01-06T00:00:00"/>
    <x v="5"/>
    <n v="5"/>
  </r>
  <r>
    <n v="19875"/>
    <s v="27.D.H.F.shock syndrome"/>
    <s v="ธนกฤต   จันทะนาม"/>
    <m/>
    <s v="ชาย"/>
    <n v="4"/>
    <n v="0"/>
    <s v="ไม่ทราบอาชีพ/ในปกครอง"/>
    <s v="76"/>
    <x v="6"/>
    <x v="85"/>
    <x v="54"/>
    <x v="2"/>
    <m/>
    <d v="2024-07-04T00:00:00"/>
    <d v="2024-07-08T00:00:00"/>
    <m/>
    <d v="2024-01-06T00:00:00"/>
    <x v="19"/>
    <n v="26"/>
  </r>
  <r>
    <n v="19509"/>
    <s v="27.D.H.F.shock syndrome"/>
    <s v="อนงค์ แสงใสรัตน์"/>
    <m/>
    <s v="หญิง"/>
    <n v="44"/>
    <n v="4"/>
    <s v="งานบ้าน"/>
    <s v="100"/>
    <x v="7"/>
    <x v="38"/>
    <x v="2"/>
    <x v="0"/>
    <m/>
    <d v="2024-07-09T00:00:00"/>
    <d v="2024-07-09T00:00:00"/>
    <m/>
    <d v="2024-01-06T00:00:00"/>
    <x v="19"/>
    <n v="27"/>
  </r>
  <r>
    <n v="7066"/>
    <s v="66.Dengue fever"/>
    <s v="เกียรติชัย ศรีแสง"/>
    <m/>
    <s v="ชาย"/>
    <n v="11"/>
    <n v="9"/>
    <s v="นักเรียน"/>
    <s v="215"/>
    <x v="14"/>
    <x v="86"/>
    <x v="55"/>
    <x v="5"/>
    <m/>
    <d v="2024-03-13T00:00:00"/>
    <d v="2024-03-16T00:00:00"/>
    <m/>
    <d v="2024-01-06T00:00:00"/>
    <x v="17"/>
    <n v="10"/>
  </r>
  <r>
    <n v="6975"/>
    <s v="66.Dengue fever"/>
    <s v="ชัยณรงค์ พูนดี"/>
    <m/>
    <s v="ชาย"/>
    <n v="52"/>
    <n v="3"/>
    <s v="ข้าราชการ"/>
    <s v="63"/>
    <x v="16"/>
    <x v="87"/>
    <x v="4"/>
    <x v="3"/>
    <m/>
    <d v="2024-03-15T00:00:00"/>
    <d v="2024-03-15T00:00:00"/>
    <m/>
    <d v="2024-01-06T00:00:00"/>
    <x v="9"/>
    <n v="10"/>
  </r>
  <r>
    <n v="6946"/>
    <s v="66.Dengue fever"/>
    <s v="สุริยา ตรีเมฆ"/>
    <m/>
    <s v="ชาย"/>
    <n v="13"/>
    <n v="11"/>
    <s v="ไม่ทราบอาชีพ/ในปกครอง"/>
    <s v="7"/>
    <x v="11"/>
    <x v="88"/>
    <x v="56"/>
    <x v="4"/>
    <m/>
    <d v="2024-03-10T00:00:00"/>
    <d v="2024-03-15T00:00:00"/>
    <m/>
    <d v="2024-01-06T00:00:00"/>
    <x v="9"/>
    <n v="10"/>
  </r>
  <r>
    <n v="6867"/>
    <s v="66.Dengue fever"/>
    <s v="มนัสนันท์ ชนิดพจน์"/>
    <m/>
    <s v="หญิง"/>
    <n v="27"/>
    <n v="9"/>
    <s v="ไม่ทราบอาชีพ/ในปกครอง"/>
    <s v="76"/>
    <x v="6"/>
    <x v="89"/>
    <x v="57"/>
    <x v="17"/>
    <m/>
    <d v="2024-03-09T00:00:00"/>
    <d v="2024-03-12T00:00:00"/>
    <m/>
    <d v="2024-01-06T00:00:00"/>
    <x v="9"/>
    <n v="10"/>
  </r>
  <r>
    <n v="8262"/>
    <s v="66.Dengue fever"/>
    <s v="ปกรณ์ธรรม พลเยี่ยม"/>
    <m/>
    <s v="ชาย"/>
    <n v="11"/>
    <n v="7"/>
    <s v="ไม่ทราบอาชีพ/ในปกครอง"/>
    <s v="57"/>
    <x v="5"/>
    <x v="5"/>
    <x v="5"/>
    <x v="4"/>
    <m/>
    <d v="2024-04-08T00:00:00"/>
    <d v="2024-04-11T00:00:00"/>
    <m/>
    <d v="2024-01-06T00:00:00"/>
    <x v="16"/>
    <n v="14"/>
  </r>
  <r>
    <n v="7755"/>
    <s v="66.Dengue fever"/>
    <s v="พัชรพร ชมบุตรศรี"/>
    <m/>
    <s v="หญิง"/>
    <n v="12"/>
    <n v="1"/>
    <s v="นักเรียน"/>
    <s v="92"/>
    <x v="2"/>
    <x v="51"/>
    <x v="7"/>
    <x v="6"/>
    <m/>
    <d v="2024-03-29T00:00:00"/>
    <d v="2024-03-31T00:00:00"/>
    <m/>
    <d v="2024-01-06T00:00:00"/>
    <x v="21"/>
    <n v="12"/>
  </r>
  <r>
    <n v="6835"/>
    <s v="66.Dengue fever"/>
    <s v="สุชัญญา อูปแก้ว"/>
    <m/>
    <s v="หญิง"/>
    <n v="8"/>
    <n v="9"/>
    <s v="ไม่ทราบอาชีพ/ในปกครอง"/>
    <s v="200"/>
    <x v="15"/>
    <x v="44"/>
    <x v="4"/>
    <x v="3"/>
    <m/>
    <d v="2024-03-09T00:00:00"/>
    <d v="2024-03-10T00:00:00"/>
    <m/>
    <d v="2024-01-06T00:00:00"/>
    <x v="9"/>
    <n v="10"/>
  </r>
  <r>
    <n v="7692"/>
    <s v="66.Dengue fever"/>
    <s v="สมาน บัวเลิง"/>
    <m/>
    <s v="ชาย"/>
    <n v="78"/>
    <n v="2"/>
    <s v="เกษตร"/>
    <s v="4"/>
    <x v="14"/>
    <x v="90"/>
    <x v="20"/>
    <x v="10"/>
    <m/>
    <d v="2024-03-14T00:00:00"/>
    <d v="2024-03-21T00:00:00"/>
    <m/>
    <d v="2024-01-06T00:00:00"/>
    <x v="17"/>
    <n v="10"/>
  </r>
  <r>
    <n v="7677"/>
    <s v="66.Dengue fever"/>
    <s v="ภูริพัฒน์ สุขจันทร์"/>
    <m/>
    <s v="ชาย"/>
    <n v="1"/>
    <n v="6"/>
    <s v="ไม่ทราบอาชีพ/ในปกครอง"/>
    <s v="67"/>
    <x v="5"/>
    <x v="91"/>
    <x v="58"/>
    <x v="18"/>
    <m/>
    <d v="2024-03-23T00:00:00"/>
    <d v="2024-03-23T00:00:00"/>
    <m/>
    <d v="2024-01-06T00:00:00"/>
    <x v="0"/>
    <n v="12"/>
  </r>
  <r>
    <n v="8116"/>
    <s v="66.Dengue fever"/>
    <s v="อาทิชา อนันตภูมิ"/>
    <m/>
    <s v="หญิง"/>
    <n v="29"/>
    <n v="8"/>
    <s v="รับจ้าง,กรรมกร"/>
    <s v="67"/>
    <x v="5"/>
    <x v="5"/>
    <x v="5"/>
    <x v="4"/>
    <m/>
    <d v="2024-04-07T00:00:00"/>
    <d v="2024-04-09T00:00:00"/>
    <m/>
    <d v="2024-01-06T00:00:00"/>
    <x v="16"/>
    <n v="14"/>
  </r>
  <r>
    <n v="8182"/>
    <s v="66.Dengue fever"/>
    <s v="GEZINUS WILLEM ALBERT KLEIN VELDINK"/>
    <m/>
    <s v="ชาย"/>
    <n v="58"/>
    <n v="2"/>
    <s v="ไม่ทราบอาชีพ/ในปกครอง"/>
    <s v="40"/>
    <x v="0"/>
    <x v="61"/>
    <x v="13"/>
    <x v="9"/>
    <m/>
    <d v="2024-03-30T00:00:00"/>
    <d v="2024-04-01T00:00:00"/>
    <m/>
    <d v="2024-01-06T00:00:00"/>
    <x v="21"/>
    <n v="13"/>
  </r>
  <r>
    <n v="8257"/>
    <s v="66.Dengue fever"/>
    <s v="ประดิษ วะลัยใจ"/>
    <m/>
    <s v="ชาย"/>
    <n v="46"/>
    <n v="2"/>
    <s v="เกษตร"/>
    <s v="16"/>
    <x v="6"/>
    <x v="20"/>
    <x v="0"/>
    <x v="0"/>
    <m/>
    <d v="2024-04-05T00:00:00"/>
    <d v="2024-04-10T00:00:00"/>
    <m/>
    <d v="2024-01-06T00:00:00"/>
    <x v="16"/>
    <n v="13"/>
  </r>
  <r>
    <n v="7494"/>
    <s v="66.Dengue fever"/>
    <s v="ภิญญาพัชร์ ไชยคิรินทร์"/>
    <m/>
    <s v="หญิง"/>
    <n v="29"/>
    <n v="7"/>
    <s v="ข้าราชการ"/>
    <s v="32/1"/>
    <x v="14"/>
    <x v="30"/>
    <x v="59"/>
    <x v="11"/>
    <m/>
    <d v="2024-03-16T00:00:00"/>
    <d v="2024-03-16T00:00:00"/>
    <m/>
    <d v="2024-01-06T00:00:00"/>
    <x v="17"/>
    <n v="11"/>
  </r>
  <r>
    <n v="7445"/>
    <s v="66.Dengue fever"/>
    <s v="กัญญาภัค เพชรประไพ"/>
    <m/>
    <s v="หญิง"/>
    <n v="7"/>
    <n v="1"/>
    <s v="ไม่ทราบอาชีพ/ในปกครอง"/>
    <s v="62"/>
    <x v="17"/>
    <x v="25"/>
    <x v="60"/>
    <x v="15"/>
    <m/>
    <d v="2024-03-10T00:00:00"/>
    <d v="2024-03-11T00:00:00"/>
    <m/>
    <d v="2024-01-06T00:00:00"/>
    <x v="9"/>
    <n v="10"/>
  </r>
  <r>
    <n v="7390"/>
    <s v="66.Dengue fever"/>
    <s v="ขวัญชณิตา บุญอาษา"/>
    <m/>
    <s v="หญิง"/>
    <n v="19"/>
    <n v="0"/>
    <s v="นักเรียน"/>
    <s v="10"/>
    <x v="17"/>
    <x v="92"/>
    <x v="61"/>
    <x v="4"/>
    <m/>
    <d v="2024-03-16T00:00:00"/>
    <d v="2024-03-21T00:00:00"/>
    <m/>
    <d v="2024-01-06T00:00:00"/>
    <x v="17"/>
    <n v="11"/>
  </r>
  <r>
    <n v="7252"/>
    <s v="66.Dengue fever"/>
    <s v="อัยรดา อูปแก้ว"/>
    <m/>
    <s v="หญิง"/>
    <n v="15"/>
    <n v="1"/>
    <s v="ไม่ทราบอาชีพ/ในปกครอง"/>
    <s v="200"/>
    <x v="15"/>
    <x v="44"/>
    <x v="4"/>
    <x v="3"/>
    <m/>
    <d v="2024-03-06T00:00:00"/>
    <d v="2024-03-10T00:00:00"/>
    <m/>
    <d v="2024-01-06T00:00:00"/>
    <x v="9"/>
    <n v="9"/>
  </r>
  <r>
    <n v="7350"/>
    <s v="66.Dengue fever"/>
    <s v="คำจันทร์ จรบุรมย์"/>
    <m/>
    <s v="ชาย"/>
    <n v="108"/>
    <n v="2"/>
    <s v="ไม่ทราบอาชีพ/ในปกครอง"/>
    <s v="117"/>
    <x v="2"/>
    <x v="93"/>
    <x v="62"/>
    <x v="18"/>
    <m/>
    <d v="2024-03-17T00:00:00"/>
    <d v="2024-03-17T00:00:00"/>
    <m/>
    <d v="2024-01-06T00:00:00"/>
    <x v="17"/>
    <n v="11"/>
  </r>
  <r>
    <n v="7948"/>
    <s v="66.Dengue fever"/>
    <s v="อภิชญานันท์ พรจิรวัฒน์"/>
    <m/>
    <s v="หญิง"/>
    <n v="14"/>
    <n v="5"/>
    <s v="นักเรียน"/>
    <s v="9"/>
    <x v="3"/>
    <x v="94"/>
    <x v="5"/>
    <x v="4"/>
    <m/>
    <d v="2024-04-02T00:00:00"/>
    <d v="2024-04-05T00:00:00"/>
    <m/>
    <d v="2024-01-06T00:00:00"/>
    <x v="21"/>
    <n v="13"/>
  </r>
  <r>
    <n v="8022"/>
    <s v="66.Dengue fever"/>
    <s v="กมลทิพย์ แสงจันดา"/>
    <m/>
    <s v="หญิง"/>
    <n v="18"/>
    <n v="1"/>
    <s v="นักเรียน"/>
    <s v="96"/>
    <x v="5"/>
    <x v="5"/>
    <x v="5"/>
    <x v="4"/>
    <m/>
    <d v="2024-04-06T00:00:00"/>
    <d v="2024-04-07T00:00:00"/>
    <m/>
    <d v="2024-01-06T00:00:00"/>
    <x v="16"/>
    <n v="14"/>
  </r>
  <r>
    <n v="8021"/>
    <s v="66.Dengue fever"/>
    <s v="ชานนท์ ทิพศาลา"/>
    <m/>
    <s v="ชาย"/>
    <n v="17"/>
    <n v="8"/>
    <s v="รับจ้าง,กรรมกร"/>
    <s v="68"/>
    <x v="17"/>
    <x v="95"/>
    <x v="5"/>
    <x v="4"/>
    <m/>
    <d v="2024-03-31T00:00:00"/>
    <d v="2024-04-07T00:00:00"/>
    <m/>
    <d v="2024-01-06T00:00:00"/>
    <x v="16"/>
    <n v="13"/>
  </r>
  <r>
    <n v="7255"/>
    <s v="66.Dengue fever"/>
    <s v="ปุญญพัฒน์ สิงห์บรรณดิษฐ"/>
    <m/>
    <s v="ชาย"/>
    <n v="4"/>
    <n v="3"/>
    <s v="ไม่ทราบอาชีพ/ในปกครอง"/>
    <s v="92"/>
    <x v="18"/>
    <x v="96"/>
    <x v="63"/>
    <x v="3"/>
    <m/>
    <d v="2024-03-01T00:00:00"/>
    <d v="2024-03-03T00:00:00"/>
    <m/>
    <d v="2024-01-06T00:00:00"/>
    <x v="10"/>
    <n v="8"/>
  </r>
  <r>
    <n v="7254"/>
    <s v="66.Dengue fever"/>
    <s v="เกษร พลอาษา"/>
    <m/>
    <s v="หญิง"/>
    <n v="73"/>
    <n v="2"/>
    <s v="รับจ้าง,กรรมกร"/>
    <s v="122"/>
    <x v="10"/>
    <x v="97"/>
    <x v="64"/>
    <x v="3"/>
    <m/>
    <d v="2024-02-20T00:00:00"/>
    <d v="2024-02-25T00:00:00"/>
    <m/>
    <d v="2024-01-06T00:00:00"/>
    <x v="18"/>
    <n v="7"/>
  </r>
  <r>
    <n v="8261"/>
    <s v="66.Dengue fever"/>
    <s v="ธนศร พลเยี่ยม"/>
    <m/>
    <s v="ชาย"/>
    <n v="11"/>
    <n v="7"/>
    <s v="นักเรียน"/>
    <s v="57"/>
    <x v="5"/>
    <x v="5"/>
    <x v="5"/>
    <x v="4"/>
    <m/>
    <d v="2024-04-05T00:00:00"/>
    <d v="2024-04-10T00:00:00"/>
    <m/>
    <d v="2024-01-06T00:00:00"/>
    <x v="16"/>
    <n v="13"/>
  </r>
  <r>
    <n v="7253"/>
    <s v="66.Dengue fever"/>
    <s v="จิตติพัฒน์ พูนดี"/>
    <m/>
    <s v="ชาย"/>
    <n v="16"/>
    <n v="5"/>
    <s v="ไม่ทราบอาชีพ/ในปกครอง"/>
    <s v="63"/>
    <x v="16"/>
    <x v="87"/>
    <x v="4"/>
    <x v="3"/>
    <m/>
    <d v="2024-03-13T00:00:00"/>
    <d v="2024-03-18T00:00:00"/>
    <m/>
    <d v="2024-01-06T00:00:00"/>
    <x v="17"/>
    <n v="10"/>
  </r>
  <r>
    <n v="7634"/>
    <s v="66.Dengue fever"/>
    <s v="ศศิประภา ปัญญาเริง"/>
    <m/>
    <s v="หญิง"/>
    <n v="9"/>
    <n v="4"/>
    <s v="ไม่ทราบอาชีพ/ในปกครอง"/>
    <s v="102"/>
    <x v="9"/>
    <x v="66"/>
    <x v="43"/>
    <x v="15"/>
    <m/>
    <d v="2024-03-18T00:00:00"/>
    <d v="2024-03-20T00:00:00"/>
    <m/>
    <d v="2024-01-06T00:00:00"/>
    <x v="17"/>
    <n v="11"/>
  </r>
  <r>
    <n v="7367"/>
    <s v="66.Dengue fever"/>
    <s v="ธนภูมิ ไทยกล้า"/>
    <m/>
    <s v="ชาย"/>
    <n v="2"/>
    <n v="6"/>
    <s v="ไม่ทราบอาชีพ/ในปกครอง"/>
    <s v="179"/>
    <x v="0"/>
    <x v="98"/>
    <x v="58"/>
    <x v="18"/>
    <m/>
    <d v="2024-03-10T00:00:00"/>
    <d v="2024-03-10T00:00:00"/>
    <m/>
    <d v="2024-01-06T00:00:00"/>
    <x v="9"/>
    <n v="10"/>
  </r>
  <r>
    <n v="2634"/>
    <s v="66.Dengue fever"/>
    <s v="กฤติมุข อยู่มาก"/>
    <m/>
    <s v="ชาย"/>
    <n v="1"/>
    <n v="5"/>
    <s v="ไม่ทราบอาชีพ/ในปกครอง"/>
    <s v="130"/>
    <x v="6"/>
    <x v="99"/>
    <x v="65"/>
    <x v="16"/>
    <m/>
    <d v="2024-01-22T00:00:00"/>
    <d v="2024-01-22T00:00:00"/>
    <m/>
    <d v="2024-01-06T00:00:00"/>
    <x v="15"/>
    <n v="3"/>
  </r>
  <r>
    <n v="4667"/>
    <s v="66.Dengue fever"/>
    <s v="ชนะเทพ ศรีวิสุทธิ์"/>
    <m/>
    <s v="ชาย"/>
    <n v="8"/>
    <n v="1"/>
    <s v="นักเรียน"/>
    <s v="33"/>
    <x v="5"/>
    <x v="100"/>
    <x v="66"/>
    <x v="5"/>
    <m/>
    <d v="2024-02-05T00:00:00"/>
    <d v="2024-02-05T00:00:00"/>
    <m/>
    <d v="2024-01-06T00:00:00"/>
    <x v="25"/>
    <n v="5"/>
  </r>
  <r>
    <n v="4664"/>
    <s v="66.Dengue fever"/>
    <s v="เรวดี เหมัง"/>
    <m/>
    <s v="หญิง"/>
    <n v="34"/>
    <n v="6"/>
    <s v="รับจ้าง,กรรมกร"/>
    <s v="225"/>
    <x v="11"/>
    <x v="101"/>
    <x v="6"/>
    <x v="5"/>
    <m/>
    <d v="2024-02-16T00:00:00"/>
    <d v="2024-02-16T00:00:00"/>
    <m/>
    <d v="2024-01-06T00:00:00"/>
    <x v="5"/>
    <n v="6"/>
  </r>
  <r>
    <n v="4570"/>
    <s v="66.Dengue fever"/>
    <s v="พรรณกร ผิวพรรณ์"/>
    <m/>
    <s v="ชาย"/>
    <n v="40"/>
    <n v="0"/>
    <s v="ทหาร,ตำรวจ"/>
    <s v="112"/>
    <x v="0"/>
    <x v="102"/>
    <x v="67"/>
    <x v="7"/>
    <m/>
    <d v="2024-02-16T00:00:00"/>
    <d v="2024-02-16T00:00:00"/>
    <m/>
    <d v="2024-01-06T00:00:00"/>
    <x v="5"/>
    <n v="6"/>
  </r>
  <r>
    <n v="3868"/>
    <s v="66.Dengue fever"/>
    <s v="ศุภโชติ เทียมสิงห์"/>
    <m/>
    <s v="ชาย"/>
    <n v="10"/>
    <n v="10"/>
    <s v="ไม่ทราบอาชีพ/ในปกครอง"/>
    <s v="41/1"/>
    <x v="4"/>
    <x v="103"/>
    <x v="27"/>
    <x v="5"/>
    <m/>
    <d v="2024-02-06T00:00:00"/>
    <d v="2024-02-09T00:00:00"/>
    <m/>
    <d v="2024-01-06T00:00:00"/>
    <x v="25"/>
    <n v="5"/>
  </r>
  <r>
    <n v="3864"/>
    <s v="66.Dengue fever"/>
    <s v="ณัชชา ตาลสันต์"/>
    <m/>
    <s v="หญิง"/>
    <n v="15"/>
    <n v="9"/>
    <s v="นักเรียน"/>
    <s v="193"/>
    <x v="2"/>
    <x v="104"/>
    <x v="61"/>
    <x v="4"/>
    <m/>
    <d v="2024-02-05T00:00:00"/>
    <d v="2024-02-09T00:00:00"/>
    <m/>
    <d v="2024-01-06T00:00:00"/>
    <x v="25"/>
    <n v="5"/>
  </r>
  <r>
    <n v="3858"/>
    <s v="66.Dengue fever"/>
    <s v="หัทยา ทองทา"/>
    <m/>
    <s v="หญิง"/>
    <n v="27"/>
    <n v="10"/>
    <s v="รับจ้าง,กรรมกร"/>
    <s v="152"/>
    <x v="5"/>
    <x v="6"/>
    <x v="6"/>
    <x v="5"/>
    <m/>
    <d v="2024-02-04T00:00:00"/>
    <d v="2024-02-08T00:00:00"/>
    <m/>
    <d v="2024-01-06T00:00:00"/>
    <x v="25"/>
    <n v="5"/>
  </r>
  <r>
    <n v="3702"/>
    <s v="66.Dengue fever"/>
    <s v="กานต์มณี สายทา"/>
    <m/>
    <s v="หญิง"/>
    <n v="27"/>
    <n v="7"/>
    <s v="รับจ้าง,กรรมกร"/>
    <s v="128"/>
    <x v="14"/>
    <x v="78"/>
    <x v="23"/>
    <x v="0"/>
    <m/>
    <d v="2024-02-05T00:00:00"/>
    <d v="2024-02-07T00:00:00"/>
    <m/>
    <d v="2024-01-06T00:00:00"/>
    <x v="25"/>
    <n v="5"/>
  </r>
  <r>
    <n v="3518"/>
    <s v="66.Dengue fever"/>
    <s v="สหัสเนตร  เสโน"/>
    <m/>
    <s v="ชาย"/>
    <n v="6"/>
    <n v="8"/>
    <s v="ไม่ทราบอาชีพ/ในปกครอง"/>
    <s v="39"/>
    <x v="1"/>
    <x v="1"/>
    <x v="1"/>
    <x v="1"/>
    <m/>
    <d v="2024-01-10T00:00:00"/>
    <d v="2024-01-11T00:00:00"/>
    <m/>
    <d v="2024-01-06T00:00:00"/>
    <x v="23"/>
    <n v="1"/>
  </r>
  <r>
    <n v="3514"/>
    <s v="66.Dengue fever"/>
    <s v="ภูธิป โคตุเคน"/>
    <m/>
    <s v="ชาย"/>
    <n v="15"/>
    <n v="8"/>
    <s v="นักเรียน"/>
    <s v="114"/>
    <x v="1"/>
    <x v="28"/>
    <x v="18"/>
    <x v="0"/>
    <m/>
    <d v="2024-02-01T00:00:00"/>
    <d v="2024-02-04T00:00:00"/>
    <m/>
    <d v="2024-01-06T00:00:00"/>
    <x v="25"/>
    <n v="4"/>
  </r>
  <r>
    <n v="3415"/>
    <s v="66.Dengue fever"/>
    <s v="ธัญญาภรณ์ ดงยางวัน"/>
    <m/>
    <s v="หญิง"/>
    <n v="11"/>
    <n v="4"/>
    <s v="ไม่ทราบอาชีพ/ในปกครอง"/>
    <s v="34"/>
    <x v="9"/>
    <x v="105"/>
    <x v="68"/>
    <x v="5"/>
    <m/>
    <d v="2024-02-02T00:00:00"/>
    <d v="2024-02-06T00:00:00"/>
    <m/>
    <d v="2024-01-06T00:00:00"/>
    <x v="25"/>
    <n v="4"/>
  </r>
  <r>
    <n v="3233"/>
    <s v="66.Dengue fever"/>
    <s v="พินนิภา บัวสีคำ"/>
    <m/>
    <s v="หญิง"/>
    <n v="35"/>
    <n v="9"/>
    <s v="รับจ้าง,กรรมกร"/>
    <s v="21"/>
    <x v="5"/>
    <x v="106"/>
    <x v="22"/>
    <x v="8"/>
    <m/>
    <d v="2024-01-13T00:00:00"/>
    <d v="2024-01-16T00:00:00"/>
    <m/>
    <d v="2024-01-06T00:00:00"/>
    <x v="20"/>
    <n v="2"/>
  </r>
  <r>
    <n v="3135"/>
    <s v="66.Dengue fever"/>
    <s v="พิชญาภร ศิริเกตุ"/>
    <m/>
    <s v="หญิง"/>
    <n v="34"/>
    <n v="1"/>
    <s v="ข้าราชการ"/>
    <s v="21/3"/>
    <x v="15"/>
    <x v="107"/>
    <x v="18"/>
    <x v="8"/>
    <m/>
    <d v="2024-01-30T00:00:00"/>
    <d v="2024-01-31T00:00:00"/>
    <m/>
    <d v="2024-01-06T00:00:00"/>
    <x v="1"/>
    <n v="4"/>
  </r>
  <r>
    <n v="5097"/>
    <s v="66.Dengue fever"/>
    <s v="ปวีณ์นุช เดชะ"/>
    <m/>
    <s v="หญิง"/>
    <n v="12"/>
    <n v="4"/>
    <s v="ไม่ทราบอาชีพ/ในปกครอง"/>
    <s v="36"/>
    <x v="14"/>
    <x v="108"/>
    <x v="8"/>
    <x v="7"/>
    <m/>
    <d v="2024-02-22T00:00:00"/>
    <d v="2024-02-22T00:00:00"/>
    <m/>
    <d v="2024-01-06T00:00:00"/>
    <x v="4"/>
    <n v="7"/>
  </r>
  <r>
    <n v="2635"/>
    <s v="66.Dengue fever"/>
    <s v="ณัชชวกร ผ่องนิคม"/>
    <m/>
    <s v="ชาย"/>
    <n v="7"/>
    <n v="8"/>
    <s v="นักเรียน"/>
    <s v="232"/>
    <x v="0"/>
    <x v="109"/>
    <x v="69"/>
    <x v="8"/>
    <m/>
    <d v="2024-01-22T00:00:00"/>
    <d v="2024-01-22T00:00:00"/>
    <m/>
    <d v="2024-01-06T00:00:00"/>
    <x v="15"/>
    <n v="3"/>
  </r>
  <r>
    <n v="4847"/>
    <s v="66.Dengue fever"/>
    <s v="อัฑฒวีร์ เศษโถ"/>
    <m/>
    <s v="ชาย"/>
    <n v="13"/>
    <n v="6"/>
    <s v="ไม่ทราบอาชีพ/ในปกครอง"/>
    <s v="19"/>
    <x v="12"/>
    <x v="110"/>
    <x v="4"/>
    <x v="3"/>
    <m/>
    <d v="2024-02-04T00:00:00"/>
    <d v="2024-02-07T00:00:00"/>
    <m/>
    <d v="2024-01-06T00:00:00"/>
    <x v="25"/>
    <n v="5"/>
  </r>
  <r>
    <n v="2633"/>
    <s v="66.Dengue fever"/>
    <s v="ญารินดา ศรีหงษ์"/>
    <m/>
    <s v="หญิง"/>
    <n v="2"/>
    <n v="6"/>
    <s v="ไม่ทราบอาชีพ/ในปกครอง"/>
    <s v="30"/>
    <x v="2"/>
    <x v="111"/>
    <x v="42"/>
    <x v="15"/>
    <m/>
    <d v="2024-01-24T00:00:00"/>
    <d v="2024-01-24T00:00:00"/>
    <m/>
    <d v="2024-01-06T00:00:00"/>
    <x v="15"/>
    <n v="3"/>
  </r>
  <r>
    <n v="2521"/>
    <s v="66.Dengue fever"/>
    <s v="อิทธิพัทธ์ ดุจนาคี"/>
    <m/>
    <s v="ชาย"/>
    <n v="12"/>
    <n v="8"/>
    <s v="นักเรียน"/>
    <s v="28"/>
    <x v="14"/>
    <x v="78"/>
    <x v="23"/>
    <x v="0"/>
    <m/>
    <d v="2024-01-25T00:00:00"/>
    <d v="2024-01-28T00:00:00"/>
    <m/>
    <d v="2024-01-06T00:00:00"/>
    <x v="1"/>
    <n v="3"/>
  </r>
  <r>
    <n v="2520"/>
    <s v="66.Dengue fever"/>
    <s v="ณภัทราธร ขุมทรัพย์"/>
    <m/>
    <s v="ชาย"/>
    <n v="14"/>
    <n v="9"/>
    <s v="อื่นๆ"/>
    <s v="19/1"/>
    <x v="13"/>
    <x v="112"/>
    <x v="42"/>
    <x v="15"/>
    <m/>
    <d v="2024-01-27T00:00:00"/>
    <d v="2024-01-28T00:00:00"/>
    <m/>
    <d v="2024-01-06T00:00:00"/>
    <x v="1"/>
    <n v="4"/>
  </r>
  <r>
    <n v="2138"/>
    <s v="66.Dengue fever"/>
    <s v="คู่บุญ แก้วมะไฟ"/>
    <m/>
    <s v="ชาย"/>
    <n v="10"/>
    <n v="4"/>
    <s v="ไม่ทราบอาชีพ/ในปกครอง"/>
    <s v="52"/>
    <x v="2"/>
    <x v="113"/>
    <x v="70"/>
    <x v="17"/>
    <m/>
    <d v="2024-01-15T00:00:00"/>
    <d v="2024-01-19T00:00:00"/>
    <m/>
    <d v="2024-01-06T00:00:00"/>
    <x v="20"/>
    <n v="2"/>
  </r>
  <r>
    <n v="2125"/>
    <s v="66.Dengue fever"/>
    <s v="ศศิกานต์ วิลัยหล้า"/>
    <m/>
    <s v="หญิง"/>
    <n v="11"/>
    <n v="10"/>
    <s v="นักเรียน"/>
    <s v="149"/>
    <x v="2"/>
    <x v="114"/>
    <x v="71"/>
    <x v="4"/>
    <m/>
    <d v="2024-01-20T00:00:00"/>
    <d v="2024-01-23T00:00:00"/>
    <m/>
    <d v="2024-01-06T00:00:00"/>
    <x v="15"/>
    <n v="3"/>
  </r>
  <r>
    <n v="2028"/>
    <s v="66.Dengue fever"/>
    <s v="ระพีพงศ์ มีดอก"/>
    <m/>
    <s v="ชาย"/>
    <n v="15"/>
    <n v="1"/>
    <s v="นักเรียน"/>
    <s v="55"/>
    <x v="10"/>
    <x v="115"/>
    <x v="6"/>
    <x v="5"/>
    <m/>
    <d v="2024-01-17T00:00:00"/>
    <d v="2024-01-19T00:00:00"/>
    <m/>
    <d v="2024-01-06T00:00:00"/>
    <x v="20"/>
    <n v="2"/>
  </r>
  <r>
    <n v="2008"/>
    <s v="66.Dengue fever"/>
    <s v="ชลินทิพย์ ขนเปี้ยม"/>
    <m/>
    <s v="หญิง"/>
    <n v="8"/>
    <n v="6"/>
    <s v="ไม่ทราบอาชีพ/ในปกครอง"/>
    <s v="375/1"/>
    <x v="14"/>
    <x v="77"/>
    <x v="42"/>
    <x v="15"/>
    <m/>
    <d v="2024-01-21T00:00:00"/>
    <d v="2024-01-21T00:00:00"/>
    <m/>
    <d v="2024-01-06T00:00:00"/>
    <x v="15"/>
    <n v="3"/>
  </r>
  <r>
    <n v="1986"/>
    <s v="66.Dengue fever"/>
    <s v="อรรถพล สุริยา"/>
    <m/>
    <s v="ชาย"/>
    <n v="28"/>
    <n v="6"/>
    <s v="ข้าราชการ"/>
    <s v="14/1"/>
    <x v="9"/>
    <x v="105"/>
    <x v="68"/>
    <x v="5"/>
    <m/>
    <d v="2024-01-11T00:00:00"/>
    <d v="2024-01-18T00:00:00"/>
    <m/>
    <d v="2024-01-06T00:00:00"/>
    <x v="20"/>
    <n v="1"/>
  </r>
  <r>
    <n v="1919"/>
    <s v="66.Dengue fever"/>
    <s v="กังศฎา อำภาพันธ์"/>
    <m/>
    <s v="หญิง"/>
    <n v="39"/>
    <n v="11"/>
    <s v="ข้าราชการ"/>
    <s v="178"/>
    <x v="14"/>
    <x v="116"/>
    <x v="1"/>
    <x v="1"/>
    <m/>
    <d v="2024-01-11T00:00:00"/>
    <d v="2024-01-13T00:00:00"/>
    <m/>
    <d v="2024-01-06T00:00:00"/>
    <x v="20"/>
    <n v="1"/>
  </r>
  <r>
    <n v="1660"/>
    <s v="66.Dengue fever"/>
    <s v="ประภารัตน์ กะการดี"/>
    <m/>
    <s v="หญิง"/>
    <n v="30"/>
    <n v="3"/>
    <s v="ข้าราชการ"/>
    <s v="57"/>
    <x v="3"/>
    <x v="117"/>
    <x v="13"/>
    <x v="5"/>
    <m/>
    <d v="2024-01-15T00:00:00"/>
    <d v="2024-01-18T00:00:00"/>
    <m/>
    <d v="2024-01-06T00:00:00"/>
    <x v="20"/>
    <n v="2"/>
  </r>
  <r>
    <n v="1205"/>
    <s v="66.Dengue fever"/>
    <s v="ณภัทร อาจเดช"/>
    <m/>
    <s v="ชาย"/>
    <n v="7"/>
    <n v="5"/>
    <s v="ไม่ทราบอาชีพ/ในปกครอง"/>
    <s v="39"/>
    <x v="17"/>
    <x v="118"/>
    <x v="72"/>
    <x v="18"/>
    <m/>
    <d v="2024-01-12T00:00:00"/>
    <d v="2024-01-12T00:00:00"/>
    <m/>
    <d v="2024-01-06T00:00:00"/>
    <x v="23"/>
    <n v="1"/>
  </r>
  <r>
    <n v="231"/>
    <s v="66.Dengue fever"/>
    <s v="ฐิติกาญจน์ ยอดคำ"/>
    <m/>
    <s v="หญิง"/>
    <n v="45"/>
    <n v="1"/>
    <s v="รับจ้าง,กรรมกร"/>
    <s v="121"/>
    <x v="13"/>
    <x v="119"/>
    <x v="73"/>
    <x v="12"/>
    <m/>
    <d v="2024-02-03T00:00:00"/>
    <d v="2024-02-05T00:00:00"/>
    <m/>
    <d v="2024-01-06T00:00:00"/>
    <x v="25"/>
    <n v="5"/>
  </r>
  <r>
    <n v="3018"/>
    <s v="66.Dengue fever"/>
    <s v="พรชฎา ลือจันดา"/>
    <m/>
    <s v="หญิง"/>
    <n v="13"/>
    <n v="8"/>
    <s v="ไม่ทราบอาชีพ/ในปกครอง"/>
    <s v="52"/>
    <x v="1"/>
    <x v="120"/>
    <x v="74"/>
    <x v="15"/>
    <m/>
    <d v="2024-01-26T00:00:00"/>
    <d v="2024-01-31T00:00:00"/>
    <m/>
    <d v="2024-01-06T00:00:00"/>
    <x v="1"/>
    <n v="3"/>
  </r>
  <r>
    <n v="5686"/>
    <s v="66.Dengue fever"/>
    <s v="จิรภัทร โอ้อารีย์"/>
    <m/>
    <s v="ชาย"/>
    <n v="10"/>
    <n v="5"/>
    <s v="นักเรียน"/>
    <s v="9"/>
    <x v="5"/>
    <x v="29"/>
    <x v="20"/>
    <x v="0"/>
    <m/>
    <d v="2024-02-23T00:00:00"/>
    <d v="2024-02-27T00:00:00"/>
    <m/>
    <d v="2024-01-06T00:00:00"/>
    <x v="18"/>
    <n v="7"/>
  </r>
  <r>
    <n v="6799"/>
    <s v="66.Dengue fever"/>
    <s v="ทัศนีย์ บุญธรรม"/>
    <m/>
    <s v="หญิง"/>
    <n v="57"/>
    <n v="8"/>
    <s v="ไม่ทราบอาชีพ/ในปกครอง"/>
    <s v="7"/>
    <x v="3"/>
    <x v="121"/>
    <x v="63"/>
    <x v="3"/>
    <m/>
    <d v="2024-01-03T00:00:00"/>
    <d v="2024-01-08T00:00:00"/>
    <m/>
    <d v="2024-01-06T00:00:00"/>
    <x v="23"/>
    <n v="0"/>
  </r>
  <r>
    <n v="6673"/>
    <s v="66.Dengue fever"/>
    <s v="จิรัฎติกานต์ โคตรเพชร"/>
    <m/>
    <s v="หญิง"/>
    <n v="24"/>
    <n v="5"/>
    <s v="เกษตร"/>
    <s v="69"/>
    <x v="4"/>
    <x v="74"/>
    <x v="47"/>
    <x v="13"/>
    <m/>
    <d v="2024-03-09T00:00:00"/>
    <d v="2024-03-09T00:00:00"/>
    <m/>
    <d v="2024-01-06T00:00:00"/>
    <x v="9"/>
    <n v="10"/>
  </r>
  <r>
    <n v="6670"/>
    <s v="66.Dengue fever"/>
    <s v="นิติกร เต็มฟู"/>
    <m/>
    <s v="ชาย"/>
    <n v="9"/>
    <n v="5"/>
    <s v="ไม่ทราบอาชีพ/ในปกครอง"/>
    <s v="9809"/>
    <x v="9"/>
    <x v="13"/>
    <x v="42"/>
    <x v="15"/>
    <m/>
    <d v="2024-02-29T00:00:00"/>
    <d v="2024-02-29T00:00:00"/>
    <m/>
    <d v="2024-01-06T00:00:00"/>
    <x v="18"/>
    <n v="8"/>
  </r>
  <r>
    <n v="6523"/>
    <s v="66.Dengue fever"/>
    <s v="เสาวลักษณ์ คุ้นเคย"/>
    <m/>
    <s v="หญิง"/>
    <n v="16"/>
    <n v="2"/>
    <s v="นักเรียน"/>
    <s v="59"/>
    <x v="5"/>
    <x v="29"/>
    <x v="20"/>
    <x v="0"/>
    <m/>
    <d v="2024-03-04T00:00:00"/>
    <d v="2024-03-08T00:00:00"/>
    <m/>
    <d v="2024-01-06T00:00:00"/>
    <x v="10"/>
    <n v="9"/>
  </r>
  <r>
    <n v="6479"/>
    <s v="66.Dengue fever"/>
    <s v="ปริวัฒน์ วงศ์เมืองแด"/>
    <m/>
    <s v="ชาย"/>
    <n v="27"/>
    <n v="10"/>
    <s v="ข้าราชการ"/>
    <s v="138"/>
    <x v="2"/>
    <x v="51"/>
    <x v="7"/>
    <x v="6"/>
    <m/>
    <d v="2024-03-08T00:00:00"/>
    <d v="2024-03-08T00:00:00"/>
    <m/>
    <d v="2024-01-06T00:00:00"/>
    <x v="10"/>
    <n v="9"/>
  </r>
  <r>
    <n v="6452"/>
    <s v="66.Dengue fever"/>
    <s v="พัฒนศักดิ์ น้ำคำ"/>
    <m/>
    <s v="ชาย"/>
    <n v="5"/>
    <n v="10"/>
    <s v="ไม่ทราบอาชีพ/ในปกครอง"/>
    <s v="113"/>
    <x v="11"/>
    <x v="22"/>
    <x v="2"/>
    <x v="0"/>
    <m/>
    <d v="2024-03-24T00:00:00"/>
    <d v="2024-03-28T00:00:00"/>
    <m/>
    <d v="2024-01-06T00:00:00"/>
    <x v="0"/>
    <n v="12"/>
  </r>
  <r>
    <n v="6345"/>
    <s v="66.Dengue fever"/>
    <s v="ดุลยวัตร ไชยธงรัตน์"/>
    <m/>
    <s v="ชาย"/>
    <n v="26"/>
    <n v="11"/>
    <s v="ไม่ทราบอาชีพ/ในปกครอง"/>
    <s v="13"/>
    <x v="3"/>
    <x v="122"/>
    <x v="0"/>
    <x v="0"/>
    <m/>
    <d v="2024-03-26T00:00:00"/>
    <d v="2024-03-29T00:00:00"/>
    <m/>
    <d v="2024-01-06T00:00:00"/>
    <x v="0"/>
    <n v="12"/>
  </r>
  <r>
    <n v="6344"/>
    <s v="66.Dengue fever"/>
    <s v="ธนา โปร่งพรมมา"/>
    <m/>
    <s v="ชาย"/>
    <n v="10"/>
    <n v="7"/>
    <s v="ไม่ทราบอาชีพ/ในปกครอง"/>
    <s v="8"/>
    <x v="9"/>
    <x v="123"/>
    <x v="20"/>
    <x v="0"/>
    <m/>
    <d v="2024-02-14T00:00:00"/>
    <d v="2024-02-19T00:00:00"/>
    <m/>
    <d v="2024-01-06T00:00:00"/>
    <x v="4"/>
    <n v="6"/>
  </r>
  <r>
    <n v="6343"/>
    <s v="66.Dengue fever"/>
    <s v="พุฒิเมธ เฉิดเจือ"/>
    <m/>
    <s v="ชาย"/>
    <n v="8"/>
    <n v="3"/>
    <s v="ไม่ทราบอาชีพ/ในปกครอง"/>
    <s v="47"/>
    <x v="5"/>
    <x v="29"/>
    <x v="20"/>
    <x v="0"/>
    <m/>
    <d v="2024-03-01T00:00:00"/>
    <d v="2024-03-08T00:00:00"/>
    <m/>
    <d v="2024-01-06T00:00:00"/>
    <x v="10"/>
    <n v="8"/>
  </r>
  <r>
    <n v="6342"/>
    <s v="66.Dengue fever"/>
    <s v="พรไพลิน เจริญพันธ์"/>
    <m/>
    <s v="หญิง"/>
    <n v="17"/>
    <n v="5"/>
    <s v="ไม่ทราบอาชีพ/ในปกครอง"/>
    <s v="107"/>
    <x v="9"/>
    <x v="123"/>
    <x v="20"/>
    <x v="0"/>
    <m/>
    <d v="2024-03-04T00:00:00"/>
    <d v="2024-03-07T00:00:00"/>
    <m/>
    <d v="2024-01-06T00:00:00"/>
    <x v="10"/>
    <n v="9"/>
  </r>
  <r>
    <n v="6150"/>
    <s v="66.Dengue fever"/>
    <s v="อนุชิต โชคบัณฑิต"/>
    <m/>
    <s v="ชาย"/>
    <n v="29"/>
    <n v="5"/>
    <s v="ไม่ทราบอาชีพ/ในปกครอง"/>
    <s v="48"/>
    <x v="4"/>
    <x v="124"/>
    <x v="75"/>
    <x v="10"/>
    <m/>
    <d v="2024-03-01T00:00:00"/>
    <d v="2024-03-05T00:00:00"/>
    <m/>
    <d v="2024-01-06T00:00:00"/>
    <x v="10"/>
    <n v="8"/>
  </r>
  <r>
    <n v="6128"/>
    <s v="66.Dengue fever"/>
    <s v="ปิยะราช สุทธิชัย"/>
    <m/>
    <s v="ชาย"/>
    <n v="14"/>
    <n v="4"/>
    <s v="นักเรียน"/>
    <s v="38"/>
    <x v="9"/>
    <x v="52"/>
    <x v="7"/>
    <x v="6"/>
    <m/>
    <d v="2024-03-06T00:00:00"/>
    <d v="2024-03-06T00:00:00"/>
    <m/>
    <d v="2024-01-06T00:00:00"/>
    <x v="10"/>
    <n v="9"/>
  </r>
  <r>
    <n v="4819"/>
    <s v="66.Dengue fever"/>
    <s v="รดาวรินทร์ คำกว้าง"/>
    <m/>
    <s v="หญิง"/>
    <n v="2"/>
    <n v="11"/>
    <s v="ไม่ทราบอาชีพ/ในปกครอง"/>
    <s v="62"/>
    <x v="6"/>
    <x v="125"/>
    <x v="64"/>
    <x v="3"/>
    <m/>
    <d v="2024-01-27T00:00:00"/>
    <d v="2024-01-28T00:00:00"/>
    <m/>
    <d v="2024-01-06T00:00:00"/>
    <x v="1"/>
    <n v="4"/>
  </r>
  <r>
    <n v="5941"/>
    <s v="66.Dengue fever"/>
    <s v="วรโชติ พิลาทา"/>
    <m/>
    <s v="ชาย"/>
    <n v="8"/>
    <n v="6"/>
    <s v="ไม่ทราบอาชีพ/ในปกครอง"/>
    <s v="154"/>
    <x v="9"/>
    <x v="126"/>
    <x v="27"/>
    <x v="5"/>
    <m/>
    <d v="2024-02-28T00:00:00"/>
    <d v="2024-03-02T00:00:00"/>
    <m/>
    <d v="2024-01-06T00:00:00"/>
    <x v="10"/>
    <n v="8"/>
  </r>
  <r>
    <n v="4821"/>
    <s v="66.Dengue fever"/>
    <s v="อรทัย วงศ์ณรัตน์"/>
    <m/>
    <s v="ชาย"/>
    <n v="63"/>
    <n v="7"/>
    <s v="ไม่ทราบอาชีพ/ในปกครอง"/>
    <s v="77"/>
    <x v="17"/>
    <x v="127"/>
    <x v="4"/>
    <x v="3"/>
    <m/>
    <d v="2024-02-02T00:00:00"/>
    <d v="2024-02-05T00:00:00"/>
    <m/>
    <d v="2024-01-06T00:00:00"/>
    <x v="25"/>
    <n v="4"/>
  </r>
  <r>
    <n v="5670"/>
    <s v="66.Dengue fever"/>
    <s v="พริสร นากอก"/>
    <m/>
    <s v="ชาย"/>
    <n v="12"/>
    <n v="11"/>
    <s v="ไม่ทราบอาชีพ/ในปกครอง"/>
    <s v="93"/>
    <x v="9"/>
    <x v="57"/>
    <x v="10"/>
    <x v="3"/>
    <m/>
    <d v="2024-02-26T00:00:00"/>
    <d v="2024-02-29T00:00:00"/>
    <m/>
    <d v="2024-01-06T00:00:00"/>
    <x v="18"/>
    <n v="8"/>
  </r>
  <r>
    <n v="5582"/>
    <s v="66.Dengue fever"/>
    <s v="กชกาญจน์ แก้วหิน"/>
    <m/>
    <s v="หญิง"/>
    <n v="10"/>
    <n v="4"/>
    <s v="ไม่ทราบอาชีพ/ในปกครอง"/>
    <s v="90"/>
    <x v="9"/>
    <x v="66"/>
    <x v="43"/>
    <x v="15"/>
    <m/>
    <d v="2024-02-19T00:00:00"/>
    <d v="2024-02-19T00:00:00"/>
    <m/>
    <d v="2024-01-06T00:00:00"/>
    <x v="4"/>
    <n v="7"/>
  </r>
  <r>
    <n v="5453"/>
    <s v="66.Dengue fever"/>
    <s v="ธีระวุฒิ โชติประเดิม"/>
    <m/>
    <s v="ชาย"/>
    <n v="13"/>
    <n v="10"/>
    <s v="ไม่ทราบอาชีพ/ในปกครอง"/>
    <s v="60"/>
    <x v="9"/>
    <x v="52"/>
    <x v="7"/>
    <x v="6"/>
    <m/>
    <d v="2024-02-24T00:00:00"/>
    <d v="2024-02-24T00:00:00"/>
    <m/>
    <d v="2024-01-06T00:00:00"/>
    <x v="18"/>
    <n v="8"/>
  </r>
  <r>
    <n v="5358"/>
    <s v="66.Dengue fever"/>
    <s v="ฐาปกรณ์ โคตรเพชร"/>
    <m/>
    <s v="ชาย"/>
    <n v="33"/>
    <n v="0"/>
    <s v="รับจ้าง,กรรมกร"/>
    <s v="69"/>
    <x v="4"/>
    <x v="74"/>
    <x v="47"/>
    <x v="13"/>
    <m/>
    <d v="2024-02-26T00:00:00"/>
    <d v="2024-02-26T00:00:00"/>
    <m/>
    <d v="2024-01-06T00:00:00"/>
    <x v="18"/>
    <n v="8"/>
  </r>
  <r>
    <n v="5327"/>
    <s v="66.Dengue fever"/>
    <s v="ภราดร อินทมล"/>
    <m/>
    <s v="ชาย"/>
    <n v="22"/>
    <n v="7"/>
    <s v="นักเรียน"/>
    <s v="91"/>
    <x v="9"/>
    <x v="128"/>
    <x v="55"/>
    <x v="5"/>
    <m/>
    <d v="2024-02-26T00:00:00"/>
    <d v="2024-02-26T00:00:00"/>
    <m/>
    <d v="2024-01-06T00:00:00"/>
    <x v="18"/>
    <n v="8"/>
  </r>
  <r>
    <n v="5101"/>
    <s v="66.Dengue fever"/>
    <s v="โชคศุภกานต์ ภูมิเรือง"/>
    <m/>
    <s v="หญิง"/>
    <n v="48"/>
    <n v="6"/>
    <s v="ข้าราชการ"/>
    <s v="50"/>
    <x v="17"/>
    <x v="129"/>
    <x v="76"/>
    <x v="2"/>
    <m/>
    <d v="2024-02-16T00:00:00"/>
    <d v="2024-02-19T00:00:00"/>
    <m/>
    <d v="2024-01-06T00:00:00"/>
    <x v="4"/>
    <n v="6"/>
  </r>
  <r>
    <n v="5100"/>
    <s v="66.Dengue fever"/>
    <s v="กมลชนก สาธารณ์"/>
    <m/>
    <s v="หญิง"/>
    <n v="8"/>
    <n v="11"/>
    <s v="ไม่ทราบอาชีพ/ในปกครอง"/>
    <s v="95"/>
    <x v="5"/>
    <x v="6"/>
    <x v="6"/>
    <x v="5"/>
    <m/>
    <d v="2024-02-21T00:00:00"/>
    <d v="2024-02-23T00:00:00"/>
    <m/>
    <d v="2024-01-06T00:00:00"/>
    <x v="4"/>
    <n v="7"/>
  </r>
  <r>
    <n v="5085"/>
    <s v="66.Dengue fever"/>
    <s v="วรวิชญ์ แพงโพนทอง"/>
    <m/>
    <s v="ชาย"/>
    <n v="14"/>
    <n v="1"/>
    <s v="นักเรียน"/>
    <s v="245"/>
    <x v="10"/>
    <x v="130"/>
    <x v="56"/>
    <x v="4"/>
    <m/>
    <d v="2024-02-20T00:00:00"/>
    <d v="2024-02-23T00:00:00"/>
    <m/>
    <d v="2024-01-06T00:00:00"/>
    <x v="4"/>
    <n v="7"/>
  </r>
  <r>
    <n v="9811"/>
    <s v="66.Dengue fever"/>
    <s v="อติวิชญ์ ประมวลรัมย์"/>
    <m/>
    <s v="ชาย"/>
    <n v="11"/>
    <n v="3"/>
    <s v="ไม่ทราบอาชีพ/ในปกครอง"/>
    <s v="89"/>
    <x v="6"/>
    <x v="73"/>
    <x v="13"/>
    <x v="9"/>
    <m/>
    <d v="2024-04-21T00:00:00"/>
    <d v="2024-04-24T00:00:00"/>
    <m/>
    <d v="2024-01-06T00:00:00"/>
    <x v="3"/>
    <n v="16"/>
  </r>
  <r>
    <n v="5052"/>
    <s v="66.Dengue fever"/>
    <s v="พรศิลป์ เสาร์แก้ว"/>
    <m/>
    <s v="หญิง"/>
    <n v="5"/>
    <n v="7"/>
    <s v="ไม่ทราบอาชีพ/ในปกครอง"/>
    <s v="49"/>
    <x v="12"/>
    <x v="131"/>
    <x v="77"/>
    <x v="14"/>
    <m/>
    <d v="2024-02-17T00:00:00"/>
    <d v="2024-02-22T00:00:00"/>
    <m/>
    <d v="2024-01-06T00:00:00"/>
    <x v="4"/>
    <n v="7"/>
  </r>
  <r>
    <n v="4909"/>
    <s v="66.Dengue fever"/>
    <s v="กชกร ศรีไชยวาลย์"/>
    <m/>
    <s v="หญิง"/>
    <n v="8"/>
    <n v="0"/>
    <s v="ไม่ทราบอาชีพ/ในปกครอง"/>
    <s v="59"/>
    <x v="5"/>
    <x v="29"/>
    <x v="20"/>
    <x v="0"/>
    <m/>
    <d v="2024-02-14T00:00:00"/>
    <d v="2024-02-19T00:00:00"/>
    <m/>
    <d v="2024-01-06T00:00:00"/>
    <x v="4"/>
    <n v="6"/>
  </r>
  <r>
    <n v="6800"/>
    <s v="66.Dengue fever"/>
    <s v="ชัยยะ ไชยโย"/>
    <m/>
    <s v="ชาย"/>
    <n v="15"/>
    <n v="2"/>
    <s v="ไม่ทราบอาชีพ/ในปกครอง"/>
    <s v="47"/>
    <x v="17"/>
    <x v="82"/>
    <x v="52"/>
    <x v="1"/>
    <m/>
    <d v="2024-02-23T00:00:00"/>
    <d v="2024-02-28T00:00:00"/>
    <m/>
    <d v="2024-01-06T00:00:00"/>
    <x v="18"/>
    <n v="7"/>
  </r>
  <r>
    <n v="6026"/>
    <s v="66.Dengue fever"/>
    <s v="ณรงค์ชัย หวายฤทธิ์"/>
    <m/>
    <s v="ชาย"/>
    <n v="13"/>
    <n v="4"/>
    <s v="นักเรียน"/>
    <s v="158"/>
    <x v="13"/>
    <x v="132"/>
    <x v="44"/>
    <x v="6"/>
    <m/>
    <d v="2024-03-04T00:00:00"/>
    <d v="2024-03-04T00:00:00"/>
    <m/>
    <d v="2024-01-06T00:00:00"/>
    <x v="10"/>
    <n v="9"/>
  </r>
  <r>
    <n v="17775"/>
    <s v="66.Dengue fever"/>
    <s v="สุดธิดา ไชยดำ"/>
    <m/>
    <s v="หญิง"/>
    <n v="25"/>
    <n v="3"/>
    <s v="นักเรียน"/>
    <s v="81"/>
    <x v="7"/>
    <x v="38"/>
    <x v="2"/>
    <x v="0"/>
    <m/>
    <d v="2024-06-30T00:00:00"/>
    <d v="2024-06-30T00:00:00"/>
    <m/>
    <d v="2024-01-06T00:00:00"/>
    <x v="24"/>
    <n v="26"/>
  </r>
  <r>
    <n v="17523"/>
    <s v="66.Dengue fever"/>
    <s v="ขวัญทิพย์ ปากหวาน"/>
    <m/>
    <s v="หญิง"/>
    <n v="6"/>
    <n v="7"/>
    <s v="ไม่ทราบอาชีพ/ในปกครอง"/>
    <s v="117"/>
    <x v="10"/>
    <x v="133"/>
    <x v="78"/>
    <x v="0"/>
    <m/>
    <d v="2024-06-21T00:00:00"/>
    <d v="2024-06-27T00:00:00"/>
    <m/>
    <d v="2024-01-06T00:00:00"/>
    <x v="2"/>
    <n v="24"/>
  </r>
  <r>
    <n v="17524"/>
    <s v="66.Dengue fever"/>
    <s v="ธนโชติ พงษ์สมบูรณ์"/>
    <m/>
    <s v="ชาย"/>
    <n v="8"/>
    <n v="7"/>
    <s v="ไม่ทราบอาชีพ/ในปกครอง"/>
    <s v="26"/>
    <x v="17"/>
    <x v="134"/>
    <x v="79"/>
    <x v="13"/>
    <m/>
    <d v="2024-06-21T00:00:00"/>
    <d v="2024-06-28T00:00:00"/>
    <m/>
    <d v="2024-01-06T00:00:00"/>
    <x v="2"/>
    <n v="24"/>
  </r>
  <r>
    <n v="17525"/>
    <s v="66.Dengue fever"/>
    <s v="ชนากานต์ บุญหนัก"/>
    <m/>
    <s v="หญิง"/>
    <n v="29"/>
    <n v="9"/>
    <s v="รับจ้าง,กรรมกร"/>
    <s v="1/1"/>
    <x v="7"/>
    <x v="135"/>
    <x v="80"/>
    <x v="5"/>
    <m/>
    <d v="2024-06-21T00:00:00"/>
    <d v="2024-06-24T00:00:00"/>
    <m/>
    <d v="2024-01-06T00:00:00"/>
    <x v="2"/>
    <n v="24"/>
  </r>
  <r>
    <n v="17526"/>
    <s v="66.Dengue fever"/>
    <s v="ปิยะ พลอยกระโทก"/>
    <m/>
    <s v="ชาย"/>
    <n v="12"/>
    <n v="0"/>
    <s v="นักเรียน"/>
    <s v="150"/>
    <x v="7"/>
    <x v="38"/>
    <x v="2"/>
    <x v="0"/>
    <m/>
    <d v="2024-06-28T00:00:00"/>
    <d v="2024-06-28T00:00:00"/>
    <m/>
    <d v="2024-01-06T00:00:00"/>
    <x v="2"/>
    <n v="25"/>
  </r>
  <r>
    <n v="17527"/>
    <s v="66.Dengue fever"/>
    <s v="ภัทรบดินทร์ แท่นศิลา"/>
    <m/>
    <s v="ชาย"/>
    <n v="6"/>
    <n v="0"/>
    <s v="นักเรียน"/>
    <s v="132"/>
    <x v="17"/>
    <x v="136"/>
    <x v="81"/>
    <x v="8"/>
    <m/>
    <d v="2024-06-26T00:00:00"/>
    <d v="2024-06-28T00:00:00"/>
    <m/>
    <d v="2024-01-06T00:00:00"/>
    <x v="2"/>
    <n v="25"/>
  </r>
  <r>
    <n v="17568"/>
    <s v="66.Dengue fever"/>
    <s v="ธนดล  เวียงอินทร์"/>
    <m/>
    <s v="ชาย"/>
    <n v="3"/>
    <n v="6"/>
    <s v="ไม่ทราบอาชีพ/ในปกครอง"/>
    <s v="156"/>
    <x v="6"/>
    <x v="137"/>
    <x v="72"/>
    <x v="18"/>
    <m/>
    <d v="2024-06-27T00:00:00"/>
    <d v="2024-06-27T00:00:00"/>
    <m/>
    <d v="2024-01-06T00:00:00"/>
    <x v="2"/>
    <n v="25"/>
  </r>
  <r>
    <n v="18153"/>
    <s v="66.Dengue fever"/>
    <s v="ธวัชชัย ลาหลายเลิศ"/>
    <m/>
    <s v="ชาย"/>
    <n v="5"/>
    <n v="8"/>
    <s v="ไม่ทราบอาชีพ/ในปกครอง"/>
    <s v="8"/>
    <x v="6"/>
    <x v="138"/>
    <x v="20"/>
    <x v="0"/>
    <m/>
    <d v="2024-06-28T00:00:00"/>
    <d v="2024-06-28T00:00:00"/>
    <m/>
    <d v="2024-01-06T00:00:00"/>
    <x v="2"/>
    <n v="25"/>
  </r>
  <r>
    <n v="17739"/>
    <s v="66.Dengue fever"/>
    <s v="กนกพล  บุตรพรม"/>
    <m/>
    <s v="ชาย"/>
    <n v="2"/>
    <n v="9"/>
    <s v="ไม่ทราบอาชีพ/ในปกครอง"/>
    <s v="59"/>
    <x v="18"/>
    <x v="139"/>
    <x v="64"/>
    <x v="3"/>
    <m/>
    <d v="2024-06-25T00:00:00"/>
    <d v="2024-06-28T00:00:00"/>
    <m/>
    <d v="2024-01-06T00:00:00"/>
    <x v="2"/>
    <n v="25"/>
  </r>
  <r>
    <n v="17304"/>
    <s v="66.Dengue fever"/>
    <s v="วนิดา เจริญบุตร"/>
    <m/>
    <s v="หญิง"/>
    <n v="5"/>
    <n v="10"/>
    <s v="ไม่ทราบอาชีพ/ในปกครอง"/>
    <s v="109"/>
    <x v="9"/>
    <x v="140"/>
    <x v="78"/>
    <x v="0"/>
    <m/>
    <d v="2024-06-21T00:00:00"/>
    <d v="2024-06-24T00:00:00"/>
    <m/>
    <d v="2024-01-06T00:00:00"/>
    <x v="2"/>
    <n v="24"/>
  </r>
  <r>
    <n v="17845"/>
    <s v="66.Dengue fever"/>
    <s v="ธนภัทร  ภูมิผักแว่น"/>
    <m/>
    <s v="ชาย"/>
    <n v="6"/>
    <n v="6"/>
    <s v="ไม่ทราบอาชีพ/ในปกครอง"/>
    <s v="73"/>
    <x v="0"/>
    <x v="141"/>
    <x v="82"/>
    <x v="12"/>
    <m/>
    <d v="2024-06-30T00:00:00"/>
    <d v="2024-07-01T00:00:00"/>
    <m/>
    <d v="2024-01-06T00:00:00"/>
    <x v="24"/>
    <n v="26"/>
  </r>
  <r>
    <n v="18042"/>
    <s v="66.Dengue fever"/>
    <s v="คิรากร บาลเย็น"/>
    <m/>
    <s v="ชาย"/>
    <n v="3"/>
    <n v="1"/>
    <s v="ไม่ทราบอาชีพ/ในปกครอง"/>
    <s v="76"/>
    <x v="9"/>
    <x v="142"/>
    <x v="83"/>
    <x v="16"/>
    <m/>
    <d v="2024-06-10T00:00:00"/>
    <d v="2024-06-13T00:00:00"/>
    <m/>
    <d v="2024-01-06T00:00:00"/>
    <x v="8"/>
    <n v="23"/>
  </r>
  <r>
    <n v="18136"/>
    <s v="66.Dengue fever"/>
    <s v="ทินวัฒน์ บุญโสดา"/>
    <m/>
    <s v="ชาย"/>
    <n v="11"/>
    <n v="5"/>
    <s v="นักเรียน"/>
    <s v="66"/>
    <x v="2"/>
    <x v="2"/>
    <x v="2"/>
    <x v="0"/>
    <m/>
    <d v="2024-06-28T00:00:00"/>
    <d v="2024-07-02T00:00:00"/>
    <m/>
    <d v="2024-01-06T00:00:00"/>
    <x v="24"/>
    <n v="25"/>
  </r>
  <r>
    <n v="18140"/>
    <s v="66.Dengue fever"/>
    <s v="สวรรยา เมืองวัง"/>
    <m/>
    <s v="หญิง"/>
    <n v="13"/>
    <n v="9"/>
    <s v="นักเรียน"/>
    <s v="9"/>
    <x v="7"/>
    <x v="38"/>
    <x v="2"/>
    <x v="0"/>
    <m/>
    <d v="2024-07-02T00:00:00"/>
    <d v="2024-07-02T00:00:00"/>
    <m/>
    <d v="2024-01-06T00:00:00"/>
    <x v="24"/>
    <n v="26"/>
  </r>
  <r>
    <n v="18141"/>
    <s v="66.Dengue fever"/>
    <s v="อภิวัฒน์ แสนบัว"/>
    <m/>
    <s v="ชาย"/>
    <n v="17"/>
    <n v="6"/>
    <s v="ไม่ทราบอาชีพ/ในปกครอง"/>
    <s v="12"/>
    <x v="9"/>
    <x v="143"/>
    <x v="84"/>
    <x v="18"/>
    <m/>
    <d v="2024-04-03T00:00:00"/>
    <d v="2024-04-03T00:00:00"/>
    <m/>
    <d v="2024-01-06T00:00:00"/>
    <x v="21"/>
    <n v="13"/>
  </r>
  <r>
    <n v="9705"/>
    <s v="66.Dengue fever"/>
    <s v="ภานุเดช โพโสลี"/>
    <m/>
    <s v="ชาย"/>
    <n v="24"/>
    <n v="8"/>
    <s v="นักเรียน"/>
    <s v="9/1"/>
    <x v="0"/>
    <x v="144"/>
    <x v="68"/>
    <x v="5"/>
    <m/>
    <d v="2024-04-25T00:00:00"/>
    <d v="2024-04-29T00:00:00"/>
    <m/>
    <d v="2024-01-06T00:00:00"/>
    <x v="11"/>
    <n v="16"/>
  </r>
  <r>
    <n v="17725"/>
    <s v="66.Dengue fever"/>
    <s v="อัญญาดา อุปัญ"/>
    <m/>
    <s v="หญิง"/>
    <n v="0"/>
    <n v="7"/>
    <s v="ไม่ทราบอาชีพ/ในปกครอง"/>
    <s v="117"/>
    <x v="10"/>
    <x v="145"/>
    <x v="85"/>
    <x v="8"/>
    <m/>
    <d v="2024-06-24T00:00:00"/>
    <d v="2024-06-28T00:00:00"/>
    <m/>
    <d v="2024-01-06T00:00:00"/>
    <x v="2"/>
    <n v="25"/>
  </r>
  <r>
    <n v="17124"/>
    <s v="66.Dengue fever"/>
    <s v="ศรันย์ ภูมิพนา"/>
    <m/>
    <s v="ชาย"/>
    <n v="26"/>
    <n v="1"/>
    <s v="ไม่ทราบอาชีพ/ในปกครอง"/>
    <s v="144"/>
    <x v="0"/>
    <x v="146"/>
    <x v="86"/>
    <x v="18"/>
    <m/>
    <d v="2024-06-20T00:00:00"/>
    <d v="2024-06-20T00:00:00"/>
    <m/>
    <d v="2024-01-06T00:00:00"/>
    <x v="6"/>
    <n v="24"/>
  </r>
  <r>
    <n v="16722"/>
    <s v="66.Dengue fever"/>
    <s v="เอกลักษณ์ แย้มมูล"/>
    <m/>
    <s v="ชาย"/>
    <n v="38"/>
    <n v="9"/>
    <s v="ไม่ทราบอาชีพ/ในปกครอง"/>
    <s v="33"/>
    <x v="2"/>
    <x v="2"/>
    <x v="2"/>
    <x v="0"/>
    <m/>
    <d v="2024-06-14T00:00:00"/>
    <d v="2024-06-17T00:00:00"/>
    <m/>
    <d v="2024-01-06T00:00:00"/>
    <x v="6"/>
    <n v="23"/>
  </r>
  <r>
    <n v="16723"/>
    <s v="66.Dengue fever"/>
    <s v="จิรภัฒน์ ราชขวัญ"/>
    <m/>
    <s v="ชาย"/>
    <n v="13"/>
    <n v="11"/>
    <s v="ไม่ทราบอาชีพ/ในปกครอง"/>
    <s v="77"/>
    <x v="3"/>
    <x v="122"/>
    <x v="0"/>
    <x v="0"/>
    <m/>
    <d v="2024-06-14T00:00:00"/>
    <d v="2024-06-14T00:00:00"/>
    <m/>
    <d v="2024-01-06T00:00:00"/>
    <x v="8"/>
    <n v="23"/>
  </r>
  <r>
    <n v="16900"/>
    <s v="66.Dengue fever"/>
    <s v="สุรนาท อึ้งตระกูล"/>
    <m/>
    <s v="ชาย"/>
    <n v="3"/>
    <n v="11"/>
    <s v="ไม่ทราบอาชีพ/ในปกครอง"/>
    <s v="98"/>
    <x v="1"/>
    <x v="147"/>
    <x v="22"/>
    <x v="8"/>
    <m/>
    <d v="2024-06-22T00:00:00"/>
    <d v="2024-06-22T00:00:00"/>
    <m/>
    <d v="2024-01-06T00:00:00"/>
    <x v="2"/>
    <n v="25"/>
  </r>
  <r>
    <n v="17060"/>
    <s v="66.Dengue fever"/>
    <s v="ปิยพัชร์ ผิวขำ"/>
    <m/>
    <s v="ชาย"/>
    <n v="14"/>
    <n v="6"/>
    <s v="ไม่ทราบอาชีพ/ในปกครอง"/>
    <s v="98"/>
    <x v="19"/>
    <x v="148"/>
    <x v="4"/>
    <x v="3"/>
    <m/>
    <d v="2024-06-12T00:00:00"/>
    <d v="2024-06-16T00:00:00"/>
    <m/>
    <d v="2024-01-06T00:00:00"/>
    <x v="6"/>
    <n v="23"/>
  </r>
  <r>
    <n v="17065"/>
    <s v="66.Dengue fever"/>
    <s v="กฤษกร จาปรุง"/>
    <m/>
    <s v="ชาย"/>
    <n v="12"/>
    <n v="5"/>
    <s v="ไม่ทราบอาชีพ/ในปกครอง"/>
    <s v="70"/>
    <x v="4"/>
    <x v="13"/>
    <x v="12"/>
    <x v="3"/>
    <m/>
    <d v="2024-06-14T00:00:00"/>
    <d v="2024-06-16T00:00:00"/>
    <m/>
    <d v="2024-01-06T00:00:00"/>
    <x v="6"/>
    <n v="23"/>
  </r>
  <r>
    <n v="17068"/>
    <s v="66.Dengue fever"/>
    <s v="ปิติ สามพัน"/>
    <m/>
    <s v="ชาย"/>
    <n v="13"/>
    <n v="4"/>
    <s v="ไม่ทราบอาชีพ/ในปกครอง"/>
    <s v="35"/>
    <x v="4"/>
    <x v="13"/>
    <x v="12"/>
    <x v="3"/>
    <m/>
    <d v="2024-06-14T00:00:00"/>
    <d v="2024-06-18T00:00:00"/>
    <m/>
    <d v="2024-01-06T00:00:00"/>
    <x v="6"/>
    <n v="23"/>
  </r>
  <r>
    <n v="17399"/>
    <s v="66.Dengue fever"/>
    <s v="พุฒิสรรค์ แสงปาก"/>
    <m/>
    <s v="ชาย"/>
    <n v="11"/>
    <n v="0"/>
    <s v="นักเรียน"/>
    <s v="58"/>
    <x v="7"/>
    <x v="38"/>
    <x v="2"/>
    <x v="0"/>
    <m/>
    <d v="2024-06-27T00:00:00"/>
    <d v="2024-06-27T00:00:00"/>
    <m/>
    <d v="2024-01-06T00:00:00"/>
    <x v="2"/>
    <n v="25"/>
  </r>
  <r>
    <n v="17071"/>
    <s v="66.Dengue fever"/>
    <s v="ปริยากร แสงเพ็ชร"/>
    <m/>
    <s v="หญิง"/>
    <n v="14"/>
    <n v="0"/>
    <s v="ไม่ทราบอาชีพ/ในปกครอง"/>
    <s v="129"/>
    <x v="19"/>
    <x v="148"/>
    <x v="4"/>
    <x v="3"/>
    <m/>
    <d v="2024-06-18T00:00:00"/>
    <d v="2024-06-21T00:00:00"/>
    <m/>
    <d v="2024-01-06T00:00:00"/>
    <x v="6"/>
    <n v="24"/>
  </r>
  <r>
    <n v="17305"/>
    <s v="66.Dengue fever"/>
    <s v="พิมลรัตน์ จริตน้อม"/>
    <m/>
    <s v="หญิง"/>
    <n v="14"/>
    <n v="8"/>
    <s v="ไม่ทราบอาชีพ/ในปกครอง"/>
    <s v="58"/>
    <x v="0"/>
    <x v="149"/>
    <x v="75"/>
    <x v="10"/>
    <m/>
    <d v="2024-06-21T00:00:00"/>
    <d v="2024-06-25T00:00:00"/>
    <m/>
    <d v="2024-01-06T00:00:00"/>
    <x v="2"/>
    <n v="24"/>
  </r>
  <r>
    <n v="17160"/>
    <s v="66.Dengue fever"/>
    <s v="วิชญาพร แสงปาก"/>
    <m/>
    <s v="หญิง"/>
    <n v="15"/>
    <n v="8"/>
    <s v="นักเรียน"/>
    <s v="58"/>
    <x v="7"/>
    <x v="38"/>
    <x v="2"/>
    <x v="0"/>
    <m/>
    <d v="2024-06-25T00:00:00"/>
    <d v="2024-06-25T00:00:00"/>
    <m/>
    <d v="2024-01-06T00:00:00"/>
    <x v="2"/>
    <n v="25"/>
  </r>
  <r>
    <n v="17166"/>
    <s v="66.Dengue fever"/>
    <s v="สรยุทธ ป้องแก้ว"/>
    <m/>
    <s v="ชาย"/>
    <n v="18"/>
    <n v="3"/>
    <s v="ไม่ทราบอาชีพ/ในปกครอง"/>
    <s v="94"/>
    <x v="11"/>
    <x v="63"/>
    <x v="40"/>
    <x v="16"/>
    <m/>
    <d v="2024-06-20T00:00:00"/>
    <d v="2024-06-24T00:00:00"/>
    <m/>
    <d v="2024-01-06T00:00:00"/>
    <x v="2"/>
    <n v="24"/>
  </r>
  <r>
    <n v="17273"/>
    <s v="66.Dengue fever"/>
    <s v="ปภัสรินทร์ ธารินมณีโรจน์"/>
    <m/>
    <s v="หญิง"/>
    <n v="30"/>
    <n v="5"/>
    <s v="ไม่ทราบอาชีพ/ในปกครอง"/>
    <s v="94"/>
    <x v="11"/>
    <x v="150"/>
    <x v="87"/>
    <x v="13"/>
    <m/>
    <d v="2024-06-27T00:00:00"/>
    <d v="2024-06-28T00:00:00"/>
    <m/>
    <d v="2024-01-06T00:00:00"/>
    <x v="2"/>
    <n v="25"/>
  </r>
  <r>
    <n v="17286"/>
    <s v="66.Dengue fever"/>
    <s v="ปาลิตา แสนเมือง"/>
    <m/>
    <s v="หญิง"/>
    <n v="7"/>
    <n v="7"/>
    <s v="ไม่ทราบอาชีพ/ในปกครอง"/>
    <s v="4"/>
    <x v="2"/>
    <x v="151"/>
    <x v="88"/>
    <x v="9"/>
    <m/>
    <d v="2024-06-15T00:00:00"/>
    <d v="2024-06-20T00:00:00"/>
    <m/>
    <d v="2024-01-06T00:00:00"/>
    <x v="6"/>
    <n v="24"/>
  </r>
  <r>
    <n v="17295"/>
    <s v="66.Dengue fever"/>
    <s v="ลลิตภัทร หิตะยะโส"/>
    <m/>
    <s v="หญิง"/>
    <n v="12"/>
    <n v="7"/>
    <s v="ไม่ทราบอาชีพ/ในปกครอง"/>
    <s v="94"/>
    <x v="17"/>
    <x v="152"/>
    <x v="20"/>
    <x v="10"/>
    <m/>
    <d v="2024-06-22T00:00:00"/>
    <d v="2024-06-26T00:00:00"/>
    <m/>
    <d v="2024-01-06T00:00:00"/>
    <x v="2"/>
    <n v="25"/>
  </r>
  <r>
    <n v="17303"/>
    <s v="66.Dengue fever"/>
    <s v="นพฤทธิ์ บุญมั่ง"/>
    <m/>
    <s v="ชาย"/>
    <n v="10"/>
    <n v="11"/>
    <s v="นักเรียน"/>
    <s v="63"/>
    <x v="6"/>
    <x v="20"/>
    <x v="0"/>
    <x v="0"/>
    <m/>
    <d v="2024-06-22T00:00:00"/>
    <d v="2024-06-26T00:00:00"/>
    <m/>
    <d v="2024-01-06T00:00:00"/>
    <x v="2"/>
    <n v="25"/>
  </r>
  <r>
    <n v="18154"/>
    <s v="66.Dengue fever"/>
    <s v="ขวัญชัย ชัยปัดถา"/>
    <m/>
    <s v="ชาย"/>
    <n v="13"/>
    <n v="8"/>
    <s v="ไม่ทราบอาชีพ/ในปกครอง"/>
    <s v="160"/>
    <x v="2"/>
    <x v="2"/>
    <x v="2"/>
    <x v="0"/>
    <m/>
    <d v="2024-06-25T00:00:00"/>
    <d v="2024-06-27T00:00:00"/>
    <m/>
    <d v="2024-01-06T00:00:00"/>
    <x v="2"/>
    <n v="25"/>
  </r>
  <r>
    <n v="17069"/>
    <s v="66.Dengue fever"/>
    <s v="นิสาชล สหุนันท์"/>
    <m/>
    <s v="หญิง"/>
    <n v="18"/>
    <n v="2"/>
    <s v="ไม่ทราบอาชีพ/ในปกครอง"/>
    <s v="28"/>
    <x v="4"/>
    <x v="13"/>
    <x v="12"/>
    <x v="3"/>
    <m/>
    <d v="2024-06-15T00:00:00"/>
    <d v="2024-06-18T00:00:00"/>
    <m/>
    <d v="2024-01-06T00:00:00"/>
    <x v="6"/>
    <n v="24"/>
  </r>
  <r>
    <n v="19429"/>
    <s v="66.Dengue fever"/>
    <s v="ศุภกิตติ์ นิลยอง"/>
    <m/>
    <s v="ชาย"/>
    <n v="12"/>
    <n v="6"/>
    <s v="นักเรียน"/>
    <s v="66/1"/>
    <x v="3"/>
    <x v="73"/>
    <x v="85"/>
    <x v="8"/>
    <m/>
    <d v="2024-07-03T00:00:00"/>
    <d v="2024-07-06T00:00:00"/>
    <m/>
    <d v="2024-01-06T00:00:00"/>
    <x v="19"/>
    <n v="26"/>
  </r>
  <r>
    <n v="19113"/>
    <s v="66.Dengue fever"/>
    <s v="อชิตพล มาโยธา"/>
    <m/>
    <s v="ชาย"/>
    <n v="14"/>
    <n v="2"/>
    <s v="ไม่ทราบอาชีพ/ในปกครอง"/>
    <s v="126"/>
    <x v="17"/>
    <x v="153"/>
    <x v="41"/>
    <x v="13"/>
    <m/>
    <d v="2024-07-05T00:00:00"/>
    <d v="2024-07-08T00:00:00"/>
    <m/>
    <d v="2024-01-06T00:00:00"/>
    <x v="19"/>
    <n v="26"/>
  </r>
  <r>
    <n v="19189"/>
    <s v="66.Dengue fever"/>
    <s v="พชร จันที"/>
    <m/>
    <s v="ชาย"/>
    <n v="9"/>
    <n v="10"/>
    <s v="ไม่ทราบอาชีพ/ในปกครอง"/>
    <s v="25"/>
    <x v="9"/>
    <x v="57"/>
    <x v="10"/>
    <x v="3"/>
    <m/>
    <d v="2024-03-27T00:00:00"/>
    <d v="2024-03-27T00:00:00"/>
    <m/>
    <d v="2024-01-06T00:00:00"/>
    <x v="0"/>
    <n v="12"/>
  </r>
  <r>
    <n v="19291"/>
    <s v="66.Dengue fever"/>
    <s v="ณิชาดา พลเยี่ยม"/>
    <m/>
    <s v="ชาย"/>
    <n v="16"/>
    <n v="11"/>
    <s v="นักเรียน"/>
    <s v="100"/>
    <x v="7"/>
    <x v="38"/>
    <x v="2"/>
    <x v="0"/>
    <m/>
    <d v="2024-07-09T00:00:00"/>
    <d v="2024-07-09T00:00:00"/>
    <m/>
    <d v="2024-01-06T00:00:00"/>
    <x v="19"/>
    <n v="27"/>
  </r>
  <r>
    <n v="19298"/>
    <s v="66.Dengue fever"/>
    <s v="สมเกียรติ บุญอินทร์"/>
    <m/>
    <s v="ชาย"/>
    <n v="28"/>
    <n v="3"/>
    <s v="รับจ้าง,กรรมกร"/>
    <s v="28"/>
    <x v="10"/>
    <x v="69"/>
    <x v="45"/>
    <x v="8"/>
    <m/>
    <d v="2024-07-02T00:00:00"/>
    <d v="2024-07-06T00:00:00"/>
    <m/>
    <d v="2024-01-06T00:00:00"/>
    <x v="19"/>
    <n v="26"/>
  </r>
  <r>
    <n v="19401"/>
    <s v="66.Dengue fever"/>
    <s v="ปิยะวัชร์ มูลรัตน์"/>
    <m/>
    <s v="ชาย"/>
    <n v="14"/>
    <n v="9"/>
    <s v="ไม่ทราบอาชีพ/ในปกครอง"/>
    <s v="70"/>
    <x v="16"/>
    <x v="87"/>
    <x v="4"/>
    <x v="3"/>
    <m/>
    <d v="2024-03-12T00:00:00"/>
    <d v="2024-03-18T00:00:00"/>
    <m/>
    <d v="2024-01-06T00:00:00"/>
    <x v="17"/>
    <n v="10"/>
  </r>
  <r>
    <n v="19402"/>
    <s v="66.Dengue fever"/>
    <s v="ธันยพร สุขแสง"/>
    <m/>
    <s v="หญิง"/>
    <n v="10"/>
    <n v="3"/>
    <s v="ไม่ทราบอาชีพ/ในปกครอง"/>
    <s v="27"/>
    <x v="9"/>
    <x v="57"/>
    <x v="10"/>
    <x v="3"/>
    <m/>
    <d v="2024-03-27T00:00:00"/>
    <d v="2024-03-28T00:00:00"/>
    <m/>
    <d v="2024-01-06T00:00:00"/>
    <x v="0"/>
    <n v="12"/>
  </r>
  <r>
    <n v="18147"/>
    <s v="66.Dengue fever"/>
    <s v="ปภาวรินท์   วังกาวรรณ์"/>
    <m/>
    <s v="หญิง"/>
    <n v="10"/>
    <n v="9"/>
    <s v="ไม่ทราบอาชีพ/ในปกครอง"/>
    <s v="13"/>
    <x v="6"/>
    <x v="137"/>
    <x v="72"/>
    <x v="18"/>
    <m/>
    <d v="2024-06-17T00:00:00"/>
    <d v="2024-06-17T00:00:00"/>
    <m/>
    <d v="2024-01-06T00:00:00"/>
    <x v="6"/>
    <n v="24"/>
  </r>
  <r>
    <n v="19404"/>
    <s v="66.Dengue fever"/>
    <s v="นิจฐากร ช่างแกะ"/>
    <m/>
    <s v="หญิง"/>
    <n v="10"/>
    <n v="2"/>
    <s v="ไม่ทราบอาชีพ/ในปกครอง"/>
    <s v="92"/>
    <x v="9"/>
    <x v="57"/>
    <x v="10"/>
    <x v="3"/>
    <m/>
    <d v="2024-03-31T00:00:00"/>
    <d v="2024-03-31T00:00:00"/>
    <m/>
    <d v="2024-01-06T00:00:00"/>
    <x v="21"/>
    <n v="13"/>
  </r>
  <r>
    <n v="18954"/>
    <s v="66.Dengue fever"/>
    <s v="ซานเจกุมาร ยาดาว"/>
    <m/>
    <s v="ชาย"/>
    <n v="38"/>
    <n v="11"/>
    <s v="รับจ้าง,กรรมกร"/>
    <s v="185"/>
    <x v="4"/>
    <x v="154"/>
    <x v="89"/>
    <x v="2"/>
    <m/>
    <d v="2024-07-05T00:00:00"/>
    <d v="2024-07-05T00:00:00"/>
    <m/>
    <d v="2024-01-06T00:00:00"/>
    <x v="24"/>
    <n v="26"/>
  </r>
  <r>
    <n v="19431"/>
    <s v="66.Dengue fever"/>
    <s v="กชพร ขันอาษา"/>
    <m/>
    <s v="หญิง"/>
    <n v="0"/>
    <n v="0"/>
    <s v="ไม่ทราบอาชีพ/ในปกครอง"/>
    <s v="1889"/>
    <x v="1"/>
    <x v="155"/>
    <x v="18"/>
    <x v="8"/>
    <m/>
    <d v="2024-07-03T00:00:00"/>
    <d v="2024-07-04T00:00:00"/>
    <m/>
    <d v="2024-01-06T00:00:00"/>
    <x v="24"/>
    <n v="26"/>
  </r>
  <r>
    <n v="19489"/>
    <s v="66.Dengue fever"/>
    <s v="ปรเมศ เดชศรี"/>
    <m/>
    <s v="ชาย"/>
    <n v="13"/>
    <n v="11"/>
    <s v="ไม่ทราบอาชีพ/ในปกครอง"/>
    <s v="41/1"/>
    <x v="0"/>
    <x v="102"/>
    <x v="67"/>
    <x v="7"/>
    <m/>
    <d v="2024-07-08T00:00:00"/>
    <d v="2024-07-08T00:00:00"/>
    <m/>
    <d v="2024-01-06T00:00:00"/>
    <x v="19"/>
    <n v="27"/>
  </r>
  <r>
    <n v="19686"/>
    <s v="66.Dengue fever"/>
    <s v="ทองใส   นาแสวง"/>
    <m/>
    <s v="ชาย"/>
    <n v="72"/>
    <n v="10"/>
    <s v="ไม่ทราบอาชีพ/ในปกครอง"/>
    <s v="92"/>
    <x v="6"/>
    <x v="156"/>
    <x v="90"/>
    <x v="18"/>
    <m/>
    <d v="2024-07-10T00:00:00"/>
    <d v="2024-07-10T00:00:00"/>
    <m/>
    <d v="2024-01-06T00:00:00"/>
    <x v="19"/>
    <n v="27"/>
  </r>
  <r>
    <n v="19751"/>
    <s v="66.Dengue fever"/>
    <s v="คุณากร  ซื่อสัตย์"/>
    <m/>
    <s v="ชาย"/>
    <n v="3"/>
    <n v="11"/>
    <s v="ไม่ทราบอาชีพ/ในปกครอง"/>
    <s v="74"/>
    <x v="12"/>
    <x v="157"/>
    <x v="36"/>
    <x v="12"/>
    <m/>
    <d v="2024-07-09T00:00:00"/>
    <d v="2024-07-11T00:00:00"/>
    <m/>
    <d v="2024-01-06T00:00:00"/>
    <x v="19"/>
    <n v="27"/>
  </r>
  <r>
    <n v="19754"/>
    <s v="66.Dengue fever"/>
    <s v="อนุชิต สิงห์ภักดี"/>
    <m/>
    <s v="ชาย"/>
    <n v="15"/>
    <n v="9"/>
    <s v="นักเรียน"/>
    <s v="27"/>
    <x v="2"/>
    <x v="158"/>
    <x v="91"/>
    <x v="0"/>
    <m/>
    <d v="2024-07-08T00:00:00"/>
    <d v="2024-07-12T00:00:00"/>
    <m/>
    <d v="2024-01-06T00:00:00"/>
    <x v="19"/>
    <n v="27"/>
  </r>
  <r>
    <n v="19816"/>
    <s v="66.Dengue fever"/>
    <s v="เย็นฤดี ศรีสุนา"/>
    <m/>
    <s v="หญิง"/>
    <n v="34"/>
    <n v="1"/>
    <s v="ไม่ทราบอาชีพ/ในปกครอง"/>
    <s v="127"/>
    <x v="14"/>
    <x v="159"/>
    <x v="92"/>
    <x v="17"/>
    <m/>
    <d v="2024-07-08T00:00:00"/>
    <d v="2024-07-08T00:00:00"/>
    <m/>
    <d v="2024-01-06T00:00:00"/>
    <x v="19"/>
    <n v="27"/>
  </r>
  <r>
    <n v="19403"/>
    <s v="66.Dengue fever"/>
    <s v="ภูรวิชญ์ รัตนศรี"/>
    <m/>
    <s v="ชาย"/>
    <n v="13"/>
    <n v="5"/>
    <s v="ไม่ทราบอาชีพ/ในปกครอง"/>
    <s v="73"/>
    <x v="5"/>
    <x v="160"/>
    <x v="17"/>
    <x v="3"/>
    <m/>
    <d v="2024-03-27T00:00:00"/>
    <d v="2024-03-28T00:00:00"/>
    <m/>
    <d v="2024-01-06T00:00:00"/>
    <x v="0"/>
    <n v="12"/>
  </r>
  <r>
    <n v="18468"/>
    <s v="66.Dengue fever"/>
    <s v="นที มหานุภาพ"/>
    <m/>
    <s v="ชาย"/>
    <n v="10"/>
    <n v="11"/>
    <s v="ไม่ทราบอาชีพ/ในปกครอง"/>
    <s v="94"/>
    <x v="13"/>
    <x v="161"/>
    <x v="93"/>
    <x v="19"/>
    <m/>
    <d v="2024-07-03T00:00:00"/>
    <d v="2024-07-03T00:00:00"/>
    <m/>
    <d v="2024-01-06T00:00:00"/>
    <x v="24"/>
    <n v="26"/>
  </r>
  <r>
    <n v="18155"/>
    <s v="66.Dengue fever"/>
    <s v="วาสนา   นันกลาง"/>
    <m/>
    <s v="หญิง"/>
    <n v="51"/>
    <n v="0"/>
    <s v="ไม่ทราบอาชีพ/ในปกครอง"/>
    <s v="19"/>
    <x v="6"/>
    <x v="137"/>
    <x v="72"/>
    <x v="18"/>
    <m/>
    <d v="2024-06-24T00:00:00"/>
    <d v="2024-06-24T00:00:00"/>
    <m/>
    <d v="2024-01-06T00:00:00"/>
    <x v="2"/>
    <n v="25"/>
  </r>
  <r>
    <n v="18156"/>
    <s v="66.Dengue fever"/>
    <s v="กุลวาลี กองสิงคุณ"/>
    <m/>
    <s v="หญิง"/>
    <n v="10"/>
    <n v="6"/>
    <s v="ไม่ทราบอาชีพ/ในปกครอง"/>
    <s v="102"/>
    <x v="7"/>
    <x v="162"/>
    <x v="16"/>
    <x v="0"/>
    <m/>
    <d v="2024-06-28T00:00:00"/>
    <d v="2024-06-28T00:00:00"/>
    <m/>
    <d v="2024-01-06T00:00:00"/>
    <x v="2"/>
    <n v="25"/>
  </r>
  <r>
    <n v="18157"/>
    <s v="66.Dengue fever"/>
    <s v="กัลยา โพธิวัฒน์"/>
    <m/>
    <s v="หญิง"/>
    <n v="11"/>
    <n v="10"/>
    <s v="นักเรียน"/>
    <s v="86"/>
    <x v="2"/>
    <x v="2"/>
    <x v="2"/>
    <x v="0"/>
    <m/>
    <d v="2024-06-24T00:00:00"/>
    <d v="2024-06-28T00:00:00"/>
    <m/>
    <d v="2024-01-06T00:00:00"/>
    <x v="2"/>
    <n v="25"/>
  </r>
  <r>
    <n v="18159"/>
    <s v="66.Dengue fever"/>
    <s v="ปริญญา ชะรารัตน์"/>
    <m/>
    <s v="ชาย"/>
    <n v="11"/>
    <n v="9"/>
    <s v="ไม่ทราบอาชีพ/ในปกครอง"/>
    <s v="27"/>
    <x v="6"/>
    <x v="20"/>
    <x v="0"/>
    <x v="0"/>
    <m/>
    <d v="2024-06-27T00:00:00"/>
    <d v="2024-06-27T00:00:00"/>
    <m/>
    <d v="2024-01-06T00:00:00"/>
    <x v="2"/>
    <n v="25"/>
  </r>
  <r>
    <n v="18160"/>
    <s v="66.Dengue fever"/>
    <s v="ปาริชาติ   แสนเมือง"/>
    <m/>
    <s v="หญิง"/>
    <n v="14"/>
    <n v="2"/>
    <s v="ไม่ทราบอาชีพ/ในปกครอง"/>
    <s v="84"/>
    <x v="6"/>
    <x v="137"/>
    <x v="72"/>
    <x v="18"/>
    <m/>
    <d v="2024-06-25T00:00:00"/>
    <d v="2024-06-28T00:00:00"/>
    <m/>
    <d v="2024-01-06T00:00:00"/>
    <x v="2"/>
    <n v="25"/>
  </r>
  <r>
    <n v="18161"/>
    <s v="66.Dengue fever"/>
    <s v="พุทธิพงษ์   จันทะคัด"/>
    <m/>
    <s v="ชาย"/>
    <n v="13"/>
    <n v="1"/>
    <s v="นักเรียน"/>
    <s v="73"/>
    <x v="6"/>
    <x v="137"/>
    <x v="72"/>
    <x v="18"/>
    <m/>
    <d v="2024-06-28T00:00:00"/>
    <d v="2024-07-01T00:00:00"/>
    <m/>
    <d v="2024-01-06T00:00:00"/>
    <x v="24"/>
    <n v="25"/>
  </r>
  <r>
    <n v="19101"/>
    <s v="66.Dengue fever"/>
    <s v="นีรนันท์ สมอ่อน"/>
    <m/>
    <s v="หญิง"/>
    <n v="39"/>
    <n v="0"/>
    <s v="ไม่ทราบอาชีพ/ในปกครอง"/>
    <s v="305"/>
    <x v="13"/>
    <x v="163"/>
    <x v="30"/>
    <x v="8"/>
    <m/>
    <d v="2024-07-02T00:00:00"/>
    <d v="2024-07-08T00:00:00"/>
    <m/>
    <d v="2024-01-06T00:00:00"/>
    <x v="19"/>
    <n v="26"/>
  </r>
  <r>
    <n v="18417"/>
    <s v="66.Dengue fever"/>
    <s v="ดนัยธยา  ทิพเจริญ"/>
    <m/>
    <s v="ชาย"/>
    <n v="12"/>
    <n v="10"/>
    <s v="ไม่ทราบอาชีพ/ในปกครอง"/>
    <s v="64"/>
    <x v="17"/>
    <x v="92"/>
    <x v="61"/>
    <x v="4"/>
    <m/>
    <d v="2024-07-03T00:00:00"/>
    <d v="2024-07-03T00:00:00"/>
    <m/>
    <d v="2024-01-06T00:00:00"/>
    <x v="24"/>
    <n v="26"/>
  </r>
  <r>
    <n v="19033"/>
    <s v="66.Dengue fever"/>
    <s v="อดิศักดิ์   ชินศรี"/>
    <m/>
    <s v="ชาย"/>
    <n v="10"/>
    <n v="7"/>
    <s v="ไม่ทราบอาชีพ/ในปกครอง"/>
    <s v="27"/>
    <x v="5"/>
    <x v="164"/>
    <x v="94"/>
    <x v="1"/>
    <m/>
    <d v="2024-07-06T00:00:00"/>
    <d v="2024-07-06T00:00:00"/>
    <m/>
    <d v="2024-01-06T00:00:00"/>
    <x v="19"/>
    <n v="27"/>
  </r>
  <r>
    <n v="18619"/>
    <s v="66.Dengue fever"/>
    <s v="ศิวัฒน์   มุขมนตรี"/>
    <m/>
    <s v="ชาย"/>
    <n v="11"/>
    <n v="6"/>
    <s v="ไม่ทราบอาชีพ/ในปกครอง"/>
    <s v="92"/>
    <x v="7"/>
    <x v="164"/>
    <x v="94"/>
    <x v="1"/>
    <m/>
    <d v="2024-07-03T00:00:00"/>
    <d v="2024-07-04T00:00:00"/>
    <m/>
    <d v="2024-01-06T00:00:00"/>
    <x v="24"/>
    <n v="26"/>
  </r>
  <r>
    <n v="18629"/>
    <s v="66.Dengue fever"/>
    <s v="ณัฐธยาภรณ์ เอี่ยมศรี"/>
    <m/>
    <s v="หญิง"/>
    <n v="0"/>
    <n v="9"/>
    <s v="ไม่ทราบอาชีพ/ในปกครอง"/>
    <s v="87"/>
    <x v="5"/>
    <x v="165"/>
    <x v="95"/>
    <x v="3"/>
    <m/>
    <d v="2024-07-03T00:00:00"/>
    <d v="2024-07-04T00:00:00"/>
    <m/>
    <d v="2024-01-06T00:00:00"/>
    <x v="24"/>
    <n v="26"/>
  </r>
  <r>
    <n v="18679"/>
    <s v="66.Dengue fever"/>
    <s v="อัครพนธ์ กรมแสง"/>
    <m/>
    <s v="ชาย"/>
    <n v="15"/>
    <n v="9"/>
    <s v="ไม่ทราบอาชีพ/ในปกครอง"/>
    <s v="120"/>
    <x v="4"/>
    <x v="154"/>
    <x v="89"/>
    <x v="2"/>
    <m/>
    <d v="2024-07-02T00:00:00"/>
    <d v="2024-07-05T00:00:00"/>
    <m/>
    <d v="2024-01-06T00:00:00"/>
    <x v="24"/>
    <n v="26"/>
  </r>
  <r>
    <n v="18685"/>
    <s v="66.Dengue fever"/>
    <s v="ปราณี ถานัดดี"/>
    <m/>
    <s v="หญิง"/>
    <n v="55"/>
    <n v="10"/>
    <s v="อื่นๆ"/>
    <s v="32"/>
    <x v="9"/>
    <x v="21"/>
    <x v="3"/>
    <x v="2"/>
    <m/>
    <d v="2024-06-30T00:00:00"/>
    <d v="2024-07-05T00:00:00"/>
    <m/>
    <d v="2024-01-06T00:00:00"/>
    <x v="24"/>
    <n v="26"/>
  </r>
  <r>
    <n v="18886"/>
    <s v="66.Dengue fever"/>
    <s v="จตุร มณีม่วง"/>
    <m/>
    <s v="ชาย"/>
    <n v="36"/>
    <n v="6"/>
    <s v="รับจ้าง,กรรมกร"/>
    <s v="132"/>
    <x v="10"/>
    <x v="166"/>
    <x v="25"/>
    <x v="13"/>
    <m/>
    <d v="2024-07-05T00:00:00"/>
    <d v="2024-07-06T00:00:00"/>
    <m/>
    <d v="2024-01-06T00:00:00"/>
    <x v="19"/>
    <n v="26"/>
  </r>
  <r>
    <n v="16694"/>
    <s v="66.Dengue fever"/>
    <s v="กนกพร ยาสี"/>
    <m/>
    <s v="หญิง"/>
    <n v="13"/>
    <n v="7"/>
    <s v="ไม่ทราบอาชีพ/ในปกครอง"/>
    <s v="92"/>
    <x v="2"/>
    <x v="2"/>
    <x v="2"/>
    <x v="0"/>
    <m/>
    <d v="2024-06-12T00:00:00"/>
    <d v="2024-06-18T00:00:00"/>
    <m/>
    <d v="2024-01-06T00:00:00"/>
    <x v="6"/>
    <n v="23"/>
  </r>
  <r>
    <n v="18401"/>
    <s v="66.Dengue fever"/>
    <s v="นุช สีดี"/>
    <m/>
    <s v="หญิง"/>
    <n v="59"/>
    <n v="11"/>
    <s v="เกษตร"/>
    <s v="305"/>
    <x v="13"/>
    <x v="163"/>
    <x v="30"/>
    <x v="8"/>
    <m/>
    <d v="2024-07-01T00:00:00"/>
    <d v="2024-07-02T00:00:00"/>
    <m/>
    <d v="2024-01-06T00:00:00"/>
    <x v="24"/>
    <n v="26"/>
  </r>
  <r>
    <n v="9945"/>
    <s v="66.Dengue fever"/>
    <s v="วิชุดา แก้วสมบัติ"/>
    <m/>
    <s v="หญิง"/>
    <n v="18"/>
    <n v="1"/>
    <s v="ไม่ทราบอาชีพ/ในปกครอง"/>
    <s v="120"/>
    <x v="14"/>
    <x v="167"/>
    <x v="96"/>
    <x v="3"/>
    <m/>
    <d v="2024-04-22T00:00:00"/>
    <d v="2024-04-25T00:00:00"/>
    <m/>
    <d v="2024-01-06T00:00:00"/>
    <x v="3"/>
    <n v="16"/>
  </r>
  <r>
    <n v="9312"/>
    <s v="66.Dengue fever"/>
    <s v="ชยันต์ มะณี"/>
    <m/>
    <s v="ชาย"/>
    <n v="11"/>
    <n v="10"/>
    <s v="นักเรียน"/>
    <s v="68"/>
    <x v="17"/>
    <x v="95"/>
    <x v="5"/>
    <x v="4"/>
    <m/>
    <d v="2024-04-21T00:00:00"/>
    <d v="2024-04-25T00:00:00"/>
    <m/>
    <d v="2024-01-06T00:00:00"/>
    <x v="3"/>
    <n v="16"/>
  </r>
  <r>
    <n v="9538"/>
    <s v="66.Dengue fever"/>
    <s v="ภาวิณี ชอบบุญ"/>
    <m/>
    <s v="หญิง"/>
    <n v="16"/>
    <n v="9"/>
    <s v="นักเรียน"/>
    <s v="33"/>
    <x v="3"/>
    <x v="70"/>
    <x v="16"/>
    <x v="0"/>
    <m/>
    <d v="2024-04-21T00:00:00"/>
    <d v="2024-04-26T00:00:00"/>
    <m/>
    <d v="2024-01-06T00:00:00"/>
    <x v="3"/>
    <n v="16"/>
  </r>
  <r>
    <n v="9626"/>
    <s v="66.Dengue fever"/>
    <s v="กมลชนก กะตะโท"/>
    <m/>
    <s v="หญิง"/>
    <n v="9"/>
    <n v="6"/>
    <s v="ไม่ทราบอาชีพ/ในปกครอง"/>
    <s v="147"/>
    <x v="17"/>
    <x v="168"/>
    <x v="97"/>
    <x v="15"/>
    <m/>
    <d v="2024-04-27T00:00:00"/>
    <d v="2024-04-27T00:00:00"/>
    <m/>
    <d v="2024-01-06T00:00:00"/>
    <x v="11"/>
    <n v="17"/>
  </r>
  <r>
    <n v="39"/>
    <s v="66.Dengue fever"/>
    <s v="กัลย์สุดา โพธิ์ขาว"/>
    <m/>
    <s v="หญิง"/>
    <n v="23"/>
    <n v="8"/>
    <s v="รับจ้าง,กรรมกร"/>
    <s v="11"/>
    <x v="11"/>
    <x v="169"/>
    <x v="0"/>
    <x v="0"/>
    <m/>
    <d v="2024-01-04T00:00:00"/>
    <d v="2024-01-06T00:00:00"/>
    <m/>
    <d v="2024-01-06T00:00:00"/>
    <x v="23"/>
    <n v="0"/>
  </r>
  <r>
    <n v="9784"/>
    <s v="66.Dengue fever"/>
    <s v="ชิษณุพงศ์ ภูมิภาค"/>
    <m/>
    <s v="ชาย"/>
    <n v="10"/>
    <n v="7"/>
    <s v="นักเรียน"/>
    <s v="3"/>
    <x v="5"/>
    <x v="5"/>
    <x v="5"/>
    <x v="4"/>
    <m/>
    <d v="2024-04-26T00:00:00"/>
    <d v="2024-04-29T00:00:00"/>
    <m/>
    <d v="2024-01-06T00:00:00"/>
    <x v="11"/>
    <n v="16"/>
  </r>
  <r>
    <n v="9937"/>
    <s v="66.Dengue fever"/>
    <s v="จิรภัทร ศรศาสตร์"/>
    <m/>
    <s v="ชาย"/>
    <n v="10"/>
    <n v="11"/>
    <s v="ไม่ทราบอาชีพ/ในปกครอง"/>
    <s v="225"/>
    <x v="9"/>
    <x v="43"/>
    <x v="4"/>
    <x v="3"/>
    <m/>
    <d v="2024-04-13T00:00:00"/>
    <d v="2024-04-18T00:00:00"/>
    <m/>
    <d v="2024-01-06T00:00:00"/>
    <x v="7"/>
    <n v="15"/>
  </r>
  <r>
    <n v="16716"/>
    <s v="66.Dengue fever"/>
    <s v="ชนกันต์ ชมจุมจัง"/>
    <m/>
    <s v="ชาย"/>
    <n v="5"/>
    <n v="5"/>
    <s v="ไม่ทราบอาชีพ/ในปกครอง"/>
    <s v="75"/>
    <x v="13"/>
    <x v="170"/>
    <x v="98"/>
    <x v="0"/>
    <m/>
    <d v="2024-06-13T00:00:00"/>
    <d v="2024-06-14T00:00:00"/>
    <m/>
    <d v="2024-01-06T00:00:00"/>
    <x v="8"/>
    <n v="23"/>
  </r>
  <r>
    <n v="9944"/>
    <s v="66.Dengue fever"/>
    <s v="ระดม สุขแสวง"/>
    <m/>
    <s v="ชาย"/>
    <n v="50"/>
    <n v="2"/>
    <s v="อื่นๆ"/>
    <s v="77"/>
    <x v="15"/>
    <x v="44"/>
    <x v="4"/>
    <x v="3"/>
    <m/>
    <d v="2024-04-21T00:00:00"/>
    <d v="2024-04-24T00:00:00"/>
    <m/>
    <d v="2024-01-06T00:00:00"/>
    <x v="3"/>
    <n v="16"/>
  </r>
  <r>
    <n v="8967"/>
    <s v="66.Dengue fever"/>
    <s v="ชลดา แสงสว่าง"/>
    <m/>
    <s v="หญิง"/>
    <n v="36"/>
    <n v="8"/>
    <s v="รับจ้าง,กรรมกร"/>
    <s v="121"/>
    <x v="17"/>
    <x v="95"/>
    <x v="5"/>
    <x v="4"/>
    <m/>
    <d v="2024-04-18T00:00:00"/>
    <d v="2024-04-21T00:00:00"/>
    <m/>
    <d v="2024-01-06T00:00:00"/>
    <x v="3"/>
    <n v="15"/>
  </r>
  <r>
    <n v="9946"/>
    <s v="66.Dengue fever"/>
    <s v="หนึ่งฤทัย สินเนือง"/>
    <m/>
    <s v="หญิง"/>
    <n v="31"/>
    <n v="4"/>
    <s v="อื่นๆ"/>
    <s v="4"/>
    <x v="9"/>
    <x v="57"/>
    <x v="10"/>
    <x v="3"/>
    <m/>
    <d v="2024-04-19T00:00:00"/>
    <d v="2024-04-22T00:00:00"/>
    <m/>
    <d v="2024-01-06T00:00:00"/>
    <x v="3"/>
    <n v="15"/>
  </r>
  <r>
    <n v="9948"/>
    <s v="66.Dengue fever"/>
    <s v="ณัฎฐา สุขแสวง"/>
    <m/>
    <s v="หญิง"/>
    <n v="14"/>
    <n v="8"/>
    <s v="ไม่ทราบอาชีพ/ในปกครอง"/>
    <s v="77"/>
    <x v="15"/>
    <x v="44"/>
    <x v="4"/>
    <x v="3"/>
    <m/>
    <d v="2024-04-19T00:00:00"/>
    <d v="2024-04-22T00:00:00"/>
    <m/>
    <d v="2024-01-06T00:00:00"/>
    <x v="3"/>
    <n v="15"/>
  </r>
  <r>
    <n v="9961"/>
    <s v="66.Dengue fever"/>
    <s v="สราวุฒ อบอุ่น"/>
    <m/>
    <s v="ชาย"/>
    <n v="14"/>
    <n v="10"/>
    <s v="ไม่ทราบอาชีพ/ในปกครอง"/>
    <s v="28"/>
    <x v="15"/>
    <x v="44"/>
    <x v="4"/>
    <x v="3"/>
    <m/>
    <d v="2024-04-17T00:00:00"/>
    <d v="2024-04-17T00:00:00"/>
    <m/>
    <d v="2024-01-06T00:00:00"/>
    <x v="7"/>
    <n v="15"/>
  </r>
  <r>
    <n v="9970"/>
    <s v="66.Dengue fever"/>
    <s v="ชลธิชา ใจตรง"/>
    <m/>
    <s v="หญิง"/>
    <n v="13"/>
    <n v="4"/>
    <s v="ไม่ทราบอาชีพ/ในปกครอง"/>
    <s v="376"/>
    <x v="9"/>
    <x v="43"/>
    <x v="4"/>
    <x v="3"/>
    <m/>
    <d v="2024-04-17T00:00:00"/>
    <d v="2024-04-17T00:00:00"/>
    <m/>
    <d v="2024-01-06T00:00:00"/>
    <x v="7"/>
    <n v="15"/>
  </r>
  <r>
    <n v="10018"/>
    <s v="66.Dengue fever"/>
    <s v="ธีรภัทร์ เพชรคีรีสกุล"/>
    <m/>
    <s v="ชาย"/>
    <n v="14"/>
    <n v="8"/>
    <s v="นักเรียน"/>
    <s v="8"/>
    <x v="5"/>
    <x v="5"/>
    <x v="5"/>
    <x v="4"/>
    <m/>
    <d v="2024-04-27T00:00:00"/>
    <d v="2024-05-01T00:00:00"/>
    <m/>
    <d v="2024-01-06T00:00:00"/>
    <x v="11"/>
    <n v="17"/>
  </r>
  <r>
    <n v="10212"/>
    <s v="66.Dengue fever"/>
    <s v="นฤบดินทร์   บุตรสาสินธุ์"/>
    <m/>
    <s v="ชาย"/>
    <n v="6"/>
    <n v="4"/>
    <s v="ไม่ทราบอาชีพ/ในปกครอง"/>
    <s v="64"/>
    <x v="0"/>
    <x v="171"/>
    <x v="72"/>
    <x v="18"/>
    <m/>
    <d v="2024-04-27T00:00:00"/>
    <d v="2024-04-27T00:00:00"/>
    <m/>
    <d v="2024-01-06T00:00:00"/>
    <x v="11"/>
    <n v="17"/>
  </r>
  <r>
    <n v="9940"/>
    <s v="66.Dengue fever"/>
    <s v="ศราวิน สุขแสวง"/>
    <m/>
    <s v="ชาย"/>
    <n v="11"/>
    <n v="10"/>
    <s v="ไม่ทราบอาชีพ/ในปกครอง"/>
    <s v="77"/>
    <x v="15"/>
    <x v="44"/>
    <x v="4"/>
    <x v="3"/>
    <m/>
    <d v="2024-04-17T00:00:00"/>
    <d v="2024-04-22T00:00:00"/>
    <m/>
    <d v="2024-01-06T00:00:00"/>
    <x v="3"/>
    <n v="15"/>
  </r>
  <r>
    <n v="8430"/>
    <s v="66.Dengue fever"/>
    <s v="เมธี แซ่เตีย"/>
    <m/>
    <s v="ชาย"/>
    <n v="14"/>
    <n v="1"/>
    <s v="นักเรียน"/>
    <s v="3"/>
    <x v="17"/>
    <x v="95"/>
    <x v="5"/>
    <x v="4"/>
    <m/>
    <d v="2024-04-13T00:00:00"/>
    <d v="2024-04-15T00:00:00"/>
    <m/>
    <d v="2024-01-06T00:00:00"/>
    <x v="7"/>
    <n v="15"/>
  </r>
  <r>
    <n v="8505"/>
    <s v="66.Dengue fever"/>
    <s v="วริศยา เฟื่องขจร"/>
    <m/>
    <s v="หญิง"/>
    <n v="13"/>
    <n v="7"/>
    <s v="งานบ้าน"/>
    <s v="147"/>
    <x v="5"/>
    <x v="24"/>
    <x v="2"/>
    <x v="0"/>
    <m/>
    <d v="2024-04-12T00:00:00"/>
    <d v="2024-04-12T00:00:00"/>
    <m/>
    <d v="2024-01-06T00:00:00"/>
    <x v="16"/>
    <n v="14"/>
  </r>
  <r>
    <n v="8508"/>
    <s v="66.Dengue fever"/>
    <s v="ศิริขวัญ โอชาผล"/>
    <m/>
    <s v="หญิง"/>
    <n v="30"/>
    <n v="8"/>
    <s v="ไม่ทราบอาชีพ/ในปกครอง"/>
    <s v="251"/>
    <x v="12"/>
    <x v="172"/>
    <x v="2"/>
    <x v="0"/>
    <m/>
    <d v="2024-04-16T00:00:00"/>
    <d v="2024-04-16T00:00:00"/>
    <m/>
    <d v="2024-01-06T00:00:00"/>
    <x v="7"/>
    <n v="15"/>
  </r>
  <r>
    <n v="8701"/>
    <s v="66.Dengue fever"/>
    <s v="ชลดา บุญชัยมาตย์"/>
    <m/>
    <s v="หญิง"/>
    <n v="58"/>
    <n v="8"/>
    <s v="รับจ้าง,กรรมกร"/>
    <s v="159"/>
    <x v="0"/>
    <x v="173"/>
    <x v="99"/>
    <x v="18"/>
    <m/>
    <d v="2024-04-11T00:00:00"/>
    <d v="2024-04-11T00:00:00"/>
    <m/>
    <d v="2024-01-06T00:00:00"/>
    <x v="16"/>
    <n v="14"/>
  </r>
  <r>
    <n v="8702"/>
    <s v="66.Dengue fever"/>
    <s v="ก้องภพ ใจช่วง"/>
    <m/>
    <s v="ชาย"/>
    <n v="12"/>
    <n v="8"/>
    <s v="ไม่ทราบอาชีพ/ในปกครอง"/>
    <s v="106"/>
    <x v="4"/>
    <x v="154"/>
    <x v="89"/>
    <x v="2"/>
    <m/>
    <d v="2024-04-09T00:00:00"/>
    <d v="2024-04-10T00:00:00"/>
    <m/>
    <d v="2024-01-06T00:00:00"/>
    <x v="16"/>
    <n v="14"/>
  </r>
  <r>
    <n v="8703"/>
    <s v="66.Dengue fever"/>
    <s v="ศิลป์สุรสีห์ ปิยะรัตน์"/>
    <m/>
    <s v="ชาย"/>
    <n v="29"/>
    <n v="2"/>
    <s v="อื่นๆ"/>
    <s v="2"/>
    <x v="9"/>
    <x v="57"/>
    <x v="10"/>
    <x v="3"/>
    <m/>
    <d v="2024-04-03T00:00:00"/>
    <d v="2024-04-05T00:00:00"/>
    <m/>
    <d v="2024-01-06T00:00:00"/>
    <x v="21"/>
    <n v="13"/>
  </r>
  <r>
    <n v="9227"/>
    <s v="66.Dengue fever"/>
    <s v="ปัญญาภา มงคลแก่นทราย"/>
    <m/>
    <s v="หญิง"/>
    <n v="7"/>
    <n v="10"/>
    <s v="นักเรียน"/>
    <s v="45"/>
    <x v="1"/>
    <x v="155"/>
    <x v="18"/>
    <x v="8"/>
    <m/>
    <d v="2024-04-18T00:00:00"/>
    <d v="2024-04-21T00:00:00"/>
    <m/>
    <d v="2024-01-06T00:00:00"/>
    <x v="3"/>
    <n v="15"/>
  </r>
  <r>
    <n v="8708"/>
    <s v="66.Dengue fever"/>
    <s v="ศิริลักษณ์ หงษ์หนองหว้า"/>
    <m/>
    <s v="หญิง"/>
    <n v="24"/>
    <n v="0"/>
    <s v="รับจ้าง,กรรมกร"/>
    <s v="64"/>
    <x v="15"/>
    <x v="44"/>
    <x v="4"/>
    <x v="3"/>
    <m/>
    <d v="2024-04-04T00:00:00"/>
    <d v="2024-04-09T00:00:00"/>
    <m/>
    <d v="2024-01-06T00:00:00"/>
    <x v="16"/>
    <n v="13"/>
  </r>
  <r>
    <n v="9037"/>
    <s v="66.Dengue fever"/>
    <s v="ทิพวรรณ หนองขุ่นสาร"/>
    <m/>
    <s v="หญิง"/>
    <n v="25"/>
    <n v="0"/>
    <s v="เกษตร"/>
    <s v="187"/>
    <x v="6"/>
    <x v="20"/>
    <x v="0"/>
    <x v="0"/>
    <m/>
    <d v="2024-04-17T00:00:00"/>
    <d v="2024-04-20T00:00:00"/>
    <m/>
    <d v="2024-01-06T00:00:00"/>
    <x v="3"/>
    <n v="15"/>
  </r>
  <r>
    <n v="8717"/>
    <s v="66.Dengue fever"/>
    <s v="นวรัตน์ สวัสนะที"/>
    <m/>
    <s v="หญิง"/>
    <n v="14"/>
    <n v="7"/>
    <s v="ไม่ทราบอาชีพ/ในปกครอง"/>
    <s v="189"/>
    <x v="5"/>
    <x v="24"/>
    <x v="2"/>
    <x v="0"/>
    <m/>
    <d v="2024-04-13T00:00:00"/>
    <d v="2024-04-17T00:00:00"/>
    <m/>
    <d v="2024-01-06T00:00:00"/>
    <x v="7"/>
    <n v="15"/>
  </r>
  <r>
    <n v="8758"/>
    <s v="66.Dengue fever"/>
    <s v="เพียงขวัญ ศรีชนะ"/>
    <m/>
    <s v="หญิง"/>
    <n v="10"/>
    <n v="9"/>
    <s v="นักเรียน"/>
    <s v="113"/>
    <x v="11"/>
    <x v="22"/>
    <x v="2"/>
    <x v="0"/>
    <m/>
    <d v="2024-04-18T00:00:00"/>
    <d v="2024-04-18T00:00:00"/>
    <m/>
    <d v="2024-01-06T00:00:00"/>
    <x v="7"/>
    <n v="15"/>
  </r>
  <r>
    <n v="8767"/>
    <s v="66.Dengue fever"/>
    <s v="ธีรพล ผักขเชด"/>
    <m/>
    <s v="ชาย"/>
    <n v="12"/>
    <n v="9"/>
    <s v="ไม่ทราบอาชีพ/ในปกครอง"/>
    <s v="87"/>
    <x v="2"/>
    <x v="51"/>
    <x v="7"/>
    <x v="6"/>
    <m/>
    <d v="2024-04-13T00:00:00"/>
    <d v="2024-04-15T00:00:00"/>
    <m/>
    <d v="2024-01-06T00:00:00"/>
    <x v="7"/>
    <n v="15"/>
  </r>
  <r>
    <n v="8816"/>
    <s v="66.Dengue fever"/>
    <s v="ชานน จันทร์มณี"/>
    <m/>
    <s v="ชาย"/>
    <n v="14"/>
    <n v="7"/>
    <s v="นักเรียน"/>
    <s v="63"/>
    <x v="4"/>
    <x v="7"/>
    <x v="7"/>
    <x v="6"/>
    <m/>
    <d v="2024-04-19T00:00:00"/>
    <d v="2024-04-19T00:00:00"/>
    <m/>
    <d v="2024-01-06T00:00:00"/>
    <x v="7"/>
    <n v="15"/>
  </r>
  <r>
    <n v="8947"/>
    <s v="66.Dengue fever"/>
    <s v="ศศินิภาศ์ ชันพรมมา"/>
    <m/>
    <s v="หญิง"/>
    <n v="11"/>
    <n v="1"/>
    <s v="นักเรียน"/>
    <s v="83"/>
    <x v="5"/>
    <x v="5"/>
    <x v="5"/>
    <x v="4"/>
    <m/>
    <d v="2024-04-16T00:00:00"/>
    <d v="2024-04-21T00:00:00"/>
    <m/>
    <d v="2024-01-06T00:00:00"/>
    <x v="3"/>
    <n v="15"/>
  </r>
  <r>
    <n v="8948"/>
    <s v="66.Dengue fever"/>
    <s v="เทียนแก้ว ปีไธสง"/>
    <m/>
    <s v="หญิง"/>
    <n v="21"/>
    <n v="5"/>
    <s v="รับจ้าง,กรรมกร"/>
    <s v="95"/>
    <x v="3"/>
    <x v="79"/>
    <x v="50"/>
    <x v="4"/>
    <m/>
    <d v="2024-04-18T00:00:00"/>
    <d v="2024-04-21T00:00:00"/>
    <m/>
    <d v="2024-01-06T00:00:00"/>
    <x v="3"/>
    <n v="15"/>
  </r>
  <r>
    <n v="10728"/>
    <s v="66.Dengue fever"/>
    <s v="ธีรดา เพชรคีรีสกุล"/>
    <m/>
    <s v="หญิง"/>
    <n v="10"/>
    <n v="2"/>
    <s v="นักเรียน"/>
    <s v="8"/>
    <x v="5"/>
    <x v="5"/>
    <x v="5"/>
    <x v="4"/>
    <m/>
    <d v="2024-05-04T00:00:00"/>
    <d v="2024-05-07T00:00:00"/>
    <m/>
    <d v="2024-01-06T00:00:00"/>
    <x v="14"/>
    <n v="18"/>
  </r>
  <r>
    <n v="8704"/>
    <s v="66.Dengue fever"/>
    <s v="หงส์ลดา แพงกัญญา"/>
    <m/>
    <s v="หญิง"/>
    <n v="28"/>
    <n v="8"/>
    <s v="รับจ้าง,กรรมกร"/>
    <s v="119"/>
    <x v="9"/>
    <x v="57"/>
    <x v="10"/>
    <x v="3"/>
    <m/>
    <d v="2024-04-04T00:00:00"/>
    <d v="2024-04-06T00:00:00"/>
    <m/>
    <d v="2024-01-06T00:00:00"/>
    <x v="16"/>
    <n v="13"/>
  </r>
  <r>
    <n v="15773"/>
    <s v="66.Dengue fever"/>
    <s v="จารุเกียรติื สุขอึ้ง"/>
    <m/>
    <s v="ชาย"/>
    <n v="0"/>
    <n v="8"/>
    <s v="ไม่ทราบอาชีพ/ในปกครอง"/>
    <s v="19"/>
    <x v="20"/>
    <x v="174"/>
    <x v="18"/>
    <x v="8"/>
    <m/>
    <d v="2024-06-08T00:00:00"/>
    <d v="2024-06-16T00:00:00"/>
    <m/>
    <d v="2024-01-06T00:00:00"/>
    <x v="6"/>
    <n v="23"/>
  </r>
  <r>
    <n v="10493"/>
    <s v="66.Dengue fever"/>
    <s v="ณริศรา สมสา"/>
    <m/>
    <s v="หญิง"/>
    <n v="21"/>
    <n v="1"/>
    <s v="นักเรียน"/>
    <s v="102"/>
    <x v="5"/>
    <x v="5"/>
    <x v="5"/>
    <x v="4"/>
    <m/>
    <d v="2024-05-01T00:00:00"/>
    <d v="2024-05-05T00:00:00"/>
    <m/>
    <d v="2024-01-06T00:00:00"/>
    <x v="14"/>
    <n v="17"/>
  </r>
  <r>
    <n v="14979"/>
    <s v="66.Dengue fever"/>
    <s v="หฤทัย สุระพินิจ"/>
    <m/>
    <s v="หญิง"/>
    <n v="14"/>
    <n v="1"/>
    <s v="นักเรียน"/>
    <s v="66"/>
    <x v="2"/>
    <x v="175"/>
    <x v="100"/>
    <x v="10"/>
    <m/>
    <d v="2024-06-08T00:00:00"/>
    <d v="2024-06-11T00:00:00"/>
    <m/>
    <d v="2024-01-06T00:00:00"/>
    <x v="8"/>
    <n v="23"/>
  </r>
  <r>
    <n v="15217"/>
    <s v="66.Dengue fever"/>
    <s v="ธนภัทร รองพล"/>
    <m/>
    <s v="ชาย"/>
    <n v="3"/>
    <n v="2"/>
    <s v="ไม่ทราบอาชีพ/ในปกครอง"/>
    <s v="379"/>
    <x v="14"/>
    <x v="176"/>
    <x v="34"/>
    <x v="16"/>
    <m/>
    <d v="2024-06-05T00:00:00"/>
    <d v="2024-06-12T00:00:00"/>
    <m/>
    <d v="2024-01-06T00:00:00"/>
    <x v="8"/>
    <n v="22"/>
  </r>
  <r>
    <n v="15400"/>
    <s v="66.Dengue fever"/>
    <s v="ประไพร นนทะมา"/>
    <m/>
    <s v="หญิง"/>
    <n v="68"/>
    <n v="7"/>
    <s v="อื่นๆ"/>
    <s v="30"/>
    <x v="6"/>
    <x v="177"/>
    <x v="27"/>
    <x v="3"/>
    <m/>
    <d v="2024-05-17T00:00:00"/>
    <d v="2024-05-22T00:00:00"/>
    <m/>
    <d v="2024-01-06T00:00:00"/>
    <x v="26"/>
    <n v="19"/>
  </r>
  <r>
    <n v="15456"/>
    <s v="66.Dengue fever"/>
    <s v="มินญาดา เหมนวล"/>
    <m/>
    <s v="หญิง"/>
    <n v="2"/>
    <n v="6"/>
    <s v="ไม่ทราบอาชีพ/ในปกครอง"/>
    <s v="57"/>
    <x v="10"/>
    <x v="178"/>
    <x v="101"/>
    <x v="13"/>
    <m/>
    <d v="2024-06-09T00:00:00"/>
    <d v="2024-06-10T00:00:00"/>
    <m/>
    <d v="2024-01-06T00:00:00"/>
    <x v="8"/>
    <n v="23"/>
  </r>
  <r>
    <n v="15463"/>
    <s v="66.Dengue fever"/>
    <s v="ปวิมล อาสาราช"/>
    <m/>
    <s v="หญิง"/>
    <n v="26"/>
    <n v="10"/>
    <s v="นักเรียน"/>
    <s v="265"/>
    <x v="2"/>
    <x v="179"/>
    <x v="98"/>
    <x v="0"/>
    <m/>
    <d v="2024-06-08T00:00:00"/>
    <d v="2024-06-10T00:00:00"/>
    <m/>
    <d v="2024-01-06T00:00:00"/>
    <x v="8"/>
    <n v="23"/>
  </r>
  <r>
    <n v="14341"/>
    <s v="66.Dengue fever"/>
    <s v="ปฐพี ศรีแก้ว"/>
    <m/>
    <s v="ชาย"/>
    <n v="14"/>
    <n v="1"/>
    <s v="ไม่ทราบอาชีพ/ในปกครอง"/>
    <s v="101"/>
    <x v="4"/>
    <x v="180"/>
    <x v="102"/>
    <x v="16"/>
    <m/>
    <d v="2024-05-25T00:00:00"/>
    <d v="2024-05-29T00:00:00"/>
    <m/>
    <d v="2024-01-06T00:00:00"/>
    <x v="27"/>
    <n v="21"/>
  </r>
  <r>
    <n v="15595"/>
    <s v="66.Dengue fever"/>
    <s v="สิทธิชัย สุภรักษ์"/>
    <m/>
    <s v="ชาย"/>
    <n v="14"/>
    <n v="9"/>
    <s v="นักเรียน"/>
    <s v="68"/>
    <x v="6"/>
    <x v="181"/>
    <x v="103"/>
    <x v="13"/>
    <m/>
    <d v="2024-06-09T00:00:00"/>
    <d v="2024-06-13T00:00:00"/>
    <m/>
    <d v="2024-01-06T00:00:00"/>
    <x v="8"/>
    <n v="23"/>
  </r>
  <r>
    <n v="14051"/>
    <s v="66.Dengue fever"/>
    <s v="จักรภัทร  บุญสินชัย"/>
    <m/>
    <s v="ชาย"/>
    <n v="4"/>
    <n v="6"/>
    <s v="ไม่ทราบอาชีพ/ในปกครอง"/>
    <s v="26"/>
    <x v="6"/>
    <x v="182"/>
    <x v="62"/>
    <x v="18"/>
    <m/>
    <d v="2024-05-28T00:00:00"/>
    <d v="2024-05-31T00:00:00"/>
    <m/>
    <d v="2024-01-06T00:00:00"/>
    <x v="27"/>
    <n v="21"/>
  </r>
  <r>
    <n v="15887"/>
    <s v="66.Dengue fever"/>
    <s v="นริศรา แก่นจันทร์"/>
    <m/>
    <s v="หญิง"/>
    <n v="9"/>
    <n v="7"/>
    <s v="นักเรียน"/>
    <s v="87"/>
    <x v="13"/>
    <x v="183"/>
    <x v="104"/>
    <x v="8"/>
    <m/>
    <d v="2024-06-14T00:00:00"/>
    <d v="2024-06-16T00:00:00"/>
    <m/>
    <d v="2024-01-06T00:00:00"/>
    <x v="6"/>
    <n v="23"/>
  </r>
  <r>
    <n v="16256"/>
    <s v="66.Dengue fever"/>
    <s v="สวัสดิ์ รักบุญ"/>
    <m/>
    <s v="ชาย"/>
    <n v="38"/>
    <n v="9"/>
    <s v="รับจ้าง,กรรมกร"/>
    <s v="00"/>
    <x v="9"/>
    <x v="184"/>
    <x v="9"/>
    <x v="3"/>
    <m/>
    <d v="2024-06-17T00:00:00"/>
    <d v="2024-06-17T00:00:00"/>
    <m/>
    <d v="2024-01-06T00:00:00"/>
    <x v="6"/>
    <n v="24"/>
  </r>
  <r>
    <n v="16336"/>
    <s v="66.Dengue fever"/>
    <s v="กมลภพ ครองยุติ"/>
    <m/>
    <s v="ชาย"/>
    <n v="2"/>
    <n v="2"/>
    <s v="ไม่ทราบอาชีพ/ในปกครอง"/>
    <s v="23"/>
    <x v="11"/>
    <x v="185"/>
    <x v="76"/>
    <x v="2"/>
    <m/>
    <d v="2024-06-18T00:00:00"/>
    <d v="2024-06-18T00:00:00"/>
    <m/>
    <d v="2024-01-06T00:00:00"/>
    <x v="6"/>
    <n v="24"/>
  </r>
  <r>
    <n v="16495"/>
    <s v="66.Dengue fever"/>
    <s v="ภควัต ธนาไสย์"/>
    <m/>
    <s v="ชาย"/>
    <n v="9"/>
    <n v="1"/>
    <s v="นักเรียน"/>
    <s v="124"/>
    <x v="17"/>
    <x v="93"/>
    <x v="62"/>
    <x v="18"/>
    <m/>
    <d v="2024-06-15T00:00:00"/>
    <d v="2024-06-19T00:00:00"/>
    <m/>
    <d v="2024-01-06T00:00:00"/>
    <x v="6"/>
    <n v="24"/>
  </r>
  <r>
    <n v="16541"/>
    <s v="66.Dengue fever"/>
    <s v="ศรทักษิณ ทองใหญ่"/>
    <m/>
    <s v="ชาย"/>
    <n v="15"/>
    <n v="5"/>
    <s v="ไม่ทราบอาชีพ/ในปกครอง"/>
    <s v="51"/>
    <x v="11"/>
    <x v="186"/>
    <x v="8"/>
    <x v="7"/>
    <m/>
    <d v="2024-06-19T00:00:00"/>
    <d v="2024-06-19T00:00:00"/>
    <m/>
    <d v="2024-01-06T00:00:00"/>
    <x v="6"/>
    <n v="24"/>
  </r>
  <r>
    <n v="16542"/>
    <s v="66.Dengue fever"/>
    <s v="ศรันย์ สิมมี"/>
    <m/>
    <s v="ชาย"/>
    <n v="16"/>
    <n v="10"/>
    <s v="ไม่ทราบอาชีพ/ในปกครอง"/>
    <s v="14"/>
    <x v="0"/>
    <x v="102"/>
    <x v="67"/>
    <x v="7"/>
    <m/>
    <d v="2024-06-19T00:00:00"/>
    <d v="2024-06-19T00:00:00"/>
    <m/>
    <d v="2024-01-06T00:00:00"/>
    <x v="6"/>
    <n v="24"/>
  </r>
  <r>
    <n v="8308"/>
    <s v="66.Dengue fever"/>
    <s v="ศิริกัญญา ทิพอาจ"/>
    <m/>
    <s v="หญิง"/>
    <n v="10"/>
    <n v="5"/>
    <s v="ไม่ทราบอาชีพ/ในปกครอง"/>
    <s v="19"/>
    <x v="17"/>
    <x v="95"/>
    <x v="5"/>
    <x v="4"/>
    <m/>
    <d v="2024-04-08T00:00:00"/>
    <d v="2024-04-12T00:00:00"/>
    <m/>
    <d v="2024-01-06T00:00:00"/>
    <x v="16"/>
    <n v="14"/>
  </r>
  <r>
    <n v="15543"/>
    <s v="66.Dengue fever"/>
    <s v="สัมริด คําศรี"/>
    <m/>
    <s v="ชาย"/>
    <n v="72"/>
    <n v="2"/>
    <s v="อื่นๆ"/>
    <s v="68"/>
    <x v="5"/>
    <x v="187"/>
    <x v="105"/>
    <x v="7"/>
    <m/>
    <d v="2024-06-14T00:00:00"/>
    <d v="2024-06-14T00:00:00"/>
    <m/>
    <d v="2024-01-06T00:00:00"/>
    <x v="8"/>
    <n v="23"/>
  </r>
  <r>
    <n v="11489"/>
    <s v="66.Dengue fever"/>
    <s v="กนกพิชญ์ เนตรวงษ์"/>
    <m/>
    <s v="หญิง"/>
    <n v="9"/>
    <n v="9"/>
    <s v="ไม่ทราบอาชีพ/ในปกครอง"/>
    <s v="139"/>
    <x v="4"/>
    <x v="127"/>
    <x v="76"/>
    <x v="2"/>
    <m/>
    <d v="2024-05-14T00:00:00"/>
    <d v="2024-05-14T00:00:00"/>
    <m/>
    <d v="2024-01-06T00:00:00"/>
    <x v="12"/>
    <n v="19"/>
  </r>
  <r>
    <n v="16707"/>
    <s v="66.Dengue fever"/>
    <s v="พรรษา คชแพทย์"/>
    <m/>
    <s v="หญิง"/>
    <n v="5"/>
    <n v="7"/>
    <s v="นักเรียน"/>
    <s v="42"/>
    <x v="7"/>
    <x v="188"/>
    <x v="78"/>
    <x v="0"/>
    <m/>
    <d v="2024-04-14T00:00:00"/>
    <d v="2024-06-14T00:00:00"/>
    <m/>
    <d v="2024-01-06T00:00:00"/>
    <x v="8"/>
    <n v="15"/>
  </r>
  <r>
    <n v="10858"/>
    <s v="66.Dengue fever"/>
    <s v="ฐิติคุณ สุนทรโชติ"/>
    <m/>
    <s v="ชาย"/>
    <n v="13"/>
    <n v="9"/>
    <s v="นักเรียน"/>
    <s v="9"/>
    <x v="17"/>
    <x v="189"/>
    <x v="18"/>
    <x v="8"/>
    <m/>
    <d v="2024-04-26T00:00:00"/>
    <d v="2024-05-01T00:00:00"/>
    <m/>
    <d v="2024-01-06T00:00:00"/>
    <x v="11"/>
    <n v="16"/>
  </r>
  <r>
    <n v="10883"/>
    <s v="66.Dengue fever"/>
    <s v="สุรวุฒิ โคตุเคน"/>
    <m/>
    <s v="ชาย"/>
    <n v="20"/>
    <n v="9"/>
    <s v="นักเรียน"/>
    <s v="111"/>
    <x v="17"/>
    <x v="95"/>
    <x v="5"/>
    <x v="4"/>
    <m/>
    <d v="2024-05-02T00:00:00"/>
    <d v="2024-05-05T00:00:00"/>
    <m/>
    <d v="2024-01-06T00:00:00"/>
    <x v="14"/>
    <n v="17"/>
  </r>
  <r>
    <n v="11070"/>
    <s v="66.Dengue fever"/>
    <s v="ทักษ์ดนัย สหัสนา"/>
    <m/>
    <s v="ชาย"/>
    <n v="16"/>
    <n v="10"/>
    <s v="นักเรียน"/>
    <s v="115"/>
    <x v="4"/>
    <x v="154"/>
    <x v="89"/>
    <x v="2"/>
    <m/>
    <d v="2024-05-10T00:00:00"/>
    <d v="2024-05-10T00:00:00"/>
    <m/>
    <d v="2024-01-06T00:00:00"/>
    <x v="14"/>
    <n v="18"/>
  </r>
  <r>
    <n v="11263"/>
    <s v="66.Dengue fever"/>
    <s v="นิธิกร อ่อนพุทธา"/>
    <m/>
    <s v="ชาย"/>
    <n v="8"/>
    <n v="2"/>
    <s v="นักเรียน"/>
    <s v="158"/>
    <x v="12"/>
    <x v="172"/>
    <x v="2"/>
    <x v="0"/>
    <m/>
    <d v="2024-05-11T00:00:00"/>
    <d v="2024-05-11T00:00:00"/>
    <m/>
    <d v="2024-01-06T00:00:00"/>
    <x v="12"/>
    <n v="19"/>
  </r>
  <r>
    <n v="11378"/>
    <s v="66.Dengue fever"/>
    <s v="อำนวย สุวรรณวงค์"/>
    <m/>
    <s v="ชาย"/>
    <n v="52"/>
    <n v="4"/>
    <s v="เกษตร"/>
    <s v="23"/>
    <x v="6"/>
    <x v="190"/>
    <x v="63"/>
    <x v="3"/>
    <m/>
    <d v="2024-05-05T00:00:00"/>
    <d v="2024-05-12T00:00:00"/>
    <m/>
    <d v="2024-01-06T00:00:00"/>
    <x v="12"/>
    <n v="18"/>
  </r>
  <r>
    <n v="14396"/>
    <s v="66.Dengue fever"/>
    <s v="ศิวัช ศิริวัฒนานนท์"/>
    <m/>
    <s v="ชาย"/>
    <n v="4"/>
    <n v="11"/>
    <s v="ไม่ทราบอาชีพ/ในปกครอง"/>
    <s v="55"/>
    <x v="4"/>
    <x v="191"/>
    <x v="106"/>
    <x v="2"/>
    <m/>
    <d v="2024-06-04T00:00:00"/>
    <d v="2024-06-06T00:00:00"/>
    <m/>
    <d v="2024-01-06T00:00:00"/>
    <x v="13"/>
    <n v="22"/>
  </r>
  <r>
    <n v="11484"/>
    <s v="66.Dengue fever"/>
    <s v="กิตติโชค ชุมณี"/>
    <m/>
    <s v="ชาย"/>
    <n v="13"/>
    <n v="2"/>
    <s v="นักเรียน"/>
    <s v="3"/>
    <x v="4"/>
    <x v="192"/>
    <x v="0"/>
    <x v="0"/>
    <m/>
    <d v="2024-05-09T00:00:00"/>
    <d v="2024-05-13T00:00:00"/>
    <m/>
    <d v="2024-01-06T00:00:00"/>
    <x v="12"/>
    <n v="18"/>
  </r>
  <r>
    <n v="10568"/>
    <s v="66.Dengue fever"/>
    <s v="นฤเบศร์ หงษ์ลอยลม"/>
    <m/>
    <s v="ชาย"/>
    <n v="19"/>
    <n v="11"/>
    <s v="นักเรียน"/>
    <s v="59"/>
    <x v="13"/>
    <x v="193"/>
    <x v="40"/>
    <x v="16"/>
    <m/>
    <d v="2024-05-01T00:00:00"/>
    <d v="2024-05-01T00:00:00"/>
    <m/>
    <d v="2024-01-06T00:00:00"/>
    <x v="11"/>
    <n v="17"/>
  </r>
  <r>
    <n v="11648"/>
    <s v="66.Dengue fever"/>
    <s v="วรันธร คำบุดดี"/>
    <m/>
    <s v="หญิง"/>
    <n v="2"/>
    <n v="11"/>
    <s v="ไม่ทราบอาชีพ/ในปกครอง"/>
    <s v="75"/>
    <x v="14"/>
    <x v="194"/>
    <x v="107"/>
    <x v="19"/>
    <m/>
    <d v="2024-05-10T00:00:00"/>
    <d v="2024-05-14T00:00:00"/>
    <m/>
    <d v="2024-01-06T00:00:00"/>
    <x v="12"/>
    <n v="18"/>
  </r>
  <r>
    <n v="11817"/>
    <s v="66.Dengue fever"/>
    <s v="ปรีชา หงษ์ทอง"/>
    <m/>
    <s v="ชาย"/>
    <n v="34"/>
    <n v="2"/>
    <s v="ไม่ทราบอาชีพ/ในปกครอง"/>
    <s v="78"/>
    <x v="2"/>
    <x v="32"/>
    <x v="14"/>
    <x v="10"/>
    <m/>
    <d v="2024-05-08T00:00:00"/>
    <d v="2024-05-14T00:00:00"/>
    <m/>
    <d v="2024-01-06T00:00:00"/>
    <x v="12"/>
    <n v="18"/>
  </r>
  <r>
    <n v="12398"/>
    <s v="66.Dengue fever"/>
    <s v="พลวริษฐ์ มาดิษฐ์"/>
    <m/>
    <s v="ชาย"/>
    <n v="1"/>
    <n v="1"/>
    <s v="ไม่ทราบอาชีพ/ในปกครอง"/>
    <s v="55"/>
    <x v="1"/>
    <x v="97"/>
    <x v="64"/>
    <x v="3"/>
    <m/>
    <d v="2024-05-21T00:00:00"/>
    <d v="2024-05-23T00:00:00"/>
    <m/>
    <d v="2024-01-06T00:00:00"/>
    <x v="26"/>
    <n v="20"/>
  </r>
  <r>
    <n v="12429"/>
    <s v="66.Dengue fever"/>
    <s v="เคน อำพินธ์"/>
    <m/>
    <s v="ชาย"/>
    <n v="85"/>
    <n v="4"/>
    <s v="เกษตร"/>
    <s v="21"/>
    <x v="2"/>
    <x v="195"/>
    <x v="80"/>
    <x v="5"/>
    <m/>
    <d v="2024-05-17T00:00:00"/>
    <d v="2024-05-18T00:00:00"/>
    <m/>
    <d v="2024-01-06T00:00:00"/>
    <x v="26"/>
    <n v="19"/>
  </r>
  <r>
    <n v="12734"/>
    <s v="66.Dengue fever"/>
    <s v="ธนาธร ทิวาพัตร"/>
    <m/>
    <s v="ชาย"/>
    <n v="3"/>
    <n v="9"/>
    <s v="นักเรียน"/>
    <s v="62"/>
    <x v="7"/>
    <x v="38"/>
    <x v="2"/>
    <x v="0"/>
    <m/>
    <d v="2024-05-26T00:00:00"/>
    <d v="2024-05-26T00:00:00"/>
    <m/>
    <d v="2024-01-06T00:00:00"/>
    <x v="27"/>
    <n v="21"/>
  </r>
  <r>
    <n v="12852"/>
    <s v="66.Dengue fever"/>
    <s v="ศิวกร พลอยบุตร"/>
    <m/>
    <s v="ชาย"/>
    <n v="5"/>
    <n v="1"/>
    <s v="ไม่ทราบอาชีพ/ในปกครอง"/>
    <s v="6"/>
    <x v="15"/>
    <x v="44"/>
    <x v="4"/>
    <x v="3"/>
    <m/>
    <d v="2024-05-18T00:00:00"/>
    <d v="2024-05-21T00:00:00"/>
    <m/>
    <d v="2024-01-06T00:00:00"/>
    <x v="26"/>
    <n v="20"/>
  </r>
  <r>
    <n v="11480"/>
    <s v="66.Dengue fever"/>
    <s v="ภูริทัต แก้วเรือง"/>
    <m/>
    <s v="ชาย"/>
    <n v="6"/>
    <n v="3"/>
    <s v="นักเรียน"/>
    <s v="73/1"/>
    <x v="1"/>
    <x v="155"/>
    <x v="18"/>
    <x v="8"/>
    <m/>
    <d v="2024-05-10T00:00:00"/>
    <d v="2024-05-13T00:00:00"/>
    <m/>
    <d v="2024-01-06T00:00:00"/>
    <x v="12"/>
    <n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3F7A98-B351-4A74-87AE-E16367C2EEBF}" name="PivotTable2" cacheId="9" applyNumberFormats="0" applyBorderFormats="0" applyFontFormats="0" applyPatternFormats="0" applyAlignmentFormats="0" applyWidthHeightFormats="1" dataCaption="Data" updatedVersion="7" showMultipleLabel="0" showMemberPropertyTips="0" useAutoFormatting="1" itemPrintTitles="1" indent="127" compact="0" compactData="0" gridDropZones="1">
  <location ref="A4:AF343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2">
        <item x="14"/>
        <item sd="0" x="6"/>
        <item x="9"/>
        <item sd="0" x="4"/>
        <item x="17"/>
        <item x="5"/>
        <item sd="0" x="0"/>
        <item x="2"/>
        <item sd="0" x="3"/>
        <item x="13"/>
        <item x="10"/>
        <item x="7"/>
        <item sd="0" x="11"/>
        <item x="1"/>
        <item x="18"/>
        <item x="12"/>
        <item x="15"/>
        <item x="16"/>
        <item x="20"/>
        <item x="8"/>
        <item x="19"/>
        <item t="default"/>
      </items>
    </pivotField>
    <pivotField axis="axisRow" compact="0" outline="0" subtotalTop="0" showAll="0" includeNewItemsInFilter="1" sortType="ascending">
      <items count="197">
        <item x="20"/>
        <item x="11"/>
        <item x="71"/>
        <item x="40"/>
        <item x="33"/>
        <item x="148"/>
        <item x="31"/>
        <item x="111"/>
        <item x="112"/>
        <item x="77"/>
        <item x="155"/>
        <item x="145"/>
        <item x="160"/>
        <item x="135"/>
        <item x="3"/>
        <item x="78"/>
        <item x="132"/>
        <item x="7"/>
        <item x="85"/>
        <item x="47"/>
        <item x="58"/>
        <item x="129"/>
        <item x="127"/>
        <item x="4"/>
        <item x="43"/>
        <item x="126"/>
        <item x="168"/>
        <item x="36"/>
        <item x="166"/>
        <item x="17"/>
        <item x="158"/>
        <item x="162"/>
        <item x="147"/>
        <item x="75"/>
        <item x="124"/>
        <item x="80"/>
        <item x="156"/>
        <item x="161"/>
        <item x="93"/>
        <item x="140"/>
        <item x="92"/>
        <item x="101"/>
        <item x="122"/>
        <item x="192"/>
        <item x="105"/>
        <item x="83"/>
        <item x="48"/>
        <item x="55"/>
        <item x="186"/>
        <item x="30"/>
        <item x="185"/>
        <item x="104"/>
        <item x="110"/>
        <item x="82"/>
        <item x="23"/>
        <item x="87"/>
        <item x="187"/>
        <item x="35"/>
        <item x="144"/>
        <item x="10"/>
        <item x="97"/>
        <item x="74"/>
        <item x="119"/>
        <item x="179"/>
        <item x="149"/>
        <item x="191"/>
        <item x="54"/>
        <item x="189"/>
        <item x="169"/>
        <item x="56"/>
        <item x="98"/>
        <item x="137"/>
        <item x="178"/>
        <item x="125"/>
        <item x="90"/>
        <item x="64"/>
        <item x="139"/>
        <item x="91"/>
        <item x="50"/>
        <item x="86"/>
        <item x="94"/>
        <item x="195"/>
        <item x="66"/>
        <item x="5"/>
        <item x="113"/>
        <item x="21"/>
        <item x="133"/>
        <item x="12"/>
        <item x="79"/>
        <item x="131"/>
        <item x="25"/>
        <item x="172"/>
        <item x="26"/>
        <item x="34"/>
        <item x="170"/>
        <item x="37"/>
        <item x="173"/>
        <item x="171"/>
        <item x="22"/>
        <item x="70"/>
        <item x="151"/>
        <item x="73"/>
        <item x="157"/>
        <item x="167"/>
        <item x="52"/>
        <item x="146"/>
        <item x="115"/>
        <item x="154"/>
        <item x="28"/>
        <item x="116"/>
        <item x="62"/>
        <item x="96"/>
        <item x="134"/>
        <item x="118"/>
        <item x="141"/>
        <item x="193"/>
        <item x="95"/>
        <item x="59"/>
        <item x="42"/>
        <item x="181"/>
        <item x="128"/>
        <item x="15"/>
        <item x="9"/>
        <item x="68"/>
        <item x="69"/>
        <item x="190"/>
        <item x="61"/>
        <item x="152"/>
        <item x="188"/>
        <item x="114"/>
        <item x="53"/>
        <item x="108"/>
        <item x="76"/>
        <item x="159"/>
        <item x="88"/>
        <item x="81"/>
        <item x="176"/>
        <item x="60"/>
        <item x="136"/>
        <item x="1"/>
        <item x="44"/>
        <item x="0"/>
        <item x="123"/>
        <item x="29"/>
        <item x="102"/>
        <item x="177"/>
        <item x="84"/>
        <item x="174"/>
        <item x="106"/>
        <item x="143"/>
        <item x="163"/>
        <item x="46"/>
        <item x="100"/>
        <item x="117"/>
        <item x="45"/>
        <item x="19"/>
        <item x="57"/>
        <item x="165"/>
        <item x="6"/>
        <item x="153"/>
        <item x="49"/>
        <item x="51"/>
        <item x="142"/>
        <item x="13"/>
        <item x="89"/>
        <item x="138"/>
        <item x="121"/>
        <item x="65"/>
        <item x="150"/>
        <item x="18"/>
        <item x="24"/>
        <item x="107"/>
        <item x="63"/>
        <item x="175"/>
        <item x="182"/>
        <item x="8"/>
        <item x="41"/>
        <item x="32"/>
        <item x="184"/>
        <item x="194"/>
        <item x="39"/>
        <item x="164"/>
        <item x="67"/>
        <item x="183"/>
        <item x="27"/>
        <item x="72"/>
        <item x="2"/>
        <item x="16"/>
        <item x="180"/>
        <item x="109"/>
        <item x="14"/>
        <item x="99"/>
        <item x="120"/>
        <item x="38"/>
        <item x="130"/>
        <item x="103"/>
        <item t="default"/>
      </items>
    </pivotField>
    <pivotField axis="axisRow" compact="0" outline="0" subtotalTop="0" showAll="0" includeNewItemsInFilter="1" sortType="descending">
      <items count="109">
        <item x="18"/>
        <item x="28"/>
        <item x="22"/>
        <item x="30"/>
        <item x="85"/>
        <item x="45"/>
        <item x="69"/>
        <item x="104"/>
        <item x="11"/>
        <item x="37"/>
        <item x="81"/>
        <item x="2"/>
        <item x="0"/>
        <item x="20"/>
        <item x="23"/>
        <item x="16"/>
        <item x="78"/>
        <item x="98"/>
        <item x="91"/>
        <item x="1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7"/>
        <item x="19"/>
        <item x="21"/>
        <item x="24"/>
        <item x="25"/>
        <item x="26"/>
        <item x="27"/>
        <item x="29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0"/>
        <item x="71"/>
        <item x="72"/>
        <item x="73"/>
        <item x="74"/>
        <item x="75"/>
        <item x="76"/>
        <item x="77"/>
        <item x="79"/>
        <item x="80"/>
        <item x="82"/>
        <item x="83"/>
        <item x="84"/>
        <item x="86"/>
        <item x="87"/>
        <item x="88"/>
        <item x="89"/>
        <item x="90"/>
        <item x="92"/>
        <item x="93"/>
        <item x="94"/>
        <item x="95"/>
        <item x="96"/>
        <item x="97"/>
        <item x="99"/>
        <item x="100"/>
        <item x="101"/>
        <item x="102"/>
        <item x="103"/>
        <item x="105"/>
        <item x="106"/>
        <item x="10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1">
        <item x="15"/>
        <item x="5"/>
        <item x="12"/>
        <item x="19"/>
        <item x="10"/>
        <item x="11"/>
        <item x="14"/>
        <item x="2"/>
        <item x="18"/>
        <item x="1"/>
        <item x="4"/>
        <item x="6"/>
        <item x="8"/>
        <item x="9"/>
        <item x="17"/>
        <item x="3"/>
        <item x="13"/>
        <item x="0"/>
        <item x="7"/>
        <item x="16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29">
        <item x="22"/>
        <item x="23"/>
        <item x="20"/>
        <item x="15"/>
        <item x="1"/>
        <item x="25"/>
        <item x="5"/>
        <item x="4"/>
        <item x="18"/>
        <item x="10"/>
        <item x="9"/>
        <item x="17"/>
        <item x="0"/>
        <item x="21"/>
        <item x="16"/>
        <item x="7"/>
        <item x="3"/>
        <item x="11"/>
        <item x="14"/>
        <item x="12"/>
        <item x="26"/>
        <item x="27"/>
        <item x="13"/>
        <item x="8"/>
        <item x="6"/>
        <item x="2"/>
        <item x="24"/>
        <item x="19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338">
    <i>
      <x/>
      <x v="50"/>
      <x v="7"/>
    </i>
    <i r="2">
      <x v="8"/>
    </i>
    <i r="2">
      <x v="9"/>
    </i>
    <i r="2">
      <x v="163"/>
    </i>
    <i r="2">
      <x v="167"/>
    </i>
    <i t="default" r="1">
      <x v="50"/>
    </i>
    <i r="1">
      <x v="51"/>
      <x v="82"/>
    </i>
    <i t="default" r="1">
      <x v="51"/>
    </i>
    <i r="1">
      <x v="67"/>
      <x v="90"/>
    </i>
    <i t="default" r="1">
      <x v="67"/>
    </i>
    <i r="1">
      <x v="99"/>
      <x v="26"/>
    </i>
    <i t="default" r="1">
      <x v="99"/>
    </i>
    <i r="1">
      <x v="80"/>
      <x v="192"/>
    </i>
    <i t="default" r="1">
      <x v="80"/>
    </i>
    <i r="1">
      <x v="2"/>
      <x v="175"/>
    </i>
    <i t="default" r="1">
      <x v="2"/>
    </i>
    <i r="1">
      <x v="47"/>
      <x v="110"/>
    </i>
    <i t="default" r="1">
      <x v="47"/>
    </i>
    <i r="1">
      <x v="46"/>
      <x v="137"/>
    </i>
    <i t="default" r="1">
      <x v="46"/>
    </i>
    <i t="default">
      <x/>
    </i>
    <i>
      <x v="1"/>
      <x v="23"/>
      <x v="2"/>
    </i>
    <i r="2">
      <x v="41"/>
    </i>
    <i r="2">
      <x v="106"/>
    </i>
    <i r="2">
      <x v="158"/>
    </i>
    <i t="default" r="1">
      <x v="23"/>
    </i>
    <i r="1">
      <x v="31"/>
      <x v="29"/>
    </i>
    <i r="2">
      <x v="169"/>
    </i>
    <i r="2">
      <x v="187"/>
    </i>
    <i t="default" r="1">
      <x v="31"/>
    </i>
    <i r="1">
      <x v="38"/>
      <x v="25"/>
    </i>
    <i r="2">
      <x v="146"/>
    </i>
    <i r="2">
      <x v="180"/>
    </i>
    <i r="2">
      <x v="195"/>
    </i>
    <i t="default" r="1">
      <x v="38"/>
    </i>
    <i r="1">
      <x v="75"/>
      <x v="44"/>
    </i>
    <i r="2">
      <x v="58"/>
    </i>
    <i t="default" r="1">
      <x v="75"/>
    </i>
    <i r="1">
      <x v="85"/>
      <x v="13"/>
    </i>
    <i r="2">
      <x v="81"/>
    </i>
    <i t="default" r="1">
      <x v="85"/>
    </i>
    <i r="1">
      <x v="62"/>
      <x v="79"/>
    </i>
    <i r="2">
      <x v="120"/>
    </i>
    <i t="default" r="1">
      <x v="62"/>
    </i>
    <i r="1">
      <x v="29"/>
      <x v="153"/>
    </i>
    <i t="default" r="1">
      <x v="29"/>
    </i>
    <i r="1">
      <x v="73"/>
      <x v="152"/>
    </i>
    <i t="default" r="1">
      <x v="73"/>
    </i>
    <i t="default">
      <x v="1"/>
    </i>
    <i>
      <x v="2"/>
      <x v="45"/>
      <x v="47"/>
    </i>
    <i r="2">
      <x v="102"/>
    </i>
    <i t="default" r="1">
      <x v="45"/>
    </i>
    <i r="1">
      <x v="86"/>
      <x v="114"/>
    </i>
    <i t="default" r="1">
      <x v="86"/>
    </i>
    <i r="1">
      <x v="79"/>
      <x v="62"/>
    </i>
    <i t="default" r="1">
      <x v="79"/>
    </i>
    <i r="1">
      <x v="34"/>
      <x v="49"/>
    </i>
    <i t="default" r="1">
      <x v="34"/>
    </i>
    <i r="1">
      <x v="53"/>
      <x v="185"/>
    </i>
    <i t="default" r="1">
      <x v="53"/>
    </i>
    <i t="default">
      <x v="2"/>
    </i>
    <i>
      <x v="3"/>
      <x v="107"/>
      <x v="179"/>
    </i>
    <i t="default" r="1">
      <x v="107"/>
    </i>
    <i r="1">
      <x v="95"/>
      <x v="37"/>
    </i>
    <i t="default" r="1">
      <x v="95"/>
    </i>
    <i t="default">
      <x v="3"/>
    </i>
    <i>
      <x v="4"/>
      <x v="30"/>
      <x v="121"/>
    </i>
    <i r="2">
      <x v="177"/>
    </i>
    <i t="default" r="1">
      <x v="30"/>
    </i>
    <i r="1">
      <x v="13"/>
      <x v="74"/>
    </i>
    <i r="2">
      <x v="127"/>
    </i>
    <i t="default" r="1">
      <x v="13"/>
    </i>
    <i r="1">
      <x v="81"/>
      <x v="34"/>
    </i>
    <i r="2">
      <x v="64"/>
    </i>
    <i t="default" r="1">
      <x v="81"/>
    </i>
    <i r="1">
      <x v="101"/>
      <x v="173"/>
    </i>
    <i t="default" r="1">
      <x v="101"/>
    </i>
    <i t="default">
      <x v="4"/>
    </i>
    <i>
      <x v="5"/>
      <x v="33"/>
      <x v="184"/>
    </i>
    <i t="default" r="1">
      <x v="33"/>
    </i>
    <i r="1">
      <x v="66"/>
      <x v="49"/>
    </i>
    <i t="default" r="1">
      <x v="66"/>
    </i>
    <i r="1">
      <x v="39"/>
      <x v="176"/>
    </i>
    <i t="default" r="1">
      <x v="39"/>
    </i>
    <i t="default">
      <x v="5"/>
    </i>
    <i>
      <x v="6"/>
      <x v="37"/>
      <x v="95"/>
    </i>
    <i t="default" r="1">
      <x v="37"/>
    </i>
    <i r="1">
      <x v="83"/>
      <x v="89"/>
    </i>
    <i t="default" r="1">
      <x v="83"/>
    </i>
    <i r="1">
      <x v="56"/>
      <x v="132"/>
    </i>
    <i t="default" r="1">
      <x v="56"/>
    </i>
    <i t="default">
      <x v="6"/>
    </i>
    <i>
      <x v="7"/>
      <x v="92"/>
      <x v="107"/>
    </i>
    <i t="default" r="1">
      <x v="92"/>
    </i>
    <i r="1">
      <x v="82"/>
      <x v="21"/>
    </i>
    <i r="2">
      <x v="22"/>
    </i>
    <i r="2">
      <x v="50"/>
    </i>
    <i t="default" r="1">
      <x v="82"/>
    </i>
    <i r="1">
      <x v="40"/>
      <x v="46"/>
    </i>
    <i t="default" r="1">
      <x v="40"/>
    </i>
    <i r="1">
      <x v="20"/>
      <x v="14"/>
    </i>
    <i r="2">
      <x v="85"/>
    </i>
    <i t="default" r="1">
      <x v="20"/>
    </i>
    <i r="1">
      <x v="106"/>
      <x v="65"/>
    </i>
    <i t="default" r="1">
      <x v="106"/>
    </i>
    <i r="1">
      <x v="61"/>
      <x v="18"/>
    </i>
    <i t="default" r="1">
      <x v="61"/>
    </i>
    <i t="default">
      <x v="7"/>
    </i>
    <i>
      <x v="8"/>
      <x v="78"/>
      <x v="71"/>
    </i>
    <i r="2">
      <x v="97"/>
    </i>
    <i r="2">
      <x v="113"/>
    </i>
    <i t="default" r="1">
      <x v="78"/>
    </i>
    <i r="1">
      <x v="69"/>
      <x v="38"/>
    </i>
    <i r="2">
      <x v="174"/>
    </i>
    <i t="default" r="1">
      <x v="69"/>
    </i>
    <i r="1">
      <x v="65"/>
      <x v="70"/>
    </i>
    <i r="2">
      <x v="77"/>
    </i>
    <i t="default" r="1">
      <x v="65"/>
    </i>
    <i r="1">
      <x v="100"/>
      <x v="96"/>
    </i>
    <i t="default" r="1">
      <x v="100"/>
    </i>
    <i r="1">
      <x v="93"/>
      <x v="36"/>
    </i>
    <i t="default" r="1">
      <x v="93"/>
    </i>
    <i r="1">
      <x v="89"/>
      <x v="105"/>
    </i>
    <i t="default" r="1">
      <x v="89"/>
    </i>
    <i r="1">
      <x v="88"/>
      <x v="149"/>
    </i>
    <i t="default" r="1">
      <x v="88"/>
    </i>
    <i t="default">
      <x v="8"/>
    </i>
    <i>
      <x v="9"/>
      <x v="19"/>
      <x v="109"/>
    </i>
    <i r="2">
      <x v="139"/>
    </i>
    <i r="2">
      <x v="151"/>
    </i>
    <i t="default" r="1">
      <x v="19"/>
    </i>
    <i r="1">
      <x v="96"/>
      <x v="181"/>
    </i>
    <i t="default" r="1">
      <x v="96"/>
    </i>
    <i r="1">
      <x v="59"/>
      <x v="53"/>
    </i>
    <i t="default" r="1">
      <x v="59"/>
    </i>
    <i t="default">
      <x v="9"/>
    </i>
    <i>
      <x v="10"/>
      <x v="22"/>
      <x v="80"/>
    </i>
    <i r="2">
      <x v="83"/>
    </i>
    <i r="2">
      <x v="116"/>
    </i>
    <i t="default" r="1">
      <x v="22"/>
    </i>
    <i r="1">
      <x v="68"/>
      <x v="40"/>
    </i>
    <i r="2">
      <x v="51"/>
    </i>
    <i t="default" r="1">
      <x v="68"/>
    </i>
    <i r="1">
      <x v="63"/>
      <x v="134"/>
    </i>
    <i r="2">
      <x v="194"/>
    </i>
    <i t="default" r="1">
      <x v="63"/>
    </i>
    <i r="1">
      <x v="57"/>
      <x v="88"/>
    </i>
    <i t="default" r="1">
      <x v="57"/>
    </i>
    <i r="1">
      <x v="77"/>
      <x v="129"/>
    </i>
    <i t="default" r="1">
      <x v="77"/>
    </i>
    <i r="1">
      <x v="35"/>
      <x v="93"/>
    </i>
    <i t="default" r="1">
      <x v="35"/>
    </i>
    <i t="default">
      <x v="10"/>
    </i>
    <i>
      <x v="11"/>
      <x v="24"/>
      <x v="17"/>
    </i>
    <i r="2">
      <x v="104"/>
    </i>
    <i r="2">
      <x v="161"/>
    </i>
    <i t="default" r="1">
      <x v="24"/>
    </i>
    <i r="1">
      <x v="52"/>
      <x v="16"/>
    </i>
    <i r="2">
      <x v="123"/>
    </i>
    <i t="default" r="1">
      <x v="52"/>
    </i>
    <i t="default">
      <x v="11"/>
    </i>
    <i>
      <x v="12"/>
      <x/>
      <x v="10"/>
    </i>
    <i r="2">
      <x v="67"/>
    </i>
    <i r="2">
      <x v="69"/>
    </i>
    <i r="2">
      <x v="147"/>
    </i>
    <i r="2">
      <x v="171"/>
    </i>
    <i t="default" r="1">
      <x/>
    </i>
    <i r="1">
      <x v="3"/>
      <x v="150"/>
    </i>
    <i r="2">
      <x v="154"/>
    </i>
    <i t="default" r="1">
      <x v="3"/>
    </i>
    <i r="1">
      <x v="1"/>
      <x v="3"/>
    </i>
    <i r="2">
      <x v="118"/>
    </i>
    <i r="2">
      <x v="135"/>
    </i>
    <i t="default" r="1">
      <x v="1"/>
    </i>
    <i r="1">
      <x v="2"/>
      <x v="6"/>
    </i>
    <i r="2">
      <x v="32"/>
    </i>
    <i r="2">
      <x v="148"/>
    </i>
    <i t="default" r="1">
      <x v="2"/>
    </i>
    <i r="1">
      <x v="4"/>
      <x v="11"/>
    </i>
    <i r="2">
      <x v="101"/>
    </i>
    <i t="default" r="1">
      <x v="4"/>
    </i>
    <i r="1">
      <x v="5"/>
      <x v="124"/>
    </i>
    <i t="default" r="1">
      <x v="5"/>
    </i>
    <i r="1">
      <x v="9"/>
      <x v="117"/>
    </i>
    <i t="default" r="1">
      <x v="9"/>
    </i>
    <i r="1">
      <x v="6"/>
      <x v="189"/>
    </i>
    <i t="default" r="1">
      <x v="6"/>
    </i>
    <i r="1">
      <x v="10"/>
      <x v="138"/>
    </i>
    <i t="default" r="1">
      <x v="10"/>
    </i>
    <i r="1">
      <x v="7"/>
      <x v="183"/>
    </i>
    <i t="default" r="1">
      <x v="7"/>
    </i>
    <i r="1">
      <x v="8"/>
      <x v="87"/>
    </i>
    <i t="default" r="1">
      <x v="8"/>
    </i>
    <i t="default">
      <x v="12"/>
    </i>
    <i>
      <x v="13"/>
      <x v="29"/>
      <x v="101"/>
    </i>
    <i r="2">
      <x v="126"/>
    </i>
    <i r="2">
      <x v="190"/>
    </i>
    <i t="default" r="1">
      <x v="29"/>
    </i>
    <i r="1">
      <x v="91"/>
      <x v="100"/>
    </i>
    <i t="default" r="1">
      <x v="91"/>
    </i>
    <i t="default">
      <x v="13"/>
    </i>
    <i>
      <x v="14"/>
      <x v="64"/>
      <x v="164"/>
    </i>
    <i t="default" r="1">
      <x v="64"/>
    </i>
    <i r="1">
      <x v="94"/>
      <x v="133"/>
    </i>
    <i t="default" r="1">
      <x v="94"/>
    </i>
    <i r="1">
      <x v="76"/>
      <x v="84"/>
    </i>
    <i t="default" r="1">
      <x v="76"/>
    </i>
    <i t="default">
      <x v="14"/>
    </i>
    <i>
      <x v="15"/>
      <x v="21"/>
      <x v="1"/>
    </i>
    <i r="2">
      <x v="5"/>
    </i>
    <i r="2">
      <x v="19"/>
    </i>
    <i r="2">
      <x v="22"/>
    </i>
    <i r="2">
      <x v="23"/>
    </i>
    <i r="2">
      <x v="24"/>
    </i>
    <i r="2">
      <x v="52"/>
    </i>
    <i r="2">
      <x v="54"/>
    </i>
    <i r="2">
      <x v="55"/>
    </i>
    <i r="2">
      <x v="140"/>
    </i>
    <i t="default" r="1">
      <x v="21"/>
    </i>
    <i r="1">
      <x v="28"/>
      <x v="20"/>
    </i>
    <i r="2">
      <x v="85"/>
    </i>
    <i r="2">
      <x v="163"/>
    </i>
    <i t="default" r="1">
      <x v="28"/>
    </i>
    <i r="1">
      <x v="27"/>
      <x v="57"/>
    </i>
    <i r="2">
      <x v="59"/>
    </i>
    <i r="2">
      <x v="156"/>
    </i>
    <i r="2">
      <x v="182"/>
    </i>
    <i t="default" r="1">
      <x v="27"/>
    </i>
    <i r="1">
      <x v="71"/>
      <x v="60"/>
    </i>
    <i r="2">
      <x v="73"/>
    </i>
    <i r="2">
      <x v="76"/>
    </i>
    <i t="default" r="1">
      <x v="71"/>
    </i>
    <i r="1">
      <x v="70"/>
      <x v="111"/>
    </i>
    <i r="2">
      <x v="125"/>
    </i>
    <i r="2">
      <x v="166"/>
    </i>
    <i t="default" r="1">
      <x v="70"/>
    </i>
    <i r="1">
      <x v="26"/>
      <x v="122"/>
    </i>
    <i r="2">
      <x v="178"/>
    </i>
    <i t="default" r="1">
      <x v="26"/>
    </i>
    <i r="1">
      <x v="44"/>
      <x v="66"/>
    </i>
    <i t="default" r="1">
      <x v="44"/>
    </i>
    <i r="1">
      <x v="32"/>
      <x v="12"/>
    </i>
    <i r="2">
      <x v="90"/>
    </i>
    <i t="default" r="1">
      <x v="32"/>
    </i>
    <i r="1">
      <x v="97"/>
      <x v="157"/>
    </i>
    <i t="default" r="1">
      <x v="97"/>
    </i>
    <i r="1">
      <x v="60"/>
      <x v="45"/>
    </i>
    <i t="default" r="1">
      <x v="60"/>
    </i>
    <i r="1">
      <x v="98"/>
      <x v="103"/>
    </i>
    <i t="default" r="1">
      <x v="98"/>
    </i>
    <i r="1">
      <x v="38"/>
      <x v="145"/>
    </i>
    <i t="default" r="1">
      <x v="38"/>
    </i>
    <i r="1">
      <x v="41"/>
      <x v="160"/>
    </i>
    <i t="default" r="1">
      <x v="41"/>
    </i>
    <i t="default">
      <x v="15"/>
    </i>
    <i>
      <x v="16"/>
      <x v="54"/>
      <x v="61"/>
    </i>
    <i t="default" r="1">
      <x v="54"/>
    </i>
    <i r="1">
      <x v="49"/>
      <x v="75"/>
    </i>
    <i r="2">
      <x v="159"/>
    </i>
    <i t="default" r="1">
      <x v="49"/>
    </i>
    <i r="1">
      <x v="36"/>
      <x v="27"/>
    </i>
    <i r="2">
      <x v="28"/>
    </i>
    <i t="default" r="1">
      <x v="36"/>
    </i>
    <i r="1">
      <x v="90"/>
      <x v="168"/>
    </i>
    <i t="default" r="1">
      <x v="90"/>
    </i>
    <i r="1">
      <x v="104"/>
      <x v="119"/>
    </i>
    <i t="default" r="1">
      <x v="104"/>
    </i>
    <i r="1">
      <x v="102"/>
      <x v="72"/>
    </i>
    <i t="default" r="1">
      <x v="102"/>
    </i>
    <i r="1">
      <x v="42"/>
      <x v="78"/>
    </i>
    <i t="default" r="1">
      <x v="42"/>
    </i>
    <i r="1">
      <x v="84"/>
      <x v="112"/>
    </i>
    <i t="default" r="1">
      <x v="84"/>
    </i>
    <i r="1">
      <x v="55"/>
      <x v="33"/>
    </i>
    <i t="default" r="1">
      <x v="55"/>
    </i>
    <i t="default">
      <x v="16"/>
    </i>
    <i>
      <x v="17"/>
      <x v="11"/>
      <x v="91"/>
    </i>
    <i r="2">
      <x v="98"/>
    </i>
    <i r="2">
      <x v="170"/>
    </i>
    <i r="2">
      <x v="186"/>
    </i>
    <i r="2">
      <x v="193"/>
    </i>
    <i t="default" r="1">
      <x v="11"/>
    </i>
    <i r="1">
      <x v="12"/>
      <x/>
    </i>
    <i r="2">
      <x v="42"/>
    </i>
    <i r="2">
      <x v="43"/>
    </i>
    <i r="2">
      <x v="68"/>
    </i>
    <i r="2">
      <x v="141"/>
    </i>
    <i t="default" r="1">
      <x v="12"/>
    </i>
    <i r="1">
      <x v="13"/>
      <x v="142"/>
    </i>
    <i r="2">
      <x v="143"/>
    </i>
    <i r="2">
      <x v="165"/>
    </i>
    <i t="default" r="1">
      <x v="13"/>
    </i>
    <i r="1">
      <x v="14"/>
      <x v="4"/>
    </i>
    <i r="2">
      <x v="15"/>
    </i>
    <i t="default" r="1">
      <x v="14"/>
    </i>
    <i r="1">
      <x v="15"/>
      <x v="31"/>
    </i>
    <i r="2">
      <x v="99"/>
    </i>
    <i r="2">
      <x v="155"/>
    </i>
    <i t="default" r="1">
      <x v="15"/>
    </i>
    <i r="1">
      <x/>
      <x v="92"/>
    </i>
    <i r="2">
      <x v="108"/>
    </i>
    <i r="2">
      <x v="155"/>
    </i>
    <i t="default" r="1">
      <x/>
    </i>
    <i r="1">
      <x v="16"/>
      <x v="39"/>
    </i>
    <i r="2">
      <x v="86"/>
    </i>
    <i r="2">
      <x v="128"/>
    </i>
    <i t="default" r="1">
      <x v="16"/>
    </i>
    <i r="1">
      <x v="17"/>
      <x v="63"/>
    </i>
    <i r="2">
      <x v="94"/>
    </i>
    <i t="default" r="1">
      <x v="17"/>
    </i>
    <i r="1">
      <x v="18"/>
      <x v="30"/>
    </i>
    <i t="default" r="1">
      <x v="18"/>
    </i>
    <i t="default">
      <x v="17"/>
    </i>
    <i>
      <x v="18"/>
      <x v="25"/>
      <x v="48"/>
    </i>
    <i r="2">
      <x v="131"/>
    </i>
    <i r="2">
      <x v="175"/>
    </i>
    <i t="default" r="1">
      <x v="25"/>
    </i>
    <i r="1">
      <x v="74"/>
      <x v="144"/>
    </i>
    <i t="default" r="1">
      <x v="74"/>
    </i>
    <i r="1">
      <x v="105"/>
      <x v="56"/>
    </i>
    <i t="default" r="1">
      <x v="105"/>
    </i>
    <i t="default">
      <x v="18"/>
    </i>
    <i>
      <x v="19"/>
      <x v="48"/>
      <x v="115"/>
    </i>
    <i r="2">
      <x v="172"/>
    </i>
    <i t="default" r="1">
      <x v="48"/>
    </i>
    <i r="1">
      <x v="43"/>
      <x v="130"/>
    </i>
    <i r="2">
      <x v="136"/>
    </i>
    <i t="default" r="1">
      <x v="43"/>
    </i>
    <i r="1">
      <x v="103"/>
      <x v="188"/>
    </i>
    <i t="default" r="1">
      <x v="103"/>
    </i>
    <i r="1">
      <x v="87"/>
      <x v="162"/>
    </i>
    <i t="default" r="1">
      <x v="87"/>
    </i>
    <i r="1">
      <x v="72"/>
      <x v="191"/>
    </i>
    <i t="default" r="1">
      <x v="72"/>
    </i>
    <i r="1">
      <x v="58"/>
      <x v="35"/>
    </i>
    <i t="default" r="1">
      <x v="58"/>
    </i>
    <i t="default">
      <x v="19"/>
    </i>
    <i t="grand">
      <x/>
    </i>
  </rowItems>
  <colFields count="1">
    <field x="18"/>
  </colFields>
  <col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colItems>
  <dataFields count="1">
    <dataField name="ราย" fld="15" subtotal="count" baseField="0" baseItem="0"/>
  </dataFields>
  <formats count="519">
    <format dxfId="518">
      <pivotArea type="all" outline="0" fieldPosition="0"/>
    </format>
    <format dxfId="517">
      <pivotArea grandRow="1" outline="0" fieldPosition="0"/>
    </format>
    <format dxfId="516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515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514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513">
      <pivotArea grandCol="1" outline="0" fieldPosition="0"/>
    </format>
    <format dxfId="512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511">
      <pivotArea dataOnly="0" labelOnly="1" grandRow="1" outline="0" fieldPosition="0"/>
    </format>
    <format dxfId="510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509">
      <pivotArea grandRow="1" outline="0" fieldPosition="0"/>
    </format>
    <format dxfId="508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507">
      <pivotArea type="all" dataOnly="0" outline="0" fieldPosition="0"/>
    </format>
    <format dxfId="506">
      <pivotArea outline="0" fieldPosition="0"/>
    </format>
    <format dxfId="505">
      <pivotArea type="origin" dataOnly="0" labelOnly="1" outline="0" fieldPosition="0"/>
    </format>
    <format dxfId="504">
      <pivotArea field="18" type="button" dataOnly="0" labelOnly="1" outline="0" axis="axisCol" fieldPosition="0"/>
    </format>
    <format dxfId="503">
      <pivotArea type="topRight" dataOnly="0" labelOnly="1" outline="0" fieldPosition="0"/>
    </format>
    <format dxfId="502">
      <pivotArea field="12" type="button" dataOnly="0" labelOnly="1" outline="0" axis="axisRow" fieldPosition="0"/>
    </format>
    <format dxfId="501">
      <pivotArea field="11" type="button" dataOnly="0" labelOnly="1" outline="0" axis="axisRow" fieldPosition="1"/>
    </format>
    <format dxfId="500">
      <pivotArea field="10" type="button" dataOnly="0" labelOnly="1" outline="0" axis="axisRow" fieldPosition="2"/>
    </format>
    <format dxfId="499">
      <pivotArea dataOnly="0" labelOnly="1" outline="0" fieldPosition="0">
        <references count="1">
          <reference field="12" count="0"/>
        </references>
      </pivotArea>
    </format>
    <format dxfId="498">
      <pivotArea dataOnly="0" labelOnly="1" outline="0" fieldPosition="0">
        <references count="1">
          <reference field="12" count="0" defaultSubtotal="1"/>
        </references>
      </pivotArea>
    </format>
    <format dxfId="497">
      <pivotArea dataOnly="0" labelOnly="1" grandRow="1" outline="0" fieldPosition="0"/>
    </format>
    <format dxfId="496">
      <pivotArea dataOnly="0" labelOnly="1" outline="0" fieldPosition="0">
        <references count="2">
          <reference field="11" count="8">
            <x v="2"/>
            <x v="46"/>
            <x v="47"/>
            <x v="50"/>
            <x v="51"/>
            <x v="67"/>
            <x v="80"/>
            <x v="99"/>
          </reference>
          <reference field="12" count="1" selected="0">
            <x v="0"/>
          </reference>
        </references>
      </pivotArea>
    </format>
    <format dxfId="495">
      <pivotArea dataOnly="0" labelOnly="1" outline="0" fieldPosition="0">
        <references count="2">
          <reference field="11" count="8" defaultSubtotal="1">
            <x v="2"/>
            <x v="46"/>
            <x v="47"/>
            <x v="50"/>
            <x v="51"/>
            <x v="67"/>
            <x v="80"/>
            <x v="99"/>
          </reference>
          <reference field="12" count="1" selected="0">
            <x v="0"/>
          </reference>
        </references>
      </pivotArea>
    </format>
    <format dxfId="494">
      <pivotArea dataOnly="0" labelOnly="1" outline="0" fieldPosition="0">
        <references count="2">
          <reference field="11" count="8">
            <x v="23"/>
            <x v="29"/>
            <x v="31"/>
            <x v="38"/>
            <x v="62"/>
            <x v="73"/>
            <x v="75"/>
            <x v="85"/>
          </reference>
          <reference field="12" count="1" selected="0">
            <x v="1"/>
          </reference>
        </references>
      </pivotArea>
    </format>
    <format dxfId="493">
      <pivotArea dataOnly="0" labelOnly="1" outline="0" fieldPosition="0">
        <references count="2">
          <reference field="11" count="8" defaultSubtotal="1">
            <x v="23"/>
            <x v="29"/>
            <x v="31"/>
            <x v="38"/>
            <x v="62"/>
            <x v="73"/>
            <x v="75"/>
            <x v="85"/>
          </reference>
          <reference field="12" count="1" selected="0">
            <x v="1"/>
          </reference>
        </references>
      </pivotArea>
    </format>
    <format dxfId="492">
      <pivotArea dataOnly="0" labelOnly="1" outline="0" fieldPosition="0">
        <references count="2">
          <reference field="11" count="5">
            <x v="34"/>
            <x v="45"/>
            <x v="53"/>
            <x v="79"/>
            <x v="86"/>
          </reference>
          <reference field="12" count="1" selected="0">
            <x v="2"/>
          </reference>
        </references>
      </pivotArea>
    </format>
    <format dxfId="491">
      <pivotArea dataOnly="0" labelOnly="1" outline="0" fieldPosition="0">
        <references count="2">
          <reference field="11" count="5" defaultSubtotal="1">
            <x v="34"/>
            <x v="45"/>
            <x v="53"/>
            <x v="79"/>
            <x v="86"/>
          </reference>
          <reference field="12" count="1" selected="0">
            <x v="2"/>
          </reference>
        </references>
      </pivotArea>
    </format>
    <format dxfId="490">
      <pivotArea dataOnly="0" labelOnly="1" outline="0" fieldPosition="0">
        <references count="2">
          <reference field="11" count="2">
            <x v="95"/>
            <x v="107"/>
          </reference>
          <reference field="12" count="1" selected="0">
            <x v="3"/>
          </reference>
        </references>
      </pivotArea>
    </format>
    <format dxfId="489">
      <pivotArea dataOnly="0" labelOnly="1" outline="0" fieldPosition="0">
        <references count="2">
          <reference field="11" count="2" defaultSubtotal="1">
            <x v="95"/>
            <x v="107"/>
          </reference>
          <reference field="12" count="1" selected="0">
            <x v="3"/>
          </reference>
        </references>
      </pivotArea>
    </format>
    <format dxfId="488">
      <pivotArea dataOnly="0" labelOnly="1" outline="0" fieldPosition="0">
        <references count="2">
          <reference field="11" count="4">
            <x v="13"/>
            <x v="30"/>
            <x v="81"/>
            <x v="101"/>
          </reference>
          <reference field="12" count="1" selected="0">
            <x v="4"/>
          </reference>
        </references>
      </pivotArea>
    </format>
    <format dxfId="487">
      <pivotArea dataOnly="0" labelOnly="1" outline="0" fieldPosition="0">
        <references count="2">
          <reference field="11" count="4" defaultSubtotal="1">
            <x v="13"/>
            <x v="30"/>
            <x v="81"/>
            <x v="101"/>
          </reference>
          <reference field="12" count="1" selected="0">
            <x v="4"/>
          </reference>
        </references>
      </pivotArea>
    </format>
    <format dxfId="486">
      <pivotArea dataOnly="0" labelOnly="1" outline="0" fieldPosition="0">
        <references count="2">
          <reference field="11" count="3">
            <x v="33"/>
            <x v="39"/>
            <x v="66"/>
          </reference>
          <reference field="12" count="1" selected="0">
            <x v="5"/>
          </reference>
        </references>
      </pivotArea>
    </format>
    <format dxfId="485">
      <pivotArea dataOnly="0" labelOnly="1" outline="0" fieldPosition="0">
        <references count="2">
          <reference field="11" count="3" defaultSubtotal="1">
            <x v="33"/>
            <x v="39"/>
            <x v="66"/>
          </reference>
          <reference field="12" count="1" selected="0">
            <x v="5"/>
          </reference>
        </references>
      </pivotArea>
    </format>
    <format dxfId="484">
      <pivotArea dataOnly="0" labelOnly="1" outline="0" fieldPosition="0">
        <references count="2">
          <reference field="11" count="3">
            <x v="37"/>
            <x v="56"/>
            <x v="83"/>
          </reference>
          <reference field="12" count="1" selected="0">
            <x v="6"/>
          </reference>
        </references>
      </pivotArea>
    </format>
    <format dxfId="483">
      <pivotArea dataOnly="0" labelOnly="1" outline="0" fieldPosition="0">
        <references count="2">
          <reference field="11" count="3" defaultSubtotal="1">
            <x v="37"/>
            <x v="56"/>
            <x v="83"/>
          </reference>
          <reference field="12" count="1" selected="0">
            <x v="6"/>
          </reference>
        </references>
      </pivotArea>
    </format>
    <format dxfId="482">
      <pivotArea dataOnly="0" labelOnly="1" outline="0" fieldPosition="0">
        <references count="2">
          <reference field="11" count="6">
            <x v="20"/>
            <x v="40"/>
            <x v="61"/>
            <x v="82"/>
            <x v="92"/>
            <x v="106"/>
          </reference>
          <reference field="12" count="1" selected="0">
            <x v="7"/>
          </reference>
        </references>
      </pivotArea>
    </format>
    <format dxfId="481">
      <pivotArea dataOnly="0" labelOnly="1" outline="0" fieldPosition="0">
        <references count="2">
          <reference field="11" count="6" defaultSubtotal="1">
            <x v="20"/>
            <x v="40"/>
            <x v="61"/>
            <x v="82"/>
            <x v="92"/>
            <x v="106"/>
          </reference>
          <reference field="12" count="1" selected="0">
            <x v="7"/>
          </reference>
        </references>
      </pivotArea>
    </format>
    <format dxfId="480">
      <pivotArea dataOnly="0" labelOnly="1" outline="0" fieldPosition="0">
        <references count="2">
          <reference field="11" count="7">
            <x v="65"/>
            <x v="69"/>
            <x v="78"/>
            <x v="88"/>
            <x v="89"/>
            <x v="93"/>
            <x v="100"/>
          </reference>
          <reference field="12" count="1" selected="0">
            <x v="8"/>
          </reference>
        </references>
      </pivotArea>
    </format>
    <format dxfId="479">
      <pivotArea dataOnly="0" labelOnly="1" outline="0" fieldPosition="0">
        <references count="2">
          <reference field="11" count="7" defaultSubtotal="1">
            <x v="65"/>
            <x v="69"/>
            <x v="78"/>
            <x v="88"/>
            <x v="89"/>
            <x v="93"/>
            <x v="100"/>
          </reference>
          <reference field="12" count="1" selected="0">
            <x v="8"/>
          </reference>
        </references>
      </pivotArea>
    </format>
    <format dxfId="478">
      <pivotArea dataOnly="0" labelOnly="1" outline="0" fieldPosition="0">
        <references count="2">
          <reference field="11" count="3">
            <x v="19"/>
            <x v="59"/>
            <x v="96"/>
          </reference>
          <reference field="12" count="1" selected="0">
            <x v="9"/>
          </reference>
        </references>
      </pivotArea>
    </format>
    <format dxfId="477">
      <pivotArea dataOnly="0" labelOnly="1" outline="0" fieldPosition="0">
        <references count="2">
          <reference field="11" count="3" defaultSubtotal="1">
            <x v="19"/>
            <x v="59"/>
            <x v="96"/>
          </reference>
          <reference field="12" count="1" selected="0">
            <x v="9"/>
          </reference>
        </references>
      </pivotArea>
    </format>
    <format dxfId="476">
      <pivotArea dataOnly="0" labelOnly="1" outline="0" fieldPosition="0">
        <references count="2">
          <reference field="11" count="6">
            <x v="22"/>
            <x v="35"/>
            <x v="57"/>
            <x v="63"/>
            <x v="68"/>
            <x v="77"/>
          </reference>
          <reference field="12" count="1" selected="0">
            <x v="10"/>
          </reference>
        </references>
      </pivotArea>
    </format>
    <format dxfId="475">
      <pivotArea dataOnly="0" labelOnly="1" outline="0" fieldPosition="0">
        <references count="2">
          <reference field="11" count="6" defaultSubtotal="1">
            <x v="22"/>
            <x v="35"/>
            <x v="57"/>
            <x v="63"/>
            <x v="68"/>
            <x v="77"/>
          </reference>
          <reference field="12" count="1" selected="0">
            <x v="10"/>
          </reference>
        </references>
      </pivotArea>
    </format>
    <format dxfId="474">
      <pivotArea dataOnly="0" labelOnly="1" outline="0" fieldPosition="0">
        <references count="2">
          <reference field="11" count="2">
            <x v="24"/>
            <x v="52"/>
          </reference>
          <reference field="12" count="1" selected="0">
            <x v="11"/>
          </reference>
        </references>
      </pivotArea>
    </format>
    <format dxfId="473">
      <pivotArea dataOnly="0" labelOnly="1" outline="0" fieldPosition="0">
        <references count="2">
          <reference field="11" count="2" defaultSubtotal="1">
            <x v="24"/>
            <x v="52"/>
          </reference>
          <reference field="12" count="1" selected="0">
            <x v="11"/>
          </reference>
        </references>
      </pivotArea>
    </format>
    <format dxfId="472">
      <pivotArea dataOnly="0" labelOnly="1" outline="0" fieldPosition="0">
        <references count="2">
          <reference field="1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12" count="1" selected="0">
            <x v="12"/>
          </reference>
        </references>
      </pivotArea>
    </format>
    <format dxfId="471">
      <pivotArea dataOnly="0" labelOnly="1" outline="0" fieldPosition="0">
        <references count="2">
          <reference field="11" count="11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12" count="1" selected="0">
            <x v="12"/>
          </reference>
        </references>
      </pivotArea>
    </format>
    <format dxfId="470">
      <pivotArea dataOnly="0" labelOnly="1" outline="0" fieldPosition="0">
        <references count="2">
          <reference field="11" count="2">
            <x v="29"/>
            <x v="91"/>
          </reference>
          <reference field="12" count="1" selected="0">
            <x v="13"/>
          </reference>
        </references>
      </pivotArea>
    </format>
    <format dxfId="469">
      <pivotArea dataOnly="0" labelOnly="1" outline="0" fieldPosition="0">
        <references count="2">
          <reference field="11" count="2" defaultSubtotal="1">
            <x v="29"/>
            <x v="91"/>
          </reference>
          <reference field="12" count="1" selected="0">
            <x v="13"/>
          </reference>
        </references>
      </pivotArea>
    </format>
    <format dxfId="468">
      <pivotArea dataOnly="0" labelOnly="1" outline="0" fieldPosition="0">
        <references count="2">
          <reference field="11" count="3">
            <x v="64"/>
            <x v="76"/>
            <x v="94"/>
          </reference>
          <reference field="12" count="1" selected="0">
            <x v="14"/>
          </reference>
        </references>
      </pivotArea>
    </format>
    <format dxfId="467">
      <pivotArea dataOnly="0" labelOnly="1" outline="0" fieldPosition="0">
        <references count="2">
          <reference field="11" count="3" defaultSubtotal="1">
            <x v="64"/>
            <x v="76"/>
            <x v="94"/>
          </reference>
          <reference field="12" count="1" selected="0">
            <x v="14"/>
          </reference>
        </references>
      </pivotArea>
    </format>
    <format dxfId="466">
      <pivotArea dataOnly="0" labelOnly="1" outline="0" fieldPosition="0">
        <references count="2">
          <reference field="11" count="13">
            <x v="21"/>
            <x v="26"/>
            <x v="27"/>
            <x v="28"/>
            <x v="32"/>
            <x v="38"/>
            <x v="41"/>
            <x v="44"/>
            <x v="60"/>
            <x v="70"/>
            <x v="71"/>
            <x v="97"/>
            <x v="98"/>
          </reference>
          <reference field="12" count="1" selected="0">
            <x v="15"/>
          </reference>
        </references>
      </pivotArea>
    </format>
    <format dxfId="465">
      <pivotArea dataOnly="0" labelOnly="1" outline="0" fieldPosition="0">
        <references count="2">
          <reference field="11" count="13" defaultSubtotal="1">
            <x v="21"/>
            <x v="26"/>
            <x v="27"/>
            <x v="28"/>
            <x v="32"/>
            <x v="38"/>
            <x v="41"/>
            <x v="44"/>
            <x v="60"/>
            <x v="70"/>
            <x v="71"/>
            <x v="97"/>
            <x v="98"/>
          </reference>
          <reference field="12" count="1" selected="0">
            <x v="15"/>
          </reference>
        </references>
      </pivotArea>
    </format>
    <format dxfId="464">
      <pivotArea dataOnly="0" labelOnly="1" outline="0" fieldPosition="0">
        <references count="2">
          <reference field="11" count="9">
            <x v="36"/>
            <x v="42"/>
            <x v="49"/>
            <x v="54"/>
            <x v="55"/>
            <x v="84"/>
            <x v="90"/>
            <x v="102"/>
            <x v="104"/>
          </reference>
          <reference field="12" count="1" selected="0">
            <x v="16"/>
          </reference>
        </references>
      </pivotArea>
    </format>
    <format dxfId="463">
      <pivotArea dataOnly="0" labelOnly="1" outline="0" fieldPosition="0">
        <references count="2">
          <reference field="11" count="9" defaultSubtotal="1">
            <x v="36"/>
            <x v="42"/>
            <x v="49"/>
            <x v="54"/>
            <x v="55"/>
            <x v="84"/>
            <x v="90"/>
            <x v="102"/>
            <x v="104"/>
          </reference>
          <reference field="12" count="1" selected="0">
            <x v="16"/>
          </reference>
        </references>
      </pivotArea>
    </format>
    <format dxfId="462">
      <pivotArea dataOnly="0" labelOnly="1" outline="0" fieldPosition="0">
        <references count="2">
          <reference field="11" count="9">
            <x v="0"/>
            <x v="11"/>
            <x v="12"/>
            <x v="13"/>
            <x v="14"/>
            <x v="15"/>
            <x v="16"/>
            <x v="17"/>
            <x v="18"/>
          </reference>
          <reference field="12" count="1" selected="0">
            <x v="17"/>
          </reference>
        </references>
      </pivotArea>
    </format>
    <format dxfId="461">
      <pivotArea dataOnly="0" labelOnly="1" outline="0" fieldPosition="0">
        <references count="2">
          <reference field="11" count="9" defaultSubtotal="1">
            <x v="0"/>
            <x v="11"/>
            <x v="12"/>
            <x v="13"/>
            <x v="14"/>
            <x v="15"/>
            <x v="16"/>
            <x v="17"/>
            <x v="18"/>
          </reference>
          <reference field="12" count="1" selected="0">
            <x v="17"/>
          </reference>
        </references>
      </pivotArea>
    </format>
    <format dxfId="460">
      <pivotArea dataOnly="0" labelOnly="1" outline="0" fieldPosition="0">
        <references count="2">
          <reference field="11" count="3">
            <x v="25"/>
            <x v="74"/>
            <x v="105"/>
          </reference>
          <reference field="12" count="1" selected="0">
            <x v="18"/>
          </reference>
        </references>
      </pivotArea>
    </format>
    <format dxfId="459">
      <pivotArea dataOnly="0" labelOnly="1" outline="0" fieldPosition="0">
        <references count="2">
          <reference field="11" count="3" defaultSubtotal="1">
            <x v="25"/>
            <x v="74"/>
            <x v="105"/>
          </reference>
          <reference field="12" count="1" selected="0">
            <x v="18"/>
          </reference>
        </references>
      </pivotArea>
    </format>
    <format dxfId="458">
      <pivotArea dataOnly="0" labelOnly="1" outline="0" fieldPosition="0">
        <references count="2">
          <reference field="11" count="6">
            <x v="43"/>
            <x v="48"/>
            <x v="58"/>
            <x v="72"/>
            <x v="87"/>
            <x v="103"/>
          </reference>
          <reference field="12" count="1" selected="0">
            <x v="19"/>
          </reference>
        </references>
      </pivotArea>
    </format>
    <format dxfId="457">
      <pivotArea dataOnly="0" labelOnly="1" outline="0" fieldPosition="0">
        <references count="2">
          <reference field="11" count="6" defaultSubtotal="1">
            <x v="43"/>
            <x v="48"/>
            <x v="58"/>
            <x v="72"/>
            <x v="87"/>
            <x v="103"/>
          </reference>
          <reference field="12" count="1" selected="0">
            <x v="19"/>
          </reference>
        </references>
      </pivotArea>
    </format>
    <format dxfId="456">
      <pivotArea dataOnly="0" labelOnly="1" outline="0" fieldPosition="0">
        <references count="3">
          <reference field="10" count="5">
            <x v="7"/>
            <x v="8"/>
            <x v="9"/>
            <x v="163"/>
            <x v="167"/>
          </reference>
          <reference field="11" count="1" selected="0">
            <x v="50"/>
          </reference>
          <reference field="12" count="1" selected="0">
            <x v="0"/>
          </reference>
        </references>
      </pivotArea>
    </format>
    <format dxfId="455">
      <pivotArea dataOnly="0" labelOnly="1" outline="0" fieldPosition="0">
        <references count="3">
          <reference field="10" count="1">
            <x v="82"/>
          </reference>
          <reference field="11" count="1" selected="0">
            <x v="51"/>
          </reference>
          <reference field="12" count="1" selected="0">
            <x v="0"/>
          </reference>
        </references>
      </pivotArea>
    </format>
    <format dxfId="454">
      <pivotArea dataOnly="0" labelOnly="1" outline="0" fieldPosition="0">
        <references count="3">
          <reference field="10" count="1">
            <x v="90"/>
          </reference>
          <reference field="11" count="1" selected="0">
            <x v="67"/>
          </reference>
          <reference field="12" count="1" selected="0">
            <x v="0"/>
          </reference>
        </references>
      </pivotArea>
    </format>
    <format dxfId="453">
      <pivotArea dataOnly="0" labelOnly="1" outline="0" fieldPosition="0">
        <references count="3">
          <reference field="10" count="1">
            <x v="26"/>
          </reference>
          <reference field="11" count="1" selected="0">
            <x v="99"/>
          </reference>
          <reference field="12" count="1" selected="0">
            <x v="0"/>
          </reference>
        </references>
      </pivotArea>
    </format>
    <format dxfId="452">
      <pivotArea dataOnly="0" labelOnly="1" outline="0" fieldPosition="0">
        <references count="3">
          <reference field="10" count="1">
            <x v="192"/>
          </reference>
          <reference field="11" count="1" selected="0">
            <x v="80"/>
          </reference>
          <reference field="12" count="1" selected="0">
            <x v="0"/>
          </reference>
        </references>
      </pivotArea>
    </format>
    <format dxfId="451">
      <pivotArea dataOnly="0" labelOnly="1" outline="0" fieldPosition="0">
        <references count="3">
          <reference field="10" count="1">
            <x v="175"/>
          </reference>
          <reference field="11" count="1" selected="0">
            <x v="2"/>
          </reference>
          <reference field="12" count="1" selected="0">
            <x v="0"/>
          </reference>
        </references>
      </pivotArea>
    </format>
    <format dxfId="450">
      <pivotArea dataOnly="0" labelOnly="1" outline="0" fieldPosition="0">
        <references count="3">
          <reference field="10" count="1">
            <x v="110"/>
          </reference>
          <reference field="11" count="1" selected="0">
            <x v="47"/>
          </reference>
          <reference field="12" count="1" selected="0">
            <x v="0"/>
          </reference>
        </references>
      </pivotArea>
    </format>
    <format dxfId="449">
      <pivotArea dataOnly="0" labelOnly="1" outline="0" fieldPosition="0">
        <references count="3">
          <reference field="10" count="1">
            <x v="137"/>
          </reference>
          <reference field="11" count="1" selected="0">
            <x v="46"/>
          </reference>
          <reference field="12" count="1" selected="0">
            <x v="0"/>
          </reference>
        </references>
      </pivotArea>
    </format>
    <format dxfId="448">
      <pivotArea dataOnly="0" labelOnly="1" outline="0" fieldPosition="0">
        <references count="3">
          <reference field="10" count="4">
            <x v="2"/>
            <x v="41"/>
            <x v="106"/>
            <x v="158"/>
          </reference>
          <reference field="11" count="1" selected="0">
            <x v="23"/>
          </reference>
          <reference field="12" count="1" selected="0">
            <x v="1"/>
          </reference>
        </references>
      </pivotArea>
    </format>
    <format dxfId="447">
      <pivotArea dataOnly="0" labelOnly="1" outline="0" fieldPosition="0">
        <references count="3">
          <reference field="10" count="3">
            <x v="29"/>
            <x v="169"/>
            <x v="187"/>
          </reference>
          <reference field="11" count="1" selected="0">
            <x v="31"/>
          </reference>
          <reference field="12" count="1" selected="0">
            <x v="1"/>
          </reference>
        </references>
      </pivotArea>
    </format>
    <format dxfId="446">
      <pivotArea dataOnly="0" labelOnly="1" outline="0" fieldPosition="0">
        <references count="3">
          <reference field="10" count="4">
            <x v="25"/>
            <x v="146"/>
            <x v="180"/>
            <x v="195"/>
          </reference>
          <reference field="11" count="1" selected="0">
            <x v="38"/>
          </reference>
          <reference field="12" count="1" selected="0">
            <x v="1"/>
          </reference>
        </references>
      </pivotArea>
    </format>
    <format dxfId="445">
      <pivotArea dataOnly="0" labelOnly="1" outline="0" fieldPosition="0">
        <references count="3">
          <reference field="10" count="2">
            <x v="44"/>
            <x v="58"/>
          </reference>
          <reference field="11" count="1" selected="0">
            <x v="75"/>
          </reference>
          <reference field="12" count="1" selected="0">
            <x v="1"/>
          </reference>
        </references>
      </pivotArea>
    </format>
    <format dxfId="444">
      <pivotArea dataOnly="0" labelOnly="1" outline="0" fieldPosition="0">
        <references count="3">
          <reference field="10" count="2">
            <x v="13"/>
            <x v="81"/>
          </reference>
          <reference field="11" count="1" selected="0">
            <x v="85"/>
          </reference>
          <reference field="12" count="1" selected="0">
            <x v="1"/>
          </reference>
        </references>
      </pivotArea>
    </format>
    <format dxfId="443">
      <pivotArea dataOnly="0" labelOnly="1" outline="0" fieldPosition="0">
        <references count="3">
          <reference field="10" count="2">
            <x v="79"/>
            <x v="120"/>
          </reference>
          <reference field="11" count="1" selected="0">
            <x v="62"/>
          </reference>
          <reference field="12" count="1" selected="0">
            <x v="1"/>
          </reference>
        </references>
      </pivotArea>
    </format>
    <format dxfId="442">
      <pivotArea dataOnly="0" labelOnly="1" outline="0" fieldPosition="0">
        <references count="3">
          <reference field="10" count="1">
            <x v="153"/>
          </reference>
          <reference field="11" count="1" selected="0">
            <x v="29"/>
          </reference>
          <reference field="12" count="1" selected="0">
            <x v="1"/>
          </reference>
        </references>
      </pivotArea>
    </format>
    <format dxfId="441">
      <pivotArea dataOnly="0" labelOnly="1" outline="0" fieldPosition="0">
        <references count="3">
          <reference field="10" count="1">
            <x v="152"/>
          </reference>
          <reference field="11" count="1" selected="0">
            <x v="73"/>
          </reference>
          <reference field="12" count="1" selected="0">
            <x v="1"/>
          </reference>
        </references>
      </pivotArea>
    </format>
    <format dxfId="440">
      <pivotArea dataOnly="0" labelOnly="1" outline="0" fieldPosition="0">
        <references count="3">
          <reference field="10" count="2">
            <x v="47"/>
            <x v="102"/>
          </reference>
          <reference field="11" count="1" selected="0">
            <x v="45"/>
          </reference>
          <reference field="12" count="1" selected="0">
            <x v="2"/>
          </reference>
        </references>
      </pivotArea>
    </format>
    <format dxfId="439">
      <pivotArea dataOnly="0" labelOnly="1" outline="0" fieldPosition="0">
        <references count="3">
          <reference field="10" count="1">
            <x v="114"/>
          </reference>
          <reference field="11" count="1" selected="0">
            <x v="86"/>
          </reference>
          <reference field="12" count="1" selected="0">
            <x v="2"/>
          </reference>
        </references>
      </pivotArea>
    </format>
    <format dxfId="438">
      <pivotArea dataOnly="0" labelOnly="1" outline="0" fieldPosition="0">
        <references count="3">
          <reference field="10" count="1">
            <x v="62"/>
          </reference>
          <reference field="11" count="1" selected="0">
            <x v="79"/>
          </reference>
          <reference field="12" count="1" selected="0">
            <x v="2"/>
          </reference>
        </references>
      </pivotArea>
    </format>
    <format dxfId="437">
      <pivotArea dataOnly="0" labelOnly="1" outline="0" fieldPosition="0">
        <references count="3">
          <reference field="10" count="1">
            <x v="49"/>
          </reference>
          <reference field="11" count="1" selected="0">
            <x v="34"/>
          </reference>
          <reference field="12" count="1" selected="0">
            <x v="2"/>
          </reference>
        </references>
      </pivotArea>
    </format>
    <format dxfId="436">
      <pivotArea dataOnly="0" labelOnly="1" outline="0" fieldPosition="0">
        <references count="3">
          <reference field="10" count="1">
            <x v="185"/>
          </reference>
          <reference field="11" count="1" selected="0">
            <x v="53"/>
          </reference>
          <reference field="12" count="1" selected="0">
            <x v="2"/>
          </reference>
        </references>
      </pivotArea>
    </format>
    <format dxfId="435">
      <pivotArea dataOnly="0" labelOnly="1" outline="0" fieldPosition="0">
        <references count="3">
          <reference field="10" count="1">
            <x v="179"/>
          </reference>
          <reference field="11" count="1" selected="0">
            <x v="107"/>
          </reference>
          <reference field="12" count="1" selected="0">
            <x v="3"/>
          </reference>
        </references>
      </pivotArea>
    </format>
    <format dxfId="434">
      <pivotArea dataOnly="0" labelOnly="1" outline="0" fieldPosition="0">
        <references count="3">
          <reference field="10" count="1">
            <x v="37"/>
          </reference>
          <reference field="11" count="1" selected="0">
            <x v="95"/>
          </reference>
          <reference field="12" count="1" selected="0">
            <x v="3"/>
          </reference>
        </references>
      </pivotArea>
    </format>
    <format dxfId="433">
      <pivotArea dataOnly="0" labelOnly="1" outline="0" fieldPosition="0">
        <references count="3">
          <reference field="10" count="2">
            <x v="121"/>
            <x v="177"/>
          </reference>
          <reference field="11" count="1" selected="0">
            <x v="30"/>
          </reference>
          <reference field="12" count="1" selected="0">
            <x v="4"/>
          </reference>
        </references>
      </pivotArea>
    </format>
    <format dxfId="432">
      <pivotArea dataOnly="0" labelOnly="1" outline="0" fieldPosition="0">
        <references count="3">
          <reference field="10" count="2">
            <x v="74"/>
            <x v="127"/>
          </reference>
          <reference field="11" count="1" selected="0">
            <x v="13"/>
          </reference>
          <reference field="12" count="1" selected="0">
            <x v="4"/>
          </reference>
        </references>
      </pivotArea>
    </format>
    <format dxfId="431">
      <pivotArea dataOnly="0" labelOnly="1" outline="0" fieldPosition="0">
        <references count="3">
          <reference field="10" count="2">
            <x v="34"/>
            <x v="64"/>
          </reference>
          <reference field="11" count="1" selected="0">
            <x v="81"/>
          </reference>
          <reference field="12" count="1" selected="0">
            <x v="4"/>
          </reference>
        </references>
      </pivotArea>
    </format>
    <format dxfId="430">
      <pivotArea dataOnly="0" labelOnly="1" outline="0" fieldPosition="0">
        <references count="3">
          <reference field="10" count="1">
            <x v="173"/>
          </reference>
          <reference field="11" count="1" selected="0">
            <x v="101"/>
          </reference>
          <reference field="12" count="1" selected="0">
            <x v="4"/>
          </reference>
        </references>
      </pivotArea>
    </format>
    <format dxfId="429">
      <pivotArea dataOnly="0" labelOnly="1" outline="0" fieldPosition="0">
        <references count="3">
          <reference field="10" count="1">
            <x v="184"/>
          </reference>
          <reference field="11" count="1" selected="0">
            <x v="33"/>
          </reference>
          <reference field="12" count="1" selected="0">
            <x v="5"/>
          </reference>
        </references>
      </pivotArea>
    </format>
    <format dxfId="428">
      <pivotArea dataOnly="0" labelOnly="1" outline="0" fieldPosition="0">
        <references count="3">
          <reference field="10" count="1">
            <x v="49"/>
          </reference>
          <reference field="11" count="1" selected="0">
            <x v="66"/>
          </reference>
          <reference field="12" count="1" selected="0">
            <x v="5"/>
          </reference>
        </references>
      </pivotArea>
    </format>
    <format dxfId="427">
      <pivotArea dataOnly="0" labelOnly="1" outline="0" fieldPosition="0">
        <references count="3">
          <reference field="10" count="1">
            <x v="176"/>
          </reference>
          <reference field="11" count="1" selected="0">
            <x v="39"/>
          </reference>
          <reference field="12" count="1" selected="0">
            <x v="5"/>
          </reference>
        </references>
      </pivotArea>
    </format>
    <format dxfId="426">
      <pivotArea dataOnly="0" labelOnly="1" outline="0" fieldPosition="0">
        <references count="3">
          <reference field="10" count="1">
            <x v="95"/>
          </reference>
          <reference field="11" count="1" selected="0">
            <x v="37"/>
          </reference>
          <reference field="12" count="1" selected="0">
            <x v="6"/>
          </reference>
        </references>
      </pivotArea>
    </format>
    <format dxfId="425">
      <pivotArea dataOnly="0" labelOnly="1" outline="0" fieldPosition="0">
        <references count="3">
          <reference field="10" count="1">
            <x v="89"/>
          </reference>
          <reference field="11" count="1" selected="0">
            <x v="83"/>
          </reference>
          <reference field="12" count="1" selected="0">
            <x v="6"/>
          </reference>
        </references>
      </pivotArea>
    </format>
    <format dxfId="424">
      <pivotArea dataOnly="0" labelOnly="1" outline="0" fieldPosition="0">
        <references count="3">
          <reference field="10" count="1">
            <x v="132"/>
          </reference>
          <reference field="11" count="1" selected="0">
            <x v="56"/>
          </reference>
          <reference field="12" count="1" selected="0">
            <x v="6"/>
          </reference>
        </references>
      </pivotArea>
    </format>
    <format dxfId="423">
      <pivotArea dataOnly="0" labelOnly="1" outline="0" fieldPosition="0">
        <references count="3">
          <reference field="10" count="1">
            <x v="107"/>
          </reference>
          <reference field="11" count="1" selected="0">
            <x v="92"/>
          </reference>
          <reference field="12" count="1" selected="0">
            <x v="7"/>
          </reference>
        </references>
      </pivotArea>
    </format>
    <format dxfId="422">
      <pivotArea dataOnly="0" labelOnly="1" outline="0" fieldPosition="0">
        <references count="3">
          <reference field="10" count="3">
            <x v="21"/>
            <x v="22"/>
            <x v="50"/>
          </reference>
          <reference field="11" count="1" selected="0">
            <x v="82"/>
          </reference>
          <reference field="12" count="1" selected="0">
            <x v="7"/>
          </reference>
        </references>
      </pivotArea>
    </format>
    <format dxfId="421">
      <pivotArea dataOnly="0" labelOnly="1" outline="0" fieldPosition="0">
        <references count="3">
          <reference field="10" count="1">
            <x v="46"/>
          </reference>
          <reference field="11" count="1" selected="0">
            <x v="40"/>
          </reference>
          <reference field="12" count="1" selected="0">
            <x v="7"/>
          </reference>
        </references>
      </pivotArea>
    </format>
    <format dxfId="420">
      <pivotArea dataOnly="0" labelOnly="1" outline="0" fieldPosition="0">
        <references count="3">
          <reference field="10" count="2">
            <x v="14"/>
            <x v="85"/>
          </reference>
          <reference field="11" count="1" selected="0">
            <x v="20"/>
          </reference>
          <reference field="12" count="1" selected="0">
            <x v="7"/>
          </reference>
        </references>
      </pivotArea>
    </format>
    <format dxfId="419">
      <pivotArea dataOnly="0" labelOnly="1" outline="0" fieldPosition="0">
        <references count="3">
          <reference field="10" count="1">
            <x v="65"/>
          </reference>
          <reference field="11" count="1" selected="0">
            <x v="106"/>
          </reference>
          <reference field="12" count="1" selected="0">
            <x v="7"/>
          </reference>
        </references>
      </pivotArea>
    </format>
    <format dxfId="418">
      <pivotArea dataOnly="0" labelOnly="1" outline="0" fieldPosition="0">
        <references count="3">
          <reference field="10" count="1">
            <x v="18"/>
          </reference>
          <reference field="11" count="1" selected="0">
            <x v="61"/>
          </reference>
          <reference field="12" count="1" selected="0">
            <x v="7"/>
          </reference>
        </references>
      </pivotArea>
    </format>
    <format dxfId="417">
      <pivotArea dataOnly="0" labelOnly="1" outline="0" fieldPosition="0">
        <references count="3">
          <reference field="10" count="3">
            <x v="71"/>
            <x v="97"/>
            <x v="113"/>
          </reference>
          <reference field="11" count="1" selected="0">
            <x v="78"/>
          </reference>
          <reference field="12" count="1" selected="0">
            <x v="8"/>
          </reference>
        </references>
      </pivotArea>
    </format>
    <format dxfId="416">
      <pivotArea dataOnly="0" labelOnly="1" outline="0" fieldPosition="0">
        <references count="3">
          <reference field="10" count="2">
            <x v="38"/>
            <x v="174"/>
          </reference>
          <reference field="11" count="1" selected="0">
            <x v="69"/>
          </reference>
          <reference field="12" count="1" selected="0">
            <x v="8"/>
          </reference>
        </references>
      </pivotArea>
    </format>
    <format dxfId="415">
      <pivotArea dataOnly="0" labelOnly="1" outline="0" fieldPosition="0">
        <references count="3">
          <reference field="10" count="2">
            <x v="70"/>
            <x v="77"/>
          </reference>
          <reference field="11" count="1" selected="0">
            <x v="65"/>
          </reference>
          <reference field="12" count="1" selected="0">
            <x v="8"/>
          </reference>
        </references>
      </pivotArea>
    </format>
    <format dxfId="414">
      <pivotArea dataOnly="0" labelOnly="1" outline="0" fieldPosition="0">
        <references count="3">
          <reference field="10" count="1">
            <x v="96"/>
          </reference>
          <reference field="11" count="1" selected="0">
            <x v="100"/>
          </reference>
          <reference field="12" count="1" selected="0">
            <x v="8"/>
          </reference>
        </references>
      </pivotArea>
    </format>
    <format dxfId="413">
      <pivotArea dataOnly="0" labelOnly="1" outline="0" fieldPosition="0">
        <references count="3">
          <reference field="10" count="1">
            <x v="36"/>
          </reference>
          <reference field="11" count="1" selected="0">
            <x v="93"/>
          </reference>
          <reference field="12" count="1" selected="0">
            <x v="8"/>
          </reference>
        </references>
      </pivotArea>
    </format>
    <format dxfId="412">
      <pivotArea dataOnly="0" labelOnly="1" outline="0" fieldPosition="0">
        <references count="3">
          <reference field="10" count="1">
            <x v="105"/>
          </reference>
          <reference field="11" count="1" selected="0">
            <x v="89"/>
          </reference>
          <reference field="12" count="1" selected="0">
            <x v="8"/>
          </reference>
        </references>
      </pivotArea>
    </format>
    <format dxfId="411">
      <pivotArea dataOnly="0" labelOnly="1" outline="0" fieldPosition="0">
        <references count="3">
          <reference field="10" count="1">
            <x v="149"/>
          </reference>
          <reference field="11" count="1" selected="0">
            <x v="88"/>
          </reference>
          <reference field="12" count="1" selected="0">
            <x v="8"/>
          </reference>
        </references>
      </pivotArea>
    </format>
    <format dxfId="410">
      <pivotArea dataOnly="0" labelOnly="1" outline="0" fieldPosition="0">
        <references count="3">
          <reference field="10" count="3">
            <x v="109"/>
            <x v="139"/>
            <x v="151"/>
          </reference>
          <reference field="11" count="1" selected="0">
            <x v="19"/>
          </reference>
          <reference field="12" count="1" selected="0">
            <x v="9"/>
          </reference>
        </references>
      </pivotArea>
    </format>
    <format dxfId="409">
      <pivotArea dataOnly="0" labelOnly="1" outline="0" fieldPosition="0">
        <references count="3">
          <reference field="10" count="1">
            <x v="181"/>
          </reference>
          <reference field="11" count="1" selected="0">
            <x v="96"/>
          </reference>
          <reference field="12" count="1" selected="0">
            <x v="9"/>
          </reference>
        </references>
      </pivotArea>
    </format>
    <format dxfId="408">
      <pivotArea dataOnly="0" labelOnly="1" outline="0" fieldPosition="0">
        <references count="3">
          <reference field="10" count="1">
            <x v="53"/>
          </reference>
          <reference field="11" count="1" selected="0">
            <x v="59"/>
          </reference>
          <reference field="12" count="1" selected="0">
            <x v="9"/>
          </reference>
        </references>
      </pivotArea>
    </format>
    <format dxfId="407">
      <pivotArea dataOnly="0" labelOnly="1" outline="0" fieldPosition="0">
        <references count="3">
          <reference field="10" count="3">
            <x v="80"/>
            <x v="83"/>
            <x v="116"/>
          </reference>
          <reference field="11" count="1" selected="0">
            <x v="22"/>
          </reference>
          <reference field="12" count="1" selected="0">
            <x v="10"/>
          </reference>
        </references>
      </pivotArea>
    </format>
    <format dxfId="406">
      <pivotArea dataOnly="0" labelOnly="1" outline="0" fieldPosition="0">
        <references count="3">
          <reference field="10" count="2">
            <x v="40"/>
            <x v="51"/>
          </reference>
          <reference field="11" count="1" selected="0">
            <x v="68"/>
          </reference>
          <reference field="12" count="1" selected="0">
            <x v="10"/>
          </reference>
        </references>
      </pivotArea>
    </format>
    <format dxfId="405">
      <pivotArea dataOnly="0" labelOnly="1" outline="0" fieldPosition="0">
        <references count="3">
          <reference field="10" count="2">
            <x v="134"/>
            <x v="194"/>
          </reference>
          <reference field="11" count="1" selected="0">
            <x v="63"/>
          </reference>
          <reference field="12" count="1" selected="0">
            <x v="10"/>
          </reference>
        </references>
      </pivotArea>
    </format>
    <format dxfId="404">
      <pivotArea dataOnly="0" labelOnly="1" outline="0" fieldPosition="0">
        <references count="3">
          <reference field="10" count="1">
            <x v="88"/>
          </reference>
          <reference field="11" count="1" selected="0">
            <x v="57"/>
          </reference>
          <reference field="12" count="1" selected="0">
            <x v="10"/>
          </reference>
        </references>
      </pivotArea>
    </format>
    <format dxfId="403">
      <pivotArea dataOnly="0" labelOnly="1" outline="0" fieldPosition="0">
        <references count="3">
          <reference field="10" count="1">
            <x v="129"/>
          </reference>
          <reference field="11" count="1" selected="0">
            <x v="77"/>
          </reference>
          <reference field="12" count="1" selected="0">
            <x v="10"/>
          </reference>
        </references>
      </pivotArea>
    </format>
    <format dxfId="402">
      <pivotArea dataOnly="0" labelOnly="1" outline="0" fieldPosition="0">
        <references count="3">
          <reference field="10" count="1">
            <x v="93"/>
          </reference>
          <reference field="11" count="1" selected="0">
            <x v="35"/>
          </reference>
          <reference field="12" count="1" selected="0">
            <x v="10"/>
          </reference>
        </references>
      </pivotArea>
    </format>
    <format dxfId="401">
      <pivotArea dataOnly="0" labelOnly="1" outline="0" fieldPosition="0">
        <references count="3">
          <reference field="10" count="3">
            <x v="17"/>
            <x v="104"/>
            <x v="161"/>
          </reference>
          <reference field="11" count="1" selected="0">
            <x v="24"/>
          </reference>
          <reference field="12" count="1" selected="0">
            <x v="11"/>
          </reference>
        </references>
      </pivotArea>
    </format>
    <format dxfId="400">
      <pivotArea dataOnly="0" labelOnly="1" outline="0" fieldPosition="0">
        <references count="3">
          <reference field="10" count="2">
            <x v="16"/>
            <x v="123"/>
          </reference>
          <reference field="11" count="1" selected="0">
            <x v="52"/>
          </reference>
          <reference field="12" count="1" selected="0">
            <x v="11"/>
          </reference>
        </references>
      </pivotArea>
    </format>
    <format dxfId="399">
      <pivotArea dataOnly="0" labelOnly="1" outline="0" fieldPosition="0">
        <references count="3">
          <reference field="10" count="5">
            <x v="10"/>
            <x v="67"/>
            <x v="69"/>
            <x v="147"/>
            <x v="171"/>
          </reference>
          <reference field="11" count="1" selected="0">
            <x v="0"/>
          </reference>
          <reference field="12" count="1" selected="0">
            <x v="12"/>
          </reference>
        </references>
      </pivotArea>
    </format>
    <format dxfId="398">
      <pivotArea dataOnly="0" labelOnly="1" outline="0" fieldPosition="0">
        <references count="3">
          <reference field="10" count="2">
            <x v="150"/>
            <x v="154"/>
          </reference>
          <reference field="11" count="1" selected="0">
            <x v="3"/>
          </reference>
          <reference field="12" count="1" selected="0">
            <x v="12"/>
          </reference>
        </references>
      </pivotArea>
    </format>
    <format dxfId="397">
      <pivotArea dataOnly="0" labelOnly="1" outline="0" fieldPosition="0">
        <references count="3">
          <reference field="10" count="3">
            <x v="3"/>
            <x v="118"/>
            <x v="135"/>
          </reference>
          <reference field="11" count="1" selected="0">
            <x v="1"/>
          </reference>
          <reference field="12" count="1" selected="0">
            <x v="12"/>
          </reference>
        </references>
      </pivotArea>
    </format>
    <format dxfId="396">
      <pivotArea dataOnly="0" labelOnly="1" outline="0" fieldPosition="0">
        <references count="3">
          <reference field="10" count="3">
            <x v="6"/>
            <x v="32"/>
            <x v="148"/>
          </reference>
          <reference field="11" count="1" selected="0">
            <x v="2"/>
          </reference>
          <reference field="12" count="1" selected="0">
            <x v="12"/>
          </reference>
        </references>
      </pivotArea>
    </format>
    <format dxfId="395">
      <pivotArea dataOnly="0" labelOnly="1" outline="0" fieldPosition="0">
        <references count="3">
          <reference field="10" count="2">
            <x v="11"/>
            <x v="101"/>
          </reference>
          <reference field="11" count="1" selected="0">
            <x v="4"/>
          </reference>
          <reference field="12" count="1" selected="0">
            <x v="12"/>
          </reference>
        </references>
      </pivotArea>
    </format>
    <format dxfId="394">
      <pivotArea dataOnly="0" labelOnly="1" outline="0" fieldPosition="0">
        <references count="3">
          <reference field="10" count="1">
            <x v="124"/>
          </reference>
          <reference field="11" count="1" selected="0">
            <x v="5"/>
          </reference>
          <reference field="12" count="1" selected="0">
            <x v="12"/>
          </reference>
        </references>
      </pivotArea>
    </format>
    <format dxfId="393">
      <pivotArea dataOnly="0" labelOnly="1" outline="0" fieldPosition="0">
        <references count="3">
          <reference field="10" count="1">
            <x v="117"/>
          </reference>
          <reference field="11" count="1" selected="0">
            <x v="9"/>
          </reference>
          <reference field="12" count="1" selected="0">
            <x v="12"/>
          </reference>
        </references>
      </pivotArea>
    </format>
    <format dxfId="392">
      <pivotArea dataOnly="0" labelOnly="1" outline="0" fieldPosition="0">
        <references count="3">
          <reference field="10" count="1">
            <x v="189"/>
          </reference>
          <reference field="11" count="1" selected="0">
            <x v="6"/>
          </reference>
          <reference field="12" count="1" selected="0">
            <x v="12"/>
          </reference>
        </references>
      </pivotArea>
    </format>
    <format dxfId="391">
      <pivotArea dataOnly="0" labelOnly="1" outline="0" fieldPosition="0">
        <references count="3">
          <reference field="10" count="1">
            <x v="138"/>
          </reference>
          <reference field="11" count="1" selected="0">
            <x v="10"/>
          </reference>
          <reference field="12" count="1" selected="0">
            <x v="12"/>
          </reference>
        </references>
      </pivotArea>
    </format>
    <format dxfId="390">
      <pivotArea dataOnly="0" labelOnly="1" outline="0" fieldPosition="0">
        <references count="3">
          <reference field="10" count="1">
            <x v="183"/>
          </reference>
          <reference field="11" count="1" selected="0">
            <x v="7"/>
          </reference>
          <reference field="12" count="1" selected="0">
            <x v="12"/>
          </reference>
        </references>
      </pivotArea>
    </format>
    <format dxfId="389">
      <pivotArea dataOnly="0" labelOnly="1" outline="0" fieldPosition="0">
        <references count="3">
          <reference field="10" count="1">
            <x v="87"/>
          </reference>
          <reference field="11" count="1" selected="0">
            <x v="8"/>
          </reference>
          <reference field="12" count="1" selected="0">
            <x v="12"/>
          </reference>
        </references>
      </pivotArea>
    </format>
    <format dxfId="388">
      <pivotArea dataOnly="0" labelOnly="1" outline="0" fieldPosition="0">
        <references count="3">
          <reference field="10" count="3">
            <x v="101"/>
            <x v="126"/>
            <x v="190"/>
          </reference>
          <reference field="11" count="1" selected="0">
            <x v="29"/>
          </reference>
          <reference field="12" count="1" selected="0">
            <x v="13"/>
          </reference>
        </references>
      </pivotArea>
    </format>
    <format dxfId="387">
      <pivotArea dataOnly="0" labelOnly="1" outline="0" fieldPosition="0">
        <references count="3">
          <reference field="10" count="1">
            <x v="100"/>
          </reference>
          <reference field="11" count="1" selected="0">
            <x v="91"/>
          </reference>
          <reference field="12" count="1" selected="0">
            <x v="13"/>
          </reference>
        </references>
      </pivotArea>
    </format>
    <format dxfId="386">
      <pivotArea dataOnly="0" labelOnly="1" outline="0" fieldPosition="0">
        <references count="3">
          <reference field="10" count="1">
            <x v="164"/>
          </reference>
          <reference field="11" count="1" selected="0">
            <x v="64"/>
          </reference>
          <reference field="12" count="1" selected="0">
            <x v="14"/>
          </reference>
        </references>
      </pivotArea>
    </format>
    <format dxfId="385">
      <pivotArea dataOnly="0" labelOnly="1" outline="0" fieldPosition="0">
        <references count="3">
          <reference field="10" count="1">
            <x v="133"/>
          </reference>
          <reference field="11" count="1" selected="0">
            <x v="94"/>
          </reference>
          <reference field="12" count="1" selected="0">
            <x v="14"/>
          </reference>
        </references>
      </pivotArea>
    </format>
    <format dxfId="384">
      <pivotArea dataOnly="0" labelOnly="1" outline="0" fieldPosition="0">
        <references count="3">
          <reference field="10" count="1">
            <x v="84"/>
          </reference>
          <reference field="11" count="1" selected="0">
            <x v="76"/>
          </reference>
          <reference field="12" count="1" selected="0">
            <x v="14"/>
          </reference>
        </references>
      </pivotArea>
    </format>
    <format dxfId="383">
      <pivotArea dataOnly="0" labelOnly="1" outline="0" fieldPosition="0">
        <references count="3">
          <reference field="10" count="10">
            <x v="1"/>
            <x v="5"/>
            <x v="19"/>
            <x v="22"/>
            <x v="23"/>
            <x v="24"/>
            <x v="52"/>
            <x v="54"/>
            <x v="55"/>
            <x v="140"/>
          </reference>
          <reference field="11" count="1" selected="0">
            <x v="21"/>
          </reference>
          <reference field="12" count="1" selected="0">
            <x v="15"/>
          </reference>
        </references>
      </pivotArea>
    </format>
    <format dxfId="382">
      <pivotArea dataOnly="0" labelOnly="1" outline="0" fieldPosition="0">
        <references count="3">
          <reference field="10" count="3">
            <x v="20"/>
            <x v="85"/>
            <x v="163"/>
          </reference>
          <reference field="11" count="1" selected="0">
            <x v="28"/>
          </reference>
          <reference field="12" count="1" selected="0">
            <x v="15"/>
          </reference>
        </references>
      </pivotArea>
    </format>
    <format dxfId="381">
      <pivotArea dataOnly="0" labelOnly="1" outline="0" fieldPosition="0">
        <references count="3">
          <reference field="10" count="4">
            <x v="57"/>
            <x v="59"/>
            <x v="156"/>
            <x v="182"/>
          </reference>
          <reference field="11" count="1" selected="0">
            <x v="27"/>
          </reference>
          <reference field="12" count="1" selected="0">
            <x v="15"/>
          </reference>
        </references>
      </pivotArea>
    </format>
    <format dxfId="380">
      <pivotArea dataOnly="0" labelOnly="1" outline="0" fieldPosition="0">
        <references count="3">
          <reference field="10" count="3">
            <x v="60"/>
            <x v="73"/>
            <x v="76"/>
          </reference>
          <reference field="11" count="1" selected="0">
            <x v="71"/>
          </reference>
          <reference field="12" count="1" selected="0">
            <x v="15"/>
          </reference>
        </references>
      </pivotArea>
    </format>
    <format dxfId="379">
      <pivotArea dataOnly="0" labelOnly="1" outline="0" fieldPosition="0">
        <references count="3">
          <reference field="10" count="3">
            <x v="111"/>
            <x v="125"/>
            <x v="166"/>
          </reference>
          <reference field="11" count="1" selected="0">
            <x v="70"/>
          </reference>
          <reference field="12" count="1" selected="0">
            <x v="15"/>
          </reference>
        </references>
      </pivotArea>
    </format>
    <format dxfId="378">
      <pivotArea dataOnly="0" labelOnly="1" outline="0" fieldPosition="0">
        <references count="3">
          <reference field="10" count="2">
            <x v="122"/>
            <x v="178"/>
          </reference>
          <reference field="11" count="1" selected="0">
            <x v="26"/>
          </reference>
          <reference field="12" count="1" selected="0">
            <x v="15"/>
          </reference>
        </references>
      </pivotArea>
    </format>
    <format dxfId="377">
      <pivotArea dataOnly="0" labelOnly="1" outline="0" fieldPosition="0">
        <references count="3">
          <reference field="10" count="1">
            <x v="66"/>
          </reference>
          <reference field="11" count="1" selected="0">
            <x v="44"/>
          </reference>
          <reference field="12" count="1" selected="0">
            <x v="15"/>
          </reference>
        </references>
      </pivotArea>
    </format>
    <format dxfId="376">
      <pivotArea dataOnly="0" labelOnly="1" outline="0" fieldPosition="0">
        <references count="3">
          <reference field="10" count="2">
            <x v="12"/>
            <x v="90"/>
          </reference>
          <reference field="11" count="1" selected="0">
            <x v="32"/>
          </reference>
          <reference field="12" count="1" selected="0">
            <x v="15"/>
          </reference>
        </references>
      </pivotArea>
    </format>
    <format dxfId="375">
      <pivotArea dataOnly="0" labelOnly="1" outline="0" fieldPosition="0">
        <references count="3">
          <reference field="10" count="1">
            <x v="157"/>
          </reference>
          <reference field="11" count="1" selected="0">
            <x v="97"/>
          </reference>
          <reference field="12" count="1" selected="0">
            <x v="15"/>
          </reference>
        </references>
      </pivotArea>
    </format>
    <format dxfId="374">
      <pivotArea dataOnly="0" labelOnly="1" outline="0" fieldPosition="0">
        <references count="3">
          <reference field="10" count="1">
            <x v="45"/>
          </reference>
          <reference field="11" count="1" selected="0">
            <x v="60"/>
          </reference>
          <reference field="12" count="1" selected="0">
            <x v="15"/>
          </reference>
        </references>
      </pivotArea>
    </format>
    <format dxfId="373">
      <pivotArea dataOnly="0" labelOnly="1" outline="0" fieldPosition="0">
        <references count="3">
          <reference field="10" count="1">
            <x v="103"/>
          </reference>
          <reference field="11" count="1" selected="0">
            <x v="98"/>
          </reference>
          <reference field="12" count="1" selected="0">
            <x v="15"/>
          </reference>
        </references>
      </pivotArea>
    </format>
    <format dxfId="372">
      <pivotArea dataOnly="0" labelOnly="1" outline="0" fieldPosition="0">
        <references count="3">
          <reference field="10" count="1">
            <x v="145"/>
          </reference>
          <reference field="11" count="1" selected="0">
            <x v="38"/>
          </reference>
          <reference field="12" count="1" selected="0">
            <x v="15"/>
          </reference>
        </references>
      </pivotArea>
    </format>
    <format dxfId="371">
      <pivotArea dataOnly="0" labelOnly="1" outline="0" fieldPosition="0">
        <references count="3">
          <reference field="10" count="1">
            <x v="160"/>
          </reference>
          <reference field="11" count="1" selected="0">
            <x v="41"/>
          </reference>
          <reference field="12" count="1" selected="0">
            <x v="15"/>
          </reference>
        </references>
      </pivotArea>
    </format>
    <format dxfId="370">
      <pivotArea dataOnly="0" labelOnly="1" outline="0" fieldPosition="0">
        <references count="3">
          <reference field="10" count="1">
            <x v="61"/>
          </reference>
          <reference field="11" count="1" selected="0">
            <x v="54"/>
          </reference>
          <reference field="12" count="1" selected="0">
            <x v="16"/>
          </reference>
        </references>
      </pivotArea>
    </format>
    <format dxfId="369">
      <pivotArea dataOnly="0" labelOnly="1" outline="0" fieldPosition="0">
        <references count="3">
          <reference field="10" count="2">
            <x v="75"/>
            <x v="159"/>
          </reference>
          <reference field="11" count="1" selected="0">
            <x v="49"/>
          </reference>
          <reference field="12" count="1" selected="0">
            <x v="16"/>
          </reference>
        </references>
      </pivotArea>
    </format>
    <format dxfId="368">
      <pivotArea dataOnly="0" labelOnly="1" outline="0" fieldPosition="0">
        <references count="3">
          <reference field="10" count="2">
            <x v="27"/>
            <x v="28"/>
          </reference>
          <reference field="11" count="1" selected="0">
            <x v="36"/>
          </reference>
          <reference field="12" count="1" selected="0">
            <x v="16"/>
          </reference>
        </references>
      </pivotArea>
    </format>
    <format dxfId="367">
      <pivotArea dataOnly="0" labelOnly="1" outline="0" fieldPosition="0">
        <references count="3">
          <reference field="10" count="1">
            <x v="168"/>
          </reference>
          <reference field="11" count="1" selected="0">
            <x v="90"/>
          </reference>
          <reference field="12" count="1" selected="0">
            <x v="16"/>
          </reference>
        </references>
      </pivotArea>
    </format>
    <format dxfId="366">
      <pivotArea dataOnly="0" labelOnly="1" outline="0" fieldPosition="0">
        <references count="3">
          <reference field="10" count="1">
            <x v="119"/>
          </reference>
          <reference field="11" count="1" selected="0">
            <x v="104"/>
          </reference>
          <reference field="12" count="1" selected="0">
            <x v="16"/>
          </reference>
        </references>
      </pivotArea>
    </format>
    <format dxfId="365">
      <pivotArea dataOnly="0" labelOnly="1" outline="0" fieldPosition="0">
        <references count="3">
          <reference field="10" count="1">
            <x v="72"/>
          </reference>
          <reference field="11" count="1" selected="0">
            <x v="102"/>
          </reference>
          <reference field="12" count="1" selected="0">
            <x v="16"/>
          </reference>
        </references>
      </pivotArea>
    </format>
    <format dxfId="364">
      <pivotArea dataOnly="0" labelOnly="1" outline="0" fieldPosition="0">
        <references count="3">
          <reference field="10" count="1">
            <x v="78"/>
          </reference>
          <reference field="11" count="1" selected="0">
            <x v="42"/>
          </reference>
          <reference field="12" count="1" selected="0">
            <x v="16"/>
          </reference>
        </references>
      </pivotArea>
    </format>
    <format dxfId="363">
      <pivotArea dataOnly="0" labelOnly="1" outline="0" fieldPosition="0">
        <references count="3">
          <reference field="10" count="1">
            <x v="112"/>
          </reference>
          <reference field="11" count="1" selected="0">
            <x v="84"/>
          </reference>
          <reference field="12" count="1" selected="0">
            <x v="16"/>
          </reference>
        </references>
      </pivotArea>
    </format>
    <format dxfId="362">
      <pivotArea dataOnly="0" labelOnly="1" outline="0" fieldPosition="0">
        <references count="3">
          <reference field="10" count="1">
            <x v="33"/>
          </reference>
          <reference field="11" count="1" selected="0">
            <x v="55"/>
          </reference>
          <reference field="12" count="1" selected="0">
            <x v="16"/>
          </reference>
        </references>
      </pivotArea>
    </format>
    <format dxfId="361">
      <pivotArea dataOnly="0" labelOnly="1" outline="0" fieldPosition="0">
        <references count="3">
          <reference field="10" count="5">
            <x v="91"/>
            <x v="98"/>
            <x v="170"/>
            <x v="186"/>
            <x v="193"/>
          </reference>
          <reference field="11" count="1" selected="0">
            <x v="11"/>
          </reference>
          <reference field="12" count="1" selected="0">
            <x v="17"/>
          </reference>
        </references>
      </pivotArea>
    </format>
    <format dxfId="360">
      <pivotArea dataOnly="0" labelOnly="1" outline="0" fieldPosition="0">
        <references count="3">
          <reference field="10" count="5">
            <x v="0"/>
            <x v="42"/>
            <x v="43"/>
            <x v="68"/>
            <x v="141"/>
          </reference>
          <reference field="11" count="1" selected="0">
            <x v="12"/>
          </reference>
          <reference field="12" count="1" selected="0">
            <x v="17"/>
          </reference>
        </references>
      </pivotArea>
    </format>
    <format dxfId="359">
      <pivotArea dataOnly="0" labelOnly="1" outline="0" fieldPosition="0">
        <references count="3">
          <reference field="10" count="3">
            <x v="142"/>
            <x v="143"/>
            <x v="165"/>
          </reference>
          <reference field="11" count="1" selected="0">
            <x v="13"/>
          </reference>
          <reference field="12" count="1" selected="0">
            <x v="17"/>
          </reference>
        </references>
      </pivotArea>
    </format>
    <format dxfId="358">
      <pivotArea dataOnly="0" labelOnly="1" outline="0" fieldPosition="0">
        <references count="3">
          <reference field="10" count="2">
            <x v="4"/>
            <x v="15"/>
          </reference>
          <reference field="11" count="1" selected="0">
            <x v="14"/>
          </reference>
          <reference field="12" count="1" selected="0">
            <x v="17"/>
          </reference>
        </references>
      </pivotArea>
    </format>
    <format dxfId="357">
      <pivotArea dataOnly="0" labelOnly="1" outline="0" fieldPosition="0">
        <references count="3">
          <reference field="10" count="3">
            <x v="31"/>
            <x v="99"/>
            <x v="155"/>
          </reference>
          <reference field="11" count="1" selected="0">
            <x v="15"/>
          </reference>
          <reference field="12" count="1" selected="0">
            <x v="17"/>
          </reference>
        </references>
      </pivotArea>
    </format>
    <format dxfId="356">
      <pivotArea dataOnly="0" labelOnly="1" outline="0" fieldPosition="0">
        <references count="3">
          <reference field="10" count="3">
            <x v="92"/>
            <x v="108"/>
            <x v="155"/>
          </reference>
          <reference field="11" count="1" selected="0">
            <x v="0"/>
          </reference>
          <reference field="12" count="1" selected="0">
            <x v="17"/>
          </reference>
        </references>
      </pivotArea>
    </format>
    <format dxfId="355">
      <pivotArea dataOnly="0" labelOnly="1" outline="0" fieldPosition="0">
        <references count="3">
          <reference field="10" count="3">
            <x v="39"/>
            <x v="86"/>
            <x v="128"/>
          </reference>
          <reference field="11" count="1" selected="0">
            <x v="16"/>
          </reference>
          <reference field="12" count="1" selected="0">
            <x v="17"/>
          </reference>
        </references>
      </pivotArea>
    </format>
    <format dxfId="354">
      <pivotArea dataOnly="0" labelOnly="1" outline="0" fieldPosition="0">
        <references count="3">
          <reference field="10" count="2">
            <x v="63"/>
            <x v="94"/>
          </reference>
          <reference field="11" count="1" selected="0">
            <x v="17"/>
          </reference>
          <reference field="12" count="1" selected="0">
            <x v="17"/>
          </reference>
        </references>
      </pivotArea>
    </format>
    <format dxfId="353">
      <pivotArea dataOnly="0" labelOnly="1" outline="0" fieldPosition="0">
        <references count="3">
          <reference field="10" count="1">
            <x v="30"/>
          </reference>
          <reference field="11" count="1" selected="0">
            <x v="18"/>
          </reference>
          <reference field="12" count="1" selected="0">
            <x v="17"/>
          </reference>
        </references>
      </pivotArea>
    </format>
    <format dxfId="352">
      <pivotArea dataOnly="0" labelOnly="1" outline="0" fieldPosition="0">
        <references count="3">
          <reference field="10" count="3">
            <x v="48"/>
            <x v="131"/>
            <x v="175"/>
          </reference>
          <reference field="11" count="1" selected="0">
            <x v="25"/>
          </reference>
          <reference field="12" count="1" selected="0">
            <x v="18"/>
          </reference>
        </references>
      </pivotArea>
    </format>
    <format dxfId="351">
      <pivotArea dataOnly="0" labelOnly="1" outline="0" fieldPosition="0">
        <references count="3">
          <reference field="10" count="1">
            <x v="144"/>
          </reference>
          <reference field="11" count="1" selected="0">
            <x v="74"/>
          </reference>
          <reference field="12" count="1" selected="0">
            <x v="18"/>
          </reference>
        </references>
      </pivotArea>
    </format>
    <format dxfId="350">
      <pivotArea dataOnly="0" labelOnly="1" outline="0" fieldPosition="0">
        <references count="3">
          <reference field="10" count="1">
            <x v="56"/>
          </reference>
          <reference field="11" count="1" selected="0">
            <x v="105"/>
          </reference>
          <reference field="12" count="1" selected="0">
            <x v="18"/>
          </reference>
        </references>
      </pivotArea>
    </format>
    <format dxfId="349">
      <pivotArea dataOnly="0" labelOnly="1" outline="0" fieldPosition="0">
        <references count="3">
          <reference field="10" count="2">
            <x v="115"/>
            <x v="172"/>
          </reference>
          <reference field="11" count="1" selected="0">
            <x v="48"/>
          </reference>
          <reference field="12" count="1" selected="0">
            <x v="19"/>
          </reference>
        </references>
      </pivotArea>
    </format>
    <format dxfId="348">
      <pivotArea dataOnly="0" labelOnly="1" outline="0" fieldPosition="0">
        <references count="3">
          <reference field="10" count="2">
            <x v="130"/>
            <x v="136"/>
          </reference>
          <reference field="11" count="1" selected="0">
            <x v="43"/>
          </reference>
          <reference field="12" count="1" selected="0">
            <x v="19"/>
          </reference>
        </references>
      </pivotArea>
    </format>
    <format dxfId="347">
      <pivotArea dataOnly="0" labelOnly="1" outline="0" fieldPosition="0">
        <references count="3">
          <reference field="10" count="1">
            <x v="188"/>
          </reference>
          <reference field="11" count="1" selected="0">
            <x v="103"/>
          </reference>
          <reference field="12" count="1" selected="0">
            <x v="19"/>
          </reference>
        </references>
      </pivotArea>
    </format>
    <format dxfId="346">
      <pivotArea dataOnly="0" labelOnly="1" outline="0" fieldPosition="0">
        <references count="3">
          <reference field="10" count="1">
            <x v="162"/>
          </reference>
          <reference field="11" count="1" selected="0">
            <x v="87"/>
          </reference>
          <reference field="12" count="1" selected="0">
            <x v="19"/>
          </reference>
        </references>
      </pivotArea>
    </format>
    <format dxfId="345">
      <pivotArea dataOnly="0" labelOnly="1" outline="0" fieldPosition="0">
        <references count="3">
          <reference field="10" count="1">
            <x v="191"/>
          </reference>
          <reference field="11" count="1" selected="0">
            <x v="72"/>
          </reference>
          <reference field="12" count="1" selected="0">
            <x v="19"/>
          </reference>
        </references>
      </pivotArea>
    </format>
    <format dxfId="344">
      <pivotArea dataOnly="0" labelOnly="1" outline="0" fieldPosition="0">
        <references count="3">
          <reference field="10" count="1">
            <x v="35"/>
          </reference>
          <reference field="11" count="1" selected="0">
            <x v="58"/>
          </reference>
          <reference field="12" count="1" selected="0">
            <x v="19"/>
          </reference>
        </references>
      </pivotArea>
    </format>
    <format dxfId="343">
      <pivotArea dataOnly="0" labelOnly="1" outline="0" fieldPosition="0">
        <references count="1">
          <reference field="18" count="0"/>
        </references>
      </pivotArea>
    </format>
    <format dxfId="342">
      <pivotArea dataOnly="0" labelOnly="1" grandCol="1" outline="0" fieldPosition="0"/>
    </format>
    <format dxfId="341">
      <pivotArea type="all" dataOnly="0" outline="0" fieldPosition="0"/>
    </format>
    <format dxfId="340">
      <pivotArea outline="0" fieldPosition="0"/>
    </format>
    <format dxfId="339">
      <pivotArea type="origin" dataOnly="0" labelOnly="1" outline="0" fieldPosition="0"/>
    </format>
    <format dxfId="338">
      <pivotArea field="18" type="button" dataOnly="0" labelOnly="1" outline="0" axis="axisCol" fieldPosition="0"/>
    </format>
    <format dxfId="337">
      <pivotArea type="topRight" dataOnly="0" labelOnly="1" outline="0" fieldPosition="0"/>
    </format>
    <format dxfId="336">
      <pivotArea field="12" type="button" dataOnly="0" labelOnly="1" outline="0" axis="axisRow" fieldPosition="0"/>
    </format>
    <format dxfId="335">
      <pivotArea field="11" type="button" dataOnly="0" labelOnly="1" outline="0" axis="axisRow" fieldPosition="1"/>
    </format>
    <format dxfId="334">
      <pivotArea field="10" type="button" dataOnly="0" labelOnly="1" outline="0" axis="axisRow" fieldPosition="2"/>
    </format>
    <format dxfId="333">
      <pivotArea dataOnly="0" labelOnly="1" outline="0" fieldPosition="0">
        <references count="1">
          <reference field="12" count="0"/>
        </references>
      </pivotArea>
    </format>
    <format dxfId="332">
      <pivotArea dataOnly="0" labelOnly="1" outline="0" fieldPosition="0">
        <references count="1">
          <reference field="12" count="0" defaultSubtotal="1"/>
        </references>
      </pivotArea>
    </format>
    <format dxfId="331">
      <pivotArea dataOnly="0" labelOnly="1" grandRow="1" outline="0" fieldPosition="0"/>
    </format>
    <format dxfId="330">
      <pivotArea dataOnly="0" labelOnly="1" outline="0" fieldPosition="0">
        <references count="2">
          <reference field="11" count="8">
            <x v="2"/>
            <x v="46"/>
            <x v="47"/>
            <x v="50"/>
            <x v="51"/>
            <x v="67"/>
            <x v="80"/>
            <x v="99"/>
          </reference>
          <reference field="12" count="1" selected="0">
            <x v="0"/>
          </reference>
        </references>
      </pivotArea>
    </format>
    <format dxfId="329">
      <pivotArea dataOnly="0" labelOnly="1" outline="0" fieldPosition="0">
        <references count="2">
          <reference field="11" count="8" defaultSubtotal="1">
            <x v="2"/>
            <x v="46"/>
            <x v="47"/>
            <x v="50"/>
            <x v="51"/>
            <x v="67"/>
            <x v="80"/>
            <x v="99"/>
          </reference>
          <reference field="12" count="1" selected="0">
            <x v="0"/>
          </reference>
        </references>
      </pivotArea>
    </format>
    <format dxfId="328">
      <pivotArea dataOnly="0" labelOnly="1" outline="0" fieldPosition="0">
        <references count="2">
          <reference field="11" count="8">
            <x v="23"/>
            <x v="29"/>
            <x v="31"/>
            <x v="38"/>
            <x v="62"/>
            <x v="73"/>
            <x v="75"/>
            <x v="85"/>
          </reference>
          <reference field="12" count="1" selected="0">
            <x v="1"/>
          </reference>
        </references>
      </pivotArea>
    </format>
    <format dxfId="327">
      <pivotArea dataOnly="0" labelOnly="1" outline="0" fieldPosition="0">
        <references count="2">
          <reference field="11" count="8" defaultSubtotal="1">
            <x v="23"/>
            <x v="29"/>
            <x v="31"/>
            <x v="38"/>
            <x v="62"/>
            <x v="73"/>
            <x v="75"/>
            <x v="85"/>
          </reference>
          <reference field="12" count="1" selected="0">
            <x v="1"/>
          </reference>
        </references>
      </pivotArea>
    </format>
    <format dxfId="326">
      <pivotArea dataOnly="0" labelOnly="1" outline="0" fieldPosition="0">
        <references count="2">
          <reference field="11" count="5">
            <x v="34"/>
            <x v="45"/>
            <x v="53"/>
            <x v="79"/>
            <x v="86"/>
          </reference>
          <reference field="12" count="1" selected="0">
            <x v="2"/>
          </reference>
        </references>
      </pivotArea>
    </format>
    <format dxfId="325">
      <pivotArea dataOnly="0" labelOnly="1" outline="0" fieldPosition="0">
        <references count="2">
          <reference field="11" count="5" defaultSubtotal="1">
            <x v="34"/>
            <x v="45"/>
            <x v="53"/>
            <x v="79"/>
            <x v="86"/>
          </reference>
          <reference field="12" count="1" selected="0">
            <x v="2"/>
          </reference>
        </references>
      </pivotArea>
    </format>
    <format dxfId="324">
      <pivotArea dataOnly="0" labelOnly="1" outline="0" fieldPosition="0">
        <references count="2">
          <reference field="11" count="2">
            <x v="95"/>
            <x v="107"/>
          </reference>
          <reference field="12" count="1" selected="0">
            <x v="3"/>
          </reference>
        </references>
      </pivotArea>
    </format>
    <format dxfId="323">
      <pivotArea dataOnly="0" labelOnly="1" outline="0" fieldPosition="0">
        <references count="2">
          <reference field="11" count="2" defaultSubtotal="1">
            <x v="95"/>
            <x v="107"/>
          </reference>
          <reference field="12" count="1" selected="0">
            <x v="3"/>
          </reference>
        </references>
      </pivotArea>
    </format>
    <format dxfId="322">
      <pivotArea dataOnly="0" labelOnly="1" outline="0" fieldPosition="0">
        <references count="2">
          <reference field="11" count="4">
            <x v="13"/>
            <x v="30"/>
            <x v="81"/>
            <x v="101"/>
          </reference>
          <reference field="12" count="1" selected="0">
            <x v="4"/>
          </reference>
        </references>
      </pivotArea>
    </format>
    <format dxfId="321">
      <pivotArea dataOnly="0" labelOnly="1" outline="0" fieldPosition="0">
        <references count="2">
          <reference field="11" count="4" defaultSubtotal="1">
            <x v="13"/>
            <x v="30"/>
            <x v="81"/>
            <x v="101"/>
          </reference>
          <reference field="12" count="1" selected="0">
            <x v="4"/>
          </reference>
        </references>
      </pivotArea>
    </format>
    <format dxfId="320">
      <pivotArea dataOnly="0" labelOnly="1" outline="0" fieldPosition="0">
        <references count="2">
          <reference field="11" count="3">
            <x v="33"/>
            <x v="39"/>
            <x v="66"/>
          </reference>
          <reference field="12" count="1" selected="0">
            <x v="5"/>
          </reference>
        </references>
      </pivotArea>
    </format>
    <format dxfId="319">
      <pivotArea dataOnly="0" labelOnly="1" outline="0" fieldPosition="0">
        <references count="2">
          <reference field="11" count="3" defaultSubtotal="1">
            <x v="33"/>
            <x v="39"/>
            <x v="66"/>
          </reference>
          <reference field="12" count="1" selected="0">
            <x v="5"/>
          </reference>
        </references>
      </pivotArea>
    </format>
    <format dxfId="318">
      <pivotArea dataOnly="0" labelOnly="1" outline="0" fieldPosition="0">
        <references count="2">
          <reference field="11" count="3">
            <x v="37"/>
            <x v="56"/>
            <x v="83"/>
          </reference>
          <reference field="12" count="1" selected="0">
            <x v="6"/>
          </reference>
        </references>
      </pivotArea>
    </format>
    <format dxfId="317">
      <pivotArea dataOnly="0" labelOnly="1" outline="0" fieldPosition="0">
        <references count="2">
          <reference field="11" count="3" defaultSubtotal="1">
            <x v="37"/>
            <x v="56"/>
            <x v="83"/>
          </reference>
          <reference field="12" count="1" selected="0">
            <x v="6"/>
          </reference>
        </references>
      </pivotArea>
    </format>
    <format dxfId="316">
      <pivotArea dataOnly="0" labelOnly="1" outline="0" fieldPosition="0">
        <references count="2">
          <reference field="11" count="6">
            <x v="20"/>
            <x v="40"/>
            <x v="61"/>
            <x v="82"/>
            <x v="92"/>
            <x v="106"/>
          </reference>
          <reference field="12" count="1" selected="0">
            <x v="7"/>
          </reference>
        </references>
      </pivotArea>
    </format>
    <format dxfId="315">
      <pivotArea dataOnly="0" labelOnly="1" outline="0" fieldPosition="0">
        <references count="2">
          <reference field="11" count="6" defaultSubtotal="1">
            <x v="20"/>
            <x v="40"/>
            <x v="61"/>
            <x v="82"/>
            <x v="92"/>
            <x v="106"/>
          </reference>
          <reference field="12" count="1" selected="0">
            <x v="7"/>
          </reference>
        </references>
      </pivotArea>
    </format>
    <format dxfId="314">
      <pivotArea dataOnly="0" labelOnly="1" outline="0" fieldPosition="0">
        <references count="2">
          <reference field="11" count="7">
            <x v="65"/>
            <x v="69"/>
            <x v="78"/>
            <x v="88"/>
            <x v="89"/>
            <x v="93"/>
            <x v="100"/>
          </reference>
          <reference field="12" count="1" selected="0">
            <x v="8"/>
          </reference>
        </references>
      </pivotArea>
    </format>
    <format dxfId="313">
      <pivotArea dataOnly="0" labelOnly="1" outline="0" fieldPosition="0">
        <references count="2">
          <reference field="11" count="7" defaultSubtotal="1">
            <x v="65"/>
            <x v="69"/>
            <x v="78"/>
            <x v="88"/>
            <x v="89"/>
            <x v="93"/>
            <x v="100"/>
          </reference>
          <reference field="12" count="1" selected="0">
            <x v="8"/>
          </reference>
        </references>
      </pivotArea>
    </format>
    <format dxfId="312">
      <pivotArea dataOnly="0" labelOnly="1" outline="0" fieldPosition="0">
        <references count="2">
          <reference field="11" count="3">
            <x v="19"/>
            <x v="59"/>
            <x v="96"/>
          </reference>
          <reference field="12" count="1" selected="0">
            <x v="9"/>
          </reference>
        </references>
      </pivotArea>
    </format>
    <format dxfId="311">
      <pivotArea dataOnly="0" labelOnly="1" outline="0" fieldPosition="0">
        <references count="2">
          <reference field="11" count="3" defaultSubtotal="1">
            <x v="19"/>
            <x v="59"/>
            <x v="96"/>
          </reference>
          <reference field="12" count="1" selected="0">
            <x v="9"/>
          </reference>
        </references>
      </pivotArea>
    </format>
    <format dxfId="310">
      <pivotArea dataOnly="0" labelOnly="1" outline="0" fieldPosition="0">
        <references count="2">
          <reference field="11" count="6">
            <x v="22"/>
            <x v="35"/>
            <x v="57"/>
            <x v="63"/>
            <x v="68"/>
            <x v="77"/>
          </reference>
          <reference field="12" count="1" selected="0">
            <x v="10"/>
          </reference>
        </references>
      </pivotArea>
    </format>
    <format dxfId="309">
      <pivotArea dataOnly="0" labelOnly="1" outline="0" fieldPosition="0">
        <references count="2">
          <reference field="11" count="6" defaultSubtotal="1">
            <x v="22"/>
            <x v="35"/>
            <x v="57"/>
            <x v="63"/>
            <x v="68"/>
            <x v="77"/>
          </reference>
          <reference field="12" count="1" selected="0">
            <x v="10"/>
          </reference>
        </references>
      </pivotArea>
    </format>
    <format dxfId="308">
      <pivotArea dataOnly="0" labelOnly="1" outline="0" fieldPosition="0">
        <references count="2">
          <reference field="11" count="2">
            <x v="24"/>
            <x v="52"/>
          </reference>
          <reference field="12" count="1" selected="0">
            <x v="11"/>
          </reference>
        </references>
      </pivotArea>
    </format>
    <format dxfId="307">
      <pivotArea dataOnly="0" labelOnly="1" outline="0" fieldPosition="0">
        <references count="2">
          <reference field="11" count="2" defaultSubtotal="1">
            <x v="24"/>
            <x v="52"/>
          </reference>
          <reference field="12" count="1" selected="0">
            <x v="11"/>
          </reference>
        </references>
      </pivotArea>
    </format>
    <format dxfId="306">
      <pivotArea dataOnly="0" labelOnly="1" outline="0" fieldPosition="0">
        <references count="2">
          <reference field="1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12" count="1" selected="0">
            <x v="12"/>
          </reference>
        </references>
      </pivotArea>
    </format>
    <format dxfId="305">
      <pivotArea dataOnly="0" labelOnly="1" outline="0" fieldPosition="0">
        <references count="2">
          <reference field="11" count="11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12" count="1" selected="0">
            <x v="12"/>
          </reference>
        </references>
      </pivotArea>
    </format>
    <format dxfId="304">
      <pivotArea dataOnly="0" labelOnly="1" outline="0" fieldPosition="0">
        <references count="2">
          <reference field="11" count="2">
            <x v="29"/>
            <x v="91"/>
          </reference>
          <reference field="12" count="1" selected="0">
            <x v="13"/>
          </reference>
        </references>
      </pivotArea>
    </format>
    <format dxfId="303">
      <pivotArea dataOnly="0" labelOnly="1" outline="0" fieldPosition="0">
        <references count="2">
          <reference field="11" count="2" defaultSubtotal="1">
            <x v="29"/>
            <x v="91"/>
          </reference>
          <reference field="12" count="1" selected="0">
            <x v="13"/>
          </reference>
        </references>
      </pivotArea>
    </format>
    <format dxfId="302">
      <pivotArea dataOnly="0" labelOnly="1" outline="0" fieldPosition="0">
        <references count="2">
          <reference field="11" count="3">
            <x v="64"/>
            <x v="76"/>
            <x v="94"/>
          </reference>
          <reference field="12" count="1" selected="0">
            <x v="14"/>
          </reference>
        </references>
      </pivotArea>
    </format>
    <format dxfId="301">
      <pivotArea dataOnly="0" labelOnly="1" outline="0" fieldPosition="0">
        <references count="2">
          <reference field="11" count="3" defaultSubtotal="1">
            <x v="64"/>
            <x v="76"/>
            <x v="94"/>
          </reference>
          <reference field="12" count="1" selected="0">
            <x v="14"/>
          </reference>
        </references>
      </pivotArea>
    </format>
    <format dxfId="300">
      <pivotArea dataOnly="0" labelOnly="1" outline="0" fieldPosition="0">
        <references count="2">
          <reference field="11" count="13">
            <x v="21"/>
            <x v="26"/>
            <x v="27"/>
            <x v="28"/>
            <x v="32"/>
            <x v="38"/>
            <x v="41"/>
            <x v="44"/>
            <x v="60"/>
            <x v="70"/>
            <x v="71"/>
            <x v="97"/>
            <x v="98"/>
          </reference>
          <reference field="12" count="1" selected="0">
            <x v="15"/>
          </reference>
        </references>
      </pivotArea>
    </format>
    <format dxfId="299">
      <pivotArea dataOnly="0" labelOnly="1" outline="0" fieldPosition="0">
        <references count="2">
          <reference field="11" count="13" defaultSubtotal="1">
            <x v="21"/>
            <x v="26"/>
            <x v="27"/>
            <x v="28"/>
            <x v="32"/>
            <x v="38"/>
            <x v="41"/>
            <x v="44"/>
            <x v="60"/>
            <x v="70"/>
            <x v="71"/>
            <x v="97"/>
            <x v="98"/>
          </reference>
          <reference field="12" count="1" selected="0">
            <x v="15"/>
          </reference>
        </references>
      </pivotArea>
    </format>
    <format dxfId="298">
      <pivotArea dataOnly="0" labelOnly="1" outline="0" fieldPosition="0">
        <references count="2">
          <reference field="11" count="9">
            <x v="36"/>
            <x v="42"/>
            <x v="49"/>
            <x v="54"/>
            <x v="55"/>
            <x v="84"/>
            <x v="90"/>
            <x v="102"/>
            <x v="104"/>
          </reference>
          <reference field="12" count="1" selected="0">
            <x v="16"/>
          </reference>
        </references>
      </pivotArea>
    </format>
    <format dxfId="297">
      <pivotArea dataOnly="0" labelOnly="1" outline="0" fieldPosition="0">
        <references count="2">
          <reference field="11" count="9" defaultSubtotal="1">
            <x v="36"/>
            <x v="42"/>
            <x v="49"/>
            <x v="54"/>
            <x v="55"/>
            <x v="84"/>
            <x v="90"/>
            <x v="102"/>
            <x v="104"/>
          </reference>
          <reference field="12" count="1" selected="0">
            <x v="16"/>
          </reference>
        </references>
      </pivotArea>
    </format>
    <format dxfId="296">
      <pivotArea dataOnly="0" labelOnly="1" outline="0" fieldPosition="0">
        <references count="2">
          <reference field="11" count="9">
            <x v="0"/>
            <x v="11"/>
            <x v="12"/>
            <x v="13"/>
            <x v="14"/>
            <x v="15"/>
            <x v="16"/>
            <x v="17"/>
            <x v="18"/>
          </reference>
          <reference field="12" count="1" selected="0">
            <x v="17"/>
          </reference>
        </references>
      </pivotArea>
    </format>
    <format dxfId="295">
      <pivotArea dataOnly="0" labelOnly="1" outline="0" fieldPosition="0">
        <references count="2">
          <reference field="11" count="9" defaultSubtotal="1">
            <x v="0"/>
            <x v="11"/>
            <x v="12"/>
            <x v="13"/>
            <x v="14"/>
            <x v="15"/>
            <x v="16"/>
            <x v="17"/>
            <x v="18"/>
          </reference>
          <reference field="12" count="1" selected="0">
            <x v="17"/>
          </reference>
        </references>
      </pivotArea>
    </format>
    <format dxfId="294">
      <pivotArea dataOnly="0" labelOnly="1" outline="0" fieldPosition="0">
        <references count="2">
          <reference field="11" count="3">
            <x v="25"/>
            <x v="74"/>
            <x v="105"/>
          </reference>
          <reference field="12" count="1" selected="0">
            <x v="18"/>
          </reference>
        </references>
      </pivotArea>
    </format>
    <format dxfId="293">
      <pivotArea dataOnly="0" labelOnly="1" outline="0" fieldPosition="0">
        <references count="2">
          <reference field="11" count="3" defaultSubtotal="1">
            <x v="25"/>
            <x v="74"/>
            <x v="105"/>
          </reference>
          <reference field="12" count="1" selected="0">
            <x v="18"/>
          </reference>
        </references>
      </pivotArea>
    </format>
    <format dxfId="292">
      <pivotArea dataOnly="0" labelOnly="1" outline="0" fieldPosition="0">
        <references count="2">
          <reference field="11" count="6">
            <x v="43"/>
            <x v="48"/>
            <x v="58"/>
            <x v="72"/>
            <x v="87"/>
            <x v="103"/>
          </reference>
          <reference field="12" count="1" selected="0">
            <x v="19"/>
          </reference>
        </references>
      </pivotArea>
    </format>
    <format dxfId="291">
      <pivotArea dataOnly="0" labelOnly="1" outline="0" fieldPosition="0">
        <references count="2">
          <reference field="11" count="6" defaultSubtotal="1">
            <x v="43"/>
            <x v="48"/>
            <x v="58"/>
            <x v="72"/>
            <x v="87"/>
            <x v="103"/>
          </reference>
          <reference field="12" count="1" selected="0">
            <x v="19"/>
          </reference>
        </references>
      </pivotArea>
    </format>
    <format dxfId="290">
      <pivotArea dataOnly="0" labelOnly="1" outline="0" fieldPosition="0">
        <references count="3">
          <reference field="10" count="5">
            <x v="7"/>
            <x v="8"/>
            <x v="9"/>
            <x v="163"/>
            <x v="167"/>
          </reference>
          <reference field="11" count="1" selected="0">
            <x v="50"/>
          </reference>
          <reference field="12" count="1" selected="0">
            <x v="0"/>
          </reference>
        </references>
      </pivotArea>
    </format>
    <format dxfId="289">
      <pivotArea dataOnly="0" labelOnly="1" outline="0" fieldPosition="0">
        <references count="3">
          <reference field="10" count="1">
            <x v="82"/>
          </reference>
          <reference field="11" count="1" selected="0">
            <x v="51"/>
          </reference>
          <reference field="12" count="1" selected="0">
            <x v="0"/>
          </reference>
        </references>
      </pivotArea>
    </format>
    <format dxfId="288">
      <pivotArea dataOnly="0" labelOnly="1" outline="0" fieldPosition="0">
        <references count="3">
          <reference field="10" count="1">
            <x v="90"/>
          </reference>
          <reference field="11" count="1" selected="0">
            <x v="67"/>
          </reference>
          <reference field="12" count="1" selected="0">
            <x v="0"/>
          </reference>
        </references>
      </pivotArea>
    </format>
    <format dxfId="287">
      <pivotArea dataOnly="0" labelOnly="1" outline="0" fieldPosition="0">
        <references count="3">
          <reference field="10" count="1">
            <x v="26"/>
          </reference>
          <reference field="11" count="1" selected="0">
            <x v="99"/>
          </reference>
          <reference field="12" count="1" selected="0">
            <x v="0"/>
          </reference>
        </references>
      </pivotArea>
    </format>
    <format dxfId="286">
      <pivotArea dataOnly="0" labelOnly="1" outline="0" fieldPosition="0">
        <references count="3">
          <reference field="10" count="1">
            <x v="192"/>
          </reference>
          <reference field="11" count="1" selected="0">
            <x v="80"/>
          </reference>
          <reference field="12" count="1" selected="0">
            <x v="0"/>
          </reference>
        </references>
      </pivotArea>
    </format>
    <format dxfId="285">
      <pivotArea dataOnly="0" labelOnly="1" outline="0" fieldPosition="0">
        <references count="3">
          <reference field="10" count="1">
            <x v="175"/>
          </reference>
          <reference field="11" count="1" selected="0">
            <x v="2"/>
          </reference>
          <reference field="12" count="1" selected="0">
            <x v="0"/>
          </reference>
        </references>
      </pivotArea>
    </format>
    <format dxfId="284">
      <pivotArea dataOnly="0" labelOnly="1" outline="0" fieldPosition="0">
        <references count="3">
          <reference field="10" count="1">
            <x v="110"/>
          </reference>
          <reference field="11" count="1" selected="0">
            <x v="47"/>
          </reference>
          <reference field="12" count="1" selected="0">
            <x v="0"/>
          </reference>
        </references>
      </pivotArea>
    </format>
    <format dxfId="283">
      <pivotArea dataOnly="0" labelOnly="1" outline="0" fieldPosition="0">
        <references count="3">
          <reference field="10" count="1">
            <x v="137"/>
          </reference>
          <reference field="11" count="1" selected="0">
            <x v="46"/>
          </reference>
          <reference field="12" count="1" selected="0">
            <x v="0"/>
          </reference>
        </references>
      </pivotArea>
    </format>
    <format dxfId="282">
      <pivotArea dataOnly="0" labelOnly="1" outline="0" fieldPosition="0">
        <references count="3">
          <reference field="10" count="4">
            <x v="2"/>
            <x v="41"/>
            <x v="106"/>
            <x v="158"/>
          </reference>
          <reference field="11" count="1" selected="0">
            <x v="23"/>
          </reference>
          <reference field="12" count="1" selected="0">
            <x v="1"/>
          </reference>
        </references>
      </pivotArea>
    </format>
    <format dxfId="281">
      <pivotArea dataOnly="0" labelOnly="1" outline="0" fieldPosition="0">
        <references count="3">
          <reference field="10" count="3">
            <x v="29"/>
            <x v="169"/>
            <x v="187"/>
          </reference>
          <reference field="11" count="1" selected="0">
            <x v="31"/>
          </reference>
          <reference field="12" count="1" selected="0">
            <x v="1"/>
          </reference>
        </references>
      </pivotArea>
    </format>
    <format dxfId="280">
      <pivotArea dataOnly="0" labelOnly="1" outline="0" fieldPosition="0">
        <references count="3">
          <reference field="10" count="4">
            <x v="25"/>
            <x v="146"/>
            <x v="180"/>
            <x v="195"/>
          </reference>
          <reference field="11" count="1" selected="0">
            <x v="38"/>
          </reference>
          <reference field="12" count="1" selected="0">
            <x v="1"/>
          </reference>
        </references>
      </pivotArea>
    </format>
    <format dxfId="279">
      <pivotArea dataOnly="0" labelOnly="1" outline="0" fieldPosition="0">
        <references count="3">
          <reference field="10" count="2">
            <x v="44"/>
            <x v="58"/>
          </reference>
          <reference field="11" count="1" selected="0">
            <x v="75"/>
          </reference>
          <reference field="12" count="1" selected="0">
            <x v="1"/>
          </reference>
        </references>
      </pivotArea>
    </format>
    <format dxfId="278">
      <pivotArea dataOnly="0" labelOnly="1" outline="0" fieldPosition="0">
        <references count="3">
          <reference field="10" count="2">
            <x v="13"/>
            <x v="81"/>
          </reference>
          <reference field="11" count="1" selected="0">
            <x v="85"/>
          </reference>
          <reference field="12" count="1" selected="0">
            <x v="1"/>
          </reference>
        </references>
      </pivotArea>
    </format>
    <format dxfId="277">
      <pivotArea dataOnly="0" labelOnly="1" outline="0" fieldPosition="0">
        <references count="3">
          <reference field="10" count="2">
            <x v="79"/>
            <x v="120"/>
          </reference>
          <reference field="11" count="1" selected="0">
            <x v="62"/>
          </reference>
          <reference field="12" count="1" selected="0">
            <x v="1"/>
          </reference>
        </references>
      </pivotArea>
    </format>
    <format dxfId="276">
      <pivotArea dataOnly="0" labelOnly="1" outline="0" fieldPosition="0">
        <references count="3">
          <reference field="10" count="1">
            <x v="153"/>
          </reference>
          <reference field="11" count="1" selected="0">
            <x v="29"/>
          </reference>
          <reference field="12" count="1" selected="0">
            <x v="1"/>
          </reference>
        </references>
      </pivotArea>
    </format>
    <format dxfId="275">
      <pivotArea dataOnly="0" labelOnly="1" outline="0" fieldPosition="0">
        <references count="3">
          <reference field="10" count="1">
            <x v="152"/>
          </reference>
          <reference field="11" count="1" selected="0">
            <x v="73"/>
          </reference>
          <reference field="12" count="1" selected="0">
            <x v="1"/>
          </reference>
        </references>
      </pivotArea>
    </format>
    <format dxfId="274">
      <pivotArea dataOnly="0" labelOnly="1" outline="0" fieldPosition="0">
        <references count="3">
          <reference field="10" count="2">
            <x v="47"/>
            <x v="102"/>
          </reference>
          <reference field="11" count="1" selected="0">
            <x v="45"/>
          </reference>
          <reference field="12" count="1" selected="0">
            <x v="2"/>
          </reference>
        </references>
      </pivotArea>
    </format>
    <format dxfId="273">
      <pivotArea dataOnly="0" labelOnly="1" outline="0" fieldPosition="0">
        <references count="3">
          <reference field="10" count="1">
            <x v="114"/>
          </reference>
          <reference field="11" count="1" selected="0">
            <x v="86"/>
          </reference>
          <reference field="12" count="1" selected="0">
            <x v="2"/>
          </reference>
        </references>
      </pivotArea>
    </format>
    <format dxfId="272">
      <pivotArea dataOnly="0" labelOnly="1" outline="0" fieldPosition="0">
        <references count="3">
          <reference field="10" count="1">
            <x v="62"/>
          </reference>
          <reference field="11" count="1" selected="0">
            <x v="79"/>
          </reference>
          <reference field="12" count="1" selected="0">
            <x v="2"/>
          </reference>
        </references>
      </pivotArea>
    </format>
    <format dxfId="271">
      <pivotArea dataOnly="0" labelOnly="1" outline="0" fieldPosition="0">
        <references count="3">
          <reference field="10" count="1">
            <x v="49"/>
          </reference>
          <reference field="11" count="1" selected="0">
            <x v="34"/>
          </reference>
          <reference field="12" count="1" selected="0">
            <x v="2"/>
          </reference>
        </references>
      </pivotArea>
    </format>
    <format dxfId="270">
      <pivotArea dataOnly="0" labelOnly="1" outline="0" fieldPosition="0">
        <references count="3">
          <reference field="10" count="1">
            <x v="185"/>
          </reference>
          <reference field="11" count="1" selected="0">
            <x v="53"/>
          </reference>
          <reference field="12" count="1" selected="0">
            <x v="2"/>
          </reference>
        </references>
      </pivotArea>
    </format>
    <format dxfId="269">
      <pivotArea dataOnly="0" labelOnly="1" outline="0" fieldPosition="0">
        <references count="3">
          <reference field="10" count="1">
            <x v="179"/>
          </reference>
          <reference field="11" count="1" selected="0">
            <x v="107"/>
          </reference>
          <reference field="12" count="1" selected="0">
            <x v="3"/>
          </reference>
        </references>
      </pivotArea>
    </format>
    <format dxfId="268">
      <pivotArea dataOnly="0" labelOnly="1" outline="0" fieldPosition="0">
        <references count="3">
          <reference field="10" count="1">
            <x v="37"/>
          </reference>
          <reference field="11" count="1" selected="0">
            <x v="95"/>
          </reference>
          <reference field="12" count="1" selected="0">
            <x v="3"/>
          </reference>
        </references>
      </pivotArea>
    </format>
    <format dxfId="267">
      <pivotArea dataOnly="0" labelOnly="1" outline="0" fieldPosition="0">
        <references count="3">
          <reference field="10" count="2">
            <x v="121"/>
            <x v="177"/>
          </reference>
          <reference field="11" count="1" selected="0">
            <x v="30"/>
          </reference>
          <reference field="12" count="1" selected="0">
            <x v="4"/>
          </reference>
        </references>
      </pivotArea>
    </format>
    <format dxfId="266">
      <pivotArea dataOnly="0" labelOnly="1" outline="0" fieldPosition="0">
        <references count="3">
          <reference field="10" count="2">
            <x v="74"/>
            <x v="127"/>
          </reference>
          <reference field="11" count="1" selected="0">
            <x v="13"/>
          </reference>
          <reference field="12" count="1" selected="0">
            <x v="4"/>
          </reference>
        </references>
      </pivotArea>
    </format>
    <format dxfId="265">
      <pivotArea dataOnly="0" labelOnly="1" outline="0" fieldPosition="0">
        <references count="3">
          <reference field="10" count="2">
            <x v="34"/>
            <x v="64"/>
          </reference>
          <reference field="11" count="1" selected="0">
            <x v="81"/>
          </reference>
          <reference field="12" count="1" selected="0">
            <x v="4"/>
          </reference>
        </references>
      </pivotArea>
    </format>
    <format dxfId="264">
      <pivotArea dataOnly="0" labelOnly="1" outline="0" fieldPosition="0">
        <references count="3">
          <reference field="10" count="1">
            <x v="173"/>
          </reference>
          <reference field="11" count="1" selected="0">
            <x v="101"/>
          </reference>
          <reference field="12" count="1" selected="0">
            <x v="4"/>
          </reference>
        </references>
      </pivotArea>
    </format>
    <format dxfId="263">
      <pivotArea dataOnly="0" labelOnly="1" outline="0" fieldPosition="0">
        <references count="3">
          <reference field="10" count="1">
            <x v="184"/>
          </reference>
          <reference field="11" count="1" selected="0">
            <x v="33"/>
          </reference>
          <reference field="12" count="1" selected="0">
            <x v="5"/>
          </reference>
        </references>
      </pivotArea>
    </format>
    <format dxfId="262">
      <pivotArea dataOnly="0" labelOnly="1" outline="0" fieldPosition="0">
        <references count="3">
          <reference field="10" count="1">
            <x v="49"/>
          </reference>
          <reference field="11" count="1" selected="0">
            <x v="66"/>
          </reference>
          <reference field="12" count="1" selected="0">
            <x v="5"/>
          </reference>
        </references>
      </pivotArea>
    </format>
    <format dxfId="261">
      <pivotArea dataOnly="0" labelOnly="1" outline="0" fieldPosition="0">
        <references count="3">
          <reference field="10" count="1">
            <x v="176"/>
          </reference>
          <reference field="11" count="1" selected="0">
            <x v="39"/>
          </reference>
          <reference field="12" count="1" selected="0">
            <x v="5"/>
          </reference>
        </references>
      </pivotArea>
    </format>
    <format dxfId="260">
      <pivotArea dataOnly="0" labelOnly="1" outline="0" fieldPosition="0">
        <references count="3">
          <reference field="10" count="1">
            <x v="95"/>
          </reference>
          <reference field="11" count="1" selected="0">
            <x v="37"/>
          </reference>
          <reference field="12" count="1" selected="0">
            <x v="6"/>
          </reference>
        </references>
      </pivotArea>
    </format>
    <format dxfId="259">
      <pivotArea dataOnly="0" labelOnly="1" outline="0" fieldPosition="0">
        <references count="3">
          <reference field="10" count="1">
            <x v="89"/>
          </reference>
          <reference field="11" count="1" selected="0">
            <x v="83"/>
          </reference>
          <reference field="12" count="1" selected="0">
            <x v="6"/>
          </reference>
        </references>
      </pivotArea>
    </format>
    <format dxfId="258">
      <pivotArea dataOnly="0" labelOnly="1" outline="0" fieldPosition="0">
        <references count="3">
          <reference field="10" count="1">
            <x v="132"/>
          </reference>
          <reference field="11" count="1" selected="0">
            <x v="56"/>
          </reference>
          <reference field="12" count="1" selected="0">
            <x v="6"/>
          </reference>
        </references>
      </pivotArea>
    </format>
    <format dxfId="257">
      <pivotArea dataOnly="0" labelOnly="1" outline="0" fieldPosition="0">
        <references count="3">
          <reference field="10" count="1">
            <x v="107"/>
          </reference>
          <reference field="11" count="1" selected="0">
            <x v="92"/>
          </reference>
          <reference field="12" count="1" selected="0">
            <x v="7"/>
          </reference>
        </references>
      </pivotArea>
    </format>
    <format dxfId="256">
      <pivotArea dataOnly="0" labelOnly="1" outline="0" fieldPosition="0">
        <references count="3">
          <reference field="10" count="3">
            <x v="21"/>
            <x v="22"/>
            <x v="50"/>
          </reference>
          <reference field="11" count="1" selected="0">
            <x v="82"/>
          </reference>
          <reference field="12" count="1" selected="0">
            <x v="7"/>
          </reference>
        </references>
      </pivotArea>
    </format>
    <format dxfId="255">
      <pivotArea dataOnly="0" labelOnly="1" outline="0" fieldPosition="0">
        <references count="3">
          <reference field="10" count="1">
            <x v="46"/>
          </reference>
          <reference field="11" count="1" selected="0">
            <x v="40"/>
          </reference>
          <reference field="12" count="1" selected="0">
            <x v="7"/>
          </reference>
        </references>
      </pivotArea>
    </format>
    <format dxfId="254">
      <pivotArea dataOnly="0" labelOnly="1" outline="0" fieldPosition="0">
        <references count="3">
          <reference field="10" count="2">
            <x v="14"/>
            <x v="85"/>
          </reference>
          <reference field="11" count="1" selected="0">
            <x v="20"/>
          </reference>
          <reference field="12" count="1" selected="0">
            <x v="7"/>
          </reference>
        </references>
      </pivotArea>
    </format>
    <format dxfId="253">
      <pivotArea dataOnly="0" labelOnly="1" outline="0" fieldPosition="0">
        <references count="3">
          <reference field="10" count="1">
            <x v="65"/>
          </reference>
          <reference field="11" count="1" selected="0">
            <x v="106"/>
          </reference>
          <reference field="12" count="1" selected="0">
            <x v="7"/>
          </reference>
        </references>
      </pivotArea>
    </format>
    <format dxfId="252">
      <pivotArea dataOnly="0" labelOnly="1" outline="0" fieldPosition="0">
        <references count="3">
          <reference field="10" count="1">
            <x v="18"/>
          </reference>
          <reference field="11" count="1" selected="0">
            <x v="61"/>
          </reference>
          <reference field="12" count="1" selected="0">
            <x v="7"/>
          </reference>
        </references>
      </pivotArea>
    </format>
    <format dxfId="251">
      <pivotArea dataOnly="0" labelOnly="1" outline="0" fieldPosition="0">
        <references count="3">
          <reference field="10" count="3">
            <x v="71"/>
            <x v="97"/>
            <x v="113"/>
          </reference>
          <reference field="11" count="1" selected="0">
            <x v="78"/>
          </reference>
          <reference field="12" count="1" selected="0">
            <x v="8"/>
          </reference>
        </references>
      </pivotArea>
    </format>
    <format dxfId="250">
      <pivotArea dataOnly="0" labelOnly="1" outline="0" fieldPosition="0">
        <references count="3">
          <reference field="10" count="2">
            <x v="38"/>
            <x v="174"/>
          </reference>
          <reference field="11" count="1" selected="0">
            <x v="69"/>
          </reference>
          <reference field="12" count="1" selected="0">
            <x v="8"/>
          </reference>
        </references>
      </pivotArea>
    </format>
    <format dxfId="249">
      <pivotArea dataOnly="0" labelOnly="1" outline="0" fieldPosition="0">
        <references count="3">
          <reference field="10" count="2">
            <x v="70"/>
            <x v="77"/>
          </reference>
          <reference field="11" count="1" selected="0">
            <x v="65"/>
          </reference>
          <reference field="12" count="1" selected="0">
            <x v="8"/>
          </reference>
        </references>
      </pivotArea>
    </format>
    <format dxfId="248">
      <pivotArea dataOnly="0" labelOnly="1" outline="0" fieldPosition="0">
        <references count="3">
          <reference field="10" count="1">
            <x v="96"/>
          </reference>
          <reference field="11" count="1" selected="0">
            <x v="100"/>
          </reference>
          <reference field="12" count="1" selected="0">
            <x v="8"/>
          </reference>
        </references>
      </pivotArea>
    </format>
    <format dxfId="247">
      <pivotArea dataOnly="0" labelOnly="1" outline="0" fieldPosition="0">
        <references count="3">
          <reference field="10" count="1">
            <x v="36"/>
          </reference>
          <reference field="11" count="1" selected="0">
            <x v="93"/>
          </reference>
          <reference field="12" count="1" selected="0">
            <x v="8"/>
          </reference>
        </references>
      </pivotArea>
    </format>
    <format dxfId="246">
      <pivotArea dataOnly="0" labelOnly="1" outline="0" fieldPosition="0">
        <references count="3">
          <reference field="10" count="1">
            <x v="105"/>
          </reference>
          <reference field="11" count="1" selected="0">
            <x v="89"/>
          </reference>
          <reference field="12" count="1" selected="0">
            <x v="8"/>
          </reference>
        </references>
      </pivotArea>
    </format>
    <format dxfId="245">
      <pivotArea dataOnly="0" labelOnly="1" outline="0" fieldPosition="0">
        <references count="3">
          <reference field="10" count="1">
            <x v="149"/>
          </reference>
          <reference field="11" count="1" selected="0">
            <x v="88"/>
          </reference>
          <reference field="12" count="1" selected="0">
            <x v="8"/>
          </reference>
        </references>
      </pivotArea>
    </format>
    <format dxfId="244">
      <pivotArea dataOnly="0" labelOnly="1" outline="0" fieldPosition="0">
        <references count="3">
          <reference field="10" count="3">
            <x v="109"/>
            <x v="139"/>
            <x v="151"/>
          </reference>
          <reference field="11" count="1" selected="0">
            <x v="19"/>
          </reference>
          <reference field="12" count="1" selected="0">
            <x v="9"/>
          </reference>
        </references>
      </pivotArea>
    </format>
    <format dxfId="243">
      <pivotArea dataOnly="0" labelOnly="1" outline="0" fieldPosition="0">
        <references count="3">
          <reference field="10" count="1">
            <x v="181"/>
          </reference>
          <reference field="11" count="1" selected="0">
            <x v="96"/>
          </reference>
          <reference field="12" count="1" selected="0">
            <x v="9"/>
          </reference>
        </references>
      </pivotArea>
    </format>
    <format dxfId="242">
      <pivotArea dataOnly="0" labelOnly="1" outline="0" fieldPosition="0">
        <references count="3">
          <reference field="10" count="1">
            <x v="53"/>
          </reference>
          <reference field="11" count="1" selected="0">
            <x v="59"/>
          </reference>
          <reference field="12" count="1" selected="0">
            <x v="9"/>
          </reference>
        </references>
      </pivotArea>
    </format>
    <format dxfId="241">
      <pivotArea dataOnly="0" labelOnly="1" outline="0" fieldPosition="0">
        <references count="3">
          <reference field="10" count="3">
            <x v="80"/>
            <x v="83"/>
            <x v="116"/>
          </reference>
          <reference field="11" count="1" selected="0">
            <x v="22"/>
          </reference>
          <reference field="12" count="1" selected="0">
            <x v="10"/>
          </reference>
        </references>
      </pivotArea>
    </format>
    <format dxfId="240">
      <pivotArea dataOnly="0" labelOnly="1" outline="0" fieldPosition="0">
        <references count="3">
          <reference field="10" count="2">
            <x v="40"/>
            <x v="51"/>
          </reference>
          <reference field="11" count="1" selected="0">
            <x v="68"/>
          </reference>
          <reference field="12" count="1" selected="0">
            <x v="10"/>
          </reference>
        </references>
      </pivotArea>
    </format>
    <format dxfId="239">
      <pivotArea dataOnly="0" labelOnly="1" outline="0" fieldPosition="0">
        <references count="3">
          <reference field="10" count="2">
            <x v="134"/>
            <x v="194"/>
          </reference>
          <reference field="11" count="1" selected="0">
            <x v="63"/>
          </reference>
          <reference field="12" count="1" selected="0">
            <x v="10"/>
          </reference>
        </references>
      </pivotArea>
    </format>
    <format dxfId="238">
      <pivotArea dataOnly="0" labelOnly="1" outline="0" fieldPosition="0">
        <references count="3">
          <reference field="10" count="1">
            <x v="88"/>
          </reference>
          <reference field="11" count="1" selected="0">
            <x v="57"/>
          </reference>
          <reference field="12" count="1" selected="0">
            <x v="10"/>
          </reference>
        </references>
      </pivotArea>
    </format>
    <format dxfId="237">
      <pivotArea dataOnly="0" labelOnly="1" outline="0" fieldPosition="0">
        <references count="3">
          <reference field="10" count="1">
            <x v="129"/>
          </reference>
          <reference field="11" count="1" selected="0">
            <x v="77"/>
          </reference>
          <reference field="12" count="1" selected="0">
            <x v="10"/>
          </reference>
        </references>
      </pivotArea>
    </format>
    <format dxfId="236">
      <pivotArea dataOnly="0" labelOnly="1" outline="0" fieldPosition="0">
        <references count="3">
          <reference field="10" count="1">
            <x v="93"/>
          </reference>
          <reference field="11" count="1" selected="0">
            <x v="35"/>
          </reference>
          <reference field="12" count="1" selected="0">
            <x v="10"/>
          </reference>
        </references>
      </pivotArea>
    </format>
    <format dxfId="235">
      <pivotArea dataOnly="0" labelOnly="1" outline="0" fieldPosition="0">
        <references count="3">
          <reference field="10" count="3">
            <x v="17"/>
            <x v="104"/>
            <x v="161"/>
          </reference>
          <reference field="11" count="1" selected="0">
            <x v="24"/>
          </reference>
          <reference field="12" count="1" selected="0">
            <x v="11"/>
          </reference>
        </references>
      </pivotArea>
    </format>
    <format dxfId="234">
      <pivotArea dataOnly="0" labelOnly="1" outline="0" fieldPosition="0">
        <references count="3">
          <reference field="10" count="2">
            <x v="16"/>
            <x v="123"/>
          </reference>
          <reference field="11" count="1" selected="0">
            <x v="52"/>
          </reference>
          <reference field="12" count="1" selected="0">
            <x v="11"/>
          </reference>
        </references>
      </pivotArea>
    </format>
    <format dxfId="233">
      <pivotArea dataOnly="0" labelOnly="1" outline="0" fieldPosition="0">
        <references count="3">
          <reference field="10" count="5">
            <x v="10"/>
            <x v="67"/>
            <x v="69"/>
            <x v="147"/>
            <x v="171"/>
          </reference>
          <reference field="11" count="1" selected="0">
            <x v="0"/>
          </reference>
          <reference field="12" count="1" selected="0">
            <x v="12"/>
          </reference>
        </references>
      </pivotArea>
    </format>
    <format dxfId="232">
      <pivotArea dataOnly="0" labelOnly="1" outline="0" fieldPosition="0">
        <references count="3">
          <reference field="10" count="2">
            <x v="150"/>
            <x v="154"/>
          </reference>
          <reference field="11" count="1" selected="0">
            <x v="3"/>
          </reference>
          <reference field="12" count="1" selected="0">
            <x v="12"/>
          </reference>
        </references>
      </pivotArea>
    </format>
    <format dxfId="231">
      <pivotArea dataOnly="0" labelOnly="1" outline="0" fieldPosition="0">
        <references count="3">
          <reference field="10" count="3">
            <x v="3"/>
            <x v="118"/>
            <x v="135"/>
          </reference>
          <reference field="11" count="1" selected="0">
            <x v="1"/>
          </reference>
          <reference field="12" count="1" selected="0">
            <x v="12"/>
          </reference>
        </references>
      </pivotArea>
    </format>
    <format dxfId="230">
      <pivotArea dataOnly="0" labelOnly="1" outline="0" fieldPosition="0">
        <references count="3">
          <reference field="10" count="3">
            <x v="6"/>
            <x v="32"/>
            <x v="148"/>
          </reference>
          <reference field="11" count="1" selected="0">
            <x v="2"/>
          </reference>
          <reference field="12" count="1" selected="0">
            <x v="12"/>
          </reference>
        </references>
      </pivotArea>
    </format>
    <format dxfId="229">
      <pivotArea dataOnly="0" labelOnly="1" outline="0" fieldPosition="0">
        <references count="3">
          <reference field="10" count="2">
            <x v="11"/>
            <x v="101"/>
          </reference>
          <reference field="11" count="1" selected="0">
            <x v="4"/>
          </reference>
          <reference field="12" count="1" selected="0">
            <x v="12"/>
          </reference>
        </references>
      </pivotArea>
    </format>
    <format dxfId="228">
      <pivotArea dataOnly="0" labelOnly="1" outline="0" fieldPosition="0">
        <references count="3">
          <reference field="10" count="1">
            <x v="124"/>
          </reference>
          <reference field="11" count="1" selected="0">
            <x v="5"/>
          </reference>
          <reference field="12" count="1" selected="0">
            <x v="12"/>
          </reference>
        </references>
      </pivotArea>
    </format>
    <format dxfId="227">
      <pivotArea dataOnly="0" labelOnly="1" outline="0" fieldPosition="0">
        <references count="3">
          <reference field="10" count="1">
            <x v="117"/>
          </reference>
          <reference field="11" count="1" selected="0">
            <x v="9"/>
          </reference>
          <reference field="12" count="1" selected="0">
            <x v="12"/>
          </reference>
        </references>
      </pivotArea>
    </format>
    <format dxfId="226">
      <pivotArea dataOnly="0" labelOnly="1" outline="0" fieldPosition="0">
        <references count="3">
          <reference field="10" count="1">
            <x v="189"/>
          </reference>
          <reference field="11" count="1" selected="0">
            <x v="6"/>
          </reference>
          <reference field="12" count="1" selected="0">
            <x v="12"/>
          </reference>
        </references>
      </pivotArea>
    </format>
    <format dxfId="225">
      <pivotArea dataOnly="0" labelOnly="1" outline="0" fieldPosition="0">
        <references count="3">
          <reference field="10" count="1">
            <x v="138"/>
          </reference>
          <reference field="11" count="1" selected="0">
            <x v="10"/>
          </reference>
          <reference field="12" count="1" selected="0">
            <x v="12"/>
          </reference>
        </references>
      </pivotArea>
    </format>
    <format dxfId="224">
      <pivotArea dataOnly="0" labelOnly="1" outline="0" fieldPosition="0">
        <references count="3">
          <reference field="10" count="1">
            <x v="183"/>
          </reference>
          <reference field="11" count="1" selected="0">
            <x v="7"/>
          </reference>
          <reference field="12" count="1" selected="0">
            <x v="12"/>
          </reference>
        </references>
      </pivotArea>
    </format>
    <format dxfId="223">
      <pivotArea dataOnly="0" labelOnly="1" outline="0" fieldPosition="0">
        <references count="3">
          <reference field="10" count="1">
            <x v="87"/>
          </reference>
          <reference field="11" count="1" selected="0">
            <x v="8"/>
          </reference>
          <reference field="12" count="1" selected="0">
            <x v="12"/>
          </reference>
        </references>
      </pivotArea>
    </format>
    <format dxfId="222">
      <pivotArea dataOnly="0" labelOnly="1" outline="0" fieldPosition="0">
        <references count="3">
          <reference field="10" count="3">
            <x v="101"/>
            <x v="126"/>
            <x v="190"/>
          </reference>
          <reference field="11" count="1" selected="0">
            <x v="29"/>
          </reference>
          <reference field="12" count="1" selected="0">
            <x v="13"/>
          </reference>
        </references>
      </pivotArea>
    </format>
    <format dxfId="221">
      <pivotArea dataOnly="0" labelOnly="1" outline="0" fieldPosition="0">
        <references count="3">
          <reference field="10" count="1">
            <x v="100"/>
          </reference>
          <reference field="11" count="1" selected="0">
            <x v="91"/>
          </reference>
          <reference field="12" count="1" selected="0">
            <x v="13"/>
          </reference>
        </references>
      </pivotArea>
    </format>
    <format dxfId="220">
      <pivotArea dataOnly="0" labelOnly="1" outline="0" fieldPosition="0">
        <references count="3">
          <reference field="10" count="1">
            <x v="164"/>
          </reference>
          <reference field="11" count="1" selected="0">
            <x v="64"/>
          </reference>
          <reference field="12" count="1" selected="0">
            <x v="14"/>
          </reference>
        </references>
      </pivotArea>
    </format>
    <format dxfId="219">
      <pivotArea dataOnly="0" labelOnly="1" outline="0" fieldPosition="0">
        <references count="3">
          <reference field="10" count="1">
            <x v="133"/>
          </reference>
          <reference field="11" count="1" selected="0">
            <x v="94"/>
          </reference>
          <reference field="12" count="1" selected="0">
            <x v="14"/>
          </reference>
        </references>
      </pivotArea>
    </format>
    <format dxfId="218">
      <pivotArea dataOnly="0" labelOnly="1" outline="0" fieldPosition="0">
        <references count="3">
          <reference field="10" count="1">
            <x v="84"/>
          </reference>
          <reference field="11" count="1" selected="0">
            <x v="76"/>
          </reference>
          <reference field="12" count="1" selected="0">
            <x v="14"/>
          </reference>
        </references>
      </pivotArea>
    </format>
    <format dxfId="217">
      <pivotArea dataOnly="0" labelOnly="1" outline="0" fieldPosition="0">
        <references count="3">
          <reference field="10" count="10">
            <x v="1"/>
            <x v="5"/>
            <x v="19"/>
            <x v="22"/>
            <x v="23"/>
            <x v="24"/>
            <x v="52"/>
            <x v="54"/>
            <x v="55"/>
            <x v="140"/>
          </reference>
          <reference field="11" count="1" selected="0">
            <x v="21"/>
          </reference>
          <reference field="12" count="1" selected="0">
            <x v="15"/>
          </reference>
        </references>
      </pivotArea>
    </format>
    <format dxfId="216">
      <pivotArea dataOnly="0" labelOnly="1" outline="0" fieldPosition="0">
        <references count="3">
          <reference field="10" count="3">
            <x v="20"/>
            <x v="85"/>
            <x v="163"/>
          </reference>
          <reference field="11" count="1" selected="0">
            <x v="28"/>
          </reference>
          <reference field="12" count="1" selected="0">
            <x v="15"/>
          </reference>
        </references>
      </pivotArea>
    </format>
    <format dxfId="215">
      <pivotArea dataOnly="0" labelOnly="1" outline="0" fieldPosition="0">
        <references count="3">
          <reference field="10" count="4">
            <x v="57"/>
            <x v="59"/>
            <x v="156"/>
            <x v="182"/>
          </reference>
          <reference field="11" count="1" selected="0">
            <x v="27"/>
          </reference>
          <reference field="12" count="1" selected="0">
            <x v="15"/>
          </reference>
        </references>
      </pivotArea>
    </format>
    <format dxfId="214">
      <pivotArea dataOnly="0" labelOnly="1" outline="0" fieldPosition="0">
        <references count="3">
          <reference field="10" count="3">
            <x v="60"/>
            <x v="73"/>
            <x v="76"/>
          </reference>
          <reference field="11" count="1" selected="0">
            <x v="71"/>
          </reference>
          <reference field="12" count="1" selected="0">
            <x v="15"/>
          </reference>
        </references>
      </pivotArea>
    </format>
    <format dxfId="213">
      <pivotArea dataOnly="0" labelOnly="1" outline="0" fieldPosition="0">
        <references count="3">
          <reference field="10" count="3">
            <x v="111"/>
            <x v="125"/>
            <x v="166"/>
          </reference>
          <reference field="11" count="1" selected="0">
            <x v="70"/>
          </reference>
          <reference field="12" count="1" selected="0">
            <x v="15"/>
          </reference>
        </references>
      </pivotArea>
    </format>
    <format dxfId="212">
      <pivotArea dataOnly="0" labelOnly="1" outline="0" fieldPosition="0">
        <references count="3">
          <reference field="10" count="2">
            <x v="122"/>
            <x v="178"/>
          </reference>
          <reference field="11" count="1" selected="0">
            <x v="26"/>
          </reference>
          <reference field="12" count="1" selected="0">
            <x v="15"/>
          </reference>
        </references>
      </pivotArea>
    </format>
    <format dxfId="211">
      <pivotArea dataOnly="0" labelOnly="1" outline="0" fieldPosition="0">
        <references count="3">
          <reference field="10" count="1">
            <x v="66"/>
          </reference>
          <reference field="11" count="1" selected="0">
            <x v="44"/>
          </reference>
          <reference field="12" count="1" selected="0">
            <x v="15"/>
          </reference>
        </references>
      </pivotArea>
    </format>
    <format dxfId="210">
      <pivotArea dataOnly="0" labelOnly="1" outline="0" fieldPosition="0">
        <references count="3">
          <reference field="10" count="2">
            <x v="12"/>
            <x v="90"/>
          </reference>
          <reference field="11" count="1" selected="0">
            <x v="32"/>
          </reference>
          <reference field="12" count="1" selected="0">
            <x v="15"/>
          </reference>
        </references>
      </pivotArea>
    </format>
    <format dxfId="209">
      <pivotArea dataOnly="0" labelOnly="1" outline="0" fieldPosition="0">
        <references count="3">
          <reference field="10" count="1">
            <x v="157"/>
          </reference>
          <reference field="11" count="1" selected="0">
            <x v="97"/>
          </reference>
          <reference field="12" count="1" selected="0">
            <x v="15"/>
          </reference>
        </references>
      </pivotArea>
    </format>
    <format dxfId="208">
      <pivotArea dataOnly="0" labelOnly="1" outline="0" fieldPosition="0">
        <references count="3">
          <reference field="10" count="1">
            <x v="45"/>
          </reference>
          <reference field="11" count="1" selected="0">
            <x v="60"/>
          </reference>
          <reference field="12" count="1" selected="0">
            <x v="15"/>
          </reference>
        </references>
      </pivotArea>
    </format>
    <format dxfId="207">
      <pivotArea dataOnly="0" labelOnly="1" outline="0" fieldPosition="0">
        <references count="3">
          <reference field="10" count="1">
            <x v="103"/>
          </reference>
          <reference field="11" count="1" selected="0">
            <x v="98"/>
          </reference>
          <reference field="12" count="1" selected="0">
            <x v="15"/>
          </reference>
        </references>
      </pivotArea>
    </format>
    <format dxfId="206">
      <pivotArea dataOnly="0" labelOnly="1" outline="0" fieldPosition="0">
        <references count="3">
          <reference field="10" count="1">
            <x v="145"/>
          </reference>
          <reference field="11" count="1" selected="0">
            <x v="38"/>
          </reference>
          <reference field="12" count="1" selected="0">
            <x v="15"/>
          </reference>
        </references>
      </pivotArea>
    </format>
    <format dxfId="205">
      <pivotArea dataOnly="0" labelOnly="1" outline="0" fieldPosition="0">
        <references count="3">
          <reference field="10" count="1">
            <x v="160"/>
          </reference>
          <reference field="11" count="1" selected="0">
            <x v="41"/>
          </reference>
          <reference field="12" count="1" selected="0">
            <x v="15"/>
          </reference>
        </references>
      </pivotArea>
    </format>
    <format dxfId="204">
      <pivotArea dataOnly="0" labelOnly="1" outline="0" fieldPosition="0">
        <references count="3">
          <reference field="10" count="1">
            <x v="61"/>
          </reference>
          <reference field="11" count="1" selected="0">
            <x v="54"/>
          </reference>
          <reference field="12" count="1" selected="0">
            <x v="16"/>
          </reference>
        </references>
      </pivotArea>
    </format>
    <format dxfId="203">
      <pivotArea dataOnly="0" labelOnly="1" outline="0" fieldPosition="0">
        <references count="3">
          <reference field="10" count="2">
            <x v="75"/>
            <x v="159"/>
          </reference>
          <reference field="11" count="1" selected="0">
            <x v="49"/>
          </reference>
          <reference field="12" count="1" selected="0">
            <x v="16"/>
          </reference>
        </references>
      </pivotArea>
    </format>
    <format dxfId="202">
      <pivotArea dataOnly="0" labelOnly="1" outline="0" fieldPosition="0">
        <references count="3">
          <reference field="10" count="2">
            <x v="27"/>
            <x v="28"/>
          </reference>
          <reference field="11" count="1" selected="0">
            <x v="36"/>
          </reference>
          <reference field="12" count="1" selected="0">
            <x v="16"/>
          </reference>
        </references>
      </pivotArea>
    </format>
    <format dxfId="201">
      <pivotArea dataOnly="0" labelOnly="1" outline="0" fieldPosition="0">
        <references count="3">
          <reference field="10" count="1">
            <x v="168"/>
          </reference>
          <reference field="11" count="1" selected="0">
            <x v="90"/>
          </reference>
          <reference field="12" count="1" selected="0">
            <x v="16"/>
          </reference>
        </references>
      </pivotArea>
    </format>
    <format dxfId="200">
      <pivotArea dataOnly="0" labelOnly="1" outline="0" fieldPosition="0">
        <references count="3">
          <reference field="10" count="1">
            <x v="119"/>
          </reference>
          <reference field="11" count="1" selected="0">
            <x v="104"/>
          </reference>
          <reference field="12" count="1" selected="0">
            <x v="16"/>
          </reference>
        </references>
      </pivotArea>
    </format>
    <format dxfId="199">
      <pivotArea dataOnly="0" labelOnly="1" outline="0" fieldPosition="0">
        <references count="3">
          <reference field="10" count="1">
            <x v="72"/>
          </reference>
          <reference field="11" count="1" selected="0">
            <x v="102"/>
          </reference>
          <reference field="12" count="1" selected="0">
            <x v="16"/>
          </reference>
        </references>
      </pivotArea>
    </format>
    <format dxfId="198">
      <pivotArea dataOnly="0" labelOnly="1" outline="0" fieldPosition="0">
        <references count="3">
          <reference field="10" count="1">
            <x v="78"/>
          </reference>
          <reference field="11" count="1" selected="0">
            <x v="42"/>
          </reference>
          <reference field="12" count="1" selected="0">
            <x v="16"/>
          </reference>
        </references>
      </pivotArea>
    </format>
    <format dxfId="197">
      <pivotArea dataOnly="0" labelOnly="1" outline="0" fieldPosition="0">
        <references count="3">
          <reference field="10" count="1">
            <x v="112"/>
          </reference>
          <reference field="11" count="1" selected="0">
            <x v="84"/>
          </reference>
          <reference field="12" count="1" selected="0">
            <x v="16"/>
          </reference>
        </references>
      </pivotArea>
    </format>
    <format dxfId="196">
      <pivotArea dataOnly="0" labelOnly="1" outline="0" fieldPosition="0">
        <references count="3">
          <reference field="10" count="1">
            <x v="33"/>
          </reference>
          <reference field="11" count="1" selected="0">
            <x v="55"/>
          </reference>
          <reference field="12" count="1" selected="0">
            <x v="16"/>
          </reference>
        </references>
      </pivotArea>
    </format>
    <format dxfId="195">
      <pivotArea dataOnly="0" labelOnly="1" outline="0" fieldPosition="0">
        <references count="3">
          <reference field="10" count="5">
            <x v="91"/>
            <x v="98"/>
            <x v="170"/>
            <x v="186"/>
            <x v="193"/>
          </reference>
          <reference field="11" count="1" selected="0">
            <x v="11"/>
          </reference>
          <reference field="12" count="1" selected="0">
            <x v="17"/>
          </reference>
        </references>
      </pivotArea>
    </format>
    <format dxfId="194">
      <pivotArea dataOnly="0" labelOnly="1" outline="0" fieldPosition="0">
        <references count="3">
          <reference field="10" count="5">
            <x v="0"/>
            <x v="42"/>
            <x v="43"/>
            <x v="68"/>
            <x v="141"/>
          </reference>
          <reference field="11" count="1" selected="0">
            <x v="12"/>
          </reference>
          <reference field="12" count="1" selected="0">
            <x v="17"/>
          </reference>
        </references>
      </pivotArea>
    </format>
    <format dxfId="193">
      <pivotArea dataOnly="0" labelOnly="1" outline="0" fieldPosition="0">
        <references count="3">
          <reference field="10" count="3">
            <x v="142"/>
            <x v="143"/>
            <x v="165"/>
          </reference>
          <reference field="11" count="1" selected="0">
            <x v="13"/>
          </reference>
          <reference field="12" count="1" selected="0">
            <x v="17"/>
          </reference>
        </references>
      </pivotArea>
    </format>
    <format dxfId="192">
      <pivotArea dataOnly="0" labelOnly="1" outline="0" fieldPosition="0">
        <references count="3">
          <reference field="10" count="2">
            <x v="4"/>
            <x v="15"/>
          </reference>
          <reference field="11" count="1" selected="0">
            <x v="14"/>
          </reference>
          <reference field="12" count="1" selected="0">
            <x v="17"/>
          </reference>
        </references>
      </pivotArea>
    </format>
    <format dxfId="191">
      <pivotArea dataOnly="0" labelOnly="1" outline="0" fieldPosition="0">
        <references count="3">
          <reference field="10" count="3">
            <x v="31"/>
            <x v="99"/>
            <x v="155"/>
          </reference>
          <reference field="11" count="1" selected="0">
            <x v="15"/>
          </reference>
          <reference field="12" count="1" selected="0">
            <x v="17"/>
          </reference>
        </references>
      </pivotArea>
    </format>
    <format dxfId="190">
      <pivotArea dataOnly="0" labelOnly="1" outline="0" fieldPosition="0">
        <references count="3">
          <reference field="10" count="3">
            <x v="92"/>
            <x v="108"/>
            <x v="155"/>
          </reference>
          <reference field="11" count="1" selected="0">
            <x v="0"/>
          </reference>
          <reference field="12" count="1" selected="0">
            <x v="17"/>
          </reference>
        </references>
      </pivotArea>
    </format>
    <format dxfId="189">
      <pivotArea dataOnly="0" labelOnly="1" outline="0" fieldPosition="0">
        <references count="3">
          <reference field="10" count="3">
            <x v="39"/>
            <x v="86"/>
            <x v="128"/>
          </reference>
          <reference field="11" count="1" selected="0">
            <x v="16"/>
          </reference>
          <reference field="12" count="1" selected="0">
            <x v="17"/>
          </reference>
        </references>
      </pivotArea>
    </format>
    <format dxfId="188">
      <pivotArea dataOnly="0" labelOnly="1" outline="0" fieldPosition="0">
        <references count="3">
          <reference field="10" count="2">
            <x v="63"/>
            <x v="94"/>
          </reference>
          <reference field="11" count="1" selected="0">
            <x v="17"/>
          </reference>
          <reference field="12" count="1" selected="0">
            <x v="17"/>
          </reference>
        </references>
      </pivotArea>
    </format>
    <format dxfId="187">
      <pivotArea dataOnly="0" labelOnly="1" outline="0" fieldPosition="0">
        <references count="3">
          <reference field="10" count="1">
            <x v="30"/>
          </reference>
          <reference field="11" count="1" selected="0">
            <x v="18"/>
          </reference>
          <reference field="12" count="1" selected="0">
            <x v="17"/>
          </reference>
        </references>
      </pivotArea>
    </format>
    <format dxfId="186">
      <pivotArea dataOnly="0" labelOnly="1" outline="0" fieldPosition="0">
        <references count="3">
          <reference field="10" count="3">
            <x v="48"/>
            <x v="131"/>
            <x v="175"/>
          </reference>
          <reference field="11" count="1" selected="0">
            <x v="25"/>
          </reference>
          <reference field="12" count="1" selected="0">
            <x v="18"/>
          </reference>
        </references>
      </pivotArea>
    </format>
    <format dxfId="185">
      <pivotArea dataOnly="0" labelOnly="1" outline="0" fieldPosition="0">
        <references count="3">
          <reference field="10" count="1">
            <x v="144"/>
          </reference>
          <reference field="11" count="1" selected="0">
            <x v="74"/>
          </reference>
          <reference field="12" count="1" selected="0">
            <x v="18"/>
          </reference>
        </references>
      </pivotArea>
    </format>
    <format dxfId="184">
      <pivotArea dataOnly="0" labelOnly="1" outline="0" fieldPosition="0">
        <references count="3">
          <reference field="10" count="1">
            <x v="56"/>
          </reference>
          <reference field="11" count="1" selected="0">
            <x v="105"/>
          </reference>
          <reference field="12" count="1" selected="0">
            <x v="18"/>
          </reference>
        </references>
      </pivotArea>
    </format>
    <format dxfId="183">
      <pivotArea dataOnly="0" labelOnly="1" outline="0" fieldPosition="0">
        <references count="3">
          <reference field="10" count="2">
            <x v="115"/>
            <x v="172"/>
          </reference>
          <reference field="11" count="1" selected="0">
            <x v="48"/>
          </reference>
          <reference field="12" count="1" selected="0">
            <x v="19"/>
          </reference>
        </references>
      </pivotArea>
    </format>
    <format dxfId="182">
      <pivotArea dataOnly="0" labelOnly="1" outline="0" fieldPosition="0">
        <references count="3">
          <reference field="10" count="2">
            <x v="130"/>
            <x v="136"/>
          </reference>
          <reference field="11" count="1" selected="0">
            <x v="43"/>
          </reference>
          <reference field="12" count="1" selected="0">
            <x v="19"/>
          </reference>
        </references>
      </pivotArea>
    </format>
    <format dxfId="181">
      <pivotArea dataOnly="0" labelOnly="1" outline="0" fieldPosition="0">
        <references count="3">
          <reference field="10" count="1">
            <x v="188"/>
          </reference>
          <reference field="11" count="1" selected="0">
            <x v="103"/>
          </reference>
          <reference field="12" count="1" selected="0">
            <x v="19"/>
          </reference>
        </references>
      </pivotArea>
    </format>
    <format dxfId="180">
      <pivotArea dataOnly="0" labelOnly="1" outline="0" fieldPosition="0">
        <references count="3">
          <reference field="10" count="1">
            <x v="162"/>
          </reference>
          <reference field="11" count="1" selected="0">
            <x v="87"/>
          </reference>
          <reference field="12" count="1" selected="0">
            <x v="19"/>
          </reference>
        </references>
      </pivotArea>
    </format>
    <format dxfId="179">
      <pivotArea dataOnly="0" labelOnly="1" outline="0" fieldPosition="0">
        <references count="3">
          <reference field="10" count="1">
            <x v="191"/>
          </reference>
          <reference field="11" count="1" selected="0">
            <x v="72"/>
          </reference>
          <reference field="12" count="1" selected="0">
            <x v="19"/>
          </reference>
        </references>
      </pivotArea>
    </format>
    <format dxfId="178">
      <pivotArea dataOnly="0" labelOnly="1" outline="0" fieldPosition="0">
        <references count="3">
          <reference field="10" count="1">
            <x v="35"/>
          </reference>
          <reference field="11" count="1" selected="0">
            <x v="58"/>
          </reference>
          <reference field="12" count="1" selected="0">
            <x v="19"/>
          </reference>
        </references>
      </pivotArea>
    </format>
    <format dxfId="177">
      <pivotArea dataOnly="0" labelOnly="1" outline="0" fieldPosition="0">
        <references count="1">
          <reference field="18" count="0"/>
        </references>
      </pivotArea>
    </format>
    <format dxfId="176">
      <pivotArea dataOnly="0" labelOnly="1" grandCol="1" outline="0" fieldPosition="0"/>
    </format>
    <format dxfId="175">
      <pivotArea type="all" dataOnly="0" outline="0" fieldPosition="0"/>
    </format>
    <format dxfId="174">
      <pivotArea outline="0" fieldPosition="0"/>
    </format>
    <format dxfId="173">
      <pivotArea type="origin" dataOnly="0" labelOnly="1" outline="0" fieldPosition="0"/>
    </format>
    <format dxfId="172">
      <pivotArea field="18" type="button" dataOnly="0" labelOnly="1" outline="0" axis="axisCol" fieldPosition="0"/>
    </format>
    <format dxfId="171">
      <pivotArea type="topRight" dataOnly="0" labelOnly="1" outline="0" fieldPosition="0"/>
    </format>
    <format dxfId="170">
      <pivotArea field="12" type="button" dataOnly="0" labelOnly="1" outline="0" axis="axisRow" fieldPosition="0"/>
    </format>
    <format dxfId="169">
      <pivotArea field="11" type="button" dataOnly="0" labelOnly="1" outline="0" axis="axisRow" fieldPosition="1"/>
    </format>
    <format dxfId="168">
      <pivotArea field="10" type="button" dataOnly="0" labelOnly="1" outline="0" axis="axisRow" fieldPosition="2"/>
    </format>
    <format dxfId="167">
      <pivotArea dataOnly="0" labelOnly="1" outline="0" fieldPosition="0">
        <references count="1">
          <reference field="12" count="0"/>
        </references>
      </pivotArea>
    </format>
    <format dxfId="166">
      <pivotArea dataOnly="0" labelOnly="1" outline="0" fieldPosition="0">
        <references count="1">
          <reference field="12" count="0" defaultSubtotal="1"/>
        </references>
      </pivotArea>
    </format>
    <format dxfId="165">
      <pivotArea dataOnly="0" labelOnly="1" grandRow="1" outline="0" fieldPosition="0"/>
    </format>
    <format dxfId="164">
      <pivotArea dataOnly="0" labelOnly="1" outline="0" fieldPosition="0">
        <references count="2">
          <reference field="11" count="8">
            <x v="2"/>
            <x v="46"/>
            <x v="47"/>
            <x v="50"/>
            <x v="51"/>
            <x v="67"/>
            <x v="80"/>
            <x v="99"/>
          </reference>
          <reference field="12" count="1" selected="0">
            <x v="0"/>
          </reference>
        </references>
      </pivotArea>
    </format>
    <format dxfId="163">
      <pivotArea dataOnly="0" labelOnly="1" outline="0" fieldPosition="0">
        <references count="2">
          <reference field="11" count="8" defaultSubtotal="1">
            <x v="2"/>
            <x v="46"/>
            <x v="47"/>
            <x v="50"/>
            <x v="51"/>
            <x v="67"/>
            <x v="80"/>
            <x v="99"/>
          </reference>
          <reference field="12" count="1" selected="0">
            <x v="0"/>
          </reference>
        </references>
      </pivotArea>
    </format>
    <format dxfId="162">
      <pivotArea dataOnly="0" labelOnly="1" outline="0" fieldPosition="0">
        <references count="2">
          <reference field="11" count="8">
            <x v="23"/>
            <x v="29"/>
            <x v="31"/>
            <x v="38"/>
            <x v="62"/>
            <x v="73"/>
            <x v="75"/>
            <x v="85"/>
          </reference>
          <reference field="12" count="1" selected="0">
            <x v="1"/>
          </reference>
        </references>
      </pivotArea>
    </format>
    <format dxfId="161">
      <pivotArea dataOnly="0" labelOnly="1" outline="0" fieldPosition="0">
        <references count="2">
          <reference field="11" count="8" defaultSubtotal="1">
            <x v="23"/>
            <x v="29"/>
            <x v="31"/>
            <x v="38"/>
            <x v="62"/>
            <x v="73"/>
            <x v="75"/>
            <x v="85"/>
          </reference>
          <reference field="12" count="1" selected="0">
            <x v="1"/>
          </reference>
        </references>
      </pivotArea>
    </format>
    <format dxfId="160">
      <pivotArea dataOnly="0" labelOnly="1" outline="0" fieldPosition="0">
        <references count="2">
          <reference field="11" count="5">
            <x v="34"/>
            <x v="45"/>
            <x v="53"/>
            <x v="79"/>
            <x v="86"/>
          </reference>
          <reference field="12" count="1" selected="0">
            <x v="2"/>
          </reference>
        </references>
      </pivotArea>
    </format>
    <format dxfId="159">
      <pivotArea dataOnly="0" labelOnly="1" outline="0" fieldPosition="0">
        <references count="2">
          <reference field="11" count="5" defaultSubtotal="1">
            <x v="34"/>
            <x v="45"/>
            <x v="53"/>
            <x v="79"/>
            <x v="86"/>
          </reference>
          <reference field="12" count="1" selected="0">
            <x v="2"/>
          </reference>
        </references>
      </pivotArea>
    </format>
    <format dxfId="158">
      <pivotArea dataOnly="0" labelOnly="1" outline="0" fieldPosition="0">
        <references count="2">
          <reference field="11" count="2">
            <x v="95"/>
            <x v="107"/>
          </reference>
          <reference field="12" count="1" selected="0">
            <x v="3"/>
          </reference>
        </references>
      </pivotArea>
    </format>
    <format dxfId="157">
      <pivotArea dataOnly="0" labelOnly="1" outline="0" fieldPosition="0">
        <references count="2">
          <reference field="11" count="2" defaultSubtotal="1">
            <x v="95"/>
            <x v="107"/>
          </reference>
          <reference field="12" count="1" selected="0">
            <x v="3"/>
          </reference>
        </references>
      </pivotArea>
    </format>
    <format dxfId="156">
      <pivotArea dataOnly="0" labelOnly="1" outline="0" fieldPosition="0">
        <references count="2">
          <reference field="11" count="4">
            <x v="13"/>
            <x v="30"/>
            <x v="81"/>
            <x v="101"/>
          </reference>
          <reference field="12" count="1" selected="0">
            <x v="4"/>
          </reference>
        </references>
      </pivotArea>
    </format>
    <format dxfId="155">
      <pivotArea dataOnly="0" labelOnly="1" outline="0" fieldPosition="0">
        <references count="2">
          <reference field="11" count="4" defaultSubtotal="1">
            <x v="13"/>
            <x v="30"/>
            <x v="81"/>
            <x v="101"/>
          </reference>
          <reference field="12" count="1" selected="0">
            <x v="4"/>
          </reference>
        </references>
      </pivotArea>
    </format>
    <format dxfId="154">
      <pivotArea dataOnly="0" labelOnly="1" outline="0" fieldPosition="0">
        <references count="2">
          <reference field="11" count="3">
            <x v="33"/>
            <x v="39"/>
            <x v="66"/>
          </reference>
          <reference field="12" count="1" selected="0">
            <x v="5"/>
          </reference>
        </references>
      </pivotArea>
    </format>
    <format dxfId="153">
      <pivotArea dataOnly="0" labelOnly="1" outline="0" fieldPosition="0">
        <references count="2">
          <reference field="11" count="3" defaultSubtotal="1">
            <x v="33"/>
            <x v="39"/>
            <x v="66"/>
          </reference>
          <reference field="12" count="1" selected="0">
            <x v="5"/>
          </reference>
        </references>
      </pivotArea>
    </format>
    <format dxfId="152">
      <pivotArea dataOnly="0" labelOnly="1" outline="0" fieldPosition="0">
        <references count="2">
          <reference field="11" count="3">
            <x v="37"/>
            <x v="56"/>
            <x v="83"/>
          </reference>
          <reference field="12" count="1" selected="0">
            <x v="6"/>
          </reference>
        </references>
      </pivotArea>
    </format>
    <format dxfId="151">
      <pivotArea dataOnly="0" labelOnly="1" outline="0" fieldPosition="0">
        <references count="2">
          <reference field="11" count="3" defaultSubtotal="1">
            <x v="37"/>
            <x v="56"/>
            <x v="83"/>
          </reference>
          <reference field="12" count="1" selected="0">
            <x v="6"/>
          </reference>
        </references>
      </pivotArea>
    </format>
    <format dxfId="150">
      <pivotArea dataOnly="0" labelOnly="1" outline="0" fieldPosition="0">
        <references count="2">
          <reference field="11" count="6">
            <x v="20"/>
            <x v="40"/>
            <x v="61"/>
            <x v="82"/>
            <x v="92"/>
            <x v="106"/>
          </reference>
          <reference field="12" count="1" selected="0">
            <x v="7"/>
          </reference>
        </references>
      </pivotArea>
    </format>
    <format dxfId="149">
      <pivotArea dataOnly="0" labelOnly="1" outline="0" fieldPosition="0">
        <references count="2">
          <reference field="11" count="6" defaultSubtotal="1">
            <x v="20"/>
            <x v="40"/>
            <x v="61"/>
            <x v="82"/>
            <x v="92"/>
            <x v="106"/>
          </reference>
          <reference field="12" count="1" selected="0">
            <x v="7"/>
          </reference>
        </references>
      </pivotArea>
    </format>
    <format dxfId="148">
      <pivotArea dataOnly="0" labelOnly="1" outline="0" fieldPosition="0">
        <references count="2">
          <reference field="11" count="7">
            <x v="65"/>
            <x v="69"/>
            <x v="78"/>
            <x v="88"/>
            <x v="89"/>
            <x v="93"/>
            <x v="100"/>
          </reference>
          <reference field="12" count="1" selected="0">
            <x v="8"/>
          </reference>
        </references>
      </pivotArea>
    </format>
    <format dxfId="147">
      <pivotArea dataOnly="0" labelOnly="1" outline="0" fieldPosition="0">
        <references count="2">
          <reference field="11" count="7" defaultSubtotal="1">
            <x v="65"/>
            <x v="69"/>
            <x v="78"/>
            <x v="88"/>
            <x v="89"/>
            <x v="93"/>
            <x v="100"/>
          </reference>
          <reference field="12" count="1" selected="0">
            <x v="8"/>
          </reference>
        </references>
      </pivotArea>
    </format>
    <format dxfId="146">
      <pivotArea dataOnly="0" labelOnly="1" outline="0" fieldPosition="0">
        <references count="2">
          <reference field="11" count="3">
            <x v="19"/>
            <x v="59"/>
            <x v="96"/>
          </reference>
          <reference field="12" count="1" selected="0">
            <x v="9"/>
          </reference>
        </references>
      </pivotArea>
    </format>
    <format dxfId="145">
      <pivotArea dataOnly="0" labelOnly="1" outline="0" fieldPosition="0">
        <references count="2">
          <reference field="11" count="3" defaultSubtotal="1">
            <x v="19"/>
            <x v="59"/>
            <x v="96"/>
          </reference>
          <reference field="12" count="1" selected="0">
            <x v="9"/>
          </reference>
        </references>
      </pivotArea>
    </format>
    <format dxfId="144">
      <pivotArea dataOnly="0" labelOnly="1" outline="0" fieldPosition="0">
        <references count="2">
          <reference field="11" count="6">
            <x v="22"/>
            <x v="35"/>
            <x v="57"/>
            <x v="63"/>
            <x v="68"/>
            <x v="77"/>
          </reference>
          <reference field="12" count="1" selected="0">
            <x v="10"/>
          </reference>
        </references>
      </pivotArea>
    </format>
    <format dxfId="143">
      <pivotArea dataOnly="0" labelOnly="1" outline="0" fieldPosition="0">
        <references count="2">
          <reference field="11" count="6" defaultSubtotal="1">
            <x v="22"/>
            <x v="35"/>
            <x v="57"/>
            <x v="63"/>
            <x v="68"/>
            <x v="77"/>
          </reference>
          <reference field="12" count="1" selected="0">
            <x v="10"/>
          </reference>
        </references>
      </pivotArea>
    </format>
    <format dxfId="142">
      <pivotArea dataOnly="0" labelOnly="1" outline="0" fieldPosition="0">
        <references count="2">
          <reference field="11" count="2">
            <x v="24"/>
            <x v="52"/>
          </reference>
          <reference field="12" count="1" selected="0">
            <x v="11"/>
          </reference>
        </references>
      </pivotArea>
    </format>
    <format dxfId="141">
      <pivotArea dataOnly="0" labelOnly="1" outline="0" fieldPosition="0">
        <references count="2">
          <reference field="11" count="2" defaultSubtotal="1">
            <x v="24"/>
            <x v="52"/>
          </reference>
          <reference field="12" count="1" selected="0">
            <x v="11"/>
          </reference>
        </references>
      </pivotArea>
    </format>
    <format dxfId="140">
      <pivotArea dataOnly="0" labelOnly="1" outline="0" fieldPosition="0">
        <references count="2">
          <reference field="1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12" count="1" selected="0">
            <x v="12"/>
          </reference>
        </references>
      </pivotArea>
    </format>
    <format dxfId="139">
      <pivotArea dataOnly="0" labelOnly="1" outline="0" fieldPosition="0">
        <references count="2">
          <reference field="11" count="11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12" count="1" selected="0">
            <x v="12"/>
          </reference>
        </references>
      </pivotArea>
    </format>
    <format dxfId="138">
      <pivotArea dataOnly="0" labelOnly="1" outline="0" fieldPosition="0">
        <references count="2">
          <reference field="11" count="2">
            <x v="29"/>
            <x v="91"/>
          </reference>
          <reference field="12" count="1" selected="0">
            <x v="13"/>
          </reference>
        </references>
      </pivotArea>
    </format>
    <format dxfId="137">
      <pivotArea dataOnly="0" labelOnly="1" outline="0" fieldPosition="0">
        <references count="2">
          <reference field="11" count="2" defaultSubtotal="1">
            <x v="29"/>
            <x v="91"/>
          </reference>
          <reference field="12" count="1" selected="0">
            <x v="13"/>
          </reference>
        </references>
      </pivotArea>
    </format>
    <format dxfId="136">
      <pivotArea dataOnly="0" labelOnly="1" outline="0" fieldPosition="0">
        <references count="2">
          <reference field="11" count="3">
            <x v="64"/>
            <x v="76"/>
            <x v="94"/>
          </reference>
          <reference field="12" count="1" selected="0">
            <x v="14"/>
          </reference>
        </references>
      </pivotArea>
    </format>
    <format dxfId="135">
      <pivotArea dataOnly="0" labelOnly="1" outline="0" fieldPosition="0">
        <references count="2">
          <reference field="11" count="3" defaultSubtotal="1">
            <x v="64"/>
            <x v="76"/>
            <x v="94"/>
          </reference>
          <reference field="12" count="1" selected="0">
            <x v="14"/>
          </reference>
        </references>
      </pivotArea>
    </format>
    <format dxfId="134">
      <pivotArea dataOnly="0" labelOnly="1" outline="0" fieldPosition="0">
        <references count="2">
          <reference field="11" count="13">
            <x v="21"/>
            <x v="26"/>
            <x v="27"/>
            <x v="28"/>
            <x v="32"/>
            <x v="38"/>
            <x v="41"/>
            <x v="44"/>
            <x v="60"/>
            <x v="70"/>
            <x v="71"/>
            <x v="97"/>
            <x v="98"/>
          </reference>
          <reference field="12" count="1" selected="0">
            <x v="15"/>
          </reference>
        </references>
      </pivotArea>
    </format>
    <format dxfId="133">
      <pivotArea dataOnly="0" labelOnly="1" outline="0" fieldPosition="0">
        <references count="2">
          <reference field="11" count="13" defaultSubtotal="1">
            <x v="21"/>
            <x v="26"/>
            <x v="27"/>
            <x v="28"/>
            <x v="32"/>
            <x v="38"/>
            <x v="41"/>
            <x v="44"/>
            <x v="60"/>
            <x v="70"/>
            <x v="71"/>
            <x v="97"/>
            <x v="98"/>
          </reference>
          <reference field="12" count="1" selected="0">
            <x v="15"/>
          </reference>
        </references>
      </pivotArea>
    </format>
    <format dxfId="132">
      <pivotArea dataOnly="0" labelOnly="1" outline="0" fieldPosition="0">
        <references count="2">
          <reference field="11" count="9">
            <x v="36"/>
            <x v="42"/>
            <x v="49"/>
            <x v="54"/>
            <x v="55"/>
            <x v="84"/>
            <x v="90"/>
            <x v="102"/>
            <x v="104"/>
          </reference>
          <reference field="12" count="1" selected="0">
            <x v="16"/>
          </reference>
        </references>
      </pivotArea>
    </format>
    <format dxfId="131">
      <pivotArea dataOnly="0" labelOnly="1" outline="0" fieldPosition="0">
        <references count="2">
          <reference field="11" count="9" defaultSubtotal="1">
            <x v="36"/>
            <x v="42"/>
            <x v="49"/>
            <x v="54"/>
            <x v="55"/>
            <x v="84"/>
            <x v="90"/>
            <x v="102"/>
            <x v="104"/>
          </reference>
          <reference field="12" count="1" selected="0">
            <x v="16"/>
          </reference>
        </references>
      </pivotArea>
    </format>
    <format dxfId="130">
      <pivotArea dataOnly="0" labelOnly="1" outline="0" fieldPosition="0">
        <references count="2">
          <reference field="11" count="9">
            <x v="0"/>
            <x v="11"/>
            <x v="12"/>
            <x v="13"/>
            <x v="14"/>
            <x v="15"/>
            <x v="16"/>
            <x v="17"/>
            <x v="18"/>
          </reference>
          <reference field="12" count="1" selected="0">
            <x v="17"/>
          </reference>
        </references>
      </pivotArea>
    </format>
    <format dxfId="129">
      <pivotArea dataOnly="0" labelOnly="1" outline="0" fieldPosition="0">
        <references count="2">
          <reference field="11" count="9" defaultSubtotal="1">
            <x v="0"/>
            <x v="11"/>
            <x v="12"/>
            <x v="13"/>
            <x v="14"/>
            <x v="15"/>
            <x v="16"/>
            <x v="17"/>
            <x v="18"/>
          </reference>
          <reference field="12" count="1" selected="0">
            <x v="17"/>
          </reference>
        </references>
      </pivotArea>
    </format>
    <format dxfId="128">
      <pivotArea dataOnly="0" labelOnly="1" outline="0" fieldPosition="0">
        <references count="2">
          <reference field="11" count="3">
            <x v="25"/>
            <x v="74"/>
            <x v="105"/>
          </reference>
          <reference field="12" count="1" selected="0">
            <x v="18"/>
          </reference>
        </references>
      </pivotArea>
    </format>
    <format dxfId="127">
      <pivotArea dataOnly="0" labelOnly="1" outline="0" fieldPosition="0">
        <references count="2">
          <reference field="11" count="3" defaultSubtotal="1">
            <x v="25"/>
            <x v="74"/>
            <x v="105"/>
          </reference>
          <reference field="12" count="1" selected="0">
            <x v="18"/>
          </reference>
        </references>
      </pivotArea>
    </format>
    <format dxfId="126">
      <pivotArea dataOnly="0" labelOnly="1" outline="0" fieldPosition="0">
        <references count="2">
          <reference field="11" count="6">
            <x v="43"/>
            <x v="48"/>
            <x v="58"/>
            <x v="72"/>
            <x v="87"/>
            <x v="103"/>
          </reference>
          <reference field="12" count="1" selected="0">
            <x v="19"/>
          </reference>
        </references>
      </pivotArea>
    </format>
    <format dxfId="125">
      <pivotArea dataOnly="0" labelOnly="1" outline="0" fieldPosition="0">
        <references count="2">
          <reference field="11" count="6" defaultSubtotal="1">
            <x v="43"/>
            <x v="48"/>
            <x v="58"/>
            <x v="72"/>
            <x v="87"/>
            <x v="103"/>
          </reference>
          <reference field="12" count="1" selected="0">
            <x v="19"/>
          </reference>
        </references>
      </pivotArea>
    </format>
    <format dxfId="124">
      <pivotArea dataOnly="0" labelOnly="1" outline="0" fieldPosition="0">
        <references count="3">
          <reference field="10" count="5">
            <x v="7"/>
            <x v="8"/>
            <x v="9"/>
            <x v="163"/>
            <x v="167"/>
          </reference>
          <reference field="11" count="1" selected="0">
            <x v="50"/>
          </reference>
          <reference field="12" count="1" selected="0">
            <x v="0"/>
          </reference>
        </references>
      </pivotArea>
    </format>
    <format dxfId="123">
      <pivotArea dataOnly="0" labelOnly="1" outline="0" fieldPosition="0">
        <references count="3">
          <reference field="10" count="1">
            <x v="82"/>
          </reference>
          <reference field="11" count="1" selected="0">
            <x v="51"/>
          </reference>
          <reference field="12" count="1" selected="0">
            <x v="0"/>
          </reference>
        </references>
      </pivotArea>
    </format>
    <format dxfId="122">
      <pivotArea dataOnly="0" labelOnly="1" outline="0" fieldPosition="0">
        <references count="3">
          <reference field="10" count="1">
            <x v="90"/>
          </reference>
          <reference field="11" count="1" selected="0">
            <x v="67"/>
          </reference>
          <reference field="12" count="1" selected="0">
            <x v="0"/>
          </reference>
        </references>
      </pivotArea>
    </format>
    <format dxfId="121">
      <pivotArea dataOnly="0" labelOnly="1" outline="0" fieldPosition="0">
        <references count="3">
          <reference field="10" count="1">
            <x v="26"/>
          </reference>
          <reference field="11" count="1" selected="0">
            <x v="99"/>
          </reference>
          <reference field="12" count="1" selected="0">
            <x v="0"/>
          </reference>
        </references>
      </pivotArea>
    </format>
    <format dxfId="120">
      <pivotArea dataOnly="0" labelOnly="1" outline="0" fieldPosition="0">
        <references count="3">
          <reference field="10" count="1">
            <x v="192"/>
          </reference>
          <reference field="11" count="1" selected="0">
            <x v="80"/>
          </reference>
          <reference field="12" count="1" selected="0">
            <x v="0"/>
          </reference>
        </references>
      </pivotArea>
    </format>
    <format dxfId="119">
      <pivotArea dataOnly="0" labelOnly="1" outline="0" fieldPosition="0">
        <references count="3">
          <reference field="10" count="1">
            <x v="175"/>
          </reference>
          <reference field="11" count="1" selected="0">
            <x v="2"/>
          </reference>
          <reference field="12" count="1" selected="0">
            <x v="0"/>
          </reference>
        </references>
      </pivotArea>
    </format>
    <format dxfId="118">
      <pivotArea dataOnly="0" labelOnly="1" outline="0" fieldPosition="0">
        <references count="3">
          <reference field="10" count="1">
            <x v="110"/>
          </reference>
          <reference field="11" count="1" selected="0">
            <x v="47"/>
          </reference>
          <reference field="12" count="1" selected="0">
            <x v="0"/>
          </reference>
        </references>
      </pivotArea>
    </format>
    <format dxfId="117">
      <pivotArea dataOnly="0" labelOnly="1" outline="0" fieldPosition="0">
        <references count="3">
          <reference field="10" count="1">
            <x v="137"/>
          </reference>
          <reference field="11" count="1" selected="0">
            <x v="46"/>
          </reference>
          <reference field="12" count="1" selected="0">
            <x v="0"/>
          </reference>
        </references>
      </pivotArea>
    </format>
    <format dxfId="116">
      <pivotArea dataOnly="0" labelOnly="1" outline="0" fieldPosition="0">
        <references count="3">
          <reference field="10" count="4">
            <x v="2"/>
            <x v="41"/>
            <x v="106"/>
            <x v="158"/>
          </reference>
          <reference field="11" count="1" selected="0">
            <x v="23"/>
          </reference>
          <reference field="12" count="1" selected="0">
            <x v="1"/>
          </reference>
        </references>
      </pivotArea>
    </format>
    <format dxfId="115">
      <pivotArea dataOnly="0" labelOnly="1" outline="0" fieldPosition="0">
        <references count="3">
          <reference field="10" count="3">
            <x v="29"/>
            <x v="169"/>
            <x v="187"/>
          </reference>
          <reference field="11" count="1" selected="0">
            <x v="31"/>
          </reference>
          <reference field="12" count="1" selected="0">
            <x v="1"/>
          </reference>
        </references>
      </pivotArea>
    </format>
    <format dxfId="114">
      <pivotArea dataOnly="0" labelOnly="1" outline="0" fieldPosition="0">
        <references count="3">
          <reference field="10" count="4">
            <x v="25"/>
            <x v="146"/>
            <x v="180"/>
            <x v="195"/>
          </reference>
          <reference field="11" count="1" selected="0">
            <x v="38"/>
          </reference>
          <reference field="12" count="1" selected="0">
            <x v="1"/>
          </reference>
        </references>
      </pivotArea>
    </format>
    <format dxfId="113">
      <pivotArea dataOnly="0" labelOnly="1" outline="0" fieldPosition="0">
        <references count="3">
          <reference field="10" count="2">
            <x v="44"/>
            <x v="58"/>
          </reference>
          <reference field="11" count="1" selected="0">
            <x v="75"/>
          </reference>
          <reference field="12" count="1" selected="0">
            <x v="1"/>
          </reference>
        </references>
      </pivotArea>
    </format>
    <format dxfId="112">
      <pivotArea dataOnly="0" labelOnly="1" outline="0" fieldPosition="0">
        <references count="3">
          <reference field="10" count="2">
            <x v="13"/>
            <x v="81"/>
          </reference>
          <reference field="11" count="1" selected="0">
            <x v="85"/>
          </reference>
          <reference field="12" count="1" selected="0">
            <x v="1"/>
          </reference>
        </references>
      </pivotArea>
    </format>
    <format dxfId="111">
      <pivotArea dataOnly="0" labelOnly="1" outline="0" fieldPosition="0">
        <references count="3">
          <reference field="10" count="2">
            <x v="79"/>
            <x v="120"/>
          </reference>
          <reference field="11" count="1" selected="0">
            <x v="62"/>
          </reference>
          <reference field="12" count="1" selected="0">
            <x v="1"/>
          </reference>
        </references>
      </pivotArea>
    </format>
    <format dxfId="110">
      <pivotArea dataOnly="0" labelOnly="1" outline="0" fieldPosition="0">
        <references count="3">
          <reference field="10" count="1">
            <x v="153"/>
          </reference>
          <reference field="11" count="1" selected="0">
            <x v="29"/>
          </reference>
          <reference field="12" count="1" selected="0">
            <x v="1"/>
          </reference>
        </references>
      </pivotArea>
    </format>
    <format dxfId="109">
      <pivotArea dataOnly="0" labelOnly="1" outline="0" fieldPosition="0">
        <references count="3">
          <reference field="10" count="1">
            <x v="152"/>
          </reference>
          <reference field="11" count="1" selected="0">
            <x v="73"/>
          </reference>
          <reference field="12" count="1" selected="0">
            <x v="1"/>
          </reference>
        </references>
      </pivotArea>
    </format>
    <format dxfId="108">
      <pivotArea dataOnly="0" labelOnly="1" outline="0" fieldPosition="0">
        <references count="3">
          <reference field="10" count="2">
            <x v="47"/>
            <x v="102"/>
          </reference>
          <reference field="11" count="1" selected="0">
            <x v="45"/>
          </reference>
          <reference field="12" count="1" selected="0">
            <x v="2"/>
          </reference>
        </references>
      </pivotArea>
    </format>
    <format dxfId="107">
      <pivotArea dataOnly="0" labelOnly="1" outline="0" fieldPosition="0">
        <references count="3">
          <reference field="10" count="1">
            <x v="114"/>
          </reference>
          <reference field="11" count="1" selected="0">
            <x v="86"/>
          </reference>
          <reference field="12" count="1" selected="0">
            <x v="2"/>
          </reference>
        </references>
      </pivotArea>
    </format>
    <format dxfId="106">
      <pivotArea dataOnly="0" labelOnly="1" outline="0" fieldPosition="0">
        <references count="3">
          <reference field="10" count="1">
            <x v="62"/>
          </reference>
          <reference field="11" count="1" selected="0">
            <x v="79"/>
          </reference>
          <reference field="12" count="1" selected="0">
            <x v="2"/>
          </reference>
        </references>
      </pivotArea>
    </format>
    <format dxfId="105">
      <pivotArea dataOnly="0" labelOnly="1" outline="0" fieldPosition="0">
        <references count="3">
          <reference field="10" count="1">
            <x v="49"/>
          </reference>
          <reference field="11" count="1" selected="0">
            <x v="34"/>
          </reference>
          <reference field="12" count="1" selected="0">
            <x v="2"/>
          </reference>
        </references>
      </pivotArea>
    </format>
    <format dxfId="104">
      <pivotArea dataOnly="0" labelOnly="1" outline="0" fieldPosition="0">
        <references count="3">
          <reference field="10" count="1">
            <x v="185"/>
          </reference>
          <reference field="11" count="1" selected="0">
            <x v="53"/>
          </reference>
          <reference field="12" count="1" selected="0">
            <x v="2"/>
          </reference>
        </references>
      </pivotArea>
    </format>
    <format dxfId="103">
      <pivotArea dataOnly="0" labelOnly="1" outline="0" fieldPosition="0">
        <references count="3">
          <reference field="10" count="1">
            <x v="179"/>
          </reference>
          <reference field="11" count="1" selected="0">
            <x v="107"/>
          </reference>
          <reference field="12" count="1" selected="0">
            <x v="3"/>
          </reference>
        </references>
      </pivotArea>
    </format>
    <format dxfId="102">
      <pivotArea dataOnly="0" labelOnly="1" outline="0" fieldPosition="0">
        <references count="3">
          <reference field="10" count="1">
            <x v="37"/>
          </reference>
          <reference field="11" count="1" selected="0">
            <x v="95"/>
          </reference>
          <reference field="12" count="1" selected="0">
            <x v="3"/>
          </reference>
        </references>
      </pivotArea>
    </format>
    <format dxfId="101">
      <pivotArea dataOnly="0" labelOnly="1" outline="0" fieldPosition="0">
        <references count="3">
          <reference field="10" count="2">
            <x v="121"/>
            <x v="177"/>
          </reference>
          <reference field="11" count="1" selected="0">
            <x v="30"/>
          </reference>
          <reference field="12" count="1" selected="0">
            <x v="4"/>
          </reference>
        </references>
      </pivotArea>
    </format>
    <format dxfId="100">
      <pivotArea dataOnly="0" labelOnly="1" outline="0" fieldPosition="0">
        <references count="3">
          <reference field="10" count="2">
            <x v="74"/>
            <x v="127"/>
          </reference>
          <reference field="11" count="1" selected="0">
            <x v="13"/>
          </reference>
          <reference field="12" count="1" selected="0">
            <x v="4"/>
          </reference>
        </references>
      </pivotArea>
    </format>
    <format dxfId="99">
      <pivotArea dataOnly="0" labelOnly="1" outline="0" fieldPosition="0">
        <references count="3">
          <reference field="10" count="2">
            <x v="34"/>
            <x v="64"/>
          </reference>
          <reference field="11" count="1" selected="0">
            <x v="81"/>
          </reference>
          <reference field="12" count="1" selected="0">
            <x v="4"/>
          </reference>
        </references>
      </pivotArea>
    </format>
    <format dxfId="98">
      <pivotArea dataOnly="0" labelOnly="1" outline="0" fieldPosition="0">
        <references count="3">
          <reference field="10" count="1">
            <x v="173"/>
          </reference>
          <reference field="11" count="1" selected="0">
            <x v="101"/>
          </reference>
          <reference field="12" count="1" selected="0">
            <x v="4"/>
          </reference>
        </references>
      </pivotArea>
    </format>
    <format dxfId="97">
      <pivotArea dataOnly="0" labelOnly="1" outline="0" fieldPosition="0">
        <references count="3">
          <reference field="10" count="1">
            <x v="184"/>
          </reference>
          <reference field="11" count="1" selected="0">
            <x v="33"/>
          </reference>
          <reference field="12" count="1" selected="0">
            <x v="5"/>
          </reference>
        </references>
      </pivotArea>
    </format>
    <format dxfId="96">
      <pivotArea dataOnly="0" labelOnly="1" outline="0" fieldPosition="0">
        <references count="3">
          <reference field="10" count="1">
            <x v="49"/>
          </reference>
          <reference field="11" count="1" selected="0">
            <x v="66"/>
          </reference>
          <reference field="12" count="1" selected="0">
            <x v="5"/>
          </reference>
        </references>
      </pivotArea>
    </format>
    <format dxfId="95">
      <pivotArea dataOnly="0" labelOnly="1" outline="0" fieldPosition="0">
        <references count="3">
          <reference field="10" count="1">
            <x v="176"/>
          </reference>
          <reference field="11" count="1" selected="0">
            <x v="39"/>
          </reference>
          <reference field="12" count="1" selected="0">
            <x v="5"/>
          </reference>
        </references>
      </pivotArea>
    </format>
    <format dxfId="94">
      <pivotArea dataOnly="0" labelOnly="1" outline="0" fieldPosition="0">
        <references count="3">
          <reference field="10" count="1">
            <x v="95"/>
          </reference>
          <reference field="11" count="1" selected="0">
            <x v="37"/>
          </reference>
          <reference field="12" count="1" selected="0">
            <x v="6"/>
          </reference>
        </references>
      </pivotArea>
    </format>
    <format dxfId="93">
      <pivotArea dataOnly="0" labelOnly="1" outline="0" fieldPosition="0">
        <references count="3">
          <reference field="10" count="1">
            <x v="89"/>
          </reference>
          <reference field="11" count="1" selected="0">
            <x v="83"/>
          </reference>
          <reference field="12" count="1" selected="0">
            <x v="6"/>
          </reference>
        </references>
      </pivotArea>
    </format>
    <format dxfId="92">
      <pivotArea dataOnly="0" labelOnly="1" outline="0" fieldPosition="0">
        <references count="3">
          <reference field="10" count="1">
            <x v="132"/>
          </reference>
          <reference field="11" count="1" selected="0">
            <x v="56"/>
          </reference>
          <reference field="12" count="1" selected="0">
            <x v="6"/>
          </reference>
        </references>
      </pivotArea>
    </format>
    <format dxfId="91">
      <pivotArea dataOnly="0" labelOnly="1" outline="0" fieldPosition="0">
        <references count="3">
          <reference field="10" count="1">
            <x v="107"/>
          </reference>
          <reference field="11" count="1" selected="0">
            <x v="92"/>
          </reference>
          <reference field="12" count="1" selected="0">
            <x v="7"/>
          </reference>
        </references>
      </pivotArea>
    </format>
    <format dxfId="90">
      <pivotArea dataOnly="0" labelOnly="1" outline="0" fieldPosition="0">
        <references count="3">
          <reference field="10" count="3">
            <x v="21"/>
            <x v="22"/>
            <x v="50"/>
          </reference>
          <reference field="11" count="1" selected="0">
            <x v="82"/>
          </reference>
          <reference field="12" count="1" selected="0">
            <x v="7"/>
          </reference>
        </references>
      </pivotArea>
    </format>
    <format dxfId="89">
      <pivotArea dataOnly="0" labelOnly="1" outline="0" fieldPosition="0">
        <references count="3">
          <reference field="10" count="1">
            <x v="46"/>
          </reference>
          <reference field="11" count="1" selected="0">
            <x v="40"/>
          </reference>
          <reference field="12" count="1" selected="0">
            <x v="7"/>
          </reference>
        </references>
      </pivotArea>
    </format>
    <format dxfId="88">
      <pivotArea dataOnly="0" labelOnly="1" outline="0" fieldPosition="0">
        <references count="3">
          <reference field="10" count="2">
            <x v="14"/>
            <x v="85"/>
          </reference>
          <reference field="11" count="1" selected="0">
            <x v="20"/>
          </reference>
          <reference field="12" count="1" selected="0">
            <x v="7"/>
          </reference>
        </references>
      </pivotArea>
    </format>
    <format dxfId="87">
      <pivotArea dataOnly="0" labelOnly="1" outline="0" fieldPosition="0">
        <references count="3">
          <reference field="10" count="1">
            <x v="65"/>
          </reference>
          <reference field="11" count="1" selected="0">
            <x v="106"/>
          </reference>
          <reference field="12" count="1" selected="0">
            <x v="7"/>
          </reference>
        </references>
      </pivotArea>
    </format>
    <format dxfId="86">
      <pivotArea dataOnly="0" labelOnly="1" outline="0" fieldPosition="0">
        <references count="3">
          <reference field="10" count="1">
            <x v="18"/>
          </reference>
          <reference field="11" count="1" selected="0">
            <x v="61"/>
          </reference>
          <reference field="12" count="1" selected="0">
            <x v="7"/>
          </reference>
        </references>
      </pivotArea>
    </format>
    <format dxfId="85">
      <pivotArea dataOnly="0" labelOnly="1" outline="0" fieldPosition="0">
        <references count="3">
          <reference field="10" count="3">
            <x v="71"/>
            <x v="97"/>
            <x v="113"/>
          </reference>
          <reference field="11" count="1" selected="0">
            <x v="78"/>
          </reference>
          <reference field="12" count="1" selected="0">
            <x v="8"/>
          </reference>
        </references>
      </pivotArea>
    </format>
    <format dxfId="84">
      <pivotArea dataOnly="0" labelOnly="1" outline="0" fieldPosition="0">
        <references count="3">
          <reference field="10" count="2">
            <x v="38"/>
            <x v="174"/>
          </reference>
          <reference field="11" count="1" selected="0">
            <x v="69"/>
          </reference>
          <reference field="12" count="1" selected="0">
            <x v="8"/>
          </reference>
        </references>
      </pivotArea>
    </format>
    <format dxfId="83">
      <pivotArea dataOnly="0" labelOnly="1" outline="0" fieldPosition="0">
        <references count="3">
          <reference field="10" count="2">
            <x v="70"/>
            <x v="77"/>
          </reference>
          <reference field="11" count="1" selected="0">
            <x v="65"/>
          </reference>
          <reference field="12" count="1" selected="0">
            <x v="8"/>
          </reference>
        </references>
      </pivotArea>
    </format>
    <format dxfId="82">
      <pivotArea dataOnly="0" labelOnly="1" outline="0" fieldPosition="0">
        <references count="3">
          <reference field="10" count="1">
            <x v="96"/>
          </reference>
          <reference field="11" count="1" selected="0">
            <x v="100"/>
          </reference>
          <reference field="12" count="1" selected="0">
            <x v="8"/>
          </reference>
        </references>
      </pivotArea>
    </format>
    <format dxfId="81">
      <pivotArea dataOnly="0" labelOnly="1" outline="0" fieldPosition="0">
        <references count="3">
          <reference field="10" count="1">
            <x v="36"/>
          </reference>
          <reference field="11" count="1" selected="0">
            <x v="93"/>
          </reference>
          <reference field="12" count="1" selected="0">
            <x v="8"/>
          </reference>
        </references>
      </pivotArea>
    </format>
    <format dxfId="80">
      <pivotArea dataOnly="0" labelOnly="1" outline="0" fieldPosition="0">
        <references count="3">
          <reference field="10" count="1">
            <x v="105"/>
          </reference>
          <reference field="11" count="1" selected="0">
            <x v="89"/>
          </reference>
          <reference field="12" count="1" selected="0">
            <x v="8"/>
          </reference>
        </references>
      </pivotArea>
    </format>
    <format dxfId="79">
      <pivotArea dataOnly="0" labelOnly="1" outline="0" fieldPosition="0">
        <references count="3">
          <reference field="10" count="1">
            <x v="149"/>
          </reference>
          <reference field="11" count="1" selected="0">
            <x v="88"/>
          </reference>
          <reference field="12" count="1" selected="0">
            <x v="8"/>
          </reference>
        </references>
      </pivotArea>
    </format>
    <format dxfId="78">
      <pivotArea dataOnly="0" labelOnly="1" outline="0" fieldPosition="0">
        <references count="3">
          <reference field="10" count="3">
            <x v="109"/>
            <x v="139"/>
            <x v="151"/>
          </reference>
          <reference field="11" count="1" selected="0">
            <x v="19"/>
          </reference>
          <reference field="12" count="1" selected="0">
            <x v="9"/>
          </reference>
        </references>
      </pivotArea>
    </format>
    <format dxfId="77">
      <pivotArea dataOnly="0" labelOnly="1" outline="0" fieldPosition="0">
        <references count="3">
          <reference field="10" count="1">
            <x v="181"/>
          </reference>
          <reference field="11" count="1" selected="0">
            <x v="96"/>
          </reference>
          <reference field="12" count="1" selected="0">
            <x v="9"/>
          </reference>
        </references>
      </pivotArea>
    </format>
    <format dxfId="76">
      <pivotArea dataOnly="0" labelOnly="1" outline="0" fieldPosition="0">
        <references count="3">
          <reference field="10" count="1">
            <x v="53"/>
          </reference>
          <reference field="11" count="1" selected="0">
            <x v="59"/>
          </reference>
          <reference field="12" count="1" selected="0">
            <x v="9"/>
          </reference>
        </references>
      </pivotArea>
    </format>
    <format dxfId="75">
      <pivotArea dataOnly="0" labelOnly="1" outline="0" fieldPosition="0">
        <references count="3">
          <reference field="10" count="3">
            <x v="80"/>
            <x v="83"/>
            <x v="116"/>
          </reference>
          <reference field="11" count="1" selected="0">
            <x v="22"/>
          </reference>
          <reference field="12" count="1" selected="0">
            <x v="10"/>
          </reference>
        </references>
      </pivotArea>
    </format>
    <format dxfId="74">
      <pivotArea dataOnly="0" labelOnly="1" outline="0" fieldPosition="0">
        <references count="3">
          <reference field="10" count="2">
            <x v="40"/>
            <x v="51"/>
          </reference>
          <reference field="11" count="1" selected="0">
            <x v="68"/>
          </reference>
          <reference field="12" count="1" selected="0">
            <x v="10"/>
          </reference>
        </references>
      </pivotArea>
    </format>
    <format dxfId="73">
      <pivotArea dataOnly="0" labelOnly="1" outline="0" fieldPosition="0">
        <references count="3">
          <reference field="10" count="2">
            <x v="134"/>
            <x v="194"/>
          </reference>
          <reference field="11" count="1" selected="0">
            <x v="63"/>
          </reference>
          <reference field="12" count="1" selected="0">
            <x v="10"/>
          </reference>
        </references>
      </pivotArea>
    </format>
    <format dxfId="72">
      <pivotArea dataOnly="0" labelOnly="1" outline="0" fieldPosition="0">
        <references count="3">
          <reference field="10" count="1">
            <x v="88"/>
          </reference>
          <reference field="11" count="1" selected="0">
            <x v="57"/>
          </reference>
          <reference field="12" count="1" selected="0">
            <x v="10"/>
          </reference>
        </references>
      </pivotArea>
    </format>
    <format dxfId="71">
      <pivotArea dataOnly="0" labelOnly="1" outline="0" fieldPosition="0">
        <references count="3">
          <reference field="10" count="1">
            <x v="129"/>
          </reference>
          <reference field="11" count="1" selected="0">
            <x v="77"/>
          </reference>
          <reference field="12" count="1" selected="0">
            <x v="10"/>
          </reference>
        </references>
      </pivotArea>
    </format>
    <format dxfId="70">
      <pivotArea dataOnly="0" labelOnly="1" outline="0" fieldPosition="0">
        <references count="3">
          <reference field="10" count="1">
            <x v="93"/>
          </reference>
          <reference field="11" count="1" selected="0">
            <x v="35"/>
          </reference>
          <reference field="12" count="1" selected="0">
            <x v="10"/>
          </reference>
        </references>
      </pivotArea>
    </format>
    <format dxfId="69">
      <pivotArea dataOnly="0" labelOnly="1" outline="0" fieldPosition="0">
        <references count="3">
          <reference field="10" count="3">
            <x v="17"/>
            <x v="104"/>
            <x v="161"/>
          </reference>
          <reference field="11" count="1" selected="0">
            <x v="24"/>
          </reference>
          <reference field="12" count="1" selected="0">
            <x v="11"/>
          </reference>
        </references>
      </pivotArea>
    </format>
    <format dxfId="68">
      <pivotArea dataOnly="0" labelOnly="1" outline="0" fieldPosition="0">
        <references count="3">
          <reference field="10" count="2">
            <x v="16"/>
            <x v="123"/>
          </reference>
          <reference field="11" count="1" selected="0">
            <x v="52"/>
          </reference>
          <reference field="12" count="1" selected="0">
            <x v="11"/>
          </reference>
        </references>
      </pivotArea>
    </format>
    <format dxfId="67">
      <pivotArea dataOnly="0" labelOnly="1" outline="0" fieldPosition="0">
        <references count="3">
          <reference field="10" count="5">
            <x v="10"/>
            <x v="67"/>
            <x v="69"/>
            <x v="147"/>
            <x v="171"/>
          </reference>
          <reference field="11" count="1" selected="0">
            <x v="0"/>
          </reference>
          <reference field="12" count="1" selected="0">
            <x v="12"/>
          </reference>
        </references>
      </pivotArea>
    </format>
    <format dxfId="66">
      <pivotArea dataOnly="0" labelOnly="1" outline="0" fieldPosition="0">
        <references count="3">
          <reference field="10" count="2">
            <x v="150"/>
            <x v="154"/>
          </reference>
          <reference field="11" count="1" selected="0">
            <x v="3"/>
          </reference>
          <reference field="12" count="1" selected="0">
            <x v="12"/>
          </reference>
        </references>
      </pivotArea>
    </format>
    <format dxfId="65">
      <pivotArea dataOnly="0" labelOnly="1" outline="0" fieldPosition="0">
        <references count="3">
          <reference field="10" count="3">
            <x v="3"/>
            <x v="118"/>
            <x v="135"/>
          </reference>
          <reference field="11" count="1" selected="0">
            <x v="1"/>
          </reference>
          <reference field="12" count="1" selected="0">
            <x v="12"/>
          </reference>
        </references>
      </pivotArea>
    </format>
    <format dxfId="64">
      <pivotArea dataOnly="0" labelOnly="1" outline="0" fieldPosition="0">
        <references count="3">
          <reference field="10" count="3">
            <x v="6"/>
            <x v="32"/>
            <x v="148"/>
          </reference>
          <reference field="11" count="1" selected="0">
            <x v="2"/>
          </reference>
          <reference field="12" count="1" selected="0">
            <x v="12"/>
          </reference>
        </references>
      </pivotArea>
    </format>
    <format dxfId="63">
      <pivotArea dataOnly="0" labelOnly="1" outline="0" fieldPosition="0">
        <references count="3">
          <reference field="10" count="2">
            <x v="11"/>
            <x v="101"/>
          </reference>
          <reference field="11" count="1" selected="0">
            <x v="4"/>
          </reference>
          <reference field="12" count="1" selected="0">
            <x v="12"/>
          </reference>
        </references>
      </pivotArea>
    </format>
    <format dxfId="62">
      <pivotArea dataOnly="0" labelOnly="1" outline="0" fieldPosition="0">
        <references count="3">
          <reference field="10" count="1">
            <x v="124"/>
          </reference>
          <reference field="11" count="1" selected="0">
            <x v="5"/>
          </reference>
          <reference field="12" count="1" selected="0">
            <x v="12"/>
          </reference>
        </references>
      </pivotArea>
    </format>
    <format dxfId="61">
      <pivotArea dataOnly="0" labelOnly="1" outline="0" fieldPosition="0">
        <references count="3">
          <reference field="10" count="1">
            <x v="117"/>
          </reference>
          <reference field="11" count="1" selected="0">
            <x v="9"/>
          </reference>
          <reference field="12" count="1" selected="0">
            <x v="12"/>
          </reference>
        </references>
      </pivotArea>
    </format>
    <format dxfId="60">
      <pivotArea dataOnly="0" labelOnly="1" outline="0" fieldPosition="0">
        <references count="3">
          <reference field="10" count="1">
            <x v="189"/>
          </reference>
          <reference field="11" count="1" selected="0">
            <x v="6"/>
          </reference>
          <reference field="12" count="1" selected="0">
            <x v="12"/>
          </reference>
        </references>
      </pivotArea>
    </format>
    <format dxfId="59">
      <pivotArea dataOnly="0" labelOnly="1" outline="0" fieldPosition="0">
        <references count="3">
          <reference field="10" count="1">
            <x v="138"/>
          </reference>
          <reference field="11" count="1" selected="0">
            <x v="10"/>
          </reference>
          <reference field="12" count="1" selected="0">
            <x v="12"/>
          </reference>
        </references>
      </pivotArea>
    </format>
    <format dxfId="58">
      <pivotArea dataOnly="0" labelOnly="1" outline="0" fieldPosition="0">
        <references count="3">
          <reference field="10" count="1">
            <x v="183"/>
          </reference>
          <reference field="11" count="1" selected="0">
            <x v="7"/>
          </reference>
          <reference field="12" count="1" selected="0">
            <x v="12"/>
          </reference>
        </references>
      </pivotArea>
    </format>
    <format dxfId="57">
      <pivotArea dataOnly="0" labelOnly="1" outline="0" fieldPosition="0">
        <references count="3">
          <reference field="10" count="1">
            <x v="87"/>
          </reference>
          <reference field="11" count="1" selected="0">
            <x v="8"/>
          </reference>
          <reference field="12" count="1" selected="0">
            <x v="12"/>
          </reference>
        </references>
      </pivotArea>
    </format>
    <format dxfId="56">
      <pivotArea dataOnly="0" labelOnly="1" outline="0" fieldPosition="0">
        <references count="3">
          <reference field="10" count="3">
            <x v="101"/>
            <x v="126"/>
            <x v="190"/>
          </reference>
          <reference field="11" count="1" selected="0">
            <x v="29"/>
          </reference>
          <reference field="12" count="1" selected="0">
            <x v="13"/>
          </reference>
        </references>
      </pivotArea>
    </format>
    <format dxfId="55">
      <pivotArea dataOnly="0" labelOnly="1" outline="0" fieldPosition="0">
        <references count="3">
          <reference field="10" count="1">
            <x v="100"/>
          </reference>
          <reference field="11" count="1" selected="0">
            <x v="91"/>
          </reference>
          <reference field="12" count="1" selected="0">
            <x v="13"/>
          </reference>
        </references>
      </pivotArea>
    </format>
    <format dxfId="54">
      <pivotArea dataOnly="0" labelOnly="1" outline="0" fieldPosition="0">
        <references count="3">
          <reference field="10" count="1">
            <x v="164"/>
          </reference>
          <reference field="11" count="1" selected="0">
            <x v="64"/>
          </reference>
          <reference field="12" count="1" selected="0">
            <x v="14"/>
          </reference>
        </references>
      </pivotArea>
    </format>
    <format dxfId="53">
      <pivotArea dataOnly="0" labelOnly="1" outline="0" fieldPosition="0">
        <references count="3">
          <reference field="10" count="1">
            <x v="133"/>
          </reference>
          <reference field="11" count="1" selected="0">
            <x v="94"/>
          </reference>
          <reference field="12" count="1" selected="0">
            <x v="14"/>
          </reference>
        </references>
      </pivotArea>
    </format>
    <format dxfId="52">
      <pivotArea dataOnly="0" labelOnly="1" outline="0" fieldPosition="0">
        <references count="3">
          <reference field="10" count="1">
            <x v="84"/>
          </reference>
          <reference field="11" count="1" selected="0">
            <x v="76"/>
          </reference>
          <reference field="12" count="1" selected="0">
            <x v="14"/>
          </reference>
        </references>
      </pivotArea>
    </format>
    <format dxfId="51">
      <pivotArea dataOnly="0" labelOnly="1" outline="0" fieldPosition="0">
        <references count="3">
          <reference field="10" count="10">
            <x v="1"/>
            <x v="5"/>
            <x v="19"/>
            <x v="22"/>
            <x v="23"/>
            <x v="24"/>
            <x v="52"/>
            <x v="54"/>
            <x v="55"/>
            <x v="140"/>
          </reference>
          <reference field="11" count="1" selected="0">
            <x v="21"/>
          </reference>
          <reference field="12" count="1" selected="0">
            <x v="15"/>
          </reference>
        </references>
      </pivotArea>
    </format>
    <format dxfId="50">
      <pivotArea dataOnly="0" labelOnly="1" outline="0" fieldPosition="0">
        <references count="3">
          <reference field="10" count="3">
            <x v="20"/>
            <x v="85"/>
            <x v="163"/>
          </reference>
          <reference field="11" count="1" selected="0">
            <x v="28"/>
          </reference>
          <reference field="12" count="1" selected="0">
            <x v="15"/>
          </reference>
        </references>
      </pivotArea>
    </format>
    <format dxfId="49">
      <pivotArea dataOnly="0" labelOnly="1" outline="0" fieldPosition="0">
        <references count="3">
          <reference field="10" count="4">
            <x v="57"/>
            <x v="59"/>
            <x v="156"/>
            <x v="182"/>
          </reference>
          <reference field="11" count="1" selected="0">
            <x v="27"/>
          </reference>
          <reference field="12" count="1" selected="0">
            <x v="15"/>
          </reference>
        </references>
      </pivotArea>
    </format>
    <format dxfId="48">
      <pivotArea dataOnly="0" labelOnly="1" outline="0" fieldPosition="0">
        <references count="3">
          <reference field="10" count="3">
            <x v="60"/>
            <x v="73"/>
            <x v="76"/>
          </reference>
          <reference field="11" count="1" selected="0">
            <x v="71"/>
          </reference>
          <reference field="12" count="1" selected="0">
            <x v="15"/>
          </reference>
        </references>
      </pivotArea>
    </format>
    <format dxfId="47">
      <pivotArea dataOnly="0" labelOnly="1" outline="0" fieldPosition="0">
        <references count="3">
          <reference field="10" count="3">
            <x v="111"/>
            <x v="125"/>
            <x v="166"/>
          </reference>
          <reference field="11" count="1" selected="0">
            <x v="70"/>
          </reference>
          <reference field="12" count="1" selected="0">
            <x v="15"/>
          </reference>
        </references>
      </pivotArea>
    </format>
    <format dxfId="46">
      <pivotArea dataOnly="0" labelOnly="1" outline="0" fieldPosition="0">
        <references count="3">
          <reference field="10" count="2">
            <x v="122"/>
            <x v="178"/>
          </reference>
          <reference field="11" count="1" selected="0">
            <x v="26"/>
          </reference>
          <reference field="12" count="1" selected="0">
            <x v="15"/>
          </reference>
        </references>
      </pivotArea>
    </format>
    <format dxfId="45">
      <pivotArea dataOnly="0" labelOnly="1" outline="0" fieldPosition="0">
        <references count="3">
          <reference field="10" count="1">
            <x v="66"/>
          </reference>
          <reference field="11" count="1" selected="0">
            <x v="44"/>
          </reference>
          <reference field="12" count="1" selected="0">
            <x v="15"/>
          </reference>
        </references>
      </pivotArea>
    </format>
    <format dxfId="44">
      <pivotArea dataOnly="0" labelOnly="1" outline="0" fieldPosition="0">
        <references count="3">
          <reference field="10" count="2">
            <x v="12"/>
            <x v="90"/>
          </reference>
          <reference field="11" count="1" selected="0">
            <x v="32"/>
          </reference>
          <reference field="12" count="1" selected="0">
            <x v="15"/>
          </reference>
        </references>
      </pivotArea>
    </format>
    <format dxfId="43">
      <pivotArea dataOnly="0" labelOnly="1" outline="0" fieldPosition="0">
        <references count="3">
          <reference field="10" count="1">
            <x v="157"/>
          </reference>
          <reference field="11" count="1" selected="0">
            <x v="97"/>
          </reference>
          <reference field="12" count="1" selected="0">
            <x v="15"/>
          </reference>
        </references>
      </pivotArea>
    </format>
    <format dxfId="42">
      <pivotArea dataOnly="0" labelOnly="1" outline="0" fieldPosition="0">
        <references count="3">
          <reference field="10" count="1">
            <x v="45"/>
          </reference>
          <reference field="11" count="1" selected="0">
            <x v="60"/>
          </reference>
          <reference field="12" count="1" selected="0">
            <x v="15"/>
          </reference>
        </references>
      </pivotArea>
    </format>
    <format dxfId="41">
      <pivotArea dataOnly="0" labelOnly="1" outline="0" fieldPosition="0">
        <references count="3">
          <reference field="10" count="1">
            <x v="103"/>
          </reference>
          <reference field="11" count="1" selected="0">
            <x v="98"/>
          </reference>
          <reference field="12" count="1" selected="0">
            <x v="15"/>
          </reference>
        </references>
      </pivotArea>
    </format>
    <format dxfId="40">
      <pivotArea dataOnly="0" labelOnly="1" outline="0" fieldPosition="0">
        <references count="3">
          <reference field="10" count="1">
            <x v="145"/>
          </reference>
          <reference field="11" count="1" selected="0">
            <x v="38"/>
          </reference>
          <reference field="12" count="1" selected="0">
            <x v="15"/>
          </reference>
        </references>
      </pivotArea>
    </format>
    <format dxfId="39">
      <pivotArea dataOnly="0" labelOnly="1" outline="0" fieldPosition="0">
        <references count="3">
          <reference field="10" count="1">
            <x v="160"/>
          </reference>
          <reference field="11" count="1" selected="0">
            <x v="41"/>
          </reference>
          <reference field="12" count="1" selected="0">
            <x v="15"/>
          </reference>
        </references>
      </pivotArea>
    </format>
    <format dxfId="38">
      <pivotArea dataOnly="0" labelOnly="1" outline="0" fieldPosition="0">
        <references count="3">
          <reference field="10" count="1">
            <x v="61"/>
          </reference>
          <reference field="11" count="1" selected="0">
            <x v="54"/>
          </reference>
          <reference field="12" count="1" selected="0">
            <x v="16"/>
          </reference>
        </references>
      </pivotArea>
    </format>
    <format dxfId="37">
      <pivotArea dataOnly="0" labelOnly="1" outline="0" fieldPosition="0">
        <references count="3">
          <reference field="10" count="2">
            <x v="75"/>
            <x v="159"/>
          </reference>
          <reference field="11" count="1" selected="0">
            <x v="49"/>
          </reference>
          <reference field="12" count="1" selected="0">
            <x v="16"/>
          </reference>
        </references>
      </pivotArea>
    </format>
    <format dxfId="36">
      <pivotArea dataOnly="0" labelOnly="1" outline="0" fieldPosition="0">
        <references count="3">
          <reference field="10" count="2">
            <x v="27"/>
            <x v="28"/>
          </reference>
          <reference field="11" count="1" selected="0">
            <x v="36"/>
          </reference>
          <reference field="12" count="1" selected="0">
            <x v="16"/>
          </reference>
        </references>
      </pivotArea>
    </format>
    <format dxfId="35">
      <pivotArea dataOnly="0" labelOnly="1" outline="0" fieldPosition="0">
        <references count="3">
          <reference field="10" count="1">
            <x v="168"/>
          </reference>
          <reference field="11" count="1" selected="0">
            <x v="90"/>
          </reference>
          <reference field="12" count="1" selected="0">
            <x v="16"/>
          </reference>
        </references>
      </pivotArea>
    </format>
    <format dxfId="34">
      <pivotArea dataOnly="0" labelOnly="1" outline="0" fieldPosition="0">
        <references count="3">
          <reference field="10" count="1">
            <x v="119"/>
          </reference>
          <reference field="11" count="1" selected="0">
            <x v="104"/>
          </reference>
          <reference field="12" count="1" selected="0">
            <x v="16"/>
          </reference>
        </references>
      </pivotArea>
    </format>
    <format dxfId="33">
      <pivotArea dataOnly="0" labelOnly="1" outline="0" fieldPosition="0">
        <references count="3">
          <reference field="10" count="1">
            <x v="72"/>
          </reference>
          <reference field="11" count="1" selected="0">
            <x v="102"/>
          </reference>
          <reference field="12" count="1" selected="0">
            <x v="16"/>
          </reference>
        </references>
      </pivotArea>
    </format>
    <format dxfId="32">
      <pivotArea dataOnly="0" labelOnly="1" outline="0" fieldPosition="0">
        <references count="3">
          <reference field="10" count="1">
            <x v="78"/>
          </reference>
          <reference field="11" count="1" selected="0">
            <x v="42"/>
          </reference>
          <reference field="12" count="1" selected="0">
            <x v="16"/>
          </reference>
        </references>
      </pivotArea>
    </format>
    <format dxfId="31">
      <pivotArea dataOnly="0" labelOnly="1" outline="0" fieldPosition="0">
        <references count="3">
          <reference field="10" count="1">
            <x v="112"/>
          </reference>
          <reference field="11" count="1" selected="0">
            <x v="84"/>
          </reference>
          <reference field="12" count="1" selected="0">
            <x v="16"/>
          </reference>
        </references>
      </pivotArea>
    </format>
    <format dxfId="30">
      <pivotArea dataOnly="0" labelOnly="1" outline="0" fieldPosition="0">
        <references count="3">
          <reference field="10" count="1">
            <x v="33"/>
          </reference>
          <reference field="11" count="1" selected="0">
            <x v="55"/>
          </reference>
          <reference field="12" count="1" selected="0">
            <x v="16"/>
          </reference>
        </references>
      </pivotArea>
    </format>
    <format dxfId="29">
      <pivotArea dataOnly="0" labelOnly="1" outline="0" fieldPosition="0">
        <references count="3">
          <reference field="10" count="5">
            <x v="91"/>
            <x v="98"/>
            <x v="170"/>
            <x v="186"/>
            <x v="193"/>
          </reference>
          <reference field="11" count="1" selected="0">
            <x v="11"/>
          </reference>
          <reference field="12" count="1" selected="0">
            <x v="17"/>
          </reference>
        </references>
      </pivotArea>
    </format>
    <format dxfId="28">
      <pivotArea dataOnly="0" labelOnly="1" outline="0" fieldPosition="0">
        <references count="3">
          <reference field="10" count="5">
            <x v="0"/>
            <x v="42"/>
            <x v="43"/>
            <x v="68"/>
            <x v="141"/>
          </reference>
          <reference field="11" count="1" selected="0">
            <x v="12"/>
          </reference>
          <reference field="12" count="1" selected="0">
            <x v="17"/>
          </reference>
        </references>
      </pivotArea>
    </format>
    <format dxfId="27">
      <pivotArea dataOnly="0" labelOnly="1" outline="0" fieldPosition="0">
        <references count="3">
          <reference field="10" count="3">
            <x v="142"/>
            <x v="143"/>
            <x v="165"/>
          </reference>
          <reference field="11" count="1" selected="0">
            <x v="13"/>
          </reference>
          <reference field="12" count="1" selected="0">
            <x v="17"/>
          </reference>
        </references>
      </pivotArea>
    </format>
    <format dxfId="26">
      <pivotArea dataOnly="0" labelOnly="1" outline="0" fieldPosition="0">
        <references count="3">
          <reference field="10" count="2">
            <x v="4"/>
            <x v="15"/>
          </reference>
          <reference field="11" count="1" selected="0">
            <x v="14"/>
          </reference>
          <reference field="12" count="1" selected="0">
            <x v="17"/>
          </reference>
        </references>
      </pivotArea>
    </format>
    <format dxfId="25">
      <pivotArea dataOnly="0" labelOnly="1" outline="0" fieldPosition="0">
        <references count="3">
          <reference field="10" count="3">
            <x v="31"/>
            <x v="99"/>
            <x v="155"/>
          </reference>
          <reference field="11" count="1" selected="0">
            <x v="15"/>
          </reference>
          <reference field="12" count="1" selected="0">
            <x v="17"/>
          </reference>
        </references>
      </pivotArea>
    </format>
    <format dxfId="24">
      <pivotArea dataOnly="0" labelOnly="1" outline="0" fieldPosition="0">
        <references count="3">
          <reference field="10" count="3">
            <x v="92"/>
            <x v="108"/>
            <x v="155"/>
          </reference>
          <reference field="11" count="1" selected="0">
            <x v="0"/>
          </reference>
          <reference field="12" count="1" selected="0">
            <x v="17"/>
          </reference>
        </references>
      </pivotArea>
    </format>
    <format dxfId="23">
      <pivotArea dataOnly="0" labelOnly="1" outline="0" fieldPosition="0">
        <references count="3">
          <reference field="10" count="3">
            <x v="39"/>
            <x v="86"/>
            <x v="128"/>
          </reference>
          <reference field="11" count="1" selected="0">
            <x v="16"/>
          </reference>
          <reference field="12" count="1" selected="0">
            <x v="17"/>
          </reference>
        </references>
      </pivotArea>
    </format>
    <format dxfId="22">
      <pivotArea dataOnly="0" labelOnly="1" outline="0" fieldPosition="0">
        <references count="3">
          <reference field="10" count="2">
            <x v="63"/>
            <x v="94"/>
          </reference>
          <reference field="11" count="1" selected="0">
            <x v="17"/>
          </reference>
          <reference field="12" count="1" selected="0">
            <x v="17"/>
          </reference>
        </references>
      </pivotArea>
    </format>
    <format dxfId="21">
      <pivotArea dataOnly="0" labelOnly="1" outline="0" fieldPosition="0">
        <references count="3">
          <reference field="10" count="1">
            <x v="30"/>
          </reference>
          <reference field="11" count="1" selected="0">
            <x v="18"/>
          </reference>
          <reference field="12" count="1" selected="0">
            <x v="17"/>
          </reference>
        </references>
      </pivotArea>
    </format>
    <format dxfId="20">
      <pivotArea dataOnly="0" labelOnly="1" outline="0" fieldPosition="0">
        <references count="3">
          <reference field="10" count="3">
            <x v="48"/>
            <x v="131"/>
            <x v="175"/>
          </reference>
          <reference field="11" count="1" selected="0">
            <x v="25"/>
          </reference>
          <reference field="12" count="1" selected="0">
            <x v="18"/>
          </reference>
        </references>
      </pivotArea>
    </format>
    <format dxfId="19">
      <pivotArea dataOnly="0" labelOnly="1" outline="0" fieldPosition="0">
        <references count="3">
          <reference field="10" count="1">
            <x v="144"/>
          </reference>
          <reference field="11" count="1" selected="0">
            <x v="74"/>
          </reference>
          <reference field="12" count="1" selected="0">
            <x v="18"/>
          </reference>
        </references>
      </pivotArea>
    </format>
    <format dxfId="18">
      <pivotArea dataOnly="0" labelOnly="1" outline="0" fieldPosition="0">
        <references count="3">
          <reference field="10" count="1">
            <x v="56"/>
          </reference>
          <reference field="11" count="1" selected="0">
            <x v="105"/>
          </reference>
          <reference field="12" count="1" selected="0">
            <x v="18"/>
          </reference>
        </references>
      </pivotArea>
    </format>
    <format dxfId="17">
      <pivotArea dataOnly="0" labelOnly="1" outline="0" fieldPosition="0">
        <references count="3">
          <reference field="10" count="2">
            <x v="115"/>
            <x v="172"/>
          </reference>
          <reference field="11" count="1" selected="0">
            <x v="48"/>
          </reference>
          <reference field="12" count="1" selected="0">
            <x v="19"/>
          </reference>
        </references>
      </pivotArea>
    </format>
    <format dxfId="16">
      <pivotArea dataOnly="0" labelOnly="1" outline="0" fieldPosition="0">
        <references count="3">
          <reference field="10" count="2">
            <x v="130"/>
            <x v="136"/>
          </reference>
          <reference field="11" count="1" selected="0">
            <x v="43"/>
          </reference>
          <reference field="12" count="1" selected="0">
            <x v="19"/>
          </reference>
        </references>
      </pivotArea>
    </format>
    <format dxfId="15">
      <pivotArea dataOnly="0" labelOnly="1" outline="0" fieldPosition="0">
        <references count="3">
          <reference field="10" count="1">
            <x v="188"/>
          </reference>
          <reference field="11" count="1" selected="0">
            <x v="103"/>
          </reference>
          <reference field="12" count="1" selected="0">
            <x v="19"/>
          </reference>
        </references>
      </pivotArea>
    </format>
    <format dxfId="14">
      <pivotArea dataOnly="0" labelOnly="1" outline="0" fieldPosition="0">
        <references count="3">
          <reference field="10" count="1">
            <x v="162"/>
          </reference>
          <reference field="11" count="1" selected="0">
            <x v="87"/>
          </reference>
          <reference field="12" count="1" selected="0">
            <x v="19"/>
          </reference>
        </references>
      </pivotArea>
    </format>
    <format dxfId="13">
      <pivotArea dataOnly="0" labelOnly="1" outline="0" fieldPosition="0">
        <references count="3">
          <reference field="10" count="1">
            <x v="191"/>
          </reference>
          <reference field="11" count="1" selected="0">
            <x v="72"/>
          </reference>
          <reference field="12" count="1" selected="0">
            <x v="19"/>
          </reference>
        </references>
      </pivotArea>
    </format>
    <format dxfId="12">
      <pivotArea dataOnly="0" labelOnly="1" outline="0" fieldPosition="0">
        <references count="3">
          <reference field="10" count="1">
            <x v="35"/>
          </reference>
          <reference field="11" count="1" selected="0">
            <x v="58"/>
          </reference>
          <reference field="12" count="1" selected="0">
            <x v="19"/>
          </reference>
        </references>
      </pivotArea>
    </format>
    <format dxfId="11">
      <pivotArea dataOnly="0" labelOnly="1" outline="0" fieldPosition="0">
        <references count="1">
          <reference field="18" count="0"/>
        </references>
      </pivotArea>
    </format>
    <format dxfId="10">
      <pivotArea dataOnly="0" labelOnly="1" grandCol="1" outline="0" fieldPosition="0"/>
    </format>
    <format dxfId="9">
      <pivotArea type="origin" dataOnly="0" labelOnly="1" outline="0" fieldPosition="0"/>
    </format>
    <format dxfId="8">
      <pivotArea field="18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12" type="button" dataOnly="0" labelOnly="1" outline="0" axis="axisRow" fieldPosition="0"/>
    </format>
    <format dxfId="5">
      <pivotArea field="11" type="button" dataOnly="0" labelOnly="1" outline="0" axis="axisRow" fieldPosition="1"/>
    </format>
    <format dxfId="4">
      <pivotArea field="10" type="button" dataOnly="0" labelOnly="1" outline="0" axis="axisRow" fieldPosition="2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D38"/>
  <sheetViews>
    <sheetView tabSelected="1" zoomScale="90" zoomScaleNormal="90" workbookViewId="0">
      <selection activeCell="C2" sqref="C2"/>
    </sheetView>
  </sheetViews>
  <sheetFormatPr defaultColWidth="9.140625" defaultRowHeight="21.75" x14ac:dyDescent="0.5"/>
  <cols>
    <col min="1" max="1" width="36" style="24" customWidth="1"/>
    <col min="2" max="2" width="7" style="24" customWidth="1"/>
    <col min="3" max="3" width="7.42578125" style="24" customWidth="1"/>
    <col min="4" max="4" width="7.5703125" style="24" customWidth="1"/>
    <col min="5" max="5" width="8" style="24" customWidth="1"/>
    <col min="6" max="6" width="7.85546875" style="24" customWidth="1"/>
    <col min="7" max="7" width="8.5703125" style="24" customWidth="1"/>
    <col min="8" max="10" width="8" style="24" customWidth="1"/>
    <col min="11" max="11" width="7.85546875" style="24" customWidth="1"/>
    <col min="12" max="12" width="7.42578125" style="24" customWidth="1"/>
    <col min="13" max="13" width="7.28515625" style="24" customWidth="1"/>
    <col min="14" max="14" width="7.85546875" style="23" customWidth="1"/>
    <col min="15" max="15" width="9.140625" style="24"/>
    <col min="16" max="16" width="12.85546875" style="24" customWidth="1"/>
    <col min="17" max="16384" width="9.140625" style="24"/>
  </cols>
  <sheetData>
    <row r="1" spans="1:30" s="20" customFormat="1" ht="24" x14ac:dyDescent="0.55000000000000004">
      <c r="A1" s="342" t="s">
        <v>376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19"/>
    </row>
    <row r="2" spans="1:30" ht="24" x14ac:dyDescent="0.55000000000000004">
      <c r="A2" s="21"/>
      <c r="B2" s="21"/>
      <c r="C2" s="22" t="s">
        <v>643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0" ht="24" x14ac:dyDescent="0.55000000000000004">
      <c r="A3" s="25" t="s">
        <v>72</v>
      </c>
      <c r="B3" s="25" t="s">
        <v>65</v>
      </c>
      <c r="C3" s="25" t="s">
        <v>66</v>
      </c>
      <c r="D3" s="25" t="s">
        <v>47</v>
      </c>
      <c r="E3" s="25" t="s">
        <v>48</v>
      </c>
      <c r="F3" s="25" t="s">
        <v>49</v>
      </c>
      <c r="G3" s="25" t="s">
        <v>50</v>
      </c>
      <c r="H3" s="25" t="s">
        <v>51</v>
      </c>
      <c r="I3" s="25" t="s">
        <v>52</v>
      </c>
      <c r="J3" s="25" t="s">
        <v>53</v>
      </c>
      <c r="K3" s="25" t="s">
        <v>54</v>
      </c>
      <c r="L3" s="25" t="s">
        <v>55</v>
      </c>
      <c r="M3" s="25" t="s">
        <v>56</v>
      </c>
      <c r="N3" s="26" t="s">
        <v>41</v>
      </c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1:30" ht="24" x14ac:dyDescent="0.55000000000000004">
      <c r="A4" s="28">
        <v>2562</v>
      </c>
      <c r="B4" s="29">
        <v>49</v>
      </c>
      <c r="C4" s="29">
        <v>77</v>
      </c>
      <c r="D4" s="29">
        <v>82</v>
      </c>
      <c r="E4" s="29">
        <v>96</v>
      </c>
      <c r="F4" s="29">
        <v>275</v>
      </c>
      <c r="G4" s="29">
        <v>822</v>
      </c>
      <c r="H4" s="29">
        <v>863</v>
      </c>
      <c r="I4" s="29">
        <v>565</v>
      </c>
      <c r="J4" s="29">
        <v>462</v>
      </c>
      <c r="K4" s="29">
        <v>308</v>
      </c>
      <c r="L4" s="29">
        <v>142</v>
      </c>
      <c r="M4" s="29">
        <v>60</v>
      </c>
      <c r="N4" s="30">
        <f t="shared" ref="N4:N13" si="0">SUM(B4:M4)</f>
        <v>3801</v>
      </c>
      <c r="S4" s="31"/>
      <c r="T4" s="32"/>
    </row>
    <row r="5" spans="1:30" ht="24" x14ac:dyDescent="0.55000000000000004">
      <c r="A5" s="28">
        <v>2563</v>
      </c>
      <c r="B5" s="29">
        <v>59</v>
      </c>
      <c r="C5" s="29">
        <v>49</v>
      </c>
      <c r="D5" s="29">
        <v>67</v>
      </c>
      <c r="E5" s="29">
        <v>126</v>
      </c>
      <c r="F5" s="29">
        <v>207</v>
      </c>
      <c r="G5" s="29">
        <v>228</v>
      </c>
      <c r="H5" s="29">
        <v>352</v>
      </c>
      <c r="I5" s="29">
        <v>296</v>
      </c>
      <c r="J5" s="29">
        <v>171</v>
      </c>
      <c r="K5" s="29">
        <v>49</v>
      </c>
      <c r="L5" s="29">
        <v>25</v>
      </c>
      <c r="M5" s="29">
        <v>9</v>
      </c>
      <c r="N5" s="30">
        <f t="shared" si="0"/>
        <v>1638</v>
      </c>
      <c r="S5" s="31"/>
      <c r="T5" s="32"/>
    </row>
    <row r="6" spans="1:30" ht="24" x14ac:dyDescent="0.55000000000000004">
      <c r="A6" s="28">
        <v>2564</v>
      </c>
      <c r="B6" s="29">
        <v>5</v>
      </c>
      <c r="C6" s="29">
        <v>3</v>
      </c>
      <c r="D6" s="29">
        <v>6</v>
      </c>
      <c r="E6" s="29">
        <v>4</v>
      </c>
      <c r="F6" s="29">
        <v>19</v>
      </c>
      <c r="G6" s="29">
        <v>49</v>
      </c>
      <c r="H6" s="29">
        <v>29</v>
      </c>
      <c r="I6" s="29">
        <v>50</v>
      </c>
      <c r="J6" s="29">
        <v>59</v>
      </c>
      <c r="K6" s="29">
        <v>44</v>
      </c>
      <c r="L6" s="29">
        <v>6</v>
      </c>
      <c r="M6" s="29">
        <v>10</v>
      </c>
      <c r="N6" s="30">
        <f t="shared" si="0"/>
        <v>284</v>
      </c>
      <c r="P6" s="31"/>
      <c r="S6" s="33"/>
      <c r="T6" s="32"/>
    </row>
    <row r="7" spans="1:30" ht="24" x14ac:dyDescent="0.55000000000000004">
      <c r="A7" s="28">
        <v>2565</v>
      </c>
      <c r="B7" s="29">
        <v>16</v>
      </c>
      <c r="C7" s="29">
        <v>10</v>
      </c>
      <c r="D7" s="29">
        <v>1</v>
      </c>
      <c r="E7" s="29">
        <v>7</v>
      </c>
      <c r="F7" s="29">
        <v>32</v>
      </c>
      <c r="G7" s="29">
        <v>167</v>
      </c>
      <c r="H7" s="29">
        <v>101</v>
      </c>
      <c r="I7" s="29">
        <v>109</v>
      </c>
      <c r="J7" s="29">
        <v>76</v>
      </c>
      <c r="K7" s="29">
        <v>43</v>
      </c>
      <c r="L7" s="29">
        <v>29</v>
      </c>
      <c r="M7" s="29">
        <v>15</v>
      </c>
      <c r="N7" s="30">
        <f t="shared" si="0"/>
        <v>606</v>
      </c>
      <c r="P7" s="31"/>
      <c r="S7" s="33"/>
      <c r="T7" s="32"/>
    </row>
    <row r="8" spans="1:30" ht="24" x14ac:dyDescent="0.55000000000000004">
      <c r="A8" s="28">
        <v>2566</v>
      </c>
      <c r="B8" s="29">
        <v>7</v>
      </c>
      <c r="C8" s="29">
        <v>19</v>
      </c>
      <c r="D8" s="29">
        <v>28</v>
      </c>
      <c r="E8" s="29">
        <v>32</v>
      </c>
      <c r="F8" s="29">
        <v>44</v>
      </c>
      <c r="G8" s="29">
        <v>208</v>
      </c>
      <c r="H8" s="29">
        <v>483</v>
      </c>
      <c r="I8" s="29">
        <v>415</v>
      </c>
      <c r="J8" s="29">
        <v>305</v>
      </c>
      <c r="K8" s="29">
        <v>129</v>
      </c>
      <c r="L8" s="29">
        <v>48</v>
      </c>
      <c r="M8" s="29">
        <v>13</v>
      </c>
      <c r="N8" s="30">
        <f t="shared" si="0"/>
        <v>1731</v>
      </c>
      <c r="P8" s="33"/>
      <c r="S8" s="33"/>
      <c r="T8" s="32"/>
    </row>
    <row r="9" spans="1:30" ht="24" x14ac:dyDescent="0.55000000000000004">
      <c r="A9" s="34" t="s">
        <v>377</v>
      </c>
      <c r="B9" s="35">
        <f>MEDIAN(B4:B8)</f>
        <v>16</v>
      </c>
      <c r="C9" s="35">
        <f t="shared" ref="C9:M9" si="1">MEDIAN(C4:C8)</f>
        <v>19</v>
      </c>
      <c r="D9" s="35">
        <f t="shared" si="1"/>
        <v>28</v>
      </c>
      <c r="E9" s="35">
        <f t="shared" si="1"/>
        <v>32</v>
      </c>
      <c r="F9" s="35">
        <f t="shared" si="1"/>
        <v>44</v>
      </c>
      <c r="G9" s="35">
        <f t="shared" si="1"/>
        <v>208</v>
      </c>
      <c r="H9" s="35">
        <f t="shared" si="1"/>
        <v>352</v>
      </c>
      <c r="I9" s="35">
        <f t="shared" si="1"/>
        <v>296</v>
      </c>
      <c r="J9" s="35">
        <f t="shared" si="1"/>
        <v>171</v>
      </c>
      <c r="K9" s="35">
        <f t="shared" si="1"/>
        <v>49</v>
      </c>
      <c r="L9" s="35">
        <f t="shared" si="1"/>
        <v>29</v>
      </c>
      <c r="M9" s="35">
        <f t="shared" si="1"/>
        <v>13</v>
      </c>
      <c r="N9" s="36">
        <f>SUM(B9:M9)</f>
        <v>1257</v>
      </c>
      <c r="O9" s="37"/>
      <c r="P9" s="38"/>
      <c r="S9" s="31"/>
      <c r="T9" s="32"/>
    </row>
    <row r="10" spans="1:30" ht="24" x14ac:dyDescent="0.55000000000000004">
      <c r="A10" s="39" t="s">
        <v>0</v>
      </c>
      <c r="B10" s="40">
        <f>MIN(B4:B8)</f>
        <v>5</v>
      </c>
      <c r="C10" s="40">
        <f t="shared" ref="C10:M10" si="2">MIN(C4:C8)</f>
        <v>3</v>
      </c>
      <c r="D10" s="40">
        <f t="shared" si="2"/>
        <v>1</v>
      </c>
      <c r="E10" s="40">
        <f t="shared" si="2"/>
        <v>4</v>
      </c>
      <c r="F10" s="40">
        <f t="shared" si="2"/>
        <v>19</v>
      </c>
      <c r="G10" s="40">
        <f t="shared" si="2"/>
        <v>49</v>
      </c>
      <c r="H10" s="40">
        <f t="shared" si="2"/>
        <v>29</v>
      </c>
      <c r="I10" s="40">
        <f t="shared" si="2"/>
        <v>50</v>
      </c>
      <c r="J10" s="40">
        <f t="shared" si="2"/>
        <v>59</v>
      </c>
      <c r="K10" s="40">
        <f t="shared" si="2"/>
        <v>43</v>
      </c>
      <c r="L10" s="40">
        <f t="shared" si="2"/>
        <v>6</v>
      </c>
      <c r="M10" s="40">
        <f t="shared" si="2"/>
        <v>9</v>
      </c>
      <c r="N10" s="41">
        <f>SUM(B10:M10)</f>
        <v>277</v>
      </c>
      <c r="O10" s="32"/>
      <c r="P10" s="32"/>
      <c r="S10" s="31"/>
      <c r="T10" s="32"/>
    </row>
    <row r="11" spans="1:30" ht="24" x14ac:dyDescent="0.55000000000000004">
      <c r="A11" s="42" t="s">
        <v>74</v>
      </c>
      <c r="B11" s="43">
        <f>(P11*B9)/N9</f>
        <v>12.8</v>
      </c>
      <c r="C11" s="43">
        <f>(P11*C9)/N9</f>
        <v>15.200000000000001</v>
      </c>
      <c r="D11" s="43">
        <f>(P11*D9)/N9</f>
        <v>22.4</v>
      </c>
      <c r="E11" s="43">
        <f>(P11*E9)/N9</f>
        <v>25.6</v>
      </c>
      <c r="F11" s="43">
        <f>(P11*F9)/N9</f>
        <v>35.200000000000003</v>
      </c>
      <c r="G11" s="43">
        <f>(P11*G9)/N9</f>
        <v>166.4</v>
      </c>
      <c r="H11" s="43">
        <f>(P11*H9)/N9</f>
        <v>281.60000000000002</v>
      </c>
      <c r="I11" s="43">
        <f>(P11*I9)/N9</f>
        <v>236.80000000000004</v>
      </c>
      <c r="J11" s="43">
        <f>(P11*J9)/N9</f>
        <v>136.80000000000001</v>
      </c>
      <c r="K11" s="43">
        <f>(P11*K9)/N9</f>
        <v>39.200000000000003</v>
      </c>
      <c r="L11" s="43">
        <f>(P11*L9)/N9</f>
        <v>23.200000000000003</v>
      </c>
      <c r="M11" s="43">
        <f>(P11*M9)/N9</f>
        <v>10.4</v>
      </c>
      <c r="N11" s="44">
        <f t="shared" si="0"/>
        <v>1005.6000000000003</v>
      </c>
      <c r="P11" s="45">
        <f>0.8*N9</f>
        <v>1005.6</v>
      </c>
      <c r="Q11" s="46">
        <f>P11*100000/1305058</f>
        <v>77.054046640072698</v>
      </c>
      <c r="S11" s="31"/>
      <c r="T11" s="32"/>
    </row>
    <row r="12" spans="1:30" ht="24" hidden="1" x14ac:dyDescent="0.55000000000000004">
      <c r="A12" s="42" t="s">
        <v>378</v>
      </c>
      <c r="B12" s="43">
        <v>69</v>
      </c>
      <c r="C12" s="43">
        <v>61</v>
      </c>
      <c r="D12" s="43">
        <v>76</v>
      </c>
      <c r="E12" s="43">
        <v>95</v>
      </c>
      <c r="F12" s="43">
        <v>265</v>
      </c>
      <c r="G12" s="43">
        <v>519</v>
      </c>
      <c r="H12" s="43">
        <v>500</v>
      </c>
      <c r="I12" s="43">
        <v>488</v>
      </c>
      <c r="J12" s="43">
        <v>291</v>
      </c>
      <c r="K12" s="43">
        <v>152</v>
      </c>
      <c r="L12" s="43">
        <v>108</v>
      </c>
      <c r="M12" s="43">
        <v>68</v>
      </c>
      <c r="N12" s="44">
        <f t="shared" si="0"/>
        <v>2692</v>
      </c>
      <c r="O12" s="31"/>
      <c r="P12" s="32"/>
      <c r="Q12" s="47"/>
      <c r="S12" s="31"/>
      <c r="T12" s="32"/>
    </row>
    <row r="13" spans="1:30" s="52" customFormat="1" ht="24" x14ac:dyDescent="0.55000000000000004">
      <c r="A13" s="48">
        <v>2567</v>
      </c>
      <c r="B13" s="49">
        <v>41</v>
      </c>
      <c r="C13" s="49">
        <v>45</v>
      </c>
      <c r="D13" s="49">
        <v>48</v>
      </c>
      <c r="E13" s="49">
        <v>64</v>
      </c>
      <c r="F13" s="49">
        <v>28</v>
      </c>
      <c r="G13" s="49">
        <v>85</v>
      </c>
      <c r="H13" s="49">
        <v>34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9">
        <f t="shared" si="0"/>
        <v>345</v>
      </c>
      <c r="O13" s="50"/>
      <c r="P13" s="51">
        <f>N9-21</f>
        <v>1236</v>
      </c>
      <c r="S13" s="50"/>
      <c r="T13" s="51"/>
    </row>
    <row r="14" spans="1:30" s="23" customFormat="1" ht="24" x14ac:dyDescent="0.55000000000000004">
      <c r="A14" s="53" t="s">
        <v>433</v>
      </c>
      <c r="B14" s="54">
        <f>B13</f>
        <v>41</v>
      </c>
      <c r="C14" s="54">
        <f>B13+C13</f>
        <v>86</v>
      </c>
      <c r="D14" s="54">
        <f>B13+C13+D13</f>
        <v>134</v>
      </c>
      <c r="E14" s="55">
        <f>SUM(B13:E13)</f>
        <v>198</v>
      </c>
      <c r="F14" s="55">
        <f>SUM(B13:F13)</f>
        <v>226</v>
      </c>
      <c r="G14" s="55">
        <f>SUM(B13:G13)</f>
        <v>311</v>
      </c>
      <c r="H14" s="55">
        <f>SUM(B13:H13)</f>
        <v>345</v>
      </c>
      <c r="I14" s="55">
        <f>SUM(B13:I13)</f>
        <v>345</v>
      </c>
      <c r="J14" s="55">
        <f>SUM(B13:J13)</f>
        <v>345</v>
      </c>
      <c r="K14" s="55">
        <f>SUM(B13:K13)</f>
        <v>345</v>
      </c>
      <c r="L14" s="55">
        <f>SUM(B13:L13)</f>
        <v>345</v>
      </c>
      <c r="M14" s="55">
        <f>SUM(B13:M13)</f>
        <v>345</v>
      </c>
      <c r="N14" s="56"/>
      <c r="P14" s="57"/>
      <c r="S14" s="31"/>
    </row>
    <row r="15" spans="1:30" s="23" customFormat="1" ht="24" x14ac:dyDescent="0.55000000000000004">
      <c r="A15" s="58"/>
      <c r="B15" s="59"/>
      <c r="C15" s="59"/>
      <c r="D15" s="60"/>
      <c r="E15" s="60"/>
      <c r="F15" s="59"/>
      <c r="G15" s="59"/>
      <c r="H15" s="59"/>
      <c r="I15" s="59"/>
      <c r="J15" s="59"/>
      <c r="K15" s="59"/>
      <c r="L15" s="59"/>
      <c r="M15" s="59"/>
      <c r="N15" s="59"/>
      <c r="P15" s="57"/>
      <c r="S15" s="31"/>
    </row>
    <row r="16" spans="1:30" x14ac:dyDescent="0.5">
      <c r="A16" s="61" t="s">
        <v>477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31"/>
      <c r="P16" s="33"/>
      <c r="S16" s="31"/>
    </row>
    <row r="17" spans="1:19" ht="24" x14ac:dyDescent="0.55000000000000004">
      <c r="A17" s="65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/>
      <c r="P17" s="32"/>
      <c r="R17" s="31"/>
      <c r="S17" s="31"/>
    </row>
    <row r="18" spans="1:19" x14ac:dyDescent="0.5">
      <c r="A18" s="66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S18" s="31"/>
    </row>
    <row r="19" spans="1:19" x14ac:dyDescent="0.5">
      <c r="A19" s="66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</row>
    <row r="20" spans="1:19" x14ac:dyDescent="0.5">
      <c r="A20" s="66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1:19" x14ac:dyDescent="0.5">
      <c r="A21" s="66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</row>
    <row r="22" spans="1:19" x14ac:dyDescent="0.5">
      <c r="A22" s="66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</row>
    <row r="23" spans="1:19" x14ac:dyDescent="0.5">
      <c r="A23" s="66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4"/>
    </row>
    <row r="24" spans="1:19" x14ac:dyDescent="0.5">
      <c r="A24" s="66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4"/>
    </row>
    <row r="25" spans="1:19" x14ac:dyDescent="0.5">
      <c r="A25" s="66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</row>
    <row r="26" spans="1:19" x14ac:dyDescent="0.5">
      <c r="A26" s="66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4"/>
    </row>
    <row r="27" spans="1:19" x14ac:dyDescent="0.5">
      <c r="A27" s="66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4"/>
    </row>
    <row r="28" spans="1:19" x14ac:dyDescent="0.5">
      <c r="A28" s="66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</row>
    <row r="29" spans="1:19" x14ac:dyDescent="0.5">
      <c r="A29" s="66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4"/>
    </row>
    <row r="30" spans="1:19" x14ac:dyDescent="0.5">
      <c r="A30" s="66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4"/>
    </row>
    <row r="31" spans="1:19" x14ac:dyDescent="0.5">
      <c r="D31" s="343"/>
      <c r="E31" s="343"/>
      <c r="F31" s="343"/>
      <c r="G31" s="343"/>
      <c r="H31" s="343"/>
      <c r="I31" s="343"/>
      <c r="J31" s="343"/>
      <c r="K31" s="343"/>
    </row>
    <row r="32" spans="1:19" x14ac:dyDescent="0.5">
      <c r="D32" s="343"/>
      <c r="E32" s="343"/>
      <c r="F32" s="343"/>
      <c r="G32" s="343"/>
      <c r="H32" s="343"/>
      <c r="I32" s="343"/>
      <c r="J32" s="343"/>
      <c r="K32" s="343"/>
    </row>
    <row r="33" spans="3:14" x14ac:dyDescent="0.5">
      <c r="D33" s="67"/>
      <c r="E33" s="67"/>
      <c r="F33" s="67"/>
      <c r="G33" s="67"/>
      <c r="H33" s="67"/>
      <c r="I33" s="67"/>
      <c r="J33" s="67"/>
      <c r="K33" s="67"/>
    </row>
    <row r="37" spans="3:14" x14ac:dyDescent="0.5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68"/>
    </row>
    <row r="38" spans="3:14" x14ac:dyDescent="0.5">
      <c r="C38" s="27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0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MSGraph.Chart.8" shapeId="62466" r:id="rId4">
          <objectPr defaultSize="0" autoPict="0" r:id="rId5">
            <anchor moveWithCells="1" sizeWithCells="1">
              <from>
                <xdr:col>0</xdr:col>
                <xdr:colOff>657225</xdr:colOff>
                <xdr:row>17</xdr:row>
                <xdr:rowOff>0</xdr:rowOff>
              </from>
              <to>
                <xdr:col>14</xdr:col>
                <xdr:colOff>190500</xdr:colOff>
                <xdr:row>33</xdr:row>
                <xdr:rowOff>180975</xdr:rowOff>
              </to>
            </anchor>
          </objectPr>
        </oleObject>
      </mc:Choice>
      <mc:Fallback>
        <oleObject progId="MSGraph.Chart.8" shapeId="62466" r:id="rId4"/>
      </mc:Fallback>
    </mc:AlternateContent>
    <mc:AlternateContent xmlns:mc="http://schemas.openxmlformats.org/markup-compatibility/2006">
      <mc:Choice Requires="x14">
        <oleObject progId="MSGraph.Chart.8" shapeId="62467" r:id="rId6">
          <objectPr defaultSize="0" autoPict="0" r:id="rId7">
            <anchor moveWithCells="1" sizeWithCells="1">
              <from>
                <xdr:col>0</xdr:col>
                <xdr:colOff>657225</xdr:colOff>
                <xdr:row>16</xdr:row>
                <xdr:rowOff>285750</xdr:rowOff>
              </from>
              <to>
                <xdr:col>14</xdr:col>
                <xdr:colOff>190500</xdr:colOff>
                <xdr:row>33</xdr:row>
                <xdr:rowOff>171450</xdr:rowOff>
              </to>
            </anchor>
          </objectPr>
        </oleObject>
      </mc:Choice>
      <mc:Fallback>
        <oleObject progId="MSGraph.Chart.8" shapeId="6246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4"/>
  </sheetPr>
  <dimension ref="A1:Z1151"/>
  <sheetViews>
    <sheetView zoomScale="90" zoomScaleNormal="90" workbookViewId="0">
      <selection activeCell="L10" sqref="L10"/>
    </sheetView>
  </sheetViews>
  <sheetFormatPr defaultColWidth="9.140625" defaultRowHeight="27.75" x14ac:dyDescent="0.65"/>
  <cols>
    <col min="1" max="1" width="18" style="17" customWidth="1"/>
    <col min="2" max="2" width="5.85546875" style="17" customWidth="1"/>
    <col min="3" max="4" width="5.28515625" style="17" customWidth="1"/>
    <col min="5" max="5" width="5.5703125" style="17" customWidth="1"/>
    <col min="6" max="6" width="5.28515625" style="17" customWidth="1"/>
    <col min="7" max="7" width="6.140625" style="17" customWidth="1"/>
    <col min="8" max="8" width="6" style="17" customWidth="1"/>
    <col min="9" max="9" width="6.28515625" style="17" customWidth="1"/>
    <col min="10" max="11" width="5.28515625" style="17" customWidth="1"/>
    <col min="12" max="13" width="5.7109375" style="17" customWidth="1"/>
    <col min="14" max="14" width="8" style="18" customWidth="1"/>
    <col min="15" max="15" width="9.7109375" style="17" customWidth="1"/>
    <col min="16" max="16" width="9.140625" style="17" customWidth="1"/>
    <col min="17" max="17" width="4.5703125" style="17" customWidth="1"/>
    <col min="18" max="18" width="16.140625" style="17" customWidth="1"/>
    <col min="19" max="20" width="11.42578125" style="17" customWidth="1"/>
    <col min="21" max="21" width="14.140625" style="17" customWidth="1"/>
    <col min="22" max="22" width="11.85546875" style="17" customWidth="1"/>
    <col min="23" max="23" width="14.5703125" style="17" customWidth="1"/>
    <col min="24" max="24" width="9.140625" style="17"/>
    <col min="25" max="25" width="11.7109375" style="17" bestFit="1" customWidth="1"/>
    <col min="26" max="16384" width="9.140625" style="17"/>
  </cols>
  <sheetData>
    <row r="1" spans="1:26" x14ac:dyDescent="0.65">
      <c r="A1" s="72" t="s">
        <v>379</v>
      </c>
      <c r="R1" s="347" t="s">
        <v>483</v>
      </c>
      <c r="S1" s="347"/>
      <c r="T1" s="347"/>
      <c r="U1" s="347"/>
      <c r="V1" s="347"/>
      <c r="W1" s="347"/>
    </row>
    <row r="2" spans="1:26" x14ac:dyDescent="0.65">
      <c r="B2" s="73" t="s">
        <v>644</v>
      </c>
      <c r="R2" s="74"/>
      <c r="S2" s="74"/>
      <c r="T2" s="348" t="s">
        <v>335</v>
      </c>
      <c r="U2" s="349"/>
      <c r="V2" s="349"/>
      <c r="W2" s="350"/>
    </row>
    <row r="3" spans="1:26" x14ac:dyDescent="0.65">
      <c r="A3" s="75" t="s">
        <v>9</v>
      </c>
      <c r="B3" s="344" t="s">
        <v>43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6"/>
      <c r="N3" s="75" t="s">
        <v>41</v>
      </c>
      <c r="O3" s="75" t="s">
        <v>13</v>
      </c>
      <c r="R3" s="76" t="s">
        <v>9</v>
      </c>
      <c r="S3" s="76" t="s">
        <v>10</v>
      </c>
      <c r="T3" s="76" t="s">
        <v>11</v>
      </c>
      <c r="U3" s="76" t="s">
        <v>12</v>
      </c>
      <c r="V3" s="77" t="s">
        <v>13</v>
      </c>
      <c r="W3" s="77" t="s">
        <v>14</v>
      </c>
    </row>
    <row r="4" spans="1:26" x14ac:dyDescent="0.65">
      <c r="A4" s="78"/>
      <c r="B4" s="79" t="s">
        <v>65</v>
      </c>
      <c r="C4" s="80" t="s">
        <v>66</v>
      </c>
      <c r="D4" s="80" t="s">
        <v>47</v>
      </c>
      <c r="E4" s="80" t="s">
        <v>48</v>
      </c>
      <c r="F4" s="80" t="s">
        <v>49</v>
      </c>
      <c r="G4" s="81" t="s">
        <v>50</v>
      </c>
      <c r="H4" s="81" t="s">
        <v>51</v>
      </c>
      <c r="I4" s="81" t="s">
        <v>52</v>
      </c>
      <c r="J4" s="81" t="s">
        <v>53</v>
      </c>
      <c r="K4" s="81" t="s">
        <v>54</v>
      </c>
      <c r="L4" s="81" t="s">
        <v>55</v>
      </c>
      <c r="M4" s="82" t="s">
        <v>56</v>
      </c>
      <c r="N4" s="83"/>
      <c r="O4" s="84" t="s">
        <v>20</v>
      </c>
      <c r="R4" s="85"/>
      <c r="S4" s="85"/>
      <c r="T4" s="85" t="s">
        <v>18</v>
      </c>
      <c r="U4" s="85" t="s">
        <v>18</v>
      </c>
      <c r="V4" s="76"/>
      <c r="W4" s="85" t="s">
        <v>19</v>
      </c>
    </row>
    <row r="5" spans="1:26" x14ac:dyDescent="0.65">
      <c r="A5" s="86" t="s">
        <v>21</v>
      </c>
      <c r="B5" s="305">
        <v>3</v>
      </c>
      <c r="C5" s="305">
        <v>1</v>
      </c>
      <c r="D5" s="305">
        <v>0</v>
      </c>
      <c r="E5" s="305">
        <v>6</v>
      </c>
      <c r="F5" s="305">
        <v>2</v>
      </c>
      <c r="G5" s="305">
        <v>7</v>
      </c>
      <c r="H5" s="87">
        <v>7</v>
      </c>
      <c r="I5" s="87"/>
      <c r="J5" s="87"/>
      <c r="K5" s="87"/>
      <c r="L5" s="88"/>
      <c r="M5" s="87"/>
      <c r="N5" s="89">
        <f t="shared" ref="N5:N26" si="0">SUM(B5:M5)</f>
        <v>26</v>
      </c>
      <c r="O5" s="90">
        <f t="shared" ref="O5:O27" si="1">V5</f>
        <v>16.420568656923795</v>
      </c>
      <c r="R5" s="91" t="s">
        <v>330</v>
      </c>
      <c r="S5" s="92">
        <v>158338</v>
      </c>
      <c r="T5" s="93">
        <f>T6+T7</f>
        <v>26</v>
      </c>
      <c r="U5" s="94">
        <v>0</v>
      </c>
      <c r="V5" s="95">
        <f>T5*100000/S5</f>
        <v>16.420568656923795</v>
      </c>
      <c r="W5" s="96">
        <f>(U5/T5)*100</f>
        <v>0</v>
      </c>
      <c r="X5" s="97"/>
    </row>
    <row r="6" spans="1:26" x14ac:dyDescent="0.65">
      <c r="A6" s="98" t="s">
        <v>57</v>
      </c>
      <c r="B6" s="310">
        <v>0</v>
      </c>
      <c r="C6" s="310">
        <v>0</v>
      </c>
      <c r="D6" s="310">
        <v>0</v>
      </c>
      <c r="E6" s="306">
        <v>0</v>
      </c>
      <c r="F6" s="306">
        <v>0</v>
      </c>
      <c r="G6" s="306">
        <v>0</v>
      </c>
      <c r="H6" s="99">
        <v>2</v>
      </c>
      <c r="I6" s="100"/>
      <c r="J6" s="101"/>
      <c r="K6" s="101"/>
      <c r="L6" s="101"/>
      <c r="M6" s="101"/>
      <c r="N6" s="102">
        <f t="shared" si="0"/>
        <v>2</v>
      </c>
      <c r="O6" s="103">
        <f t="shared" si="1"/>
        <v>5.6620332361350965</v>
      </c>
      <c r="R6" s="295" t="s">
        <v>331</v>
      </c>
      <c r="S6" s="105">
        <v>35323</v>
      </c>
      <c r="T6" s="106">
        <f>N6</f>
        <v>2</v>
      </c>
      <c r="U6" s="107">
        <v>0</v>
      </c>
      <c r="V6" s="108">
        <f>T6*100000/S6</f>
        <v>5.6620332361350965</v>
      </c>
      <c r="W6" s="96">
        <f t="shared" ref="W6:W26" si="2">(U6/T6)*100</f>
        <v>0</v>
      </c>
      <c r="X6" s="97"/>
    </row>
    <row r="7" spans="1:26" x14ac:dyDescent="0.65">
      <c r="A7" s="98" t="s">
        <v>22</v>
      </c>
      <c r="B7" s="310">
        <v>3</v>
      </c>
      <c r="C7" s="310">
        <v>1</v>
      </c>
      <c r="D7" s="310">
        <v>0</v>
      </c>
      <c r="E7" s="306">
        <v>6</v>
      </c>
      <c r="F7" s="306">
        <v>2</v>
      </c>
      <c r="G7" s="306">
        <v>7</v>
      </c>
      <c r="H7" s="99">
        <v>5</v>
      </c>
      <c r="I7" s="100"/>
      <c r="J7" s="101"/>
      <c r="K7" s="101"/>
      <c r="L7" s="101"/>
      <c r="M7" s="101"/>
      <c r="N7" s="102">
        <f t="shared" si="0"/>
        <v>24</v>
      </c>
      <c r="O7" s="103">
        <f t="shared" si="1"/>
        <v>19.509815876112668</v>
      </c>
      <c r="R7" s="295" t="s">
        <v>77</v>
      </c>
      <c r="S7" s="105">
        <v>123015</v>
      </c>
      <c r="T7" s="106">
        <f t="shared" ref="T7:T26" si="3">N7</f>
        <v>24</v>
      </c>
      <c r="U7" s="107">
        <v>0</v>
      </c>
      <c r="V7" s="108">
        <f t="shared" ref="V7:V26" si="4">T7*100000/S7</f>
        <v>19.509815876112668</v>
      </c>
      <c r="W7" s="96">
        <f t="shared" si="2"/>
        <v>0</v>
      </c>
      <c r="X7" s="97"/>
      <c r="Z7" s="109"/>
    </row>
    <row r="8" spans="1:26" x14ac:dyDescent="0.65">
      <c r="A8" s="98" t="s">
        <v>23</v>
      </c>
      <c r="B8" s="310">
        <v>10</v>
      </c>
      <c r="C8" s="310">
        <v>3</v>
      </c>
      <c r="D8" s="310">
        <v>2</v>
      </c>
      <c r="E8" s="306">
        <v>1</v>
      </c>
      <c r="F8" s="306">
        <v>0</v>
      </c>
      <c r="G8" s="306">
        <v>1</v>
      </c>
      <c r="H8" s="99">
        <v>0</v>
      </c>
      <c r="I8" s="100"/>
      <c r="J8" s="101"/>
      <c r="K8" s="101"/>
      <c r="L8" s="101"/>
      <c r="M8" s="101"/>
      <c r="N8" s="102">
        <f t="shared" si="0"/>
        <v>17</v>
      </c>
      <c r="O8" s="103">
        <f t="shared" si="1"/>
        <v>17.446812877800468</v>
      </c>
      <c r="R8" s="110" t="s">
        <v>23</v>
      </c>
      <c r="S8" s="111">
        <v>97439</v>
      </c>
      <c r="T8" s="106">
        <f t="shared" si="3"/>
        <v>17</v>
      </c>
      <c r="U8" s="112">
        <v>0</v>
      </c>
      <c r="V8" s="108">
        <f t="shared" si="4"/>
        <v>17.446812877800468</v>
      </c>
      <c r="W8" s="96">
        <f t="shared" si="2"/>
        <v>0</v>
      </c>
      <c r="X8" s="97"/>
      <c r="Z8" s="109"/>
    </row>
    <row r="9" spans="1:26" x14ac:dyDescent="0.65">
      <c r="A9" s="98" t="s">
        <v>31</v>
      </c>
      <c r="B9" s="310">
        <v>0</v>
      </c>
      <c r="C9" s="310">
        <v>1</v>
      </c>
      <c r="D9" s="310">
        <v>1</v>
      </c>
      <c r="E9" s="307">
        <v>0</v>
      </c>
      <c r="F9" s="306">
        <v>0</v>
      </c>
      <c r="G9" s="306">
        <v>0</v>
      </c>
      <c r="H9" s="113">
        <v>1</v>
      </c>
      <c r="I9" s="100"/>
      <c r="J9" s="101"/>
      <c r="K9" s="101"/>
      <c r="L9" s="101"/>
      <c r="M9" s="101"/>
      <c r="N9" s="102">
        <f t="shared" si="0"/>
        <v>3</v>
      </c>
      <c r="O9" s="103">
        <f t="shared" si="1"/>
        <v>5.5903398926654742</v>
      </c>
      <c r="R9" s="110" t="s">
        <v>31</v>
      </c>
      <c r="S9" s="111">
        <v>53664</v>
      </c>
      <c r="T9" s="106">
        <f t="shared" si="3"/>
        <v>3</v>
      </c>
      <c r="U9" s="112">
        <v>0</v>
      </c>
      <c r="V9" s="108">
        <f t="shared" si="4"/>
        <v>5.5903398926654742</v>
      </c>
      <c r="W9" s="96">
        <f t="shared" si="2"/>
        <v>0</v>
      </c>
      <c r="X9" s="97"/>
      <c r="Z9" s="109"/>
    </row>
    <row r="10" spans="1:26" x14ac:dyDescent="0.65">
      <c r="A10" s="98" t="s">
        <v>24</v>
      </c>
      <c r="B10" s="310">
        <v>3</v>
      </c>
      <c r="C10" s="310">
        <v>10</v>
      </c>
      <c r="D10" s="310">
        <v>1</v>
      </c>
      <c r="E10" s="307">
        <v>2</v>
      </c>
      <c r="F10" s="306">
        <v>2</v>
      </c>
      <c r="G10" s="306">
        <v>4</v>
      </c>
      <c r="H10" s="113">
        <v>2</v>
      </c>
      <c r="I10" s="100"/>
      <c r="J10" s="101"/>
      <c r="K10" s="101"/>
      <c r="L10" s="101"/>
      <c r="M10" s="101"/>
      <c r="N10" s="102">
        <f t="shared" si="0"/>
        <v>24</v>
      </c>
      <c r="O10" s="103">
        <f t="shared" si="1"/>
        <v>30.314130173927321</v>
      </c>
      <c r="R10" s="110" t="s">
        <v>24</v>
      </c>
      <c r="S10" s="111">
        <v>79171</v>
      </c>
      <c r="T10" s="106">
        <f t="shared" si="3"/>
        <v>24</v>
      </c>
      <c r="U10" s="112">
        <v>0</v>
      </c>
      <c r="V10" s="108">
        <f t="shared" si="4"/>
        <v>30.314130173927321</v>
      </c>
      <c r="W10" s="96">
        <f t="shared" si="2"/>
        <v>0</v>
      </c>
      <c r="X10" s="97"/>
      <c r="Z10" s="109"/>
    </row>
    <row r="11" spans="1:26" x14ac:dyDescent="0.65">
      <c r="A11" s="98" t="s">
        <v>25</v>
      </c>
      <c r="B11" s="310">
        <v>0</v>
      </c>
      <c r="C11" s="310">
        <v>0</v>
      </c>
      <c r="D11" s="310">
        <v>1</v>
      </c>
      <c r="E11" s="307">
        <v>0</v>
      </c>
      <c r="F11" s="306">
        <v>0</v>
      </c>
      <c r="G11" s="306">
        <v>2</v>
      </c>
      <c r="H11" s="113">
        <v>0</v>
      </c>
      <c r="I11" s="100"/>
      <c r="J11" s="101"/>
      <c r="K11" s="101"/>
      <c r="L11" s="101"/>
      <c r="M11" s="101"/>
      <c r="N11" s="102">
        <f t="shared" si="0"/>
        <v>3</v>
      </c>
      <c r="O11" s="103">
        <f t="shared" si="1"/>
        <v>4.4675432979404626</v>
      </c>
      <c r="R11" s="110" t="s">
        <v>25</v>
      </c>
      <c r="S11" s="111">
        <v>67151</v>
      </c>
      <c r="T11" s="106">
        <f t="shared" si="3"/>
        <v>3</v>
      </c>
      <c r="U11" s="112">
        <v>0</v>
      </c>
      <c r="V11" s="108">
        <f t="shared" si="4"/>
        <v>4.4675432979404626</v>
      </c>
      <c r="W11" s="96">
        <f t="shared" si="2"/>
        <v>0</v>
      </c>
      <c r="Z11" s="109"/>
    </row>
    <row r="12" spans="1:26" x14ac:dyDescent="0.65">
      <c r="A12" s="98" t="s">
        <v>26</v>
      </c>
      <c r="B12" s="310">
        <v>0</v>
      </c>
      <c r="C12" s="310">
        <v>1</v>
      </c>
      <c r="D12" s="310">
        <v>0</v>
      </c>
      <c r="E12" s="307">
        <v>1</v>
      </c>
      <c r="F12" s="306">
        <v>2</v>
      </c>
      <c r="G12" s="306">
        <v>6</v>
      </c>
      <c r="H12" s="113">
        <v>3</v>
      </c>
      <c r="I12" s="100"/>
      <c r="J12" s="101"/>
      <c r="K12" s="101"/>
      <c r="L12" s="101"/>
      <c r="M12" s="101"/>
      <c r="N12" s="102">
        <f t="shared" si="0"/>
        <v>13</v>
      </c>
      <c r="O12" s="103">
        <f t="shared" si="1"/>
        <v>18.280507354388728</v>
      </c>
      <c r="R12" s="110" t="s">
        <v>26</v>
      </c>
      <c r="S12" s="111">
        <v>71114</v>
      </c>
      <c r="T12" s="106">
        <f t="shared" si="3"/>
        <v>13</v>
      </c>
      <c r="U12" s="112">
        <v>0</v>
      </c>
      <c r="V12" s="108">
        <f t="shared" si="4"/>
        <v>18.280507354388728</v>
      </c>
      <c r="W12" s="96">
        <f t="shared" si="2"/>
        <v>0</v>
      </c>
      <c r="Z12" s="109"/>
    </row>
    <row r="13" spans="1:26" x14ac:dyDescent="0.65">
      <c r="A13" s="98" t="s">
        <v>27</v>
      </c>
      <c r="B13" s="310">
        <v>1</v>
      </c>
      <c r="C13" s="310">
        <v>2</v>
      </c>
      <c r="D13" s="310">
        <v>4</v>
      </c>
      <c r="E13" s="307">
        <v>15</v>
      </c>
      <c r="F13" s="306">
        <v>3</v>
      </c>
      <c r="G13" s="306">
        <v>0</v>
      </c>
      <c r="H13" s="113">
        <v>1</v>
      </c>
      <c r="I13" s="100"/>
      <c r="J13" s="101"/>
      <c r="K13" s="101"/>
      <c r="L13" s="101"/>
      <c r="M13" s="101"/>
      <c r="N13" s="102">
        <f t="shared" si="0"/>
        <v>26</v>
      </c>
      <c r="O13" s="103">
        <f t="shared" si="1"/>
        <v>24.086563403246128</v>
      </c>
      <c r="R13" s="110" t="s">
        <v>27</v>
      </c>
      <c r="S13" s="111">
        <v>107944</v>
      </c>
      <c r="T13" s="106">
        <f t="shared" si="3"/>
        <v>26</v>
      </c>
      <c r="U13" s="112">
        <v>0</v>
      </c>
      <c r="V13" s="108">
        <f t="shared" si="4"/>
        <v>24.086563403246128</v>
      </c>
      <c r="W13" s="96">
        <f t="shared" si="2"/>
        <v>0</v>
      </c>
      <c r="Z13" s="109"/>
    </row>
    <row r="14" spans="1:26" x14ac:dyDescent="0.65">
      <c r="A14" s="98" t="s">
        <v>34</v>
      </c>
      <c r="B14" s="310">
        <v>1</v>
      </c>
      <c r="C14" s="310">
        <v>0</v>
      </c>
      <c r="D14" s="310">
        <v>3</v>
      </c>
      <c r="E14" s="307">
        <v>3</v>
      </c>
      <c r="F14" s="306">
        <v>1</v>
      </c>
      <c r="G14" s="306">
        <v>7</v>
      </c>
      <c r="H14" s="113">
        <v>1</v>
      </c>
      <c r="I14" s="100"/>
      <c r="J14" s="101"/>
      <c r="K14" s="101"/>
      <c r="L14" s="101"/>
      <c r="M14" s="101"/>
      <c r="N14" s="102">
        <f t="shared" si="0"/>
        <v>16</v>
      </c>
      <c r="O14" s="103">
        <f t="shared" si="1"/>
        <v>27.548209366391184</v>
      </c>
      <c r="R14" s="110" t="s">
        <v>34</v>
      </c>
      <c r="S14" s="111">
        <v>58080</v>
      </c>
      <c r="T14" s="106">
        <f t="shared" si="3"/>
        <v>16</v>
      </c>
      <c r="U14" s="112">
        <v>0</v>
      </c>
      <c r="V14" s="108">
        <f t="shared" si="4"/>
        <v>27.548209366391184</v>
      </c>
      <c r="W14" s="96">
        <f t="shared" si="2"/>
        <v>0</v>
      </c>
      <c r="Z14" s="109"/>
    </row>
    <row r="15" spans="1:26" x14ac:dyDescent="0.65">
      <c r="A15" s="98" t="s">
        <v>32</v>
      </c>
      <c r="B15" s="310">
        <v>6</v>
      </c>
      <c r="C15" s="310">
        <v>5</v>
      </c>
      <c r="D15" s="310">
        <v>10</v>
      </c>
      <c r="E15" s="307">
        <v>16</v>
      </c>
      <c r="F15" s="306">
        <v>5</v>
      </c>
      <c r="G15" s="306">
        <v>23</v>
      </c>
      <c r="H15" s="113">
        <v>5</v>
      </c>
      <c r="I15" s="100"/>
      <c r="J15" s="101"/>
      <c r="K15" s="101"/>
      <c r="L15" s="101"/>
      <c r="M15" s="101"/>
      <c r="N15" s="102">
        <f t="shared" si="0"/>
        <v>70</v>
      </c>
      <c r="O15" s="103">
        <f t="shared" si="1"/>
        <v>105.31225082369225</v>
      </c>
      <c r="R15" s="110" t="s">
        <v>32</v>
      </c>
      <c r="S15" s="111">
        <v>66469</v>
      </c>
      <c r="T15" s="106">
        <f t="shared" si="3"/>
        <v>70</v>
      </c>
      <c r="U15" s="112">
        <v>0</v>
      </c>
      <c r="V15" s="108">
        <f t="shared" si="4"/>
        <v>105.31225082369225</v>
      </c>
      <c r="W15" s="96">
        <f t="shared" si="2"/>
        <v>0</v>
      </c>
      <c r="Z15" s="109"/>
    </row>
    <row r="16" spans="1:26" x14ac:dyDescent="0.65">
      <c r="A16" s="98" t="s">
        <v>28</v>
      </c>
      <c r="B16" s="310">
        <v>0</v>
      </c>
      <c r="C16" s="310">
        <v>2</v>
      </c>
      <c r="D16" s="310">
        <v>1</v>
      </c>
      <c r="E16" s="307">
        <v>0</v>
      </c>
      <c r="F16" s="306">
        <v>1</v>
      </c>
      <c r="G16" s="306">
        <v>6</v>
      </c>
      <c r="H16" s="113">
        <v>3</v>
      </c>
      <c r="I16" s="100"/>
      <c r="J16" s="101"/>
      <c r="K16" s="101"/>
      <c r="L16" s="101"/>
      <c r="M16" s="101"/>
      <c r="N16" s="102">
        <f t="shared" si="0"/>
        <v>13</v>
      </c>
      <c r="O16" s="103">
        <f t="shared" si="1"/>
        <v>10.996354285617615</v>
      </c>
      <c r="R16" s="110" t="s">
        <v>28</v>
      </c>
      <c r="S16" s="111">
        <v>118221</v>
      </c>
      <c r="T16" s="106">
        <f t="shared" si="3"/>
        <v>13</v>
      </c>
      <c r="U16" s="112">
        <v>0</v>
      </c>
      <c r="V16" s="108">
        <f t="shared" si="4"/>
        <v>10.996354285617615</v>
      </c>
      <c r="W16" s="96">
        <f t="shared" si="2"/>
        <v>0</v>
      </c>
      <c r="Z16" s="109"/>
    </row>
    <row r="17" spans="1:26" x14ac:dyDescent="0.65">
      <c r="A17" s="98" t="s">
        <v>29</v>
      </c>
      <c r="B17" s="310">
        <v>9</v>
      </c>
      <c r="C17" s="310">
        <v>10</v>
      </c>
      <c r="D17" s="310">
        <v>15</v>
      </c>
      <c r="E17" s="307">
        <v>13</v>
      </c>
      <c r="F17" s="306">
        <v>6</v>
      </c>
      <c r="G17" s="306">
        <v>15</v>
      </c>
      <c r="H17" s="113">
        <v>1</v>
      </c>
      <c r="I17" s="100"/>
      <c r="J17" s="101"/>
      <c r="K17" s="101"/>
      <c r="L17" s="101"/>
      <c r="M17" s="101"/>
      <c r="N17" s="102">
        <f t="shared" si="0"/>
        <v>69</v>
      </c>
      <c r="O17" s="103">
        <f t="shared" si="1"/>
        <v>60.369566738993491</v>
      </c>
      <c r="R17" s="110" t="s">
        <v>29</v>
      </c>
      <c r="S17" s="111">
        <v>114296</v>
      </c>
      <c r="T17" s="106">
        <f t="shared" si="3"/>
        <v>69</v>
      </c>
      <c r="U17" s="112">
        <v>0</v>
      </c>
      <c r="V17" s="108">
        <f t="shared" si="4"/>
        <v>60.369566738993491</v>
      </c>
      <c r="W17" s="96">
        <f t="shared" si="2"/>
        <v>0</v>
      </c>
      <c r="Z17" s="109"/>
    </row>
    <row r="18" spans="1:26" x14ac:dyDescent="0.65">
      <c r="A18" s="98" t="s">
        <v>33</v>
      </c>
      <c r="B18" s="310">
        <v>0</v>
      </c>
      <c r="C18" s="310">
        <v>0</v>
      </c>
      <c r="D18" s="310">
        <v>2</v>
      </c>
      <c r="E18" s="307">
        <v>2</v>
      </c>
      <c r="F18" s="306">
        <v>0</v>
      </c>
      <c r="G18" s="306">
        <v>2</v>
      </c>
      <c r="H18" s="113">
        <v>0</v>
      </c>
      <c r="I18" s="100"/>
      <c r="J18" s="101"/>
      <c r="K18" s="101"/>
      <c r="L18" s="101"/>
      <c r="M18" s="101"/>
      <c r="N18" s="102">
        <f t="shared" si="0"/>
        <v>6</v>
      </c>
      <c r="O18" s="103">
        <f t="shared" si="1"/>
        <v>25.936973155232785</v>
      </c>
      <c r="R18" s="110" t="s">
        <v>33</v>
      </c>
      <c r="S18" s="111">
        <v>23133</v>
      </c>
      <c r="T18" s="106">
        <f t="shared" si="3"/>
        <v>6</v>
      </c>
      <c r="U18" s="112">
        <v>0</v>
      </c>
      <c r="V18" s="108">
        <f t="shared" si="4"/>
        <v>25.936973155232785</v>
      </c>
      <c r="W18" s="96">
        <f t="shared" si="2"/>
        <v>0</v>
      </c>
      <c r="Z18" s="109"/>
    </row>
    <row r="19" spans="1:26" x14ac:dyDescent="0.65">
      <c r="A19" s="98" t="s">
        <v>58</v>
      </c>
      <c r="B19" s="310">
        <v>4</v>
      </c>
      <c r="C19" s="310">
        <v>1</v>
      </c>
      <c r="D19" s="310">
        <v>1</v>
      </c>
      <c r="E19" s="306">
        <v>0</v>
      </c>
      <c r="F19" s="306">
        <v>0</v>
      </c>
      <c r="G19" s="306">
        <v>0</v>
      </c>
      <c r="H19" s="99">
        <v>2</v>
      </c>
      <c r="I19" s="100"/>
      <c r="J19" s="101"/>
      <c r="K19" s="101"/>
      <c r="L19" s="101"/>
      <c r="M19" s="101"/>
      <c r="N19" s="102">
        <f t="shared" si="0"/>
        <v>8</v>
      </c>
      <c r="O19" s="103">
        <f t="shared" si="1"/>
        <v>28.593895203374078</v>
      </c>
      <c r="R19" s="110" t="s">
        <v>58</v>
      </c>
      <c r="S19" s="111">
        <v>27978</v>
      </c>
      <c r="T19" s="106">
        <f t="shared" si="3"/>
        <v>8</v>
      </c>
      <c r="U19" s="112">
        <v>0</v>
      </c>
      <c r="V19" s="108">
        <f t="shared" si="4"/>
        <v>28.593895203374078</v>
      </c>
      <c r="W19" s="96">
        <v>0</v>
      </c>
      <c r="Z19" s="109"/>
    </row>
    <row r="20" spans="1:26" x14ac:dyDescent="0.65">
      <c r="A20" s="98" t="s">
        <v>30</v>
      </c>
      <c r="B20" s="310">
        <v>1</v>
      </c>
      <c r="C20" s="310">
        <v>0</v>
      </c>
      <c r="D20" s="310">
        <v>0</v>
      </c>
      <c r="E20" s="307">
        <v>0</v>
      </c>
      <c r="F20" s="306">
        <v>3</v>
      </c>
      <c r="G20" s="306">
        <v>4</v>
      </c>
      <c r="H20" s="113">
        <v>3</v>
      </c>
      <c r="I20" s="100"/>
      <c r="J20" s="101"/>
      <c r="K20" s="101"/>
      <c r="L20" s="101"/>
      <c r="M20" s="101"/>
      <c r="N20" s="102">
        <f t="shared" si="0"/>
        <v>11</v>
      </c>
      <c r="O20" s="103">
        <f t="shared" si="1"/>
        <v>14.921931169201134</v>
      </c>
      <c r="R20" s="110" t="s">
        <v>30</v>
      </c>
      <c r="S20" s="111">
        <v>73717</v>
      </c>
      <c r="T20" s="106">
        <f t="shared" si="3"/>
        <v>11</v>
      </c>
      <c r="U20" s="112">
        <v>0</v>
      </c>
      <c r="V20" s="108">
        <f t="shared" si="4"/>
        <v>14.921931169201134</v>
      </c>
      <c r="W20" s="96">
        <f t="shared" si="2"/>
        <v>0</v>
      </c>
      <c r="Z20" s="109"/>
    </row>
    <row r="21" spans="1:26" x14ac:dyDescent="0.65">
      <c r="A21" s="98" t="s">
        <v>35</v>
      </c>
      <c r="B21" s="310">
        <v>1</v>
      </c>
      <c r="C21" s="310">
        <v>4</v>
      </c>
      <c r="D21" s="310">
        <v>4</v>
      </c>
      <c r="E21" s="307">
        <v>4</v>
      </c>
      <c r="F21" s="306">
        <v>0</v>
      </c>
      <c r="G21" s="306">
        <v>0</v>
      </c>
      <c r="H21" s="113">
        <v>0</v>
      </c>
      <c r="I21" s="100"/>
      <c r="J21" s="101"/>
      <c r="K21" s="101"/>
      <c r="L21" s="101"/>
      <c r="M21" s="101"/>
      <c r="N21" s="102">
        <f t="shared" si="0"/>
        <v>13</v>
      </c>
      <c r="O21" s="103">
        <f t="shared" si="1"/>
        <v>56.145806340157208</v>
      </c>
      <c r="R21" s="110" t="s">
        <v>35</v>
      </c>
      <c r="S21" s="111">
        <v>23154</v>
      </c>
      <c r="T21" s="106">
        <f t="shared" si="3"/>
        <v>13</v>
      </c>
      <c r="U21" s="112">
        <v>0</v>
      </c>
      <c r="V21" s="108">
        <f t="shared" si="4"/>
        <v>56.145806340157208</v>
      </c>
      <c r="W21" s="96">
        <f t="shared" si="2"/>
        <v>0</v>
      </c>
      <c r="Z21" s="109"/>
    </row>
    <row r="22" spans="1:26" x14ac:dyDescent="0.65">
      <c r="A22" s="98" t="s">
        <v>59</v>
      </c>
      <c r="B22" s="310">
        <v>1</v>
      </c>
      <c r="C22" s="310">
        <v>0</v>
      </c>
      <c r="D22" s="310">
        <v>1</v>
      </c>
      <c r="E22" s="307">
        <v>0</v>
      </c>
      <c r="F22" s="306">
        <v>0</v>
      </c>
      <c r="G22" s="306">
        <v>0</v>
      </c>
      <c r="H22" s="113">
        <v>1</v>
      </c>
      <c r="I22" s="100"/>
      <c r="J22" s="101"/>
      <c r="K22" s="101"/>
      <c r="L22" s="101"/>
      <c r="M22" s="101"/>
      <c r="N22" s="102">
        <f t="shared" si="0"/>
        <v>3</v>
      </c>
      <c r="O22" s="103">
        <f t="shared" si="1"/>
        <v>8.3409792309617146</v>
      </c>
      <c r="R22" s="114" t="s">
        <v>59</v>
      </c>
      <c r="S22" s="111">
        <v>35967</v>
      </c>
      <c r="T22" s="106">
        <f t="shared" si="3"/>
        <v>3</v>
      </c>
      <c r="U22" s="112">
        <v>0</v>
      </c>
      <c r="V22" s="108">
        <f t="shared" si="4"/>
        <v>8.3409792309617146</v>
      </c>
      <c r="W22" s="96">
        <f t="shared" si="2"/>
        <v>0</v>
      </c>
      <c r="Z22" s="109"/>
    </row>
    <row r="23" spans="1:26" x14ac:dyDescent="0.65">
      <c r="A23" s="98" t="s">
        <v>60</v>
      </c>
      <c r="B23" s="310">
        <v>0</v>
      </c>
      <c r="C23" s="310">
        <v>1</v>
      </c>
      <c r="D23" s="310">
        <v>0</v>
      </c>
      <c r="E23" s="307">
        <v>1</v>
      </c>
      <c r="F23" s="306">
        <v>0</v>
      </c>
      <c r="G23" s="306">
        <v>2</v>
      </c>
      <c r="H23" s="113">
        <v>2</v>
      </c>
      <c r="I23" s="100"/>
      <c r="J23" s="101"/>
      <c r="K23" s="101"/>
      <c r="L23" s="101"/>
      <c r="M23" s="101"/>
      <c r="N23" s="102">
        <f t="shared" si="0"/>
        <v>6</v>
      </c>
      <c r="O23" s="103">
        <f t="shared" si="1"/>
        <v>13.260254596888259</v>
      </c>
      <c r="R23" s="114" t="s">
        <v>60</v>
      </c>
      <c r="S23" s="111">
        <v>45248</v>
      </c>
      <c r="T23" s="106">
        <f t="shared" si="3"/>
        <v>6</v>
      </c>
      <c r="U23" s="112">
        <v>0</v>
      </c>
      <c r="V23" s="108">
        <f t="shared" si="4"/>
        <v>13.260254596888259</v>
      </c>
      <c r="W23" s="96">
        <f t="shared" si="2"/>
        <v>0</v>
      </c>
      <c r="Z23" s="109"/>
    </row>
    <row r="24" spans="1:26" x14ac:dyDescent="0.65">
      <c r="A24" s="98" t="s">
        <v>61</v>
      </c>
      <c r="B24" s="310">
        <v>0</v>
      </c>
      <c r="C24" s="310">
        <v>0</v>
      </c>
      <c r="D24" s="310">
        <v>0</v>
      </c>
      <c r="E24" s="307">
        <v>0</v>
      </c>
      <c r="F24" s="306">
        <v>1</v>
      </c>
      <c r="G24" s="306">
        <v>0</v>
      </c>
      <c r="H24" s="113">
        <v>1</v>
      </c>
      <c r="I24" s="100"/>
      <c r="J24" s="101"/>
      <c r="K24" s="101"/>
      <c r="L24" s="101"/>
      <c r="M24" s="101"/>
      <c r="N24" s="102">
        <f t="shared" si="0"/>
        <v>2</v>
      </c>
      <c r="O24" s="103">
        <f t="shared" si="1"/>
        <v>7.3086058834277363</v>
      </c>
      <c r="R24" s="114" t="s">
        <v>61</v>
      </c>
      <c r="S24" s="111">
        <v>27365</v>
      </c>
      <c r="T24" s="106">
        <f t="shared" si="3"/>
        <v>2</v>
      </c>
      <c r="U24" s="112">
        <v>0</v>
      </c>
      <c r="V24" s="108">
        <f t="shared" si="4"/>
        <v>7.3086058834277363</v>
      </c>
      <c r="W24" s="96">
        <f t="shared" si="2"/>
        <v>0</v>
      </c>
      <c r="Z24" s="109"/>
    </row>
    <row r="25" spans="1:26" x14ac:dyDescent="0.65">
      <c r="A25" s="98" t="s">
        <v>62</v>
      </c>
      <c r="B25" s="310">
        <v>1</v>
      </c>
      <c r="C25" s="310">
        <v>3</v>
      </c>
      <c r="D25" s="310">
        <v>0</v>
      </c>
      <c r="E25" s="307">
        <v>0</v>
      </c>
      <c r="F25" s="306">
        <v>0</v>
      </c>
      <c r="G25" s="306">
        <v>3</v>
      </c>
      <c r="H25" s="113">
        <v>1</v>
      </c>
      <c r="I25" s="100"/>
      <c r="J25" s="101"/>
      <c r="K25" s="101"/>
      <c r="L25" s="101"/>
      <c r="M25" s="101"/>
      <c r="N25" s="102">
        <f t="shared" si="0"/>
        <v>8</v>
      </c>
      <c r="O25" s="103">
        <f t="shared" si="1"/>
        <v>32.820512820512818</v>
      </c>
      <c r="R25" s="114" t="s">
        <v>62</v>
      </c>
      <c r="S25" s="111">
        <v>24375</v>
      </c>
      <c r="T25" s="106">
        <f t="shared" si="3"/>
        <v>8</v>
      </c>
      <c r="U25" s="112">
        <v>0</v>
      </c>
      <c r="V25" s="108">
        <f t="shared" si="4"/>
        <v>32.820512820512818</v>
      </c>
      <c r="W25" s="96">
        <v>0</v>
      </c>
      <c r="Z25" s="109"/>
    </row>
    <row r="26" spans="1:26" x14ac:dyDescent="0.65">
      <c r="A26" s="115" t="s">
        <v>63</v>
      </c>
      <c r="B26" s="310">
        <v>0</v>
      </c>
      <c r="C26" s="310">
        <v>1</v>
      </c>
      <c r="D26" s="310">
        <v>2</v>
      </c>
      <c r="E26" s="307">
        <v>0</v>
      </c>
      <c r="F26" s="306">
        <v>2</v>
      </c>
      <c r="G26" s="306">
        <v>3</v>
      </c>
      <c r="H26" s="113">
        <v>0</v>
      </c>
      <c r="I26" s="100"/>
      <c r="J26" s="116"/>
      <c r="K26" s="116"/>
      <c r="L26" s="116"/>
      <c r="M26" s="116"/>
      <c r="N26" s="102">
        <f t="shared" si="0"/>
        <v>8</v>
      </c>
      <c r="O26" s="117">
        <f t="shared" si="1"/>
        <v>34.499115960153524</v>
      </c>
      <c r="R26" s="118" t="s">
        <v>63</v>
      </c>
      <c r="S26" s="111">
        <v>23189</v>
      </c>
      <c r="T26" s="106">
        <f t="shared" si="3"/>
        <v>8</v>
      </c>
      <c r="U26" s="119">
        <v>0</v>
      </c>
      <c r="V26" s="108">
        <f t="shared" si="4"/>
        <v>34.499115960153524</v>
      </c>
      <c r="W26" s="96">
        <f t="shared" si="2"/>
        <v>0</v>
      </c>
      <c r="Z26" s="109"/>
    </row>
    <row r="27" spans="1:26" s="123" customFormat="1" x14ac:dyDescent="0.65">
      <c r="A27" s="120" t="s">
        <v>64</v>
      </c>
      <c r="B27" s="121">
        <f t="shared" ref="B27:M27" si="5">SUM(B6:B26)</f>
        <v>41</v>
      </c>
      <c r="C27" s="121">
        <f t="shared" si="5"/>
        <v>45</v>
      </c>
      <c r="D27" s="121">
        <f t="shared" si="5"/>
        <v>48</v>
      </c>
      <c r="E27" s="121">
        <f t="shared" si="5"/>
        <v>64</v>
      </c>
      <c r="F27" s="121">
        <f t="shared" si="5"/>
        <v>28</v>
      </c>
      <c r="G27" s="121">
        <f t="shared" si="5"/>
        <v>85</v>
      </c>
      <c r="H27" s="121">
        <f t="shared" si="5"/>
        <v>34</v>
      </c>
      <c r="I27" s="121">
        <f t="shared" si="5"/>
        <v>0</v>
      </c>
      <c r="J27" s="121">
        <f t="shared" si="5"/>
        <v>0</v>
      </c>
      <c r="K27" s="121">
        <f t="shared" si="5"/>
        <v>0</v>
      </c>
      <c r="L27" s="121">
        <f t="shared" si="5"/>
        <v>0</v>
      </c>
      <c r="M27" s="121">
        <f t="shared" si="5"/>
        <v>0</v>
      </c>
      <c r="N27" s="121">
        <f>SUM(B27:M27)</f>
        <v>345</v>
      </c>
      <c r="O27" s="122">
        <f t="shared" si="1"/>
        <v>26.620103347728765</v>
      </c>
      <c r="R27" s="120" t="s">
        <v>64</v>
      </c>
      <c r="S27" s="121">
        <f>SUM(S6:S26)</f>
        <v>1296013</v>
      </c>
      <c r="T27" s="121">
        <f>SUM(T6:T26)</f>
        <v>345</v>
      </c>
      <c r="U27" s="121">
        <f>SUM(U6:U26)</f>
        <v>0</v>
      </c>
      <c r="V27" s="122">
        <f>T27*100000/S27</f>
        <v>26.620103347728765</v>
      </c>
      <c r="W27" s="122">
        <f>(U27/T27)*100</f>
        <v>0</v>
      </c>
    </row>
    <row r="28" spans="1:26" s="123" customFormat="1" x14ac:dyDescent="0.65">
      <c r="A28" s="124"/>
      <c r="N28" s="72"/>
      <c r="S28" s="72" t="s">
        <v>5</v>
      </c>
      <c r="T28" s="125"/>
    </row>
    <row r="29" spans="1:26" x14ac:dyDescent="0.65">
      <c r="S29" s="17" t="s">
        <v>5</v>
      </c>
    </row>
    <row r="30" spans="1:26" x14ac:dyDescent="0.65">
      <c r="S30" s="17" t="s">
        <v>5</v>
      </c>
    </row>
    <row r="31" spans="1:26" x14ac:dyDescent="0.65">
      <c r="S31" s="17" t="s">
        <v>5</v>
      </c>
    </row>
    <row r="32" spans="1:26" x14ac:dyDescent="0.65">
      <c r="S32" s="17" t="s">
        <v>5</v>
      </c>
    </row>
    <row r="33" spans="19:19" x14ac:dyDescent="0.65">
      <c r="S33" s="17" t="s">
        <v>5</v>
      </c>
    </row>
    <row r="34" spans="19:19" x14ac:dyDescent="0.65">
      <c r="S34" s="17" t="s">
        <v>5</v>
      </c>
    </row>
    <row r="35" spans="19:19" x14ac:dyDescent="0.65">
      <c r="S35" s="17" t="s">
        <v>5</v>
      </c>
    </row>
    <row r="36" spans="19:19" x14ac:dyDescent="0.65">
      <c r="S36" s="17" t="s">
        <v>5</v>
      </c>
    </row>
    <row r="37" spans="19:19" x14ac:dyDescent="0.65">
      <c r="S37" s="17" t="s">
        <v>5</v>
      </c>
    </row>
    <row r="38" spans="19:19" x14ac:dyDescent="0.65">
      <c r="S38" s="17" t="s">
        <v>5</v>
      </c>
    </row>
    <row r="39" spans="19:19" x14ac:dyDescent="0.65">
      <c r="S39" s="17" t="s">
        <v>5</v>
      </c>
    </row>
    <row r="40" spans="19:19" x14ac:dyDescent="0.65">
      <c r="S40" s="17" t="s">
        <v>5</v>
      </c>
    </row>
    <row r="41" spans="19:19" x14ac:dyDescent="0.65">
      <c r="S41" s="17" t="s">
        <v>5</v>
      </c>
    </row>
    <row r="42" spans="19:19" x14ac:dyDescent="0.65">
      <c r="S42" s="17" t="s">
        <v>5</v>
      </c>
    </row>
    <row r="43" spans="19:19" x14ac:dyDescent="0.65">
      <c r="S43" s="17" t="s">
        <v>5</v>
      </c>
    </row>
    <row r="44" spans="19:19" x14ac:dyDescent="0.65">
      <c r="S44" s="17" t="s">
        <v>5</v>
      </c>
    </row>
    <row r="45" spans="19:19" x14ac:dyDescent="0.65">
      <c r="S45" s="17" t="s">
        <v>5</v>
      </c>
    </row>
    <row r="46" spans="19:19" x14ac:dyDescent="0.65">
      <c r="S46" s="17" t="s">
        <v>5</v>
      </c>
    </row>
    <row r="47" spans="19:19" x14ac:dyDescent="0.65">
      <c r="S47" s="17" t="s">
        <v>5</v>
      </c>
    </row>
    <row r="48" spans="19:19" x14ac:dyDescent="0.65">
      <c r="S48" s="17" t="s">
        <v>5</v>
      </c>
    </row>
    <row r="49" spans="19:19" x14ac:dyDescent="0.65">
      <c r="S49" s="17" t="s">
        <v>5</v>
      </c>
    </row>
    <row r="50" spans="19:19" x14ac:dyDescent="0.65">
      <c r="S50" s="17" t="s">
        <v>5</v>
      </c>
    </row>
    <row r="51" spans="19:19" x14ac:dyDescent="0.65">
      <c r="S51" s="17" t="s">
        <v>5</v>
      </c>
    </row>
    <row r="52" spans="19:19" x14ac:dyDescent="0.65">
      <c r="S52" s="17" t="s">
        <v>5</v>
      </c>
    </row>
    <row r="53" spans="19:19" x14ac:dyDescent="0.65">
      <c r="S53" s="17" t="s">
        <v>5</v>
      </c>
    </row>
    <row r="54" spans="19:19" x14ac:dyDescent="0.65">
      <c r="S54" s="17" t="s">
        <v>5</v>
      </c>
    </row>
    <row r="55" spans="19:19" x14ac:dyDescent="0.65">
      <c r="S55" s="17" t="s">
        <v>5</v>
      </c>
    </row>
    <row r="56" spans="19:19" x14ac:dyDescent="0.65">
      <c r="S56" s="17" t="s">
        <v>5</v>
      </c>
    </row>
    <row r="57" spans="19:19" x14ac:dyDescent="0.65">
      <c r="S57" s="17" t="s">
        <v>5</v>
      </c>
    </row>
    <row r="58" spans="19:19" x14ac:dyDescent="0.65">
      <c r="S58" s="17" t="s">
        <v>5</v>
      </c>
    </row>
    <row r="59" spans="19:19" x14ac:dyDescent="0.65">
      <c r="S59" s="17" t="s">
        <v>5</v>
      </c>
    </row>
    <row r="60" spans="19:19" x14ac:dyDescent="0.65">
      <c r="S60" s="17" t="s">
        <v>5</v>
      </c>
    </row>
    <row r="61" spans="19:19" x14ac:dyDescent="0.65">
      <c r="S61" s="17" t="s">
        <v>5</v>
      </c>
    </row>
    <row r="62" spans="19:19" x14ac:dyDescent="0.65">
      <c r="S62" s="17" t="s">
        <v>5</v>
      </c>
    </row>
    <row r="63" spans="19:19" x14ac:dyDescent="0.65">
      <c r="S63" s="17" t="s">
        <v>5</v>
      </c>
    </row>
    <row r="64" spans="19:19" x14ac:dyDescent="0.65">
      <c r="S64" s="17" t="s">
        <v>5</v>
      </c>
    </row>
    <row r="65" spans="19:19" x14ac:dyDescent="0.65">
      <c r="S65" s="17" t="s">
        <v>5</v>
      </c>
    </row>
    <row r="66" spans="19:19" x14ac:dyDescent="0.65">
      <c r="S66" s="17" t="s">
        <v>5</v>
      </c>
    </row>
    <row r="67" spans="19:19" x14ac:dyDescent="0.65">
      <c r="S67" s="17" t="s">
        <v>5</v>
      </c>
    </row>
    <row r="68" spans="19:19" x14ac:dyDescent="0.65">
      <c r="S68" s="17" t="s">
        <v>5</v>
      </c>
    </row>
    <row r="69" spans="19:19" x14ac:dyDescent="0.65">
      <c r="S69" s="17" t="s">
        <v>5</v>
      </c>
    </row>
    <row r="70" spans="19:19" x14ac:dyDescent="0.65">
      <c r="S70" s="17" t="s">
        <v>5</v>
      </c>
    </row>
    <row r="71" spans="19:19" x14ac:dyDescent="0.65">
      <c r="S71" s="17" t="s">
        <v>5</v>
      </c>
    </row>
    <row r="72" spans="19:19" x14ac:dyDescent="0.65">
      <c r="S72" s="17" t="s">
        <v>5</v>
      </c>
    </row>
    <row r="73" spans="19:19" x14ac:dyDescent="0.65">
      <c r="S73" s="17" t="s">
        <v>5</v>
      </c>
    </row>
    <row r="74" spans="19:19" x14ac:dyDescent="0.65">
      <c r="S74" s="17" t="s">
        <v>5</v>
      </c>
    </row>
    <row r="75" spans="19:19" x14ac:dyDescent="0.65">
      <c r="S75" s="17" t="s">
        <v>5</v>
      </c>
    </row>
    <row r="76" spans="19:19" x14ac:dyDescent="0.65">
      <c r="S76" s="17" t="s">
        <v>5</v>
      </c>
    </row>
    <row r="77" spans="19:19" x14ac:dyDescent="0.65">
      <c r="S77" s="17" t="s">
        <v>5</v>
      </c>
    </row>
    <row r="78" spans="19:19" x14ac:dyDescent="0.65">
      <c r="S78" s="17" t="s">
        <v>5</v>
      </c>
    </row>
    <row r="79" spans="19:19" x14ac:dyDescent="0.65">
      <c r="S79" s="17" t="s">
        <v>5</v>
      </c>
    </row>
    <row r="80" spans="19:19" x14ac:dyDescent="0.65">
      <c r="S80" s="17" t="s">
        <v>5</v>
      </c>
    </row>
    <row r="81" spans="19:19" x14ac:dyDescent="0.65">
      <c r="S81" s="17" t="s">
        <v>5</v>
      </c>
    </row>
    <row r="82" spans="19:19" x14ac:dyDescent="0.65">
      <c r="S82" s="17" t="s">
        <v>5</v>
      </c>
    </row>
    <row r="83" spans="19:19" x14ac:dyDescent="0.65">
      <c r="S83" s="17" t="s">
        <v>5</v>
      </c>
    </row>
    <row r="84" spans="19:19" x14ac:dyDescent="0.65">
      <c r="S84" s="17" t="s">
        <v>5</v>
      </c>
    </row>
    <row r="85" spans="19:19" x14ac:dyDescent="0.65">
      <c r="S85" s="17" t="s">
        <v>5</v>
      </c>
    </row>
    <row r="86" spans="19:19" x14ac:dyDescent="0.65">
      <c r="S86" s="17" t="s">
        <v>5</v>
      </c>
    </row>
    <row r="87" spans="19:19" x14ac:dyDescent="0.65">
      <c r="S87" s="17" t="s">
        <v>5</v>
      </c>
    </row>
    <row r="88" spans="19:19" x14ac:dyDescent="0.65">
      <c r="S88" s="17" t="s">
        <v>5</v>
      </c>
    </row>
    <row r="89" spans="19:19" x14ac:dyDescent="0.65">
      <c r="S89" s="17" t="s">
        <v>5</v>
      </c>
    </row>
    <row r="90" spans="19:19" x14ac:dyDescent="0.65">
      <c r="S90" s="17" t="s">
        <v>5</v>
      </c>
    </row>
    <row r="91" spans="19:19" x14ac:dyDescent="0.65">
      <c r="S91" s="17" t="s">
        <v>5</v>
      </c>
    </row>
    <row r="92" spans="19:19" x14ac:dyDescent="0.65">
      <c r="S92" s="17" t="s">
        <v>5</v>
      </c>
    </row>
    <row r="93" spans="19:19" x14ac:dyDescent="0.65">
      <c r="S93" s="17" t="s">
        <v>5</v>
      </c>
    </row>
    <row r="94" spans="19:19" x14ac:dyDescent="0.65">
      <c r="S94" s="17" t="s">
        <v>5</v>
      </c>
    </row>
    <row r="95" spans="19:19" x14ac:dyDescent="0.65">
      <c r="S95" s="17" t="s">
        <v>5</v>
      </c>
    </row>
    <row r="96" spans="19:19" x14ac:dyDescent="0.65">
      <c r="S96" s="17" t="s">
        <v>5</v>
      </c>
    </row>
    <row r="97" spans="19:19" x14ac:dyDescent="0.65">
      <c r="S97" s="17" t="s">
        <v>5</v>
      </c>
    </row>
    <row r="98" spans="19:19" x14ac:dyDescent="0.65">
      <c r="S98" s="17" t="s">
        <v>5</v>
      </c>
    </row>
    <row r="99" spans="19:19" x14ac:dyDescent="0.65">
      <c r="S99" s="17" t="s">
        <v>5</v>
      </c>
    </row>
    <row r="100" spans="19:19" x14ac:dyDescent="0.65">
      <c r="S100" s="17" t="s">
        <v>5</v>
      </c>
    </row>
    <row r="101" spans="19:19" x14ac:dyDescent="0.65">
      <c r="S101" s="17" t="s">
        <v>5</v>
      </c>
    </row>
    <row r="102" spans="19:19" x14ac:dyDescent="0.65">
      <c r="S102" s="17" t="s">
        <v>5</v>
      </c>
    </row>
    <row r="103" spans="19:19" x14ac:dyDescent="0.65">
      <c r="S103" s="17" t="s">
        <v>5</v>
      </c>
    </row>
    <row r="104" spans="19:19" x14ac:dyDescent="0.65">
      <c r="S104" s="17" t="s">
        <v>5</v>
      </c>
    </row>
    <row r="105" spans="19:19" x14ac:dyDescent="0.65">
      <c r="S105" s="17" t="s">
        <v>5</v>
      </c>
    </row>
    <row r="106" spans="19:19" x14ac:dyDescent="0.65">
      <c r="S106" s="17" t="s">
        <v>5</v>
      </c>
    </row>
    <row r="107" spans="19:19" x14ac:dyDescent="0.65">
      <c r="S107" s="17" t="s">
        <v>5</v>
      </c>
    </row>
    <row r="108" spans="19:19" x14ac:dyDescent="0.65">
      <c r="S108" s="17" t="s">
        <v>5</v>
      </c>
    </row>
    <row r="109" spans="19:19" x14ac:dyDescent="0.65">
      <c r="S109" s="17" t="s">
        <v>5</v>
      </c>
    </row>
    <row r="110" spans="19:19" x14ac:dyDescent="0.65">
      <c r="S110" s="17" t="s">
        <v>5</v>
      </c>
    </row>
    <row r="111" spans="19:19" x14ac:dyDescent="0.65">
      <c r="S111" s="17" t="s">
        <v>5</v>
      </c>
    </row>
    <row r="112" spans="19:19" x14ac:dyDescent="0.65">
      <c r="S112" s="17" t="s">
        <v>5</v>
      </c>
    </row>
    <row r="113" spans="19:19" x14ac:dyDescent="0.65">
      <c r="S113" s="17" t="s">
        <v>5</v>
      </c>
    </row>
    <row r="114" spans="19:19" x14ac:dyDescent="0.65">
      <c r="S114" s="17" t="s">
        <v>5</v>
      </c>
    </row>
    <row r="115" spans="19:19" x14ac:dyDescent="0.65">
      <c r="S115" s="17" t="s">
        <v>5</v>
      </c>
    </row>
    <row r="116" spans="19:19" x14ac:dyDescent="0.65">
      <c r="S116" s="17" t="s">
        <v>5</v>
      </c>
    </row>
    <row r="117" spans="19:19" x14ac:dyDescent="0.65">
      <c r="S117" s="17" t="s">
        <v>5</v>
      </c>
    </row>
    <row r="118" spans="19:19" x14ac:dyDescent="0.65">
      <c r="S118" s="17" t="s">
        <v>5</v>
      </c>
    </row>
    <row r="119" spans="19:19" x14ac:dyDescent="0.65">
      <c r="S119" s="17" t="s">
        <v>5</v>
      </c>
    </row>
    <row r="120" spans="19:19" x14ac:dyDescent="0.65">
      <c r="S120" s="17" t="s">
        <v>5</v>
      </c>
    </row>
    <row r="121" spans="19:19" x14ac:dyDescent="0.65">
      <c r="S121" s="17" t="s">
        <v>5</v>
      </c>
    </row>
    <row r="122" spans="19:19" x14ac:dyDescent="0.65">
      <c r="S122" s="17" t="s">
        <v>5</v>
      </c>
    </row>
    <row r="123" spans="19:19" x14ac:dyDescent="0.65">
      <c r="S123" s="17" t="s">
        <v>5</v>
      </c>
    </row>
    <row r="124" spans="19:19" x14ac:dyDescent="0.65">
      <c r="S124" s="17" t="s">
        <v>5</v>
      </c>
    </row>
    <row r="125" spans="19:19" x14ac:dyDescent="0.65">
      <c r="S125" s="17" t="s">
        <v>5</v>
      </c>
    </row>
    <row r="126" spans="19:19" x14ac:dyDescent="0.65">
      <c r="S126" s="17" t="s">
        <v>5</v>
      </c>
    </row>
    <row r="127" spans="19:19" x14ac:dyDescent="0.65">
      <c r="S127" s="17" t="s">
        <v>5</v>
      </c>
    </row>
    <row r="128" spans="19:19" x14ac:dyDescent="0.65">
      <c r="S128" s="17" t="s">
        <v>5</v>
      </c>
    </row>
    <row r="129" spans="19:19" x14ac:dyDescent="0.65">
      <c r="S129" s="17" t="s">
        <v>5</v>
      </c>
    </row>
    <row r="130" spans="19:19" x14ac:dyDescent="0.65">
      <c r="S130" s="17" t="s">
        <v>5</v>
      </c>
    </row>
    <row r="131" spans="19:19" x14ac:dyDescent="0.65">
      <c r="S131" s="17" t="s">
        <v>5</v>
      </c>
    </row>
    <row r="132" spans="19:19" x14ac:dyDescent="0.65">
      <c r="S132" s="17" t="s">
        <v>5</v>
      </c>
    </row>
    <row r="133" spans="19:19" x14ac:dyDescent="0.65">
      <c r="S133" s="17" t="s">
        <v>5</v>
      </c>
    </row>
    <row r="134" spans="19:19" x14ac:dyDescent="0.65">
      <c r="S134" s="17" t="s">
        <v>5</v>
      </c>
    </row>
    <row r="135" spans="19:19" x14ac:dyDescent="0.65">
      <c r="S135" s="17" t="s">
        <v>5</v>
      </c>
    </row>
    <row r="136" spans="19:19" x14ac:dyDescent="0.65">
      <c r="S136" s="17" t="s">
        <v>5</v>
      </c>
    </row>
    <row r="137" spans="19:19" x14ac:dyDescent="0.65">
      <c r="S137" s="17" t="s">
        <v>5</v>
      </c>
    </row>
    <row r="138" spans="19:19" x14ac:dyDescent="0.65">
      <c r="S138" s="17" t="s">
        <v>5</v>
      </c>
    </row>
    <row r="139" spans="19:19" x14ac:dyDescent="0.65">
      <c r="S139" s="17" t="s">
        <v>5</v>
      </c>
    </row>
    <row r="140" spans="19:19" x14ac:dyDescent="0.65">
      <c r="S140" s="17" t="s">
        <v>5</v>
      </c>
    </row>
    <row r="141" spans="19:19" x14ac:dyDescent="0.65">
      <c r="S141" s="17" t="s">
        <v>5</v>
      </c>
    </row>
    <row r="142" spans="19:19" x14ac:dyDescent="0.65">
      <c r="S142" s="17" t="s">
        <v>5</v>
      </c>
    </row>
    <row r="143" spans="19:19" x14ac:dyDescent="0.65">
      <c r="S143" s="17" t="s">
        <v>5</v>
      </c>
    </row>
    <row r="144" spans="19:19" x14ac:dyDescent="0.65">
      <c r="S144" s="17" t="s">
        <v>5</v>
      </c>
    </row>
    <row r="145" spans="19:19" x14ac:dyDescent="0.65">
      <c r="S145" s="17" t="s">
        <v>5</v>
      </c>
    </row>
    <row r="146" spans="19:19" x14ac:dyDescent="0.65">
      <c r="S146" s="17" t="s">
        <v>5</v>
      </c>
    </row>
    <row r="147" spans="19:19" x14ac:dyDescent="0.65">
      <c r="S147" s="17" t="s">
        <v>5</v>
      </c>
    </row>
    <row r="148" spans="19:19" x14ac:dyDescent="0.65">
      <c r="S148" s="17" t="s">
        <v>5</v>
      </c>
    </row>
    <row r="149" spans="19:19" x14ac:dyDescent="0.65">
      <c r="S149" s="17" t="s">
        <v>5</v>
      </c>
    </row>
    <row r="150" spans="19:19" x14ac:dyDescent="0.65">
      <c r="S150" s="17" t="s">
        <v>5</v>
      </c>
    </row>
    <row r="151" spans="19:19" x14ac:dyDescent="0.65">
      <c r="S151" s="17" t="s">
        <v>5</v>
      </c>
    </row>
    <row r="152" spans="19:19" x14ac:dyDescent="0.65">
      <c r="S152" s="17" t="s">
        <v>5</v>
      </c>
    </row>
    <row r="153" spans="19:19" x14ac:dyDescent="0.65">
      <c r="S153" s="17" t="s">
        <v>5</v>
      </c>
    </row>
    <row r="154" spans="19:19" x14ac:dyDescent="0.65">
      <c r="S154" s="17" t="s">
        <v>5</v>
      </c>
    </row>
    <row r="155" spans="19:19" x14ac:dyDescent="0.65">
      <c r="S155" s="17" t="s">
        <v>5</v>
      </c>
    </row>
    <row r="156" spans="19:19" x14ac:dyDescent="0.65">
      <c r="S156" s="17" t="s">
        <v>5</v>
      </c>
    </row>
    <row r="157" spans="19:19" x14ac:dyDescent="0.65">
      <c r="S157" s="17" t="s">
        <v>5</v>
      </c>
    </row>
    <row r="158" spans="19:19" x14ac:dyDescent="0.65">
      <c r="S158" s="17" t="s">
        <v>5</v>
      </c>
    </row>
    <row r="159" spans="19:19" x14ac:dyDescent="0.65">
      <c r="S159" s="17" t="s">
        <v>5</v>
      </c>
    </row>
    <row r="160" spans="19:19" x14ac:dyDescent="0.65">
      <c r="S160" s="17" t="s">
        <v>5</v>
      </c>
    </row>
    <row r="161" spans="19:19" x14ac:dyDescent="0.65">
      <c r="S161" s="17" t="s">
        <v>5</v>
      </c>
    </row>
    <row r="162" spans="19:19" x14ac:dyDescent="0.65">
      <c r="S162" s="17" t="s">
        <v>5</v>
      </c>
    </row>
    <row r="163" spans="19:19" x14ac:dyDescent="0.65">
      <c r="S163" s="17" t="s">
        <v>5</v>
      </c>
    </row>
    <row r="164" spans="19:19" x14ac:dyDescent="0.65">
      <c r="S164" s="17" t="s">
        <v>5</v>
      </c>
    </row>
    <row r="165" spans="19:19" x14ac:dyDescent="0.65">
      <c r="S165" s="17" t="s">
        <v>5</v>
      </c>
    </row>
    <row r="166" spans="19:19" x14ac:dyDescent="0.65">
      <c r="S166" s="17" t="s">
        <v>5</v>
      </c>
    </row>
    <row r="167" spans="19:19" x14ac:dyDescent="0.65">
      <c r="S167" s="17" t="s">
        <v>5</v>
      </c>
    </row>
    <row r="168" spans="19:19" x14ac:dyDescent="0.65">
      <c r="S168" s="17" t="s">
        <v>5</v>
      </c>
    </row>
    <row r="169" spans="19:19" x14ac:dyDescent="0.65">
      <c r="S169" s="17" t="s">
        <v>5</v>
      </c>
    </row>
    <row r="170" spans="19:19" x14ac:dyDescent="0.65">
      <c r="S170" s="17" t="s">
        <v>5</v>
      </c>
    </row>
    <row r="171" spans="19:19" x14ac:dyDescent="0.65">
      <c r="S171" s="17" t="s">
        <v>5</v>
      </c>
    </row>
    <row r="172" spans="19:19" x14ac:dyDescent="0.65">
      <c r="S172" s="17" t="s">
        <v>5</v>
      </c>
    </row>
    <row r="173" spans="19:19" x14ac:dyDescent="0.65">
      <c r="S173" s="17" t="s">
        <v>5</v>
      </c>
    </row>
    <row r="174" spans="19:19" x14ac:dyDescent="0.65">
      <c r="S174" s="17" t="s">
        <v>5</v>
      </c>
    </row>
    <row r="175" spans="19:19" x14ac:dyDescent="0.65">
      <c r="S175" s="17" t="s">
        <v>5</v>
      </c>
    </row>
    <row r="176" spans="19:19" x14ac:dyDescent="0.65">
      <c r="S176" s="17" t="s">
        <v>5</v>
      </c>
    </row>
    <row r="177" spans="19:19" x14ac:dyDescent="0.65">
      <c r="S177" s="17" t="s">
        <v>5</v>
      </c>
    </row>
    <row r="178" spans="19:19" x14ac:dyDescent="0.65">
      <c r="S178" s="17" t="s">
        <v>5</v>
      </c>
    </row>
    <row r="179" spans="19:19" x14ac:dyDescent="0.65">
      <c r="S179" s="17" t="s">
        <v>5</v>
      </c>
    </row>
    <row r="180" spans="19:19" x14ac:dyDescent="0.65">
      <c r="S180" s="17" t="s">
        <v>5</v>
      </c>
    </row>
    <row r="181" spans="19:19" x14ac:dyDescent="0.65">
      <c r="S181" s="17" t="s">
        <v>5</v>
      </c>
    </row>
    <row r="182" spans="19:19" x14ac:dyDescent="0.65">
      <c r="S182" s="17" t="s">
        <v>5</v>
      </c>
    </row>
    <row r="183" spans="19:19" x14ac:dyDescent="0.65">
      <c r="S183" s="17" t="s">
        <v>5</v>
      </c>
    </row>
    <row r="184" spans="19:19" x14ac:dyDescent="0.65">
      <c r="S184" s="17" t="s">
        <v>5</v>
      </c>
    </row>
    <row r="185" spans="19:19" x14ac:dyDescent="0.65">
      <c r="S185" s="17" t="s">
        <v>5</v>
      </c>
    </row>
    <row r="186" spans="19:19" x14ac:dyDescent="0.65">
      <c r="S186" s="17" t="s">
        <v>5</v>
      </c>
    </row>
    <row r="187" spans="19:19" x14ac:dyDescent="0.65">
      <c r="S187" s="17" t="s">
        <v>5</v>
      </c>
    </row>
    <row r="188" spans="19:19" x14ac:dyDescent="0.65">
      <c r="S188" s="17" t="s">
        <v>5</v>
      </c>
    </row>
    <row r="189" spans="19:19" x14ac:dyDescent="0.65">
      <c r="S189" s="17" t="s">
        <v>5</v>
      </c>
    </row>
    <row r="190" spans="19:19" x14ac:dyDescent="0.65">
      <c r="S190" s="17" t="s">
        <v>5</v>
      </c>
    </row>
    <row r="191" spans="19:19" x14ac:dyDescent="0.65">
      <c r="S191" s="17" t="s">
        <v>5</v>
      </c>
    </row>
    <row r="192" spans="19:19" x14ac:dyDescent="0.65">
      <c r="S192" s="17" t="s">
        <v>5</v>
      </c>
    </row>
    <row r="193" spans="19:19" x14ac:dyDescent="0.65">
      <c r="S193" s="17" t="s">
        <v>5</v>
      </c>
    </row>
    <row r="194" spans="19:19" x14ac:dyDescent="0.65">
      <c r="S194" s="17" t="s">
        <v>5</v>
      </c>
    </row>
    <row r="195" spans="19:19" x14ac:dyDescent="0.65">
      <c r="S195" s="17" t="s">
        <v>5</v>
      </c>
    </row>
    <row r="196" spans="19:19" x14ac:dyDescent="0.65">
      <c r="S196" s="17" t="s">
        <v>5</v>
      </c>
    </row>
    <row r="197" spans="19:19" x14ac:dyDescent="0.65">
      <c r="S197" s="17" t="s">
        <v>5</v>
      </c>
    </row>
    <row r="198" spans="19:19" x14ac:dyDescent="0.65">
      <c r="S198" s="17" t="s">
        <v>5</v>
      </c>
    </row>
    <row r="199" spans="19:19" x14ac:dyDescent="0.65">
      <c r="S199" s="17" t="s">
        <v>5</v>
      </c>
    </row>
    <row r="200" spans="19:19" x14ac:dyDescent="0.65">
      <c r="S200" s="17" t="s">
        <v>5</v>
      </c>
    </row>
    <row r="201" spans="19:19" x14ac:dyDescent="0.65">
      <c r="S201" s="17" t="s">
        <v>5</v>
      </c>
    </row>
    <row r="202" spans="19:19" x14ac:dyDescent="0.65">
      <c r="S202" s="17" t="s">
        <v>5</v>
      </c>
    </row>
    <row r="203" spans="19:19" x14ac:dyDescent="0.65">
      <c r="S203" s="17" t="s">
        <v>5</v>
      </c>
    </row>
    <row r="204" spans="19:19" x14ac:dyDescent="0.65">
      <c r="S204" s="17" t="s">
        <v>5</v>
      </c>
    </row>
    <row r="205" spans="19:19" x14ac:dyDescent="0.65">
      <c r="S205" s="17" t="s">
        <v>5</v>
      </c>
    </row>
    <row r="206" spans="19:19" x14ac:dyDescent="0.65">
      <c r="S206" s="17" t="s">
        <v>5</v>
      </c>
    </row>
    <row r="207" spans="19:19" x14ac:dyDescent="0.65">
      <c r="S207" s="17" t="s">
        <v>5</v>
      </c>
    </row>
    <row r="208" spans="19:19" x14ac:dyDescent="0.65">
      <c r="S208" s="17" t="s">
        <v>5</v>
      </c>
    </row>
    <row r="209" spans="19:19" x14ac:dyDescent="0.65">
      <c r="S209" s="17" t="s">
        <v>5</v>
      </c>
    </row>
    <row r="210" spans="19:19" x14ac:dyDescent="0.65">
      <c r="S210" s="17" t="s">
        <v>5</v>
      </c>
    </row>
    <row r="211" spans="19:19" x14ac:dyDescent="0.65">
      <c r="S211" s="17" t="s">
        <v>5</v>
      </c>
    </row>
    <row r="212" spans="19:19" x14ac:dyDescent="0.65">
      <c r="S212" s="17" t="s">
        <v>5</v>
      </c>
    </row>
    <row r="213" spans="19:19" x14ac:dyDescent="0.65">
      <c r="S213" s="17" t="s">
        <v>5</v>
      </c>
    </row>
    <row r="214" spans="19:19" x14ac:dyDescent="0.65">
      <c r="S214" s="17" t="s">
        <v>5</v>
      </c>
    </row>
    <row r="215" spans="19:19" x14ac:dyDescent="0.65">
      <c r="S215" s="17" t="s">
        <v>5</v>
      </c>
    </row>
    <row r="216" spans="19:19" x14ac:dyDescent="0.65">
      <c r="S216" s="17" t="s">
        <v>5</v>
      </c>
    </row>
    <row r="217" spans="19:19" x14ac:dyDescent="0.65">
      <c r="S217" s="17" t="s">
        <v>5</v>
      </c>
    </row>
    <row r="218" spans="19:19" x14ac:dyDescent="0.65">
      <c r="S218" s="17" t="s">
        <v>5</v>
      </c>
    </row>
    <row r="219" spans="19:19" x14ac:dyDescent="0.65">
      <c r="S219" s="17" t="s">
        <v>5</v>
      </c>
    </row>
    <row r="220" spans="19:19" x14ac:dyDescent="0.65">
      <c r="S220" s="17" t="s">
        <v>5</v>
      </c>
    </row>
    <row r="221" spans="19:19" x14ac:dyDescent="0.65">
      <c r="S221" s="17" t="s">
        <v>5</v>
      </c>
    </row>
    <row r="222" spans="19:19" x14ac:dyDescent="0.65">
      <c r="S222" s="17" t="s">
        <v>5</v>
      </c>
    </row>
    <row r="223" spans="19:19" x14ac:dyDescent="0.65">
      <c r="S223" s="17" t="s">
        <v>5</v>
      </c>
    </row>
    <row r="224" spans="19:19" x14ac:dyDescent="0.65">
      <c r="S224" s="17" t="s">
        <v>5</v>
      </c>
    </row>
    <row r="225" spans="19:19" x14ac:dyDescent="0.65">
      <c r="S225" s="17" t="s">
        <v>5</v>
      </c>
    </row>
    <row r="226" spans="19:19" x14ac:dyDescent="0.65">
      <c r="S226" s="17" t="s">
        <v>5</v>
      </c>
    </row>
    <row r="227" spans="19:19" x14ac:dyDescent="0.65">
      <c r="S227" s="17" t="s">
        <v>5</v>
      </c>
    </row>
    <row r="228" spans="19:19" x14ac:dyDescent="0.65">
      <c r="S228" s="17" t="s">
        <v>5</v>
      </c>
    </row>
    <row r="229" spans="19:19" x14ac:dyDescent="0.65">
      <c r="S229" s="17" t="s">
        <v>5</v>
      </c>
    </row>
    <row r="230" spans="19:19" x14ac:dyDescent="0.65">
      <c r="S230" s="17" t="s">
        <v>5</v>
      </c>
    </row>
    <row r="231" spans="19:19" x14ac:dyDescent="0.65">
      <c r="S231" s="17" t="s">
        <v>5</v>
      </c>
    </row>
    <row r="232" spans="19:19" x14ac:dyDescent="0.65">
      <c r="S232" s="17" t="s">
        <v>5</v>
      </c>
    </row>
    <row r="233" spans="19:19" x14ac:dyDescent="0.65">
      <c r="S233" s="17" t="s">
        <v>5</v>
      </c>
    </row>
    <row r="234" spans="19:19" x14ac:dyDescent="0.65">
      <c r="S234" s="17" t="s">
        <v>5</v>
      </c>
    </row>
    <row r="235" spans="19:19" x14ac:dyDescent="0.65">
      <c r="S235" s="17" t="s">
        <v>5</v>
      </c>
    </row>
    <row r="236" spans="19:19" x14ac:dyDescent="0.65">
      <c r="S236" s="17" t="s">
        <v>5</v>
      </c>
    </row>
    <row r="237" spans="19:19" x14ac:dyDescent="0.65">
      <c r="S237" s="17" t="s">
        <v>5</v>
      </c>
    </row>
    <row r="238" spans="19:19" x14ac:dyDescent="0.65">
      <c r="S238" s="17" t="s">
        <v>5</v>
      </c>
    </row>
    <row r="239" spans="19:19" x14ac:dyDescent="0.65">
      <c r="S239" s="17" t="s">
        <v>5</v>
      </c>
    </row>
    <row r="240" spans="19:19" x14ac:dyDescent="0.65">
      <c r="S240" s="17" t="s">
        <v>5</v>
      </c>
    </row>
    <row r="241" spans="19:19" x14ac:dyDescent="0.65">
      <c r="S241" s="17" t="s">
        <v>5</v>
      </c>
    </row>
    <row r="242" spans="19:19" x14ac:dyDescent="0.65">
      <c r="S242" s="17" t="s">
        <v>5</v>
      </c>
    </row>
    <row r="243" spans="19:19" x14ac:dyDescent="0.65">
      <c r="S243" s="17" t="s">
        <v>5</v>
      </c>
    </row>
    <row r="244" spans="19:19" x14ac:dyDescent="0.65">
      <c r="S244" s="17" t="s">
        <v>5</v>
      </c>
    </row>
    <row r="245" spans="19:19" x14ac:dyDescent="0.65">
      <c r="S245" s="17" t="s">
        <v>5</v>
      </c>
    </row>
    <row r="246" spans="19:19" x14ac:dyDescent="0.65">
      <c r="S246" s="17" t="s">
        <v>5</v>
      </c>
    </row>
    <row r="247" spans="19:19" x14ac:dyDescent="0.65">
      <c r="S247" s="17" t="s">
        <v>5</v>
      </c>
    </row>
    <row r="248" spans="19:19" x14ac:dyDescent="0.65">
      <c r="S248" s="17" t="s">
        <v>5</v>
      </c>
    </row>
    <row r="249" spans="19:19" x14ac:dyDescent="0.65">
      <c r="S249" s="17" t="s">
        <v>5</v>
      </c>
    </row>
    <row r="250" spans="19:19" x14ac:dyDescent="0.65">
      <c r="S250" s="17" t="s">
        <v>5</v>
      </c>
    </row>
    <row r="251" spans="19:19" x14ac:dyDescent="0.65">
      <c r="S251" s="17" t="s">
        <v>5</v>
      </c>
    </row>
    <row r="252" spans="19:19" x14ac:dyDescent="0.65">
      <c r="S252" s="17" t="s">
        <v>5</v>
      </c>
    </row>
    <row r="253" spans="19:19" x14ac:dyDescent="0.65">
      <c r="S253" s="17" t="s">
        <v>5</v>
      </c>
    </row>
    <row r="254" spans="19:19" x14ac:dyDescent="0.65">
      <c r="S254" s="17" t="s">
        <v>5</v>
      </c>
    </row>
    <row r="255" spans="19:19" x14ac:dyDescent="0.65">
      <c r="S255" s="17" t="s">
        <v>5</v>
      </c>
    </row>
    <row r="256" spans="19:19" x14ac:dyDescent="0.65">
      <c r="S256" s="17" t="s">
        <v>5</v>
      </c>
    </row>
    <row r="257" spans="19:19" x14ac:dyDescent="0.65">
      <c r="S257" s="17" t="s">
        <v>5</v>
      </c>
    </row>
    <row r="258" spans="19:19" x14ac:dyDescent="0.65">
      <c r="S258" s="17" t="s">
        <v>5</v>
      </c>
    </row>
    <row r="259" spans="19:19" x14ac:dyDescent="0.65">
      <c r="S259" s="17" t="s">
        <v>5</v>
      </c>
    </row>
    <row r="260" spans="19:19" x14ac:dyDescent="0.65">
      <c r="S260" s="17" t="s">
        <v>5</v>
      </c>
    </row>
    <row r="261" spans="19:19" x14ac:dyDescent="0.65">
      <c r="S261" s="17" t="s">
        <v>5</v>
      </c>
    </row>
    <row r="262" spans="19:19" x14ac:dyDescent="0.65">
      <c r="S262" s="17" t="s">
        <v>5</v>
      </c>
    </row>
    <row r="263" spans="19:19" x14ac:dyDescent="0.65">
      <c r="S263" s="17" t="s">
        <v>5</v>
      </c>
    </row>
    <row r="264" spans="19:19" x14ac:dyDescent="0.65">
      <c r="S264" s="17" t="s">
        <v>5</v>
      </c>
    </row>
    <row r="265" spans="19:19" x14ac:dyDescent="0.65">
      <c r="S265" s="17" t="s">
        <v>5</v>
      </c>
    </row>
    <row r="266" spans="19:19" x14ac:dyDescent="0.65">
      <c r="S266" s="17" t="s">
        <v>5</v>
      </c>
    </row>
    <row r="267" spans="19:19" x14ac:dyDescent="0.65">
      <c r="S267" s="17" t="s">
        <v>5</v>
      </c>
    </row>
    <row r="268" spans="19:19" x14ac:dyDescent="0.65">
      <c r="S268" s="17" t="s">
        <v>5</v>
      </c>
    </row>
    <row r="269" spans="19:19" x14ac:dyDescent="0.65">
      <c r="S269" s="17" t="s">
        <v>5</v>
      </c>
    </row>
    <row r="270" spans="19:19" x14ac:dyDescent="0.65">
      <c r="S270" s="17" t="s">
        <v>5</v>
      </c>
    </row>
    <row r="271" spans="19:19" x14ac:dyDescent="0.65">
      <c r="S271" s="17" t="s">
        <v>5</v>
      </c>
    </row>
    <row r="272" spans="19:19" x14ac:dyDescent="0.65">
      <c r="S272" s="17" t="s">
        <v>5</v>
      </c>
    </row>
    <row r="273" spans="19:19" x14ac:dyDescent="0.65">
      <c r="S273" s="17" t="s">
        <v>5</v>
      </c>
    </row>
    <row r="274" spans="19:19" x14ac:dyDescent="0.65">
      <c r="S274" s="17" t="s">
        <v>5</v>
      </c>
    </row>
    <row r="275" spans="19:19" x14ac:dyDescent="0.65">
      <c r="S275" s="17" t="s">
        <v>5</v>
      </c>
    </row>
    <row r="276" spans="19:19" x14ac:dyDescent="0.65">
      <c r="S276" s="17" t="s">
        <v>5</v>
      </c>
    </row>
    <row r="277" spans="19:19" x14ac:dyDescent="0.65">
      <c r="S277" s="17" t="s">
        <v>5</v>
      </c>
    </row>
    <row r="278" spans="19:19" x14ac:dyDescent="0.65">
      <c r="S278" s="17" t="s">
        <v>5</v>
      </c>
    </row>
    <row r="279" spans="19:19" x14ac:dyDescent="0.65">
      <c r="S279" s="17" t="s">
        <v>5</v>
      </c>
    </row>
    <row r="280" spans="19:19" x14ac:dyDescent="0.65">
      <c r="S280" s="17" t="s">
        <v>5</v>
      </c>
    </row>
    <row r="281" spans="19:19" x14ac:dyDescent="0.65">
      <c r="S281" s="17" t="s">
        <v>5</v>
      </c>
    </row>
    <row r="282" spans="19:19" x14ac:dyDescent="0.65">
      <c r="S282" s="17" t="s">
        <v>5</v>
      </c>
    </row>
    <row r="283" spans="19:19" x14ac:dyDescent="0.65">
      <c r="S283" s="17" t="s">
        <v>5</v>
      </c>
    </row>
    <row r="284" spans="19:19" x14ac:dyDescent="0.65">
      <c r="S284" s="17" t="s">
        <v>5</v>
      </c>
    </row>
    <row r="285" spans="19:19" x14ac:dyDescent="0.65">
      <c r="S285" s="17" t="s">
        <v>5</v>
      </c>
    </row>
    <row r="286" spans="19:19" x14ac:dyDescent="0.65">
      <c r="S286" s="17" t="s">
        <v>5</v>
      </c>
    </row>
    <row r="287" spans="19:19" x14ac:dyDescent="0.65">
      <c r="S287" s="17" t="s">
        <v>5</v>
      </c>
    </row>
    <row r="288" spans="19:19" x14ac:dyDescent="0.65">
      <c r="S288" s="17" t="s">
        <v>5</v>
      </c>
    </row>
    <row r="289" spans="19:19" x14ac:dyDescent="0.65">
      <c r="S289" s="17" t="s">
        <v>5</v>
      </c>
    </row>
    <row r="290" spans="19:19" x14ac:dyDescent="0.65">
      <c r="S290" s="17" t="s">
        <v>5</v>
      </c>
    </row>
    <row r="291" spans="19:19" x14ac:dyDescent="0.65">
      <c r="S291" s="17" t="s">
        <v>5</v>
      </c>
    </row>
    <row r="292" spans="19:19" x14ac:dyDescent="0.65">
      <c r="S292" s="17" t="s">
        <v>5</v>
      </c>
    </row>
    <row r="293" spans="19:19" x14ac:dyDescent="0.65">
      <c r="S293" s="17" t="s">
        <v>5</v>
      </c>
    </row>
    <row r="294" spans="19:19" x14ac:dyDescent="0.65">
      <c r="S294" s="17" t="s">
        <v>5</v>
      </c>
    </row>
    <row r="295" spans="19:19" x14ac:dyDescent="0.65">
      <c r="S295" s="17" t="s">
        <v>5</v>
      </c>
    </row>
    <row r="296" spans="19:19" x14ac:dyDescent="0.65">
      <c r="S296" s="17" t="s">
        <v>5</v>
      </c>
    </row>
    <row r="297" spans="19:19" x14ac:dyDescent="0.65">
      <c r="S297" s="17" t="s">
        <v>5</v>
      </c>
    </row>
    <row r="298" spans="19:19" x14ac:dyDescent="0.65">
      <c r="S298" s="17" t="s">
        <v>5</v>
      </c>
    </row>
    <row r="299" spans="19:19" x14ac:dyDescent="0.65">
      <c r="S299" s="17" t="s">
        <v>5</v>
      </c>
    </row>
    <row r="300" spans="19:19" x14ac:dyDescent="0.65">
      <c r="S300" s="17" t="s">
        <v>5</v>
      </c>
    </row>
    <row r="301" spans="19:19" x14ac:dyDescent="0.65">
      <c r="S301" s="17" t="s">
        <v>5</v>
      </c>
    </row>
    <row r="302" spans="19:19" x14ac:dyDescent="0.65">
      <c r="S302" s="17" t="s">
        <v>5</v>
      </c>
    </row>
    <row r="303" spans="19:19" x14ac:dyDescent="0.65">
      <c r="S303" s="17" t="s">
        <v>5</v>
      </c>
    </row>
    <row r="304" spans="19:19" x14ac:dyDescent="0.65">
      <c r="S304" s="17" t="s">
        <v>5</v>
      </c>
    </row>
    <row r="305" spans="19:19" x14ac:dyDescent="0.65">
      <c r="S305" s="17" t="s">
        <v>5</v>
      </c>
    </row>
    <row r="306" spans="19:19" x14ac:dyDescent="0.65">
      <c r="S306" s="17" t="s">
        <v>5</v>
      </c>
    </row>
    <row r="307" spans="19:19" x14ac:dyDescent="0.65">
      <c r="S307" s="17" t="s">
        <v>5</v>
      </c>
    </row>
    <row r="308" spans="19:19" x14ac:dyDescent="0.65">
      <c r="S308" s="17" t="s">
        <v>5</v>
      </c>
    </row>
    <row r="309" spans="19:19" x14ac:dyDescent="0.65">
      <c r="S309" s="17" t="s">
        <v>5</v>
      </c>
    </row>
    <row r="310" spans="19:19" x14ac:dyDescent="0.65">
      <c r="S310" s="17" t="s">
        <v>5</v>
      </c>
    </row>
    <row r="311" spans="19:19" x14ac:dyDescent="0.65">
      <c r="S311" s="17" t="s">
        <v>5</v>
      </c>
    </row>
    <row r="312" spans="19:19" x14ac:dyDescent="0.65">
      <c r="S312" s="17" t="s">
        <v>5</v>
      </c>
    </row>
    <row r="313" spans="19:19" x14ac:dyDescent="0.65">
      <c r="S313" s="17" t="s">
        <v>5</v>
      </c>
    </row>
    <row r="314" spans="19:19" x14ac:dyDescent="0.65">
      <c r="S314" s="17" t="s">
        <v>5</v>
      </c>
    </row>
    <row r="315" spans="19:19" x14ac:dyDescent="0.65">
      <c r="S315" s="17" t="s">
        <v>5</v>
      </c>
    </row>
    <row r="316" spans="19:19" x14ac:dyDescent="0.65">
      <c r="S316" s="17" t="s">
        <v>5</v>
      </c>
    </row>
    <row r="317" spans="19:19" x14ac:dyDescent="0.65">
      <c r="S317" s="17" t="s">
        <v>5</v>
      </c>
    </row>
    <row r="318" spans="19:19" x14ac:dyDescent="0.65">
      <c r="S318" s="17" t="s">
        <v>5</v>
      </c>
    </row>
    <row r="319" spans="19:19" x14ac:dyDescent="0.65">
      <c r="S319" s="17" t="s">
        <v>5</v>
      </c>
    </row>
    <row r="320" spans="19:19" x14ac:dyDescent="0.65">
      <c r="S320" s="17" t="s">
        <v>5</v>
      </c>
    </row>
    <row r="321" spans="19:19" x14ac:dyDescent="0.65">
      <c r="S321" s="17" t="s">
        <v>5</v>
      </c>
    </row>
    <row r="322" spans="19:19" x14ac:dyDescent="0.65">
      <c r="S322" s="17" t="s">
        <v>5</v>
      </c>
    </row>
    <row r="323" spans="19:19" x14ac:dyDescent="0.65">
      <c r="S323" s="17" t="s">
        <v>5</v>
      </c>
    </row>
    <row r="324" spans="19:19" x14ac:dyDescent="0.65">
      <c r="S324" s="17" t="s">
        <v>5</v>
      </c>
    </row>
    <row r="325" spans="19:19" x14ac:dyDescent="0.65">
      <c r="S325" s="17" t="s">
        <v>5</v>
      </c>
    </row>
    <row r="326" spans="19:19" x14ac:dyDescent="0.65">
      <c r="S326" s="17" t="s">
        <v>5</v>
      </c>
    </row>
    <row r="327" spans="19:19" x14ac:dyDescent="0.65">
      <c r="S327" s="17" t="s">
        <v>5</v>
      </c>
    </row>
    <row r="328" spans="19:19" x14ac:dyDescent="0.65">
      <c r="S328" s="17" t="s">
        <v>5</v>
      </c>
    </row>
    <row r="329" spans="19:19" x14ac:dyDescent="0.65">
      <c r="S329" s="17" t="s">
        <v>5</v>
      </c>
    </row>
    <row r="330" spans="19:19" x14ac:dyDescent="0.65">
      <c r="S330" s="17" t="s">
        <v>5</v>
      </c>
    </row>
    <row r="331" spans="19:19" x14ac:dyDescent="0.65">
      <c r="S331" s="17" t="s">
        <v>5</v>
      </c>
    </row>
    <row r="332" spans="19:19" x14ac:dyDescent="0.65">
      <c r="S332" s="17" t="s">
        <v>5</v>
      </c>
    </row>
    <row r="333" spans="19:19" x14ac:dyDescent="0.65">
      <c r="S333" s="17" t="s">
        <v>5</v>
      </c>
    </row>
    <row r="334" spans="19:19" x14ac:dyDescent="0.65">
      <c r="S334" s="17" t="s">
        <v>5</v>
      </c>
    </row>
    <row r="335" spans="19:19" x14ac:dyDescent="0.65">
      <c r="S335" s="17" t="s">
        <v>5</v>
      </c>
    </row>
    <row r="336" spans="19:19" x14ac:dyDescent="0.65">
      <c r="S336" s="17" t="s">
        <v>5</v>
      </c>
    </row>
    <row r="337" spans="19:19" x14ac:dyDescent="0.65">
      <c r="S337" s="17" t="s">
        <v>5</v>
      </c>
    </row>
    <row r="338" spans="19:19" x14ac:dyDescent="0.65">
      <c r="S338" s="17" t="s">
        <v>5</v>
      </c>
    </row>
    <row r="339" spans="19:19" x14ac:dyDescent="0.65">
      <c r="S339" s="17" t="s">
        <v>5</v>
      </c>
    </row>
    <row r="340" spans="19:19" x14ac:dyDescent="0.65">
      <c r="S340" s="17" t="s">
        <v>5</v>
      </c>
    </row>
    <row r="341" spans="19:19" x14ac:dyDescent="0.65">
      <c r="S341" s="17" t="s">
        <v>5</v>
      </c>
    </row>
    <row r="342" spans="19:19" x14ac:dyDescent="0.65">
      <c r="S342" s="17" t="s">
        <v>5</v>
      </c>
    </row>
    <row r="343" spans="19:19" x14ac:dyDescent="0.65">
      <c r="S343" s="17" t="s">
        <v>5</v>
      </c>
    </row>
    <row r="344" spans="19:19" x14ac:dyDescent="0.65">
      <c r="S344" s="17" t="s">
        <v>5</v>
      </c>
    </row>
    <row r="345" spans="19:19" x14ac:dyDescent="0.65">
      <c r="S345" s="17" t="s">
        <v>5</v>
      </c>
    </row>
    <row r="346" spans="19:19" x14ac:dyDescent="0.65">
      <c r="S346" s="17" t="s">
        <v>5</v>
      </c>
    </row>
    <row r="347" spans="19:19" x14ac:dyDescent="0.65">
      <c r="S347" s="17" t="s">
        <v>5</v>
      </c>
    </row>
    <row r="348" spans="19:19" x14ac:dyDescent="0.65">
      <c r="S348" s="17" t="s">
        <v>5</v>
      </c>
    </row>
    <row r="349" spans="19:19" x14ac:dyDescent="0.65">
      <c r="S349" s="17" t="s">
        <v>5</v>
      </c>
    </row>
    <row r="350" spans="19:19" x14ac:dyDescent="0.65">
      <c r="S350" s="17" t="s">
        <v>5</v>
      </c>
    </row>
    <row r="351" spans="19:19" x14ac:dyDescent="0.65">
      <c r="S351" s="17" t="s">
        <v>5</v>
      </c>
    </row>
    <row r="352" spans="19:19" x14ac:dyDescent="0.65">
      <c r="S352" s="17" t="s">
        <v>5</v>
      </c>
    </row>
    <row r="353" spans="19:19" x14ac:dyDescent="0.65">
      <c r="S353" s="17" t="s">
        <v>5</v>
      </c>
    </row>
    <row r="354" spans="19:19" x14ac:dyDescent="0.65">
      <c r="S354" s="17" t="s">
        <v>5</v>
      </c>
    </row>
    <row r="355" spans="19:19" x14ac:dyDescent="0.65">
      <c r="S355" s="17" t="s">
        <v>5</v>
      </c>
    </row>
    <row r="356" spans="19:19" x14ac:dyDescent="0.65">
      <c r="S356" s="17" t="s">
        <v>5</v>
      </c>
    </row>
    <row r="357" spans="19:19" x14ac:dyDescent="0.65">
      <c r="S357" s="17" t="s">
        <v>5</v>
      </c>
    </row>
    <row r="358" spans="19:19" x14ac:dyDescent="0.65">
      <c r="S358" s="17" t="s">
        <v>5</v>
      </c>
    </row>
    <row r="359" spans="19:19" x14ac:dyDescent="0.65">
      <c r="S359" s="17" t="s">
        <v>5</v>
      </c>
    </row>
    <row r="360" spans="19:19" x14ac:dyDescent="0.65">
      <c r="S360" s="17" t="s">
        <v>5</v>
      </c>
    </row>
    <row r="361" spans="19:19" x14ac:dyDescent="0.65">
      <c r="S361" s="17" t="s">
        <v>5</v>
      </c>
    </row>
    <row r="362" spans="19:19" x14ac:dyDescent="0.65">
      <c r="S362" s="17" t="s">
        <v>5</v>
      </c>
    </row>
    <row r="363" spans="19:19" x14ac:dyDescent="0.65">
      <c r="S363" s="17" t="s">
        <v>5</v>
      </c>
    </row>
    <row r="364" spans="19:19" x14ac:dyDescent="0.65">
      <c r="S364" s="17" t="s">
        <v>5</v>
      </c>
    </row>
    <row r="365" spans="19:19" x14ac:dyDescent="0.65">
      <c r="S365" s="17" t="s">
        <v>5</v>
      </c>
    </row>
    <row r="366" spans="19:19" x14ac:dyDescent="0.65">
      <c r="S366" s="17" t="s">
        <v>5</v>
      </c>
    </row>
    <row r="367" spans="19:19" x14ac:dyDescent="0.65">
      <c r="S367" s="17" t="s">
        <v>5</v>
      </c>
    </row>
    <row r="368" spans="19:19" x14ac:dyDescent="0.65">
      <c r="S368" s="17" t="s">
        <v>5</v>
      </c>
    </row>
    <row r="369" spans="19:19" x14ac:dyDescent="0.65">
      <c r="S369" s="17" t="s">
        <v>5</v>
      </c>
    </row>
    <row r="370" spans="19:19" x14ac:dyDescent="0.65">
      <c r="S370" s="17" t="s">
        <v>5</v>
      </c>
    </row>
    <row r="371" spans="19:19" x14ac:dyDescent="0.65">
      <c r="S371" s="17" t="s">
        <v>5</v>
      </c>
    </row>
    <row r="372" spans="19:19" x14ac:dyDescent="0.65">
      <c r="S372" s="17" t="s">
        <v>5</v>
      </c>
    </row>
    <row r="373" spans="19:19" x14ac:dyDescent="0.65">
      <c r="S373" s="17" t="s">
        <v>5</v>
      </c>
    </row>
    <row r="374" spans="19:19" x14ac:dyDescent="0.65">
      <c r="S374" s="17" t="s">
        <v>5</v>
      </c>
    </row>
    <row r="375" spans="19:19" x14ac:dyDescent="0.65">
      <c r="S375" s="17" t="s">
        <v>5</v>
      </c>
    </row>
    <row r="376" spans="19:19" x14ac:dyDescent="0.65">
      <c r="S376" s="17" t="s">
        <v>5</v>
      </c>
    </row>
    <row r="377" spans="19:19" x14ac:dyDescent="0.65">
      <c r="S377" s="17" t="s">
        <v>5</v>
      </c>
    </row>
    <row r="378" spans="19:19" x14ac:dyDescent="0.65">
      <c r="S378" s="17" t="s">
        <v>5</v>
      </c>
    </row>
    <row r="379" spans="19:19" x14ac:dyDescent="0.65">
      <c r="S379" s="17" t="s">
        <v>5</v>
      </c>
    </row>
    <row r="380" spans="19:19" x14ac:dyDescent="0.65">
      <c r="S380" s="17" t="s">
        <v>5</v>
      </c>
    </row>
    <row r="381" spans="19:19" x14ac:dyDescent="0.65">
      <c r="S381" s="17" t="s">
        <v>5</v>
      </c>
    </row>
    <row r="382" spans="19:19" x14ac:dyDescent="0.65">
      <c r="S382" s="17" t="s">
        <v>5</v>
      </c>
    </row>
    <row r="383" spans="19:19" x14ac:dyDescent="0.65">
      <c r="S383" s="17" t="s">
        <v>5</v>
      </c>
    </row>
    <row r="384" spans="19:19" x14ac:dyDescent="0.65">
      <c r="S384" s="17" t="s">
        <v>5</v>
      </c>
    </row>
    <row r="385" spans="19:19" x14ac:dyDescent="0.65">
      <c r="S385" s="17" t="s">
        <v>5</v>
      </c>
    </row>
    <row r="386" spans="19:19" x14ac:dyDescent="0.65">
      <c r="S386" s="17" t="s">
        <v>5</v>
      </c>
    </row>
    <row r="387" spans="19:19" x14ac:dyDescent="0.65">
      <c r="S387" s="17" t="s">
        <v>5</v>
      </c>
    </row>
    <row r="388" spans="19:19" x14ac:dyDescent="0.65">
      <c r="S388" s="17" t="s">
        <v>5</v>
      </c>
    </row>
    <row r="389" spans="19:19" x14ac:dyDescent="0.65">
      <c r="S389" s="17" t="s">
        <v>5</v>
      </c>
    </row>
    <row r="390" spans="19:19" x14ac:dyDescent="0.65">
      <c r="S390" s="17" t="s">
        <v>5</v>
      </c>
    </row>
    <row r="391" spans="19:19" x14ac:dyDescent="0.65">
      <c r="S391" s="17" t="s">
        <v>5</v>
      </c>
    </row>
    <row r="392" spans="19:19" x14ac:dyDescent="0.65">
      <c r="S392" s="17" t="s">
        <v>5</v>
      </c>
    </row>
    <row r="393" spans="19:19" x14ac:dyDescent="0.65">
      <c r="S393" s="17" t="s">
        <v>5</v>
      </c>
    </row>
    <row r="394" spans="19:19" x14ac:dyDescent="0.65">
      <c r="S394" s="17" t="s">
        <v>5</v>
      </c>
    </row>
    <row r="395" spans="19:19" x14ac:dyDescent="0.65">
      <c r="S395" s="17" t="s">
        <v>5</v>
      </c>
    </row>
    <row r="396" spans="19:19" x14ac:dyDescent="0.65">
      <c r="S396" s="17" t="s">
        <v>5</v>
      </c>
    </row>
    <row r="397" spans="19:19" x14ac:dyDescent="0.65">
      <c r="S397" s="17" t="s">
        <v>5</v>
      </c>
    </row>
    <row r="398" spans="19:19" x14ac:dyDescent="0.65">
      <c r="S398" s="17" t="s">
        <v>5</v>
      </c>
    </row>
    <row r="399" spans="19:19" x14ac:dyDescent="0.65">
      <c r="S399" s="17" t="s">
        <v>5</v>
      </c>
    </row>
    <row r="400" spans="19:19" x14ac:dyDescent="0.65">
      <c r="S400" s="17" t="s">
        <v>5</v>
      </c>
    </row>
    <row r="401" spans="19:19" x14ac:dyDescent="0.65">
      <c r="S401" s="17" t="s">
        <v>5</v>
      </c>
    </row>
    <row r="402" spans="19:19" x14ac:dyDescent="0.65">
      <c r="S402" s="17" t="s">
        <v>5</v>
      </c>
    </row>
    <row r="403" spans="19:19" x14ac:dyDescent="0.65">
      <c r="S403" s="17" t="s">
        <v>5</v>
      </c>
    </row>
    <row r="404" spans="19:19" x14ac:dyDescent="0.65">
      <c r="S404" s="17" t="s">
        <v>5</v>
      </c>
    </row>
    <row r="405" spans="19:19" x14ac:dyDescent="0.65">
      <c r="S405" s="17" t="s">
        <v>5</v>
      </c>
    </row>
    <row r="406" spans="19:19" x14ac:dyDescent="0.65">
      <c r="S406" s="17" t="s">
        <v>5</v>
      </c>
    </row>
    <row r="407" spans="19:19" x14ac:dyDescent="0.65">
      <c r="S407" s="17" t="s">
        <v>5</v>
      </c>
    </row>
    <row r="408" spans="19:19" x14ac:dyDescent="0.65">
      <c r="S408" s="17" t="s">
        <v>5</v>
      </c>
    </row>
    <row r="409" spans="19:19" x14ac:dyDescent="0.65">
      <c r="S409" s="17" t="s">
        <v>5</v>
      </c>
    </row>
    <row r="410" spans="19:19" x14ac:dyDescent="0.65">
      <c r="S410" s="17" t="s">
        <v>5</v>
      </c>
    </row>
    <row r="411" spans="19:19" x14ac:dyDescent="0.65">
      <c r="S411" s="17" t="s">
        <v>5</v>
      </c>
    </row>
    <row r="412" spans="19:19" x14ac:dyDescent="0.65">
      <c r="S412" s="17" t="s">
        <v>5</v>
      </c>
    </row>
    <row r="413" spans="19:19" x14ac:dyDescent="0.65">
      <c r="S413" s="17" t="s">
        <v>5</v>
      </c>
    </row>
    <row r="414" spans="19:19" x14ac:dyDescent="0.65">
      <c r="S414" s="17" t="s">
        <v>5</v>
      </c>
    </row>
    <row r="415" spans="19:19" x14ac:dyDescent="0.65">
      <c r="S415" s="17" t="s">
        <v>5</v>
      </c>
    </row>
    <row r="416" spans="19:19" x14ac:dyDescent="0.65">
      <c r="S416" s="17" t="s">
        <v>5</v>
      </c>
    </row>
    <row r="417" spans="19:19" x14ac:dyDescent="0.65">
      <c r="S417" s="17" t="s">
        <v>5</v>
      </c>
    </row>
    <row r="418" spans="19:19" x14ac:dyDescent="0.65">
      <c r="S418" s="17" t="s">
        <v>5</v>
      </c>
    </row>
    <row r="419" spans="19:19" x14ac:dyDescent="0.65">
      <c r="S419" s="17" t="s">
        <v>5</v>
      </c>
    </row>
    <row r="420" spans="19:19" x14ac:dyDescent="0.65">
      <c r="S420" s="17" t="s">
        <v>5</v>
      </c>
    </row>
    <row r="421" spans="19:19" x14ac:dyDescent="0.65">
      <c r="S421" s="17" t="s">
        <v>5</v>
      </c>
    </row>
    <row r="422" spans="19:19" x14ac:dyDescent="0.65">
      <c r="S422" s="17" t="s">
        <v>5</v>
      </c>
    </row>
    <row r="423" spans="19:19" x14ac:dyDescent="0.65">
      <c r="S423" s="17" t="s">
        <v>5</v>
      </c>
    </row>
    <row r="424" spans="19:19" x14ac:dyDescent="0.65">
      <c r="S424" s="17" t="s">
        <v>5</v>
      </c>
    </row>
    <row r="425" spans="19:19" x14ac:dyDescent="0.65">
      <c r="S425" s="17" t="s">
        <v>5</v>
      </c>
    </row>
    <row r="426" spans="19:19" x14ac:dyDescent="0.65">
      <c r="S426" s="17" t="s">
        <v>5</v>
      </c>
    </row>
    <row r="427" spans="19:19" x14ac:dyDescent="0.65">
      <c r="S427" s="17" t="s">
        <v>5</v>
      </c>
    </row>
    <row r="428" spans="19:19" x14ac:dyDescent="0.65">
      <c r="S428" s="17" t="s">
        <v>5</v>
      </c>
    </row>
    <row r="429" spans="19:19" x14ac:dyDescent="0.65">
      <c r="S429" s="17" t="s">
        <v>5</v>
      </c>
    </row>
    <row r="430" spans="19:19" x14ac:dyDescent="0.65">
      <c r="S430" s="17" t="s">
        <v>5</v>
      </c>
    </row>
    <row r="431" spans="19:19" x14ac:dyDescent="0.65">
      <c r="S431" s="17" t="s">
        <v>5</v>
      </c>
    </row>
    <row r="432" spans="19:19" x14ac:dyDescent="0.65">
      <c r="S432" s="17" t="s">
        <v>5</v>
      </c>
    </row>
    <row r="433" spans="19:19" x14ac:dyDescent="0.65">
      <c r="S433" s="17" t="s">
        <v>5</v>
      </c>
    </row>
    <row r="434" spans="19:19" x14ac:dyDescent="0.65">
      <c r="S434" s="17" t="s">
        <v>5</v>
      </c>
    </row>
    <row r="435" spans="19:19" x14ac:dyDescent="0.65">
      <c r="S435" s="17" t="s">
        <v>5</v>
      </c>
    </row>
    <row r="436" spans="19:19" x14ac:dyDescent="0.65">
      <c r="S436" s="17" t="s">
        <v>5</v>
      </c>
    </row>
    <row r="437" spans="19:19" x14ac:dyDescent="0.65">
      <c r="S437" s="17" t="s">
        <v>5</v>
      </c>
    </row>
    <row r="438" spans="19:19" x14ac:dyDescent="0.65">
      <c r="S438" s="17" t="s">
        <v>5</v>
      </c>
    </row>
    <row r="439" spans="19:19" x14ac:dyDescent="0.65">
      <c r="S439" s="17" t="s">
        <v>5</v>
      </c>
    </row>
    <row r="440" spans="19:19" x14ac:dyDescent="0.65">
      <c r="S440" s="17" t="s">
        <v>5</v>
      </c>
    </row>
    <row r="441" spans="19:19" x14ac:dyDescent="0.65">
      <c r="S441" s="17" t="s">
        <v>5</v>
      </c>
    </row>
    <row r="442" spans="19:19" x14ac:dyDescent="0.65">
      <c r="S442" s="17" t="s">
        <v>5</v>
      </c>
    </row>
    <row r="443" spans="19:19" x14ac:dyDescent="0.65">
      <c r="S443" s="17" t="s">
        <v>5</v>
      </c>
    </row>
    <row r="444" spans="19:19" x14ac:dyDescent="0.65">
      <c r="S444" s="17" t="s">
        <v>5</v>
      </c>
    </row>
    <row r="445" spans="19:19" x14ac:dyDescent="0.65">
      <c r="S445" s="17" t="s">
        <v>5</v>
      </c>
    </row>
    <row r="446" spans="19:19" x14ac:dyDescent="0.65">
      <c r="S446" s="17" t="s">
        <v>5</v>
      </c>
    </row>
    <row r="447" spans="19:19" x14ac:dyDescent="0.65">
      <c r="S447" s="17" t="s">
        <v>5</v>
      </c>
    </row>
    <row r="448" spans="19:19" x14ac:dyDescent="0.65">
      <c r="S448" s="17" t="s">
        <v>5</v>
      </c>
    </row>
    <row r="449" spans="19:19" x14ac:dyDescent="0.65">
      <c r="S449" s="17" t="s">
        <v>5</v>
      </c>
    </row>
    <row r="450" spans="19:19" x14ac:dyDescent="0.65">
      <c r="S450" s="17" t="s">
        <v>5</v>
      </c>
    </row>
    <row r="451" spans="19:19" x14ac:dyDescent="0.65">
      <c r="S451" s="17" t="s">
        <v>5</v>
      </c>
    </row>
    <row r="452" spans="19:19" x14ac:dyDescent="0.65">
      <c r="S452" s="17" t="s">
        <v>5</v>
      </c>
    </row>
    <row r="453" spans="19:19" x14ac:dyDescent="0.65">
      <c r="S453" s="17" t="s">
        <v>5</v>
      </c>
    </row>
    <row r="454" spans="19:19" x14ac:dyDescent="0.65">
      <c r="S454" s="17" t="s">
        <v>5</v>
      </c>
    </row>
    <row r="455" spans="19:19" x14ac:dyDescent="0.65">
      <c r="S455" s="17" t="s">
        <v>5</v>
      </c>
    </row>
    <row r="456" spans="19:19" x14ac:dyDescent="0.65">
      <c r="S456" s="17" t="s">
        <v>5</v>
      </c>
    </row>
    <row r="457" spans="19:19" x14ac:dyDescent="0.65">
      <c r="S457" s="17" t="s">
        <v>5</v>
      </c>
    </row>
    <row r="458" spans="19:19" x14ac:dyDescent="0.65">
      <c r="S458" s="17" t="s">
        <v>5</v>
      </c>
    </row>
    <row r="459" spans="19:19" x14ac:dyDescent="0.65">
      <c r="S459" s="17" t="s">
        <v>5</v>
      </c>
    </row>
    <row r="460" spans="19:19" x14ac:dyDescent="0.65">
      <c r="S460" s="17" t="s">
        <v>5</v>
      </c>
    </row>
    <row r="461" spans="19:19" x14ac:dyDescent="0.65">
      <c r="S461" s="17" t="s">
        <v>5</v>
      </c>
    </row>
    <row r="462" spans="19:19" x14ac:dyDescent="0.65">
      <c r="S462" s="17" t="s">
        <v>5</v>
      </c>
    </row>
    <row r="463" spans="19:19" x14ac:dyDescent="0.65">
      <c r="S463" s="17" t="s">
        <v>5</v>
      </c>
    </row>
    <row r="464" spans="19:19" x14ac:dyDescent="0.65">
      <c r="S464" s="17" t="s">
        <v>5</v>
      </c>
    </row>
    <row r="465" spans="19:19" x14ac:dyDescent="0.65">
      <c r="S465" s="17" t="s">
        <v>5</v>
      </c>
    </row>
    <row r="466" spans="19:19" x14ac:dyDescent="0.65">
      <c r="S466" s="17" t="s">
        <v>5</v>
      </c>
    </row>
    <row r="467" spans="19:19" x14ac:dyDescent="0.65">
      <c r="S467" s="17" t="s">
        <v>5</v>
      </c>
    </row>
    <row r="468" spans="19:19" x14ac:dyDescent="0.65">
      <c r="S468" s="17" t="s">
        <v>5</v>
      </c>
    </row>
    <row r="469" spans="19:19" x14ac:dyDescent="0.65">
      <c r="S469" s="17" t="s">
        <v>5</v>
      </c>
    </row>
    <row r="470" spans="19:19" x14ac:dyDescent="0.65">
      <c r="S470" s="17" t="s">
        <v>5</v>
      </c>
    </row>
    <row r="471" spans="19:19" x14ac:dyDescent="0.65">
      <c r="S471" s="17" t="s">
        <v>5</v>
      </c>
    </row>
    <row r="472" spans="19:19" x14ac:dyDescent="0.65">
      <c r="S472" s="17" t="s">
        <v>5</v>
      </c>
    </row>
    <row r="473" spans="19:19" x14ac:dyDescent="0.65">
      <c r="S473" s="17" t="s">
        <v>5</v>
      </c>
    </row>
    <row r="474" spans="19:19" x14ac:dyDescent="0.65">
      <c r="S474" s="17" t="s">
        <v>5</v>
      </c>
    </row>
    <row r="475" spans="19:19" x14ac:dyDescent="0.65">
      <c r="S475" s="17" t="s">
        <v>5</v>
      </c>
    </row>
    <row r="476" spans="19:19" x14ac:dyDescent="0.65">
      <c r="S476" s="17" t="s">
        <v>5</v>
      </c>
    </row>
    <row r="477" spans="19:19" x14ac:dyDescent="0.65">
      <c r="S477" s="17" t="s">
        <v>5</v>
      </c>
    </row>
    <row r="478" spans="19:19" x14ac:dyDescent="0.65">
      <c r="S478" s="17" t="s">
        <v>5</v>
      </c>
    </row>
    <row r="479" spans="19:19" x14ac:dyDescent="0.65">
      <c r="S479" s="17" t="s">
        <v>5</v>
      </c>
    </row>
    <row r="480" spans="19:19" x14ac:dyDescent="0.65">
      <c r="S480" s="17" t="s">
        <v>5</v>
      </c>
    </row>
    <row r="481" spans="19:19" x14ac:dyDescent="0.65">
      <c r="S481" s="17" t="s">
        <v>5</v>
      </c>
    </row>
    <row r="482" spans="19:19" x14ac:dyDescent="0.65">
      <c r="S482" s="17" t="s">
        <v>5</v>
      </c>
    </row>
    <row r="483" spans="19:19" x14ac:dyDescent="0.65">
      <c r="S483" s="17" t="s">
        <v>5</v>
      </c>
    </row>
    <row r="484" spans="19:19" x14ac:dyDescent="0.65">
      <c r="S484" s="17" t="s">
        <v>5</v>
      </c>
    </row>
    <row r="485" spans="19:19" x14ac:dyDescent="0.65">
      <c r="S485" s="17" t="s">
        <v>5</v>
      </c>
    </row>
    <row r="486" spans="19:19" x14ac:dyDescent="0.65">
      <c r="S486" s="17" t="s">
        <v>5</v>
      </c>
    </row>
    <row r="487" spans="19:19" x14ac:dyDescent="0.65">
      <c r="S487" s="17" t="s">
        <v>5</v>
      </c>
    </row>
    <row r="488" spans="19:19" x14ac:dyDescent="0.65">
      <c r="S488" s="17" t="s">
        <v>5</v>
      </c>
    </row>
    <row r="489" spans="19:19" x14ac:dyDescent="0.65">
      <c r="S489" s="17" t="s">
        <v>5</v>
      </c>
    </row>
    <row r="490" spans="19:19" x14ac:dyDescent="0.65">
      <c r="S490" s="17" t="s">
        <v>5</v>
      </c>
    </row>
    <row r="491" spans="19:19" x14ac:dyDescent="0.65">
      <c r="S491" s="17" t="s">
        <v>5</v>
      </c>
    </row>
    <row r="492" spans="19:19" x14ac:dyDescent="0.65">
      <c r="S492" s="17" t="s">
        <v>5</v>
      </c>
    </row>
    <row r="493" spans="19:19" x14ac:dyDescent="0.65">
      <c r="S493" s="17" t="s">
        <v>5</v>
      </c>
    </row>
    <row r="494" spans="19:19" x14ac:dyDescent="0.65">
      <c r="S494" s="17" t="s">
        <v>5</v>
      </c>
    </row>
    <row r="495" spans="19:19" x14ac:dyDescent="0.65">
      <c r="S495" s="17" t="s">
        <v>5</v>
      </c>
    </row>
    <row r="496" spans="19:19" x14ac:dyDescent="0.65">
      <c r="S496" s="17" t="s">
        <v>5</v>
      </c>
    </row>
    <row r="497" spans="19:19" x14ac:dyDescent="0.65">
      <c r="S497" s="17" t="s">
        <v>5</v>
      </c>
    </row>
    <row r="498" spans="19:19" x14ac:dyDescent="0.65">
      <c r="S498" s="17" t="s">
        <v>5</v>
      </c>
    </row>
    <row r="499" spans="19:19" x14ac:dyDescent="0.65">
      <c r="S499" s="17" t="s">
        <v>5</v>
      </c>
    </row>
    <row r="500" spans="19:19" x14ac:dyDescent="0.65">
      <c r="S500" s="17" t="s">
        <v>5</v>
      </c>
    </row>
    <row r="501" spans="19:19" x14ac:dyDescent="0.65">
      <c r="S501" s="17" t="s">
        <v>5</v>
      </c>
    </row>
    <row r="502" spans="19:19" x14ac:dyDescent="0.65">
      <c r="S502" s="17" t="s">
        <v>5</v>
      </c>
    </row>
    <row r="503" spans="19:19" x14ac:dyDescent="0.65">
      <c r="S503" s="17" t="s">
        <v>5</v>
      </c>
    </row>
    <row r="504" spans="19:19" x14ac:dyDescent="0.65">
      <c r="S504" s="17" t="s">
        <v>5</v>
      </c>
    </row>
    <row r="505" spans="19:19" x14ac:dyDescent="0.65">
      <c r="S505" s="17" t="s">
        <v>5</v>
      </c>
    </row>
    <row r="506" spans="19:19" x14ac:dyDescent="0.65">
      <c r="S506" s="17" t="s">
        <v>5</v>
      </c>
    </row>
    <row r="507" spans="19:19" x14ac:dyDescent="0.65">
      <c r="S507" s="17" t="s">
        <v>5</v>
      </c>
    </row>
    <row r="508" spans="19:19" x14ac:dyDescent="0.65">
      <c r="S508" s="17" t="s">
        <v>5</v>
      </c>
    </row>
    <row r="509" spans="19:19" x14ac:dyDescent="0.65">
      <c r="S509" s="17" t="s">
        <v>5</v>
      </c>
    </row>
    <row r="510" spans="19:19" x14ac:dyDescent="0.65">
      <c r="S510" s="17" t="s">
        <v>5</v>
      </c>
    </row>
    <row r="511" spans="19:19" x14ac:dyDescent="0.65">
      <c r="S511" s="17" t="s">
        <v>5</v>
      </c>
    </row>
    <row r="512" spans="19:19" x14ac:dyDescent="0.65">
      <c r="S512" s="17" t="s">
        <v>5</v>
      </c>
    </row>
    <row r="513" spans="19:19" x14ac:dyDescent="0.65">
      <c r="S513" s="17" t="s">
        <v>5</v>
      </c>
    </row>
    <row r="514" spans="19:19" x14ac:dyDescent="0.65">
      <c r="S514" s="17" t="s">
        <v>5</v>
      </c>
    </row>
    <row r="515" spans="19:19" x14ac:dyDescent="0.65">
      <c r="S515" s="17" t="s">
        <v>5</v>
      </c>
    </row>
    <row r="516" spans="19:19" x14ac:dyDescent="0.65">
      <c r="S516" s="17" t="s">
        <v>5</v>
      </c>
    </row>
    <row r="517" spans="19:19" x14ac:dyDescent="0.65">
      <c r="S517" s="17" t="s">
        <v>5</v>
      </c>
    </row>
    <row r="518" spans="19:19" x14ac:dyDescent="0.65">
      <c r="S518" s="17" t="s">
        <v>5</v>
      </c>
    </row>
    <row r="519" spans="19:19" x14ac:dyDescent="0.65">
      <c r="S519" s="17" t="s">
        <v>5</v>
      </c>
    </row>
    <row r="520" spans="19:19" x14ac:dyDescent="0.65">
      <c r="S520" s="17" t="s">
        <v>5</v>
      </c>
    </row>
    <row r="521" spans="19:19" x14ac:dyDescent="0.65">
      <c r="S521" s="17" t="s">
        <v>5</v>
      </c>
    </row>
    <row r="522" spans="19:19" x14ac:dyDescent="0.65">
      <c r="S522" s="17" t="s">
        <v>5</v>
      </c>
    </row>
    <row r="523" spans="19:19" x14ac:dyDescent="0.65">
      <c r="S523" s="17" t="s">
        <v>5</v>
      </c>
    </row>
    <row r="524" spans="19:19" x14ac:dyDescent="0.65">
      <c r="S524" s="17" t="s">
        <v>5</v>
      </c>
    </row>
    <row r="525" spans="19:19" x14ac:dyDescent="0.65">
      <c r="S525" s="17" t="s">
        <v>5</v>
      </c>
    </row>
    <row r="526" spans="19:19" x14ac:dyDescent="0.65">
      <c r="S526" s="17" t="s">
        <v>5</v>
      </c>
    </row>
    <row r="527" spans="19:19" x14ac:dyDescent="0.65">
      <c r="S527" s="17" t="s">
        <v>5</v>
      </c>
    </row>
    <row r="528" spans="19:19" x14ac:dyDescent="0.65">
      <c r="S528" s="17" t="s">
        <v>5</v>
      </c>
    </row>
    <row r="529" spans="19:19" x14ac:dyDescent="0.65">
      <c r="S529" s="17" t="s">
        <v>5</v>
      </c>
    </row>
    <row r="530" spans="19:19" x14ac:dyDescent="0.65">
      <c r="S530" s="17" t="s">
        <v>5</v>
      </c>
    </row>
    <row r="531" spans="19:19" x14ac:dyDescent="0.65">
      <c r="S531" s="17" t="s">
        <v>5</v>
      </c>
    </row>
    <row r="532" spans="19:19" x14ac:dyDescent="0.65">
      <c r="S532" s="17" t="s">
        <v>5</v>
      </c>
    </row>
    <row r="533" spans="19:19" x14ac:dyDescent="0.65">
      <c r="S533" s="17" t="s">
        <v>5</v>
      </c>
    </row>
    <row r="534" spans="19:19" x14ac:dyDescent="0.65">
      <c r="S534" s="17" t="s">
        <v>5</v>
      </c>
    </row>
    <row r="535" spans="19:19" x14ac:dyDescent="0.65">
      <c r="S535" s="17" t="s">
        <v>5</v>
      </c>
    </row>
    <row r="536" spans="19:19" x14ac:dyDescent="0.65">
      <c r="S536" s="17" t="s">
        <v>5</v>
      </c>
    </row>
    <row r="537" spans="19:19" x14ac:dyDescent="0.65">
      <c r="S537" s="17" t="s">
        <v>5</v>
      </c>
    </row>
    <row r="538" spans="19:19" x14ac:dyDescent="0.65">
      <c r="S538" s="17" t="s">
        <v>5</v>
      </c>
    </row>
    <row r="539" spans="19:19" x14ac:dyDescent="0.65">
      <c r="S539" s="17" t="s">
        <v>5</v>
      </c>
    </row>
    <row r="540" spans="19:19" x14ac:dyDescent="0.65">
      <c r="S540" s="17" t="s">
        <v>5</v>
      </c>
    </row>
    <row r="541" spans="19:19" x14ac:dyDescent="0.65">
      <c r="S541" s="17" t="s">
        <v>5</v>
      </c>
    </row>
    <row r="542" spans="19:19" x14ac:dyDescent="0.65">
      <c r="S542" s="17" t="s">
        <v>5</v>
      </c>
    </row>
    <row r="543" spans="19:19" x14ac:dyDescent="0.65">
      <c r="S543" s="17" t="s">
        <v>5</v>
      </c>
    </row>
    <row r="544" spans="19:19" x14ac:dyDescent="0.65">
      <c r="S544" s="17" t="s">
        <v>5</v>
      </c>
    </row>
    <row r="545" spans="19:19" x14ac:dyDescent="0.65">
      <c r="S545" s="17" t="s">
        <v>5</v>
      </c>
    </row>
    <row r="546" spans="19:19" x14ac:dyDescent="0.65">
      <c r="S546" s="17" t="s">
        <v>5</v>
      </c>
    </row>
    <row r="547" spans="19:19" x14ac:dyDescent="0.65">
      <c r="S547" s="17" t="s">
        <v>5</v>
      </c>
    </row>
    <row r="548" spans="19:19" x14ac:dyDescent="0.65">
      <c r="S548" s="17" t="s">
        <v>5</v>
      </c>
    </row>
    <row r="549" spans="19:19" x14ac:dyDescent="0.65">
      <c r="S549" s="17" t="s">
        <v>5</v>
      </c>
    </row>
    <row r="550" spans="19:19" x14ac:dyDescent="0.65">
      <c r="S550" s="17" t="s">
        <v>5</v>
      </c>
    </row>
    <row r="551" spans="19:19" x14ac:dyDescent="0.65">
      <c r="S551" s="17" t="s">
        <v>5</v>
      </c>
    </row>
    <row r="552" spans="19:19" x14ac:dyDescent="0.65">
      <c r="S552" s="17" t="s">
        <v>5</v>
      </c>
    </row>
    <row r="553" spans="19:19" x14ac:dyDescent="0.65">
      <c r="S553" s="17" t="s">
        <v>5</v>
      </c>
    </row>
    <row r="554" spans="19:19" x14ac:dyDescent="0.65">
      <c r="S554" s="17" t="s">
        <v>5</v>
      </c>
    </row>
    <row r="555" spans="19:19" x14ac:dyDescent="0.65">
      <c r="S555" s="17" t="s">
        <v>5</v>
      </c>
    </row>
    <row r="556" spans="19:19" x14ac:dyDescent="0.65">
      <c r="S556" s="17" t="s">
        <v>5</v>
      </c>
    </row>
    <row r="557" spans="19:19" x14ac:dyDescent="0.65">
      <c r="S557" s="17" t="s">
        <v>5</v>
      </c>
    </row>
    <row r="558" spans="19:19" x14ac:dyDescent="0.65">
      <c r="S558" s="17" t="s">
        <v>5</v>
      </c>
    </row>
    <row r="559" spans="19:19" x14ac:dyDescent="0.65">
      <c r="S559" s="17" t="s">
        <v>5</v>
      </c>
    </row>
    <row r="560" spans="19:19" x14ac:dyDescent="0.65">
      <c r="S560" s="17" t="s">
        <v>5</v>
      </c>
    </row>
    <row r="561" spans="19:19" x14ac:dyDescent="0.65">
      <c r="S561" s="17" t="s">
        <v>5</v>
      </c>
    </row>
    <row r="562" spans="19:19" x14ac:dyDescent="0.65">
      <c r="S562" s="17" t="s">
        <v>5</v>
      </c>
    </row>
    <row r="563" spans="19:19" x14ac:dyDescent="0.65">
      <c r="S563" s="17" t="s">
        <v>5</v>
      </c>
    </row>
    <row r="564" spans="19:19" x14ac:dyDescent="0.65">
      <c r="S564" s="17" t="s">
        <v>5</v>
      </c>
    </row>
    <row r="565" spans="19:19" x14ac:dyDescent="0.65">
      <c r="S565" s="17" t="s">
        <v>5</v>
      </c>
    </row>
    <row r="566" spans="19:19" x14ac:dyDescent="0.65">
      <c r="S566" s="17" t="s">
        <v>5</v>
      </c>
    </row>
    <row r="567" spans="19:19" x14ac:dyDescent="0.65">
      <c r="S567" s="17" t="s">
        <v>5</v>
      </c>
    </row>
    <row r="568" spans="19:19" x14ac:dyDescent="0.65">
      <c r="S568" s="17" t="s">
        <v>5</v>
      </c>
    </row>
    <row r="569" spans="19:19" x14ac:dyDescent="0.65">
      <c r="S569" s="17" t="s">
        <v>5</v>
      </c>
    </row>
    <row r="570" spans="19:19" x14ac:dyDescent="0.65">
      <c r="S570" s="17" t="s">
        <v>5</v>
      </c>
    </row>
    <row r="571" spans="19:19" x14ac:dyDescent="0.65">
      <c r="S571" s="17" t="s">
        <v>5</v>
      </c>
    </row>
    <row r="572" spans="19:19" x14ac:dyDescent="0.65">
      <c r="S572" s="17" t="s">
        <v>5</v>
      </c>
    </row>
    <row r="573" spans="19:19" x14ac:dyDescent="0.65">
      <c r="S573" s="17" t="s">
        <v>5</v>
      </c>
    </row>
    <row r="574" spans="19:19" x14ac:dyDescent="0.65">
      <c r="S574" s="17" t="s">
        <v>5</v>
      </c>
    </row>
    <row r="575" spans="19:19" x14ac:dyDescent="0.65">
      <c r="S575" s="17" t="s">
        <v>5</v>
      </c>
    </row>
    <row r="576" spans="19:19" x14ac:dyDescent="0.65">
      <c r="S576" s="17" t="s">
        <v>5</v>
      </c>
    </row>
    <row r="577" spans="19:19" x14ac:dyDescent="0.65">
      <c r="S577" s="17" t="s">
        <v>5</v>
      </c>
    </row>
    <row r="578" spans="19:19" x14ac:dyDescent="0.65">
      <c r="S578" s="17" t="s">
        <v>5</v>
      </c>
    </row>
    <row r="579" spans="19:19" x14ac:dyDescent="0.65">
      <c r="S579" s="17" t="s">
        <v>5</v>
      </c>
    </row>
    <row r="580" spans="19:19" x14ac:dyDescent="0.65">
      <c r="S580" s="17" t="s">
        <v>5</v>
      </c>
    </row>
    <row r="581" spans="19:19" x14ac:dyDescent="0.65">
      <c r="S581" s="17" t="s">
        <v>5</v>
      </c>
    </row>
    <row r="582" spans="19:19" x14ac:dyDescent="0.65">
      <c r="S582" s="17" t="s">
        <v>5</v>
      </c>
    </row>
    <row r="583" spans="19:19" x14ac:dyDescent="0.65">
      <c r="S583" s="17" t="s">
        <v>5</v>
      </c>
    </row>
    <row r="584" spans="19:19" x14ac:dyDescent="0.65">
      <c r="S584" s="17" t="s">
        <v>5</v>
      </c>
    </row>
    <row r="585" spans="19:19" x14ac:dyDescent="0.65">
      <c r="S585" s="17" t="s">
        <v>5</v>
      </c>
    </row>
    <row r="586" spans="19:19" x14ac:dyDescent="0.65">
      <c r="S586" s="17" t="s">
        <v>5</v>
      </c>
    </row>
    <row r="587" spans="19:19" x14ac:dyDescent="0.65">
      <c r="S587" s="17" t="s">
        <v>5</v>
      </c>
    </row>
    <row r="588" spans="19:19" x14ac:dyDescent="0.65">
      <c r="S588" s="17" t="s">
        <v>5</v>
      </c>
    </row>
    <row r="589" spans="19:19" x14ac:dyDescent="0.65">
      <c r="S589" s="17" t="s">
        <v>5</v>
      </c>
    </row>
    <row r="590" spans="19:19" x14ac:dyDescent="0.65">
      <c r="S590" s="17" t="s">
        <v>5</v>
      </c>
    </row>
    <row r="591" spans="19:19" x14ac:dyDescent="0.65">
      <c r="S591" s="17" t="s">
        <v>5</v>
      </c>
    </row>
    <row r="592" spans="19:19" x14ac:dyDescent="0.65">
      <c r="S592" s="17" t="s">
        <v>5</v>
      </c>
    </row>
    <row r="593" spans="19:19" x14ac:dyDescent="0.65">
      <c r="S593" s="17" t="s">
        <v>5</v>
      </c>
    </row>
    <row r="594" spans="19:19" x14ac:dyDescent="0.65">
      <c r="S594" s="17" t="s">
        <v>5</v>
      </c>
    </row>
    <row r="595" spans="19:19" x14ac:dyDescent="0.65">
      <c r="S595" s="17" t="s">
        <v>5</v>
      </c>
    </row>
    <row r="596" spans="19:19" x14ac:dyDescent="0.65">
      <c r="S596" s="17" t="s">
        <v>5</v>
      </c>
    </row>
    <row r="597" spans="19:19" x14ac:dyDescent="0.65">
      <c r="S597" s="17" t="s">
        <v>5</v>
      </c>
    </row>
    <row r="598" spans="19:19" x14ac:dyDescent="0.65">
      <c r="S598" s="17" t="s">
        <v>5</v>
      </c>
    </row>
    <row r="599" spans="19:19" x14ac:dyDescent="0.65">
      <c r="S599" s="17" t="s">
        <v>5</v>
      </c>
    </row>
    <row r="600" spans="19:19" x14ac:dyDescent="0.65">
      <c r="S600" s="17" t="s">
        <v>5</v>
      </c>
    </row>
    <row r="601" spans="19:19" x14ac:dyDescent="0.65">
      <c r="S601" s="17" t="s">
        <v>5</v>
      </c>
    </row>
    <row r="602" spans="19:19" x14ac:dyDescent="0.65">
      <c r="S602" s="17" t="s">
        <v>5</v>
      </c>
    </row>
    <row r="603" spans="19:19" x14ac:dyDescent="0.65">
      <c r="S603" s="17" t="s">
        <v>5</v>
      </c>
    </row>
    <row r="604" spans="19:19" x14ac:dyDescent="0.65">
      <c r="S604" s="17" t="s">
        <v>5</v>
      </c>
    </row>
    <row r="605" spans="19:19" x14ac:dyDescent="0.65">
      <c r="S605" s="17" t="s">
        <v>5</v>
      </c>
    </row>
    <row r="606" spans="19:19" x14ac:dyDescent="0.65">
      <c r="S606" s="17" t="s">
        <v>5</v>
      </c>
    </row>
    <row r="607" spans="19:19" x14ac:dyDescent="0.65">
      <c r="S607" s="17" t="s">
        <v>5</v>
      </c>
    </row>
    <row r="608" spans="19:19" x14ac:dyDescent="0.65">
      <c r="S608" s="17" t="s">
        <v>5</v>
      </c>
    </row>
    <row r="609" spans="19:19" x14ac:dyDescent="0.65">
      <c r="S609" s="17" t="s">
        <v>5</v>
      </c>
    </row>
    <row r="610" spans="19:19" x14ac:dyDescent="0.65">
      <c r="S610" s="17" t="s">
        <v>5</v>
      </c>
    </row>
    <row r="611" spans="19:19" x14ac:dyDescent="0.65">
      <c r="S611" s="17" t="s">
        <v>5</v>
      </c>
    </row>
    <row r="612" spans="19:19" x14ac:dyDescent="0.65">
      <c r="S612" s="17" t="s">
        <v>5</v>
      </c>
    </row>
    <row r="613" spans="19:19" x14ac:dyDescent="0.65">
      <c r="S613" s="17" t="s">
        <v>5</v>
      </c>
    </row>
    <row r="614" spans="19:19" x14ac:dyDescent="0.65">
      <c r="S614" s="17" t="s">
        <v>5</v>
      </c>
    </row>
    <row r="615" spans="19:19" x14ac:dyDescent="0.65">
      <c r="S615" s="17" t="s">
        <v>5</v>
      </c>
    </row>
    <row r="616" spans="19:19" x14ac:dyDescent="0.65">
      <c r="S616" s="17" t="s">
        <v>5</v>
      </c>
    </row>
    <row r="617" spans="19:19" x14ac:dyDescent="0.65">
      <c r="S617" s="17" t="s">
        <v>5</v>
      </c>
    </row>
    <row r="618" spans="19:19" x14ac:dyDescent="0.65">
      <c r="S618" s="17" t="s">
        <v>5</v>
      </c>
    </row>
    <row r="619" spans="19:19" x14ac:dyDescent="0.65">
      <c r="S619" s="17" t="s">
        <v>5</v>
      </c>
    </row>
    <row r="620" spans="19:19" x14ac:dyDescent="0.65">
      <c r="S620" s="17" t="s">
        <v>5</v>
      </c>
    </row>
    <row r="621" spans="19:19" x14ac:dyDescent="0.65">
      <c r="S621" s="17" t="s">
        <v>5</v>
      </c>
    </row>
    <row r="622" spans="19:19" x14ac:dyDescent="0.65">
      <c r="S622" s="17" t="s">
        <v>5</v>
      </c>
    </row>
    <row r="623" spans="19:19" x14ac:dyDescent="0.65">
      <c r="S623" s="17" t="s">
        <v>5</v>
      </c>
    </row>
    <row r="624" spans="19:19" x14ac:dyDescent="0.65">
      <c r="S624" s="17" t="s">
        <v>5</v>
      </c>
    </row>
    <row r="625" spans="19:19" x14ac:dyDescent="0.65">
      <c r="S625" s="17" t="s">
        <v>5</v>
      </c>
    </row>
    <row r="626" spans="19:19" x14ac:dyDescent="0.65">
      <c r="S626" s="17" t="s">
        <v>5</v>
      </c>
    </row>
    <row r="627" spans="19:19" x14ac:dyDescent="0.65">
      <c r="S627" s="17" t="s">
        <v>5</v>
      </c>
    </row>
    <row r="628" spans="19:19" x14ac:dyDescent="0.65">
      <c r="S628" s="17" t="s">
        <v>5</v>
      </c>
    </row>
    <row r="629" spans="19:19" x14ac:dyDescent="0.65">
      <c r="S629" s="17" t="s">
        <v>5</v>
      </c>
    </row>
    <row r="630" spans="19:19" x14ac:dyDescent="0.65">
      <c r="S630" s="17" t="s">
        <v>5</v>
      </c>
    </row>
    <row r="631" spans="19:19" x14ac:dyDescent="0.65">
      <c r="S631" s="17" t="s">
        <v>5</v>
      </c>
    </row>
    <row r="632" spans="19:19" x14ac:dyDescent="0.65">
      <c r="S632" s="17" t="s">
        <v>5</v>
      </c>
    </row>
    <row r="633" spans="19:19" x14ac:dyDescent="0.65">
      <c r="S633" s="17" t="s">
        <v>5</v>
      </c>
    </row>
    <row r="634" spans="19:19" x14ac:dyDescent="0.65">
      <c r="S634" s="17" t="s">
        <v>5</v>
      </c>
    </row>
    <row r="635" spans="19:19" x14ac:dyDescent="0.65">
      <c r="S635" s="17" t="s">
        <v>5</v>
      </c>
    </row>
    <row r="636" spans="19:19" x14ac:dyDescent="0.65">
      <c r="S636" s="17" t="s">
        <v>5</v>
      </c>
    </row>
    <row r="637" spans="19:19" x14ac:dyDescent="0.65">
      <c r="S637" s="17" t="s">
        <v>5</v>
      </c>
    </row>
    <row r="638" spans="19:19" x14ac:dyDescent="0.65">
      <c r="S638" s="17" t="s">
        <v>5</v>
      </c>
    </row>
    <row r="639" spans="19:19" x14ac:dyDescent="0.65">
      <c r="S639" s="17" t="s">
        <v>5</v>
      </c>
    </row>
    <row r="640" spans="19:19" x14ac:dyDescent="0.65">
      <c r="S640" s="17" t="s">
        <v>5</v>
      </c>
    </row>
    <row r="641" spans="19:19" x14ac:dyDescent="0.65">
      <c r="S641" s="17" t="s">
        <v>5</v>
      </c>
    </row>
    <row r="642" spans="19:19" x14ac:dyDescent="0.65">
      <c r="S642" s="17" t="s">
        <v>5</v>
      </c>
    </row>
    <row r="643" spans="19:19" x14ac:dyDescent="0.65">
      <c r="S643" s="17" t="s">
        <v>5</v>
      </c>
    </row>
    <row r="644" spans="19:19" x14ac:dyDescent="0.65">
      <c r="S644" s="17" t="s">
        <v>5</v>
      </c>
    </row>
    <row r="645" spans="19:19" x14ac:dyDescent="0.65">
      <c r="S645" s="17" t="s">
        <v>5</v>
      </c>
    </row>
    <row r="646" spans="19:19" x14ac:dyDescent="0.65">
      <c r="S646" s="17" t="s">
        <v>5</v>
      </c>
    </row>
    <row r="647" spans="19:19" x14ac:dyDescent="0.65">
      <c r="S647" s="17" t="s">
        <v>5</v>
      </c>
    </row>
    <row r="648" spans="19:19" x14ac:dyDescent="0.65">
      <c r="S648" s="17" t="s">
        <v>5</v>
      </c>
    </row>
    <row r="649" spans="19:19" x14ac:dyDescent="0.65">
      <c r="S649" s="17" t="s">
        <v>5</v>
      </c>
    </row>
    <row r="650" spans="19:19" x14ac:dyDescent="0.65">
      <c r="S650" s="17" t="s">
        <v>5</v>
      </c>
    </row>
    <row r="651" spans="19:19" x14ac:dyDescent="0.65">
      <c r="S651" s="17" t="s">
        <v>5</v>
      </c>
    </row>
    <row r="652" spans="19:19" x14ac:dyDescent="0.65">
      <c r="S652" s="17" t="s">
        <v>5</v>
      </c>
    </row>
    <row r="653" spans="19:19" x14ac:dyDescent="0.65">
      <c r="S653" s="17" t="s">
        <v>5</v>
      </c>
    </row>
    <row r="654" spans="19:19" x14ac:dyDescent="0.65">
      <c r="S654" s="17" t="s">
        <v>5</v>
      </c>
    </row>
    <row r="655" spans="19:19" x14ac:dyDescent="0.65">
      <c r="S655" s="17" t="s">
        <v>5</v>
      </c>
    </row>
    <row r="656" spans="19:19" x14ac:dyDescent="0.65">
      <c r="S656" s="17" t="s">
        <v>5</v>
      </c>
    </row>
    <row r="657" spans="19:19" x14ac:dyDescent="0.65">
      <c r="S657" s="17" t="s">
        <v>5</v>
      </c>
    </row>
    <row r="658" spans="19:19" x14ac:dyDescent="0.65">
      <c r="S658" s="17" t="s">
        <v>5</v>
      </c>
    </row>
    <row r="659" spans="19:19" x14ac:dyDescent="0.65">
      <c r="S659" s="17" t="s">
        <v>5</v>
      </c>
    </row>
    <row r="660" spans="19:19" x14ac:dyDescent="0.65">
      <c r="S660" s="17" t="s">
        <v>5</v>
      </c>
    </row>
    <row r="661" spans="19:19" x14ac:dyDescent="0.65">
      <c r="S661" s="17" t="s">
        <v>5</v>
      </c>
    </row>
    <row r="662" spans="19:19" x14ac:dyDescent="0.65">
      <c r="S662" s="17" t="s">
        <v>5</v>
      </c>
    </row>
    <row r="663" spans="19:19" x14ac:dyDescent="0.65">
      <c r="S663" s="17" t="s">
        <v>5</v>
      </c>
    </row>
    <row r="664" spans="19:19" x14ac:dyDescent="0.65">
      <c r="S664" s="17" t="s">
        <v>5</v>
      </c>
    </row>
    <row r="665" spans="19:19" x14ac:dyDescent="0.65">
      <c r="S665" s="17" t="s">
        <v>5</v>
      </c>
    </row>
    <row r="666" spans="19:19" x14ac:dyDescent="0.65">
      <c r="S666" s="17" t="s">
        <v>5</v>
      </c>
    </row>
    <row r="667" spans="19:19" x14ac:dyDescent="0.65">
      <c r="S667" s="17" t="s">
        <v>5</v>
      </c>
    </row>
    <row r="668" spans="19:19" x14ac:dyDescent="0.65">
      <c r="S668" s="17" t="s">
        <v>5</v>
      </c>
    </row>
    <row r="669" spans="19:19" x14ac:dyDescent="0.65">
      <c r="S669" s="17" t="s">
        <v>5</v>
      </c>
    </row>
    <row r="670" spans="19:19" x14ac:dyDescent="0.65">
      <c r="S670" s="17" t="s">
        <v>5</v>
      </c>
    </row>
    <row r="671" spans="19:19" x14ac:dyDescent="0.65">
      <c r="S671" s="17" t="s">
        <v>5</v>
      </c>
    </row>
    <row r="672" spans="19:19" x14ac:dyDescent="0.65">
      <c r="S672" s="17" t="s">
        <v>5</v>
      </c>
    </row>
    <row r="673" spans="19:19" x14ac:dyDescent="0.65">
      <c r="S673" s="17" t="s">
        <v>5</v>
      </c>
    </row>
    <row r="674" spans="19:19" x14ac:dyDescent="0.65">
      <c r="S674" s="17" t="s">
        <v>5</v>
      </c>
    </row>
    <row r="675" spans="19:19" x14ac:dyDescent="0.65">
      <c r="S675" s="17" t="s">
        <v>5</v>
      </c>
    </row>
    <row r="676" spans="19:19" x14ac:dyDescent="0.65">
      <c r="S676" s="17" t="s">
        <v>5</v>
      </c>
    </row>
    <row r="677" spans="19:19" x14ac:dyDescent="0.65">
      <c r="S677" s="17" t="s">
        <v>5</v>
      </c>
    </row>
    <row r="678" spans="19:19" x14ac:dyDescent="0.65">
      <c r="S678" s="17" t="s">
        <v>5</v>
      </c>
    </row>
    <row r="679" spans="19:19" x14ac:dyDescent="0.65">
      <c r="S679" s="17" t="s">
        <v>5</v>
      </c>
    </row>
    <row r="680" spans="19:19" x14ac:dyDescent="0.65">
      <c r="S680" s="17" t="s">
        <v>5</v>
      </c>
    </row>
    <row r="681" spans="19:19" x14ac:dyDescent="0.65">
      <c r="S681" s="17" t="s">
        <v>5</v>
      </c>
    </row>
    <row r="682" spans="19:19" x14ac:dyDescent="0.65">
      <c r="S682" s="17" t="s">
        <v>5</v>
      </c>
    </row>
    <row r="683" spans="19:19" x14ac:dyDescent="0.65">
      <c r="S683" s="17" t="s">
        <v>5</v>
      </c>
    </row>
    <row r="684" spans="19:19" x14ac:dyDescent="0.65">
      <c r="S684" s="17" t="s">
        <v>5</v>
      </c>
    </row>
    <row r="685" spans="19:19" x14ac:dyDescent="0.65">
      <c r="S685" s="17" t="s">
        <v>5</v>
      </c>
    </row>
    <row r="686" spans="19:19" x14ac:dyDescent="0.65">
      <c r="S686" s="17" t="s">
        <v>5</v>
      </c>
    </row>
    <row r="687" spans="19:19" x14ac:dyDescent="0.65">
      <c r="S687" s="17" t="s">
        <v>5</v>
      </c>
    </row>
    <row r="688" spans="19:19" x14ac:dyDescent="0.65">
      <c r="S688" s="17" t="s">
        <v>5</v>
      </c>
    </row>
    <row r="689" spans="19:19" x14ac:dyDescent="0.65">
      <c r="S689" s="17" t="s">
        <v>5</v>
      </c>
    </row>
    <row r="690" spans="19:19" x14ac:dyDescent="0.65">
      <c r="S690" s="17" t="s">
        <v>5</v>
      </c>
    </row>
    <row r="691" spans="19:19" x14ac:dyDescent="0.65">
      <c r="S691" s="17" t="s">
        <v>5</v>
      </c>
    </row>
    <row r="692" spans="19:19" x14ac:dyDescent="0.65">
      <c r="S692" s="17" t="s">
        <v>5</v>
      </c>
    </row>
    <row r="693" spans="19:19" x14ac:dyDescent="0.65">
      <c r="S693" s="17" t="s">
        <v>5</v>
      </c>
    </row>
    <row r="694" spans="19:19" x14ac:dyDescent="0.65">
      <c r="S694" s="17" t="s">
        <v>5</v>
      </c>
    </row>
    <row r="695" spans="19:19" x14ac:dyDescent="0.65">
      <c r="S695" s="17" t="s">
        <v>5</v>
      </c>
    </row>
    <row r="696" spans="19:19" x14ac:dyDescent="0.65">
      <c r="S696" s="17" t="s">
        <v>5</v>
      </c>
    </row>
    <row r="697" spans="19:19" x14ac:dyDescent="0.65">
      <c r="S697" s="17" t="s">
        <v>5</v>
      </c>
    </row>
    <row r="698" spans="19:19" x14ac:dyDescent="0.65">
      <c r="S698" s="17" t="s">
        <v>5</v>
      </c>
    </row>
    <row r="699" spans="19:19" x14ac:dyDescent="0.65">
      <c r="S699" s="17" t="s">
        <v>5</v>
      </c>
    </row>
    <row r="700" spans="19:19" x14ac:dyDescent="0.65">
      <c r="S700" s="17" t="s">
        <v>5</v>
      </c>
    </row>
    <row r="701" spans="19:19" x14ac:dyDescent="0.65">
      <c r="S701" s="17" t="s">
        <v>5</v>
      </c>
    </row>
    <row r="702" spans="19:19" x14ac:dyDescent="0.65">
      <c r="S702" s="17" t="s">
        <v>5</v>
      </c>
    </row>
    <row r="703" spans="19:19" x14ac:dyDescent="0.65">
      <c r="S703" s="17" t="s">
        <v>5</v>
      </c>
    </row>
    <row r="704" spans="19:19" x14ac:dyDescent="0.65">
      <c r="S704" s="17" t="s">
        <v>5</v>
      </c>
    </row>
    <row r="705" spans="19:19" x14ac:dyDescent="0.65">
      <c r="S705" s="17" t="s">
        <v>5</v>
      </c>
    </row>
    <row r="706" spans="19:19" x14ac:dyDescent="0.65">
      <c r="S706" s="17" t="s">
        <v>5</v>
      </c>
    </row>
    <row r="707" spans="19:19" x14ac:dyDescent="0.65">
      <c r="S707" s="17" t="s">
        <v>5</v>
      </c>
    </row>
    <row r="708" spans="19:19" x14ac:dyDescent="0.65">
      <c r="S708" s="17" t="s">
        <v>5</v>
      </c>
    </row>
    <row r="709" spans="19:19" x14ac:dyDescent="0.65">
      <c r="S709" s="17" t="s">
        <v>5</v>
      </c>
    </row>
    <row r="710" spans="19:19" x14ac:dyDescent="0.65">
      <c r="S710" s="17" t="s">
        <v>5</v>
      </c>
    </row>
    <row r="711" spans="19:19" x14ac:dyDescent="0.65">
      <c r="S711" s="17" t="s">
        <v>5</v>
      </c>
    </row>
    <row r="712" spans="19:19" x14ac:dyDescent="0.65">
      <c r="S712" s="17" t="s">
        <v>5</v>
      </c>
    </row>
    <row r="713" spans="19:19" x14ac:dyDescent="0.65">
      <c r="S713" s="17" t="s">
        <v>5</v>
      </c>
    </row>
    <row r="714" spans="19:19" x14ac:dyDescent="0.65">
      <c r="S714" s="17" t="s">
        <v>5</v>
      </c>
    </row>
    <row r="715" spans="19:19" x14ac:dyDescent="0.65">
      <c r="S715" s="17" t="s">
        <v>5</v>
      </c>
    </row>
    <row r="716" spans="19:19" x14ac:dyDescent="0.65">
      <c r="S716" s="17" t="s">
        <v>5</v>
      </c>
    </row>
    <row r="717" spans="19:19" x14ac:dyDescent="0.65">
      <c r="S717" s="17" t="s">
        <v>5</v>
      </c>
    </row>
    <row r="718" spans="19:19" x14ac:dyDescent="0.65">
      <c r="S718" s="17" t="s">
        <v>5</v>
      </c>
    </row>
    <row r="719" spans="19:19" x14ac:dyDescent="0.65">
      <c r="S719" s="17" t="s">
        <v>5</v>
      </c>
    </row>
    <row r="720" spans="19:19" x14ac:dyDescent="0.65">
      <c r="S720" s="17" t="s">
        <v>5</v>
      </c>
    </row>
    <row r="721" spans="19:19" x14ac:dyDescent="0.65">
      <c r="S721" s="17" t="s">
        <v>5</v>
      </c>
    </row>
    <row r="722" spans="19:19" x14ac:dyDescent="0.65">
      <c r="S722" s="17" t="s">
        <v>5</v>
      </c>
    </row>
    <row r="723" spans="19:19" x14ac:dyDescent="0.65">
      <c r="S723" s="17" t="s">
        <v>5</v>
      </c>
    </row>
    <row r="724" spans="19:19" x14ac:dyDescent="0.65">
      <c r="S724" s="17" t="s">
        <v>5</v>
      </c>
    </row>
    <row r="725" spans="19:19" x14ac:dyDescent="0.65">
      <c r="S725" s="17" t="s">
        <v>5</v>
      </c>
    </row>
    <row r="726" spans="19:19" x14ac:dyDescent="0.65">
      <c r="S726" s="17" t="s">
        <v>5</v>
      </c>
    </row>
    <row r="727" spans="19:19" x14ac:dyDescent="0.65">
      <c r="S727" s="17" t="s">
        <v>5</v>
      </c>
    </row>
    <row r="728" spans="19:19" x14ac:dyDescent="0.65">
      <c r="S728" s="17" t="s">
        <v>5</v>
      </c>
    </row>
    <row r="729" spans="19:19" x14ac:dyDescent="0.65">
      <c r="S729" s="17" t="s">
        <v>5</v>
      </c>
    </row>
    <row r="730" spans="19:19" x14ac:dyDescent="0.65">
      <c r="S730" s="17" t="s">
        <v>5</v>
      </c>
    </row>
    <row r="731" spans="19:19" x14ac:dyDescent="0.65">
      <c r="S731" s="17" t="s">
        <v>5</v>
      </c>
    </row>
    <row r="732" spans="19:19" x14ac:dyDescent="0.65">
      <c r="S732" s="17" t="s">
        <v>5</v>
      </c>
    </row>
    <row r="733" spans="19:19" x14ac:dyDescent="0.65">
      <c r="S733" s="17" t="s">
        <v>5</v>
      </c>
    </row>
    <row r="734" spans="19:19" x14ac:dyDescent="0.65">
      <c r="S734" s="17" t="s">
        <v>5</v>
      </c>
    </row>
    <row r="735" spans="19:19" x14ac:dyDescent="0.65">
      <c r="S735" s="17" t="s">
        <v>5</v>
      </c>
    </row>
    <row r="736" spans="19:19" x14ac:dyDescent="0.65">
      <c r="S736" s="17" t="s">
        <v>5</v>
      </c>
    </row>
    <row r="737" spans="19:19" x14ac:dyDescent="0.65">
      <c r="S737" s="17" t="s">
        <v>5</v>
      </c>
    </row>
    <row r="738" spans="19:19" x14ac:dyDescent="0.65">
      <c r="S738" s="17" t="s">
        <v>5</v>
      </c>
    </row>
    <row r="739" spans="19:19" x14ac:dyDescent="0.65">
      <c r="S739" s="17" t="s">
        <v>5</v>
      </c>
    </row>
    <row r="740" spans="19:19" x14ac:dyDescent="0.65">
      <c r="S740" s="17" t="s">
        <v>5</v>
      </c>
    </row>
    <row r="741" spans="19:19" x14ac:dyDescent="0.65">
      <c r="S741" s="17" t="s">
        <v>5</v>
      </c>
    </row>
    <row r="742" spans="19:19" x14ac:dyDescent="0.65">
      <c r="S742" s="17" t="s">
        <v>5</v>
      </c>
    </row>
    <row r="743" spans="19:19" x14ac:dyDescent="0.65">
      <c r="S743" s="17" t="s">
        <v>5</v>
      </c>
    </row>
    <row r="744" spans="19:19" x14ac:dyDescent="0.65">
      <c r="S744" s="17" t="s">
        <v>5</v>
      </c>
    </row>
    <row r="745" spans="19:19" x14ac:dyDescent="0.65">
      <c r="S745" s="17" t="s">
        <v>5</v>
      </c>
    </row>
    <row r="746" spans="19:19" x14ac:dyDescent="0.65">
      <c r="S746" s="17" t="s">
        <v>5</v>
      </c>
    </row>
    <row r="747" spans="19:19" x14ac:dyDescent="0.65">
      <c r="S747" s="17" t="s">
        <v>5</v>
      </c>
    </row>
    <row r="748" spans="19:19" x14ac:dyDescent="0.65">
      <c r="S748" s="17" t="s">
        <v>5</v>
      </c>
    </row>
    <row r="749" spans="19:19" x14ac:dyDescent="0.65">
      <c r="S749" s="17" t="s">
        <v>5</v>
      </c>
    </row>
    <row r="750" spans="19:19" x14ac:dyDescent="0.65">
      <c r="S750" s="17" t="s">
        <v>5</v>
      </c>
    </row>
    <row r="751" spans="19:19" x14ac:dyDescent="0.65">
      <c r="S751" s="17" t="s">
        <v>5</v>
      </c>
    </row>
    <row r="752" spans="19:19" x14ac:dyDescent="0.65">
      <c r="S752" s="17" t="s">
        <v>5</v>
      </c>
    </row>
    <row r="753" spans="19:19" x14ac:dyDescent="0.65">
      <c r="S753" s="17" t="s">
        <v>5</v>
      </c>
    </row>
    <row r="754" spans="19:19" x14ac:dyDescent="0.65">
      <c r="S754" s="17" t="s">
        <v>5</v>
      </c>
    </row>
    <row r="755" spans="19:19" x14ac:dyDescent="0.65">
      <c r="S755" s="17" t="s">
        <v>5</v>
      </c>
    </row>
    <row r="756" spans="19:19" x14ac:dyDescent="0.65">
      <c r="S756" s="17" t="s">
        <v>5</v>
      </c>
    </row>
    <row r="757" spans="19:19" x14ac:dyDescent="0.65">
      <c r="S757" s="17" t="s">
        <v>5</v>
      </c>
    </row>
    <row r="758" spans="19:19" x14ac:dyDescent="0.65">
      <c r="S758" s="17" t="s">
        <v>5</v>
      </c>
    </row>
    <row r="759" spans="19:19" x14ac:dyDescent="0.65">
      <c r="S759" s="17" t="s">
        <v>5</v>
      </c>
    </row>
    <row r="760" spans="19:19" x14ac:dyDescent="0.65">
      <c r="S760" s="17" t="s">
        <v>5</v>
      </c>
    </row>
    <row r="761" spans="19:19" x14ac:dyDescent="0.65">
      <c r="S761" s="17" t="s">
        <v>5</v>
      </c>
    </row>
    <row r="762" spans="19:19" x14ac:dyDescent="0.65">
      <c r="S762" s="17" t="s">
        <v>5</v>
      </c>
    </row>
    <row r="763" spans="19:19" x14ac:dyDescent="0.65">
      <c r="S763" s="17" t="s">
        <v>5</v>
      </c>
    </row>
    <row r="764" spans="19:19" x14ac:dyDescent="0.65">
      <c r="S764" s="17" t="s">
        <v>5</v>
      </c>
    </row>
    <row r="765" spans="19:19" x14ac:dyDescent="0.65">
      <c r="S765" s="17" t="s">
        <v>5</v>
      </c>
    </row>
    <row r="766" spans="19:19" x14ac:dyDescent="0.65">
      <c r="S766" s="17" t="s">
        <v>5</v>
      </c>
    </row>
    <row r="767" spans="19:19" x14ac:dyDescent="0.65">
      <c r="S767" s="17" t="s">
        <v>5</v>
      </c>
    </row>
    <row r="768" spans="19:19" x14ac:dyDescent="0.65">
      <c r="S768" s="17" t="s">
        <v>5</v>
      </c>
    </row>
    <row r="769" spans="19:19" x14ac:dyDescent="0.65">
      <c r="S769" s="17" t="s">
        <v>5</v>
      </c>
    </row>
    <row r="770" spans="19:19" x14ac:dyDescent="0.65">
      <c r="S770" s="17" t="s">
        <v>5</v>
      </c>
    </row>
    <row r="771" spans="19:19" x14ac:dyDescent="0.65">
      <c r="S771" s="17" t="s">
        <v>5</v>
      </c>
    </row>
    <row r="772" spans="19:19" x14ac:dyDescent="0.65">
      <c r="S772" s="17" t="s">
        <v>5</v>
      </c>
    </row>
    <row r="773" spans="19:19" x14ac:dyDescent="0.65">
      <c r="S773" s="17" t="s">
        <v>5</v>
      </c>
    </row>
    <row r="774" spans="19:19" x14ac:dyDescent="0.65">
      <c r="S774" s="17" t="s">
        <v>5</v>
      </c>
    </row>
    <row r="775" spans="19:19" x14ac:dyDescent="0.65">
      <c r="S775" s="17" t="s">
        <v>5</v>
      </c>
    </row>
    <row r="776" spans="19:19" x14ac:dyDescent="0.65">
      <c r="S776" s="17" t="s">
        <v>5</v>
      </c>
    </row>
    <row r="777" spans="19:19" x14ac:dyDescent="0.65">
      <c r="S777" s="17" t="s">
        <v>5</v>
      </c>
    </row>
    <row r="778" spans="19:19" x14ac:dyDescent="0.65">
      <c r="S778" s="17" t="s">
        <v>5</v>
      </c>
    </row>
    <row r="779" spans="19:19" x14ac:dyDescent="0.65">
      <c r="S779" s="17" t="s">
        <v>5</v>
      </c>
    </row>
    <row r="780" spans="19:19" x14ac:dyDescent="0.65">
      <c r="S780" s="17" t="s">
        <v>5</v>
      </c>
    </row>
    <row r="781" spans="19:19" x14ac:dyDescent="0.65">
      <c r="S781" s="17" t="s">
        <v>5</v>
      </c>
    </row>
    <row r="782" spans="19:19" x14ac:dyDescent="0.65">
      <c r="S782" s="17" t="s">
        <v>5</v>
      </c>
    </row>
    <row r="783" spans="19:19" x14ac:dyDescent="0.65">
      <c r="S783" s="17" t="s">
        <v>5</v>
      </c>
    </row>
    <row r="784" spans="19:19" x14ac:dyDescent="0.65">
      <c r="S784" s="17" t="s">
        <v>5</v>
      </c>
    </row>
    <row r="785" spans="19:19" x14ac:dyDescent="0.65">
      <c r="S785" s="17" t="s">
        <v>5</v>
      </c>
    </row>
    <row r="786" spans="19:19" x14ac:dyDescent="0.65">
      <c r="S786" s="17" t="s">
        <v>5</v>
      </c>
    </row>
    <row r="787" spans="19:19" x14ac:dyDescent="0.65">
      <c r="S787" s="17" t="s">
        <v>5</v>
      </c>
    </row>
    <row r="788" spans="19:19" x14ac:dyDescent="0.65">
      <c r="S788" s="17" t="s">
        <v>5</v>
      </c>
    </row>
    <row r="789" spans="19:19" x14ac:dyDescent="0.65">
      <c r="S789" s="17" t="s">
        <v>5</v>
      </c>
    </row>
    <row r="790" spans="19:19" x14ac:dyDescent="0.65">
      <c r="S790" s="17" t="s">
        <v>5</v>
      </c>
    </row>
    <row r="791" spans="19:19" x14ac:dyDescent="0.65">
      <c r="S791" s="17" t="s">
        <v>5</v>
      </c>
    </row>
    <row r="792" spans="19:19" x14ac:dyDescent="0.65">
      <c r="S792" s="17" t="s">
        <v>5</v>
      </c>
    </row>
    <row r="793" spans="19:19" x14ac:dyDescent="0.65">
      <c r="S793" s="17" t="s">
        <v>5</v>
      </c>
    </row>
    <row r="794" spans="19:19" x14ac:dyDescent="0.65">
      <c r="S794" s="17" t="s">
        <v>5</v>
      </c>
    </row>
    <row r="795" spans="19:19" x14ac:dyDescent="0.65">
      <c r="S795" s="17" t="s">
        <v>5</v>
      </c>
    </row>
    <row r="796" spans="19:19" x14ac:dyDescent="0.65">
      <c r="S796" s="17" t="s">
        <v>5</v>
      </c>
    </row>
    <row r="797" spans="19:19" x14ac:dyDescent="0.65">
      <c r="S797" s="17" t="s">
        <v>5</v>
      </c>
    </row>
    <row r="798" spans="19:19" x14ac:dyDescent="0.65">
      <c r="S798" s="17" t="s">
        <v>5</v>
      </c>
    </row>
    <row r="799" spans="19:19" x14ac:dyDescent="0.65">
      <c r="S799" s="17" t="s">
        <v>5</v>
      </c>
    </row>
    <row r="800" spans="19:19" x14ac:dyDescent="0.65">
      <c r="S800" s="17" t="s">
        <v>5</v>
      </c>
    </row>
    <row r="801" spans="19:19" x14ac:dyDescent="0.65">
      <c r="S801" s="17" t="s">
        <v>5</v>
      </c>
    </row>
    <row r="802" spans="19:19" x14ac:dyDescent="0.65">
      <c r="S802" s="17" t="s">
        <v>5</v>
      </c>
    </row>
    <row r="803" spans="19:19" x14ac:dyDescent="0.65">
      <c r="S803" s="17" t="s">
        <v>5</v>
      </c>
    </row>
    <row r="804" spans="19:19" x14ac:dyDescent="0.65">
      <c r="S804" s="17" t="s">
        <v>5</v>
      </c>
    </row>
    <row r="805" spans="19:19" x14ac:dyDescent="0.65">
      <c r="S805" s="17" t="s">
        <v>5</v>
      </c>
    </row>
    <row r="806" spans="19:19" x14ac:dyDescent="0.65">
      <c r="S806" s="17" t="s">
        <v>5</v>
      </c>
    </row>
    <row r="807" spans="19:19" x14ac:dyDescent="0.65">
      <c r="S807" s="17" t="s">
        <v>5</v>
      </c>
    </row>
    <row r="808" spans="19:19" x14ac:dyDescent="0.65">
      <c r="S808" s="17" t="s">
        <v>5</v>
      </c>
    </row>
    <row r="809" spans="19:19" x14ac:dyDescent="0.65">
      <c r="S809" s="17" t="s">
        <v>5</v>
      </c>
    </row>
    <row r="810" spans="19:19" x14ac:dyDescent="0.65">
      <c r="S810" s="17" t="s">
        <v>5</v>
      </c>
    </row>
    <row r="811" spans="19:19" x14ac:dyDescent="0.65">
      <c r="S811" s="17" t="s">
        <v>5</v>
      </c>
    </row>
    <row r="812" spans="19:19" x14ac:dyDescent="0.65">
      <c r="S812" s="17" t="s">
        <v>5</v>
      </c>
    </row>
    <row r="813" spans="19:19" x14ac:dyDescent="0.65">
      <c r="S813" s="17" t="s">
        <v>5</v>
      </c>
    </row>
    <row r="814" spans="19:19" x14ac:dyDescent="0.65">
      <c r="S814" s="17" t="s">
        <v>5</v>
      </c>
    </row>
    <row r="815" spans="19:19" x14ac:dyDescent="0.65">
      <c r="S815" s="17" t="s">
        <v>5</v>
      </c>
    </row>
    <row r="816" spans="19:19" x14ac:dyDescent="0.65">
      <c r="S816" s="17" t="s">
        <v>5</v>
      </c>
    </row>
    <row r="817" spans="19:19" x14ac:dyDescent="0.65">
      <c r="S817" s="17" t="s">
        <v>5</v>
      </c>
    </row>
    <row r="818" spans="19:19" x14ac:dyDescent="0.65">
      <c r="S818" s="17" t="s">
        <v>5</v>
      </c>
    </row>
    <row r="819" spans="19:19" x14ac:dyDescent="0.65">
      <c r="S819" s="17" t="s">
        <v>5</v>
      </c>
    </row>
    <row r="820" spans="19:19" x14ac:dyDescent="0.65">
      <c r="S820" s="17" t="s">
        <v>5</v>
      </c>
    </row>
    <row r="821" spans="19:19" x14ac:dyDescent="0.65">
      <c r="S821" s="17" t="s">
        <v>5</v>
      </c>
    </row>
    <row r="822" spans="19:19" x14ac:dyDescent="0.65">
      <c r="S822" s="17" t="s">
        <v>5</v>
      </c>
    </row>
    <row r="823" spans="19:19" x14ac:dyDescent="0.65">
      <c r="S823" s="17" t="s">
        <v>5</v>
      </c>
    </row>
    <row r="824" spans="19:19" x14ac:dyDescent="0.65">
      <c r="S824" s="17" t="s">
        <v>5</v>
      </c>
    </row>
    <row r="825" spans="19:19" x14ac:dyDescent="0.65">
      <c r="S825" s="17" t="s">
        <v>5</v>
      </c>
    </row>
    <row r="826" spans="19:19" x14ac:dyDescent="0.65">
      <c r="S826" s="17" t="s">
        <v>5</v>
      </c>
    </row>
    <row r="827" spans="19:19" x14ac:dyDescent="0.65">
      <c r="S827" s="17" t="s">
        <v>5</v>
      </c>
    </row>
    <row r="828" spans="19:19" x14ac:dyDescent="0.65">
      <c r="S828" s="17" t="s">
        <v>5</v>
      </c>
    </row>
    <row r="829" spans="19:19" x14ac:dyDescent="0.65">
      <c r="S829" s="17" t="s">
        <v>5</v>
      </c>
    </row>
    <row r="830" spans="19:19" x14ac:dyDescent="0.65">
      <c r="S830" s="17" t="s">
        <v>5</v>
      </c>
    </row>
    <row r="831" spans="19:19" x14ac:dyDescent="0.65">
      <c r="S831" s="17" t="s">
        <v>5</v>
      </c>
    </row>
    <row r="832" spans="19:19" x14ac:dyDescent="0.65">
      <c r="S832" s="17" t="s">
        <v>5</v>
      </c>
    </row>
    <row r="833" spans="19:19" x14ac:dyDescent="0.65">
      <c r="S833" s="17" t="s">
        <v>5</v>
      </c>
    </row>
    <row r="834" spans="19:19" x14ac:dyDescent="0.65">
      <c r="S834" s="17" t="s">
        <v>5</v>
      </c>
    </row>
    <row r="835" spans="19:19" x14ac:dyDescent="0.65">
      <c r="S835" s="17" t="s">
        <v>5</v>
      </c>
    </row>
    <row r="836" spans="19:19" x14ac:dyDescent="0.65">
      <c r="S836" s="17" t="s">
        <v>5</v>
      </c>
    </row>
    <row r="837" spans="19:19" x14ac:dyDescent="0.65">
      <c r="S837" s="17" t="s">
        <v>5</v>
      </c>
    </row>
    <row r="838" spans="19:19" x14ac:dyDescent="0.65">
      <c r="S838" s="17" t="s">
        <v>5</v>
      </c>
    </row>
    <row r="839" spans="19:19" x14ac:dyDescent="0.65">
      <c r="S839" s="17" t="s">
        <v>5</v>
      </c>
    </row>
    <row r="840" spans="19:19" x14ac:dyDescent="0.65">
      <c r="S840" s="17" t="s">
        <v>5</v>
      </c>
    </row>
    <row r="841" spans="19:19" x14ac:dyDescent="0.65">
      <c r="S841" s="17" t="s">
        <v>5</v>
      </c>
    </row>
    <row r="842" spans="19:19" x14ac:dyDescent="0.65">
      <c r="S842" s="17" t="s">
        <v>5</v>
      </c>
    </row>
    <row r="843" spans="19:19" x14ac:dyDescent="0.65">
      <c r="S843" s="17" t="s">
        <v>5</v>
      </c>
    </row>
    <row r="844" spans="19:19" x14ac:dyDescent="0.65">
      <c r="S844" s="17" t="s">
        <v>5</v>
      </c>
    </row>
    <row r="845" spans="19:19" x14ac:dyDescent="0.65">
      <c r="S845" s="17" t="s">
        <v>5</v>
      </c>
    </row>
    <row r="846" spans="19:19" x14ac:dyDescent="0.65">
      <c r="S846" s="17" t="s">
        <v>5</v>
      </c>
    </row>
    <row r="847" spans="19:19" x14ac:dyDescent="0.65">
      <c r="S847" s="17" t="s">
        <v>5</v>
      </c>
    </row>
    <row r="848" spans="19:19" x14ac:dyDescent="0.65">
      <c r="S848" s="17" t="s">
        <v>5</v>
      </c>
    </row>
    <row r="849" spans="19:19" x14ac:dyDescent="0.65">
      <c r="S849" s="17" t="s">
        <v>5</v>
      </c>
    </row>
    <row r="850" spans="19:19" x14ac:dyDescent="0.65">
      <c r="S850" s="17" t="s">
        <v>5</v>
      </c>
    </row>
    <row r="851" spans="19:19" x14ac:dyDescent="0.65">
      <c r="S851" s="17" t="s">
        <v>5</v>
      </c>
    </row>
    <row r="852" spans="19:19" x14ac:dyDescent="0.65">
      <c r="S852" s="17" t="s">
        <v>5</v>
      </c>
    </row>
    <row r="853" spans="19:19" x14ac:dyDescent="0.65">
      <c r="S853" s="17" t="s">
        <v>5</v>
      </c>
    </row>
    <row r="854" spans="19:19" x14ac:dyDescent="0.65">
      <c r="S854" s="17" t="s">
        <v>5</v>
      </c>
    </row>
    <row r="855" spans="19:19" x14ac:dyDescent="0.65">
      <c r="S855" s="17" t="s">
        <v>5</v>
      </c>
    </row>
    <row r="856" spans="19:19" x14ac:dyDescent="0.65">
      <c r="S856" s="17" t="s">
        <v>5</v>
      </c>
    </row>
    <row r="857" spans="19:19" x14ac:dyDescent="0.65">
      <c r="S857" s="17" t="s">
        <v>5</v>
      </c>
    </row>
    <row r="858" spans="19:19" x14ac:dyDescent="0.65">
      <c r="S858" s="17" t="s">
        <v>5</v>
      </c>
    </row>
    <row r="859" spans="19:19" x14ac:dyDescent="0.65">
      <c r="S859" s="17" t="s">
        <v>5</v>
      </c>
    </row>
    <row r="860" spans="19:19" x14ac:dyDescent="0.65">
      <c r="S860" s="17" t="s">
        <v>5</v>
      </c>
    </row>
    <row r="861" spans="19:19" x14ac:dyDescent="0.65">
      <c r="S861" s="17" t="s">
        <v>5</v>
      </c>
    </row>
    <row r="862" spans="19:19" x14ac:dyDescent="0.65">
      <c r="S862" s="17" t="s">
        <v>5</v>
      </c>
    </row>
    <row r="863" spans="19:19" x14ac:dyDescent="0.65">
      <c r="S863" s="17" t="s">
        <v>5</v>
      </c>
    </row>
    <row r="864" spans="19:19" x14ac:dyDescent="0.65">
      <c r="S864" s="17" t="s">
        <v>5</v>
      </c>
    </row>
    <row r="865" spans="19:19" x14ac:dyDescent="0.65">
      <c r="S865" s="17" t="s">
        <v>5</v>
      </c>
    </row>
    <row r="866" spans="19:19" x14ac:dyDescent="0.65">
      <c r="S866" s="17" t="s">
        <v>5</v>
      </c>
    </row>
    <row r="867" spans="19:19" x14ac:dyDescent="0.65">
      <c r="S867" s="17" t="s">
        <v>5</v>
      </c>
    </row>
    <row r="868" spans="19:19" x14ac:dyDescent="0.65">
      <c r="S868" s="17" t="s">
        <v>5</v>
      </c>
    </row>
    <row r="869" spans="19:19" x14ac:dyDescent="0.65">
      <c r="S869" s="17" t="s">
        <v>5</v>
      </c>
    </row>
    <row r="870" spans="19:19" x14ac:dyDescent="0.65">
      <c r="S870" s="17" t="s">
        <v>5</v>
      </c>
    </row>
    <row r="871" spans="19:19" x14ac:dyDescent="0.65">
      <c r="S871" s="17" t="s">
        <v>5</v>
      </c>
    </row>
    <row r="872" spans="19:19" x14ac:dyDescent="0.65">
      <c r="S872" s="17" t="s">
        <v>5</v>
      </c>
    </row>
    <row r="873" spans="19:19" x14ac:dyDescent="0.65">
      <c r="S873" s="17" t="s">
        <v>5</v>
      </c>
    </row>
    <row r="874" spans="19:19" x14ac:dyDescent="0.65">
      <c r="S874" s="17" t="s">
        <v>5</v>
      </c>
    </row>
    <row r="875" spans="19:19" x14ac:dyDescent="0.65">
      <c r="S875" s="17" t="s">
        <v>5</v>
      </c>
    </row>
    <row r="876" spans="19:19" x14ac:dyDescent="0.65">
      <c r="S876" s="17" t="s">
        <v>5</v>
      </c>
    </row>
    <row r="877" spans="19:19" x14ac:dyDescent="0.65">
      <c r="S877" s="17" t="s">
        <v>5</v>
      </c>
    </row>
    <row r="878" spans="19:19" x14ac:dyDescent="0.65">
      <c r="S878" s="17" t="s">
        <v>5</v>
      </c>
    </row>
    <row r="879" spans="19:19" x14ac:dyDescent="0.65">
      <c r="S879" s="17" t="s">
        <v>5</v>
      </c>
    </row>
    <row r="880" spans="19:19" x14ac:dyDescent="0.65">
      <c r="S880" s="17" t="s">
        <v>5</v>
      </c>
    </row>
    <row r="881" spans="19:19" x14ac:dyDescent="0.65">
      <c r="S881" s="17" t="s">
        <v>5</v>
      </c>
    </row>
    <row r="882" spans="19:19" x14ac:dyDescent="0.65">
      <c r="S882" s="17" t="s">
        <v>5</v>
      </c>
    </row>
    <row r="883" spans="19:19" x14ac:dyDescent="0.65">
      <c r="S883" s="17" t="s">
        <v>5</v>
      </c>
    </row>
    <row r="884" spans="19:19" x14ac:dyDescent="0.65">
      <c r="S884" s="17" t="s">
        <v>5</v>
      </c>
    </row>
    <row r="885" spans="19:19" x14ac:dyDescent="0.65">
      <c r="S885" s="17" t="s">
        <v>5</v>
      </c>
    </row>
    <row r="886" spans="19:19" x14ac:dyDescent="0.65">
      <c r="S886" s="17" t="s">
        <v>5</v>
      </c>
    </row>
    <row r="887" spans="19:19" x14ac:dyDescent="0.65">
      <c r="S887" s="17" t="s">
        <v>5</v>
      </c>
    </row>
    <row r="888" spans="19:19" x14ac:dyDescent="0.65">
      <c r="S888" s="17" t="s">
        <v>5</v>
      </c>
    </row>
    <row r="889" spans="19:19" x14ac:dyDescent="0.65">
      <c r="S889" s="17" t="s">
        <v>5</v>
      </c>
    </row>
    <row r="890" spans="19:19" x14ac:dyDescent="0.65">
      <c r="S890" s="17" t="s">
        <v>5</v>
      </c>
    </row>
    <row r="891" spans="19:19" x14ac:dyDescent="0.65">
      <c r="S891" s="17" t="s">
        <v>5</v>
      </c>
    </row>
    <row r="892" spans="19:19" x14ac:dyDescent="0.65">
      <c r="S892" s="17" t="s">
        <v>5</v>
      </c>
    </row>
    <row r="893" spans="19:19" x14ac:dyDescent="0.65">
      <c r="S893" s="17" t="s">
        <v>5</v>
      </c>
    </row>
    <row r="894" spans="19:19" x14ac:dyDescent="0.65">
      <c r="S894" s="17" t="s">
        <v>5</v>
      </c>
    </row>
    <row r="895" spans="19:19" x14ac:dyDescent="0.65">
      <c r="S895" s="17" t="s">
        <v>5</v>
      </c>
    </row>
    <row r="896" spans="19:19" x14ac:dyDescent="0.65">
      <c r="S896" s="17" t="s">
        <v>5</v>
      </c>
    </row>
    <row r="897" spans="19:19" x14ac:dyDescent="0.65">
      <c r="S897" s="17" t="s">
        <v>5</v>
      </c>
    </row>
    <row r="898" spans="19:19" x14ac:dyDescent="0.65">
      <c r="S898" s="17" t="s">
        <v>5</v>
      </c>
    </row>
    <row r="899" spans="19:19" x14ac:dyDescent="0.65">
      <c r="S899" s="17" t="s">
        <v>5</v>
      </c>
    </row>
    <row r="900" spans="19:19" x14ac:dyDescent="0.65">
      <c r="S900" s="17" t="s">
        <v>5</v>
      </c>
    </row>
    <row r="901" spans="19:19" x14ac:dyDescent="0.65">
      <c r="S901" s="17" t="s">
        <v>5</v>
      </c>
    </row>
    <row r="902" spans="19:19" x14ac:dyDescent="0.65">
      <c r="S902" s="17" t="s">
        <v>5</v>
      </c>
    </row>
    <row r="903" spans="19:19" x14ac:dyDescent="0.65">
      <c r="S903" s="17" t="s">
        <v>5</v>
      </c>
    </row>
    <row r="904" spans="19:19" x14ac:dyDescent="0.65">
      <c r="S904" s="17" t="s">
        <v>5</v>
      </c>
    </row>
    <row r="905" spans="19:19" x14ac:dyDescent="0.65">
      <c r="S905" s="17" t="s">
        <v>5</v>
      </c>
    </row>
    <row r="906" spans="19:19" x14ac:dyDescent="0.65">
      <c r="S906" s="17" t="s">
        <v>5</v>
      </c>
    </row>
    <row r="907" spans="19:19" x14ac:dyDescent="0.65">
      <c r="S907" s="17" t="s">
        <v>5</v>
      </c>
    </row>
    <row r="908" spans="19:19" x14ac:dyDescent="0.65">
      <c r="S908" s="17" t="s">
        <v>5</v>
      </c>
    </row>
    <row r="909" spans="19:19" x14ac:dyDescent="0.65">
      <c r="S909" s="17" t="s">
        <v>5</v>
      </c>
    </row>
    <row r="910" spans="19:19" x14ac:dyDescent="0.65">
      <c r="S910" s="17" t="s">
        <v>5</v>
      </c>
    </row>
    <row r="911" spans="19:19" x14ac:dyDescent="0.65">
      <c r="S911" s="17" t="s">
        <v>5</v>
      </c>
    </row>
    <row r="912" spans="19:19" x14ac:dyDescent="0.65">
      <c r="S912" s="17" t="s">
        <v>5</v>
      </c>
    </row>
    <row r="913" spans="19:19" x14ac:dyDescent="0.65">
      <c r="S913" s="17" t="s">
        <v>5</v>
      </c>
    </row>
    <row r="914" spans="19:19" x14ac:dyDescent="0.65">
      <c r="S914" s="17" t="s">
        <v>5</v>
      </c>
    </row>
    <row r="915" spans="19:19" x14ac:dyDescent="0.65">
      <c r="S915" s="17" t="s">
        <v>5</v>
      </c>
    </row>
    <row r="916" spans="19:19" x14ac:dyDescent="0.65">
      <c r="S916" s="17" t="s">
        <v>5</v>
      </c>
    </row>
    <row r="917" spans="19:19" x14ac:dyDescent="0.65">
      <c r="S917" s="17" t="s">
        <v>5</v>
      </c>
    </row>
    <row r="918" spans="19:19" x14ac:dyDescent="0.65">
      <c r="S918" s="17" t="s">
        <v>5</v>
      </c>
    </row>
    <row r="919" spans="19:19" x14ac:dyDescent="0.65">
      <c r="S919" s="17" t="s">
        <v>5</v>
      </c>
    </row>
    <row r="920" spans="19:19" x14ac:dyDescent="0.65">
      <c r="S920" s="17" t="s">
        <v>5</v>
      </c>
    </row>
    <row r="921" spans="19:19" x14ac:dyDescent="0.65">
      <c r="S921" s="17" t="s">
        <v>5</v>
      </c>
    </row>
    <row r="922" spans="19:19" x14ac:dyDescent="0.65">
      <c r="S922" s="17" t="s">
        <v>5</v>
      </c>
    </row>
    <row r="923" spans="19:19" x14ac:dyDescent="0.65">
      <c r="S923" s="17" t="s">
        <v>5</v>
      </c>
    </row>
    <row r="924" spans="19:19" x14ac:dyDescent="0.65">
      <c r="S924" s="17" t="s">
        <v>5</v>
      </c>
    </row>
    <row r="925" spans="19:19" x14ac:dyDescent="0.65">
      <c r="S925" s="17" t="s">
        <v>5</v>
      </c>
    </row>
    <row r="926" spans="19:19" x14ac:dyDescent="0.65">
      <c r="S926" s="17" t="s">
        <v>5</v>
      </c>
    </row>
    <row r="927" spans="19:19" x14ac:dyDescent="0.65">
      <c r="S927" s="17" t="s">
        <v>5</v>
      </c>
    </row>
    <row r="928" spans="19:19" x14ac:dyDescent="0.65">
      <c r="S928" s="17" t="s">
        <v>5</v>
      </c>
    </row>
    <row r="929" spans="19:19" x14ac:dyDescent="0.65">
      <c r="S929" s="17" t="s">
        <v>5</v>
      </c>
    </row>
    <row r="930" spans="19:19" x14ac:dyDescent="0.65">
      <c r="S930" s="17" t="s">
        <v>5</v>
      </c>
    </row>
    <row r="931" spans="19:19" x14ac:dyDescent="0.65">
      <c r="S931" s="17" t="s">
        <v>5</v>
      </c>
    </row>
    <row r="932" spans="19:19" x14ac:dyDescent="0.65">
      <c r="S932" s="17" t="s">
        <v>5</v>
      </c>
    </row>
    <row r="933" spans="19:19" x14ac:dyDescent="0.65">
      <c r="S933" s="17" t="s">
        <v>5</v>
      </c>
    </row>
    <row r="934" spans="19:19" x14ac:dyDescent="0.65">
      <c r="S934" s="17" t="s">
        <v>5</v>
      </c>
    </row>
    <row r="935" spans="19:19" x14ac:dyDescent="0.65">
      <c r="S935" s="17" t="s">
        <v>5</v>
      </c>
    </row>
    <row r="936" spans="19:19" x14ac:dyDescent="0.65">
      <c r="S936" s="17" t="s">
        <v>5</v>
      </c>
    </row>
    <row r="937" spans="19:19" x14ac:dyDescent="0.65">
      <c r="S937" s="17" t="s">
        <v>5</v>
      </c>
    </row>
    <row r="938" spans="19:19" x14ac:dyDescent="0.65">
      <c r="S938" s="17" t="s">
        <v>5</v>
      </c>
    </row>
    <row r="939" spans="19:19" x14ac:dyDescent="0.65">
      <c r="S939" s="17" t="s">
        <v>5</v>
      </c>
    </row>
    <row r="940" spans="19:19" x14ac:dyDescent="0.65">
      <c r="S940" s="17" t="s">
        <v>5</v>
      </c>
    </row>
    <row r="941" spans="19:19" x14ac:dyDescent="0.65">
      <c r="S941" s="17" t="s">
        <v>5</v>
      </c>
    </row>
    <row r="942" spans="19:19" x14ac:dyDescent="0.65">
      <c r="S942" s="17" t="s">
        <v>5</v>
      </c>
    </row>
    <row r="943" spans="19:19" x14ac:dyDescent="0.65">
      <c r="S943" s="17" t="s">
        <v>5</v>
      </c>
    </row>
    <row r="944" spans="19:19" x14ac:dyDescent="0.65">
      <c r="S944" s="17" t="s">
        <v>5</v>
      </c>
    </row>
    <row r="945" spans="19:19" x14ac:dyDescent="0.65">
      <c r="S945" s="17" t="s">
        <v>5</v>
      </c>
    </row>
    <row r="946" spans="19:19" x14ac:dyDescent="0.65">
      <c r="S946" s="17" t="s">
        <v>5</v>
      </c>
    </row>
    <row r="947" spans="19:19" x14ac:dyDescent="0.65">
      <c r="S947" s="17" t="s">
        <v>5</v>
      </c>
    </row>
    <row r="948" spans="19:19" x14ac:dyDescent="0.65">
      <c r="S948" s="17" t="s">
        <v>5</v>
      </c>
    </row>
    <row r="949" spans="19:19" x14ac:dyDescent="0.65">
      <c r="S949" s="17" t="s">
        <v>5</v>
      </c>
    </row>
    <row r="950" spans="19:19" x14ac:dyDescent="0.65">
      <c r="S950" s="17" t="s">
        <v>5</v>
      </c>
    </row>
    <row r="951" spans="19:19" x14ac:dyDescent="0.65">
      <c r="S951" s="17" t="s">
        <v>5</v>
      </c>
    </row>
    <row r="952" spans="19:19" x14ac:dyDescent="0.65">
      <c r="S952" s="17" t="s">
        <v>5</v>
      </c>
    </row>
    <row r="953" spans="19:19" x14ac:dyDescent="0.65">
      <c r="S953" s="17" t="s">
        <v>5</v>
      </c>
    </row>
    <row r="954" spans="19:19" x14ac:dyDescent="0.65">
      <c r="S954" s="17" t="s">
        <v>5</v>
      </c>
    </row>
    <row r="955" spans="19:19" x14ac:dyDescent="0.65">
      <c r="S955" s="17" t="s">
        <v>5</v>
      </c>
    </row>
    <row r="956" spans="19:19" x14ac:dyDescent="0.65">
      <c r="S956" s="17" t="s">
        <v>5</v>
      </c>
    </row>
    <row r="957" spans="19:19" x14ac:dyDescent="0.65">
      <c r="S957" s="17" t="s">
        <v>5</v>
      </c>
    </row>
    <row r="958" spans="19:19" x14ac:dyDescent="0.65">
      <c r="S958" s="17" t="s">
        <v>5</v>
      </c>
    </row>
    <row r="959" spans="19:19" x14ac:dyDescent="0.65">
      <c r="S959" s="17" t="s">
        <v>5</v>
      </c>
    </row>
    <row r="960" spans="19:19" x14ac:dyDescent="0.65">
      <c r="S960" s="17" t="s">
        <v>5</v>
      </c>
    </row>
    <row r="961" spans="19:19" x14ac:dyDescent="0.65">
      <c r="S961" s="17" t="s">
        <v>5</v>
      </c>
    </row>
    <row r="962" spans="19:19" x14ac:dyDescent="0.65">
      <c r="S962" s="17" t="s">
        <v>5</v>
      </c>
    </row>
    <row r="963" spans="19:19" x14ac:dyDescent="0.65">
      <c r="S963" s="17" t="s">
        <v>5</v>
      </c>
    </row>
    <row r="964" spans="19:19" x14ac:dyDescent="0.65">
      <c r="S964" s="17" t="s">
        <v>5</v>
      </c>
    </row>
    <row r="965" spans="19:19" x14ac:dyDescent="0.65">
      <c r="S965" s="17" t="s">
        <v>5</v>
      </c>
    </row>
    <row r="966" spans="19:19" x14ac:dyDescent="0.65">
      <c r="S966" s="17" t="s">
        <v>5</v>
      </c>
    </row>
    <row r="967" spans="19:19" x14ac:dyDescent="0.65">
      <c r="S967" s="17" t="s">
        <v>5</v>
      </c>
    </row>
    <row r="968" spans="19:19" x14ac:dyDescent="0.65">
      <c r="S968" s="17" t="s">
        <v>5</v>
      </c>
    </row>
    <row r="969" spans="19:19" x14ac:dyDescent="0.65">
      <c r="S969" s="17" t="s">
        <v>5</v>
      </c>
    </row>
    <row r="970" spans="19:19" x14ac:dyDescent="0.65">
      <c r="S970" s="17" t="s">
        <v>5</v>
      </c>
    </row>
    <row r="971" spans="19:19" x14ac:dyDescent="0.65">
      <c r="S971" s="17" t="s">
        <v>5</v>
      </c>
    </row>
    <row r="972" spans="19:19" x14ac:dyDescent="0.65">
      <c r="S972" s="17" t="s">
        <v>5</v>
      </c>
    </row>
    <row r="973" spans="19:19" x14ac:dyDescent="0.65">
      <c r="S973" s="17" t="s">
        <v>5</v>
      </c>
    </row>
    <row r="974" spans="19:19" x14ac:dyDescent="0.65">
      <c r="S974" s="17" t="s">
        <v>5</v>
      </c>
    </row>
    <row r="975" spans="19:19" x14ac:dyDescent="0.65">
      <c r="S975" s="17" t="s">
        <v>5</v>
      </c>
    </row>
    <row r="976" spans="19:19" x14ac:dyDescent="0.65">
      <c r="S976" s="17" t="s">
        <v>5</v>
      </c>
    </row>
    <row r="977" spans="19:19" x14ac:dyDescent="0.65">
      <c r="S977" s="17" t="s">
        <v>5</v>
      </c>
    </row>
    <row r="978" spans="19:19" x14ac:dyDescent="0.65">
      <c r="S978" s="17" t="s">
        <v>5</v>
      </c>
    </row>
    <row r="979" spans="19:19" x14ac:dyDescent="0.65">
      <c r="S979" s="17" t="s">
        <v>5</v>
      </c>
    </row>
    <row r="980" spans="19:19" x14ac:dyDescent="0.65">
      <c r="S980" s="17" t="s">
        <v>5</v>
      </c>
    </row>
    <row r="981" spans="19:19" x14ac:dyDescent="0.65">
      <c r="S981" s="17" t="s">
        <v>5</v>
      </c>
    </row>
    <row r="982" spans="19:19" x14ac:dyDescent="0.65">
      <c r="S982" s="17" t="s">
        <v>5</v>
      </c>
    </row>
    <row r="983" spans="19:19" x14ac:dyDescent="0.65">
      <c r="S983" s="17" t="s">
        <v>5</v>
      </c>
    </row>
    <row r="984" spans="19:19" x14ac:dyDescent="0.65">
      <c r="S984" s="17" t="s">
        <v>5</v>
      </c>
    </row>
    <row r="985" spans="19:19" x14ac:dyDescent="0.65">
      <c r="S985" s="17" t="s">
        <v>5</v>
      </c>
    </row>
    <row r="986" spans="19:19" x14ac:dyDescent="0.65">
      <c r="S986" s="17" t="s">
        <v>5</v>
      </c>
    </row>
    <row r="987" spans="19:19" x14ac:dyDescent="0.65">
      <c r="S987" s="17" t="s">
        <v>5</v>
      </c>
    </row>
    <row r="988" spans="19:19" x14ac:dyDescent="0.65">
      <c r="S988" s="17" t="s">
        <v>5</v>
      </c>
    </row>
    <row r="989" spans="19:19" x14ac:dyDescent="0.65">
      <c r="S989" s="17" t="s">
        <v>5</v>
      </c>
    </row>
    <row r="990" spans="19:19" x14ac:dyDescent="0.65">
      <c r="S990" s="17" t="s">
        <v>5</v>
      </c>
    </row>
    <row r="991" spans="19:19" x14ac:dyDescent="0.65">
      <c r="S991" s="17" t="s">
        <v>5</v>
      </c>
    </row>
    <row r="992" spans="19:19" x14ac:dyDescent="0.65">
      <c r="S992" s="17" t="s">
        <v>5</v>
      </c>
    </row>
    <row r="993" spans="19:19" x14ac:dyDescent="0.65">
      <c r="S993" s="17" t="s">
        <v>5</v>
      </c>
    </row>
    <row r="994" spans="19:19" x14ac:dyDescent="0.65">
      <c r="S994" s="17" t="s">
        <v>5</v>
      </c>
    </row>
    <row r="995" spans="19:19" x14ac:dyDescent="0.65">
      <c r="S995" s="17" t="s">
        <v>5</v>
      </c>
    </row>
    <row r="996" spans="19:19" x14ac:dyDescent="0.65">
      <c r="S996" s="17" t="s">
        <v>5</v>
      </c>
    </row>
    <row r="997" spans="19:19" x14ac:dyDescent="0.65">
      <c r="S997" s="17" t="s">
        <v>5</v>
      </c>
    </row>
    <row r="998" spans="19:19" x14ac:dyDescent="0.65">
      <c r="S998" s="17" t="s">
        <v>5</v>
      </c>
    </row>
    <row r="999" spans="19:19" x14ac:dyDescent="0.65">
      <c r="S999" s="17" t="s">
        <v>5</v>
      </c>
    </row>
    <row r="1000" spans="19:19" x14ac:dyDescent="0.65">
      <c r="S1000" s="17" t="s">
        <v>5</v>
      </c>
    </row>
    <row r="1001" spans="19:19" x14ac:dyDescent="0.65">
      <c r="S1001" s="17" t="s">
        <v>5</v>
      </c>
    </row>
    <row r="1002" spans="19:19" x14ac:dyDescent="0.65">
      <c r="S1002" s="17" t="s">
        <v>5</v>
      </c>
    </row>
    <row r="1003" spans="19:19" x14ac:dyDescent="0.65">
      <c r="S1003" s="17" t="s">
        <v>5</v>
      </c>
    </row>
    <row r="1004" spans="19:19" x14ac:dyDescent="0.65">
      <c r="S1004" s="17" t="s">
        <v>5</v>
      </c>
    </row>
    <row r="1005" spans="19:19" x14ac:dyDescent="0.65">
      <c r="S1005" s="17" t="s">
        <v>5</v>
      </c>
    </row>
    <row r="1006" spans="19:19" x14ac:dyDescent="0.65">
      <c r="S1006" s="17" t="s">
        <v>5</v>
      </c>
    </row>
    <row r="1007" spans="19:19" x14ac:dyDescent="0.65">
      <c r="S1007" s="17" t="s">
        <v>5</v>
      </c>
    </row>
    <row r="1008" spans="19:19" x14ac:dyDescent="0.65">
      <c r="S1008" s="17" t="s">
        <v>5</v>
      </c>
    </row>
    <row r="1009" spans="19:19" x14ac:dyDescent="0.65">
      <c r="S1009" s="17" t="s">
        <v>5</v>
      </c>
    </row>
    <row r="1010" spans="19:19" x14ac:dyDescent="0.65">
      <c r="S1010" s="17" t="s">
        <v>5</v>
      </c>
    </row>
    <row r="1011" spans="19:19" x14ac:dyDescent="0.65">
      <c r="S1011" s="17" t="s">
        <v>5</v>
      </c>
    </row>
    <row r="1012" spans="19:19" x14ac:dyDescent="0.65">
      <c r="S1012" s="17" t="s">
        <v>5</v>
      </c>
    </row>
    <row r="1013" spans="19:19" x14ac:dyDescent="0.65">
      <c r="S1013" s="17" t="s">
        <v>5</v>
      </c>
    </row>
    <row r="1014" spans="19:19" x14ac:dyDescent="0.65">
      <c r="S1014" s="17" t="s">
        <v>5</v>
      </c>
    </row>
    <row r="1015" spans="19:19" x14ac:dyDescent="0.65">
      <c r="S1015" s="17" t="s">
        <v>5</v>
      </c>
    </row>
    <row r="1016" spans="19:19" x14ac:dyDescent="0.65">
      <c r="S1016" s="17" t="s">
        <v>5</v>
      </c>
    </row>
    <row r="1017" spans="19:19" x14ac:dyDescent="0.65">
      <c r="S1017" s="17" t="s">
        <v>5</v>
      </c>
    </row>
    <row r="1018" spans="19:19" x14ac:dyDescent="0.65">
      <c r="S1018" s="17" t="s">
        <v>5</v>
      </c>
    </row>
    <row r="1019" spans="19:19" x14ac:dyDescent="0.65">
      <c r="S1019" s="17" t="s">
        <v>5</v>
      </c>
    </row>
    <row r="1020" spans="19:19" x14ac:dyDescent="0.65">
      <c r="S1020" s="17" t="s">
        <v>5</v>
      </c>
    </row>
    <row r="1021" spans="19:19" x14ac:dyDescent="0.65">
      <c r="S1021" s="17" t="s">
        <v>5</v>
      </c>
    </row>
    <row r="1022" spans="19:19" x14ac:dyDescent="0.65">
      <c r="S1022" s="17" t="s">
        <v>5</v>
      </c>
    </row>
    <row r="1023" spans="19:19" x14ac:dyDescent="0.65">
      <c r="S1023" s="17" t="s">
        <v>5</v>
      </c>
    </row>
    <row r="1024" spans="19:19" x14ac:dyDescent="0.65">
      <c r="S1024" s="17" t="s">
        <v>5</v>
      </c>
    </row>
    <row r="1025" spans="19:19" x14ac:dyDescent="0.65">
      <c r="S1025" s="17" t="s">
        <v>5</v>
      </c>
    </row>
    <row r="1026" spans="19:19" x14ac:dyDescent="0.65">
      <c r="S1026" s="17" t="s">
        <v>5</v>
      </c>
    </row>
    <row r="1027" spans="19:19" x14ac:dyDescent="0.65">
      <c r="S1027" s="17" t="s">
        <v>5</v>
      </c>
    </row>
    <row r="1028" spans="19:19" x14ac:dyDescent="0.65">
      <c r="S1028" s="17" t="s">
        <v>5</v>
      </c>
    </row>
    <row r="1029" spans="19:19" x14ac:dyDescent="0.65">
      <c r="S1029" s="17" t="s">
        <v>5</v>
      </c>
    </row>
    <row r="1030" spans="19:19" x14ac:dyDescent="0.65">
      <c r="S1030" s="17" t="s">
        <v>5</v>
      </c>
    </row>
    <row r="1031" spans="19:19" x14ac:dyDescent="0.65">
      <c r="S1031" s="17" t="s">
        <v>5</v>
      </c>
    </row>
    <row r="1032" spans="19:19" x14ac:dyDescent="0.65">
      <c r="S1032" s="17" t="s">
        <v>5</v>
      </c>
    </row>
    <row r="1033" spans="19:19" x14ac:dyDescent="0.65">
      <c r="S1033" s="17" t="s">
        <v>5</v>
      </c>
    </row>
    <row r="1034" spans="19:19" x14ac:dyDescent="0.65">
      <c r="S1034" s="17" t="s">
        <v>5</v>
      </c>
    </row>
    <row r="1035" spans="19:19" x14ac:dyDescent="0.65">
      <c r="S1035" s="17" t="s">
        <v>5</v>
      </c>
    </row>
    <row r="1036" spans="19:19" x14ac:dyDescent="0.65">
      <c r="S1036" s="17" t="s">
        <v>5</v>
      </c>
    </row>
    <row r="1037" spans="19:19" x14ac:dyDescent="0.65">
      <c r="S1037" s="17" t="s">
        <v>5</v>
      </c>
    </row>
    <row r="1038" spans="19:19" x14ac:dyDescent="0.65">
      <c r="S1038" s="17" t="s">
        <v>5</v>
      </c>
    </row>
    <row r="1039" spans="19:19" x14ac:dyDescent="0.65">
      <c r="S1039" s="17" t="s">
        <v>5</v>
      </c>
    </row>
    <row r="1040" spans="19:19" x14ac:dyDescent="0.65">
      <c r="S1040" s="17" t="s">
        <v>5</v>
      </c>
    </row>
    <row r="1041" spans="19:19" x14ac:dyDescent="0.65">
      <c r="S1041" s="17" t="s">
        <v>5</v>
      </c>
    </row>
    <row r="1042" spans="19:19" x14ac:dyDescent="0.65">
      <c r="S1042" s="17" t="s">
        <v>5</v>
      </c>
    </row>
    <row r="1043" spans="19:19" x14ac:dyDescent="0.65">
      <c r="S1043" s="17" t="s">
        <v>5</v>
      </c>
    </row>
    <row r="1044" spans="19:19" x14ac:dyDescent="0.65">
      <c r="S1044" s="17" t="s">
        <v>5</v>
      </c>
    </row>
    <row r="1045" spans="19:19" x14ac:dyDescent="0.65">
      <c r="S1045" s="17" t="s">
        <v>5</v>
      </c>
    </row>
    <row r="1046" spans="19:19" x14ac:dyDescent="0.65">
      <c r="S1046" s="17" t="s">
        <v>5</v>
      </c>
    </row>
    <row r="1047" spans="19:19" x14ac:dyDescent="0.65">
      <c r="S1047" s="17" t="s">
        <v>5</v>
      </c>
    </row>
    <row r="1048" spans="19:19" x14ac:dyDescent="0.65">
      <c r="S1048" s="17" t="s">
        <v>5</v>
      </c>
    </row>
    <row r="1049" spans="19:19" x14ac:dyDescent="0.65">
      <c r="S1049" s="17" t="s">
        <v>5</v>
      </c>
    </row>
    <row r="1050" spans="19:19" x14ac:dyDescent="0.65">
      <c r="S1050" s="17" t="s">
        <v>5</v>
      </c>
    </row>
    <row r="1051" spans="19:19" x14ac:dyDescent="0.65">
      <c r="S1051" s="17" t="s">
        <v>5</v>
      </c>
    </row>
    <row r="1052" spans="19:19" x14ac:dyDescent="0.65">
      <c r="S1052" s="17" t="s">
        <v>5</v>
      </c>
    </row>
    <row r="1053" spans="19:19" x14ac:dyDescent="0.65">
      <c r="S1053" s="17" t="s">
        <v>5</v>
      </c>
    </row>
    <row r="1054" spans="19:19" x14ac:dyDescent="0.65">
      <c r="S1054" s="17" t="s">
        <v>5</v>
      </c>
    </row>
    <row r="1055" spans="19:19" x14ac:dyDescent="0.65">
      <c r="S1055" s="17" t="s">
        <v>5</v>
      </c>
    </row>
    <row r="1056" spans="19:19" x14ac:dyDescent="0.65">
      <c r="S1056" s="17" t="s">
        <v>5</v>
      </c>
    </row>
    <row r="1057" spans="19:19" x14ac:dyDescent="0.65">
      <c r="S1057" s="17" t="s">
        <v>5</v>
      </c>
    </row>
    <row r="1058" spans="19:19" x14ac:dyDescent="0.65">
      <c r="S1058" s="17" t="s">
        <v>5</v>
      </c>
    </row>
    <row r="1059" spans="19:19" x14ac:dyDescent="0.65">
      <c r="S1059" s="17" t="s">
        <v>5</v>
      </c>
    </row>
    <row r="1060" spans="19:19" x14ac:dyDescent="0.65">
      <c r="S1060" s="17" t="s">
        <v>5</v>
      </c>
    </row>
    <row r="1061" spans="19:19" x14ac:dyDescent="0.65">
      <c r="S1061" s="17" t="s">
        <v>5</v>
      </c>
    </row>
    <row r="1062" spans="19:19" x14ac:dyDescent="0.65">
      <c r="S1062" s="17" t="s">
        <v>5</v>
      </c>
    </row>
    <row r="1063" spans="19:19" x14ac:dyDescent="0.65">
      <c r="S1063" s="17" t="s">
        <v>5</v>
      </c>
    </row>
    <row r="1064" spans="19:19" x14ac:dyDescent="0.65">
      <c r="S1064" s="17" t="s">
        <v>5</v>
      </c>
    </row>
    <row r="1065" spans="19:19" x14ac:dyDescent="0.65">
      <c r="S1065" s="17" t="s">
        <v>5</v>
      </c>
    </row>
    <row r="1066" spans="19:19" x14ac:dyDescent="0.65">
      <c r="S1066" s="17" t="s">
        <v>5</v>
      </c>
    </row>
    <row r="1067" spans="19:19" x14ac:dyDescent="0.65">
      <c r="S1067" s="17" t="s">
        <v>5</v>
      </c>
    </row>
    <row r="1068" spans="19:19" x14ac:dyDescent="0.65">
      <c r="S1068" s="17" t="s">
        <v>5</v>
      </c>
    </row>
    <row r="1069" spans="19:19" x14ac:dyDescent="0.65">
      <c r="S1069" s="17" t="s">
        <v>5</v>
      </c>
    </row>
    <row r="1070" spans="19:19" x14ac:dyDescent="0.65">
      <c r="S1070" s="17" t="s">
        <v>5</v>
      </c>
    </row>
    <row r="1071" spans="19:19" x14ac:dyDescent="0.65">
      <c r="S1071" s="17" t="s">
        <v>5</v>
      </c>
    </row>
    <row r="1072" spans="19:19" x14ac:dyDescent="0.65">
      <c r="S1072" s="17" t="s">
        <v>5</v>
      </c>
    </row>
    <row r="1073" spans="19:19" x14ac:dyDescent="0.65">
      <c r="S1073" s="17" t="s">
        <v>5</v>
      </c>
    </row>
    <row r="1074" spans="19:19" x14ac:dyDescent="0.65">
      <c r="S1074" s="17" t="s">
        <v>5</v>
      </c>
    </row>
    <row r="1075" spans="19:19" x14ac:dyDescent="0.65">
      <c r="S1075" s="17" t="s">
        <v>5</v>
      </c>
    </row>
    <row r="1076" spans="19:19" x14ac:dyDescent="0.65">
      <c r="S1076" s="17" t="s">
        <v>5</v>
      </c>
    </row>
    <row r="1077" spans="19:19" x14ac:dyDescent="0.65">
      <c r="S1077" s="17" t="s">
        <v>5</v>
      </c>
    </row>
    <row r="1078" spans="19:19" x14ac:dyDescent="0.65">
      <c r="S1078" s="17" t="s">
        <v>5</v>
      </c>
    </row>
    <row r="1079" spans="19:19" x14ac:dyDescent="0.65">
      <c r="S1079" s="17" t="s">
        <v>5</v>
      </c>
    </row>
    <row r="1080" spans="19:19" x14ac:dyDescent="0.65">
      <c r="S1080" s="17" t="s">
        <v>5</v>
      </c>
    </row>
    <row r="1081" spans="19:19" x14ac:dyDescent="0.65">
      <c r="S1081" s="17" t="s">
        <v>5</v>
      </c>
    </row>
    <row r="1082" spans="19:19" x14ac:dyDescent="0.65">
      <c r="S1082" s="17" t="s">
        <v>5</v>
      </c>
    </row>
    <row r="1083" spans="19:19" x14ac:dyDescent="0.65">
      <c r="S1083" s="17" t="s">
        <v>5</v>
      </c>
    </row>
    <row r="1084" spans="19:19" x14ac:dyDescent="0.65">
      <c r="S1084" s="17" t="s">
        <v>5</v>
      </c>
    </row>
    <row r="1085" spans="19:19" x14ac:dyDescent="0.65">
      <c r="S1085" s="17" t="s">
        <v>5</v>
      </c>
    </row>
    <row r="1086" spans="19:19" x14ac:dyDescent="0.65">
      <c r="S1086" s="17" t="s">
        <v>5</v>
      </c>
    </row>
    <row r="1087" spans="19:19" x14ac:dyDescent="0.65">
      <c r="S1087" s="17" t="s">
        <v>5</v>
      </c>
    </row>
    <row r="1088" spans="19:19" x14ac:dyDescent="0.65">
      <c r="S1088" s="17" t="s">
        <v>5</v>
      </c>
    </row>
    <row r="1089" spans="19:19" x14ac:dyDescent="0.65">
      <c r="S1089" s="17" t="s">
        <v>5</v>
      </c>
    </row>
    <row r="1090" spans="19:19" x14ac:dyDescent="0.65">
      <c r="S1090" s="17" t="s">
        <v>5</v>
      </c>
    </row>
    <row r="1091" spans="19:19" x14ac:dyDescent="0.65">
      <c r="S1091" s="17" t="s">
        <v>5</v>
      </c>
    </row>
    <row r="1092" spans="19:19" x14ac:dyDescent="0.65">
      <c r="S1092" s="17" t="s">
        <v>5</v>
      </c>
    </row>
    <row r="1093" spans="19:19" x14ac:dyDescent="0.65">
      <c r="S1093" s="17" t="s">
        <v>5</v>
      </c>
    </row>
    <row r="1094" spans="19:19" x14ac:dyDescent="0.65">
      <c r="S1094" s="17" t="s">
        <v>5</v>
      </c>
    </row>
    <row r="1095" spans="19:19" x14ac:dyDescent="0.65">
      <c r="S1095" s="17" t="s">
        <v>5</v>
      </c>
    </row>
    <row r="1096" spans="19:19" x14ac:dyDescent="0.65">
      <c r="S1096" s="17" t="s">
        <v>5</v>
      </c>
    </row>
    <row r="1097" spans="19:19" x14ac:dyDescent="0.65">
      <c r="S1097" s="17" t="s">
        <v>5</v>
      </c>
    </row>
    <row r="1098" spans="19:19" x14ac:dyDescent="0.65">
      <c r="S1098" s="17" t="s">
        <v>5</v>
      </c>
    </row>
    <row r="1099" spans="19:19" x14ac:dyDescent="0.65">
      <c r="S1099" s="17" t="s">
        <v>5</v>
      </c>
    </row>
    <row r="1100" spans="19:19" x14ac:dyDescent="0.65">
      <c r="S1100" s="17" t="s">
        <v>5</v>
      </c>
    </row>
    <row r="1101" spans="19:19" x14ac:dyDescent="0.65">
      <c r="S1101" s="17" t="s">
        <v>5</v>
      </c>
    </row>
    <row r="1102" spans="19:19" x14ac:dyDescent="0.65">
      <c r="S1102" s="17" t="s">
        <v>5</v>
      </c>
    </row>
    <row r="1103" spans="19:19" x14ac:dyDescent="0.65">
      <c r="S1103" s="17" t="s">
        <v>5</v>
      </c>
    </row>
    <row r="1104" spans="19:19" x14ac:dyDescent="0.65">
      <c r="S1104" s="17" t="s">
        <v>5</v>
      </c>
    </row>
    <row r="1105" spans="19:19" x14ac:dyDescent="0.65">
      <c r="S1105" s="17" t="s">
        <v>5</v>
      </c>
    </row>
    <row r="1106" spans="19:19" x14ac:dyDescent="0.65">
      <c r="S1106" s="17" t="s">
        <v>5</v>
      </c>
    </row>
    <row r="1107" spans="19:19" x14ac:dyDescent="0.65">
      <c r="S1107" s="17" t="s">
        <v>5</v>
      </c>
    </row>
    <row r="1108" spans="19:19" x14ac:dyDescent="0.65">
      <c r="S1108" s="17" t="s">
        <v>5</v>
      </c>
    </row>
    <row r="1109" spans="19:19" x14ac:dyDescent="0.65">
      <c r="S1109" s="17" t="s">
        <v>5</v>
      </c>
    </row>
    <row r="1110" spans="19:19" x14ac:dyDescent="0.65">
      <c r="S1110" s="17" t="s">
        <v>5</v>
      </c>
    </row>
    <row r="1111" spans="19:19" x14ac:dyDescent="0.65">
      <c r="S1111" s="17" t="s">
        <v>5</v>
      </c>
    </row>
    <row r="1112" spans="19:19" x14ac:dyDescent="0.65">
      <c r="S1112" s="17" t="s">
        <v>5</v>
      </c>
    </row>
    <row r="1113" spans="19:19" x14ac:dyDescent="0.65">
      <c r="S1113" s="17" t="s">
        <v>5</v>
      </c>
    </row>
    <row r="1114" spans="19:19" x14ac:dyDescent="0.65">
      <c r="S1114" s="17" t="s">
        <v>5</v>
      </c>
    </row>
    <row r="1115" spans="19:19" x14ac:dyDescent="0.65">
      <c r="S1115" s="17" t="s">
        <v>5</v>
      </c>
    </row>
    <row r="1116" spans="19:19" x14ac:dyDescent="0.65">
      <c r="S1116" s="17" t="s">
        <v>5</v>
      </c>
    </row>
    <row r="1117" spans="19:19" x14ac:dyDescent="0.65">
      <c r="S1117" s="17" t="s">
        <v>5</v>
      </c>
    </row>
    <row r="1118" spans="19:19" x14ac:dyDescent="0.65">
      <c r="S1118" s="17" t="s">
        <v>5</v>
      </c>
    </row>
    <row r="1119" spans="19:19" x14ac:dyDescent="0.65">
      <c r="S1119" s="17" t="s">
        <v>5</v>
      </c>
    </row>
    <row r="1120" spans="19:19" x14ac:dyDescent="0.65">
      <c r="S1120" s="17" t="s">
        <v>5</v>
      </c>
    </row>
    <row r="1121" spans="19:19" x14ac:dyDescent="0.65">
      <c r="S1121" s="17" t="s">
        <v>5</v>
      </c>
    </row>
    <row r="1122" spans="19:19" x14ac:dyDescent="0.65">
      <c r="S1122" s="17" t="s">
        <v>5</v>
      </c>
    </row>
    <row r="1123" spans="19:19" x14ac:dyDescent="0.65">
      <c r="S1123" s="17" t="s">
        <v>5</v>
      </c>
    </row>
    <row r="1124" spans="19:19" x14ac:dyDescent="0.65">
      <c r="S1124" s="17" t="s">
        <v>5</v>
      </c>
    </row>
    <row r="1125" spans="19:19" x14ac:dyDescent="0.65">
      <c r="S1125" s="17" t="s">
        <v>5</v>
      </c>
    </row>
    <row r="1126" spans="19:19" x14ac:dyDescent="0.65">
      <c r="S1126" s="17" t="s">
        <v>5</v>
      </c>
    </row>
    <row r="1127" spans="19:19" x14ac:dyDescent="0.65">
      <c r="S1127" s="17" t="s">
        <v>5</v>
      </c>
    </row>
    <row r="1128" spans="19:19" x14ac:dyDescent="0.65">
      <c r="S1128" s="17" t="s">
        <v>5</v>
      </c>
    </row>
    <row r="1129" spans="19:19" x14ac:dyDescent="0.65">
      <c r="S1129" s="17" t="s">
        <v>5</v>
      </c>
    </row>
    <row r="1130" spans="19:19" x14ac:dyDescent="0.65">
      <c r="S1130" s="17" t="s">
        <v>5</v>
      </c>
    </row>
    <row r="1131" spans="19:19" x14ac:dyDescent="0.65">
      <c r="S1131" s="17" t="s">
        <v>5</v>
      </c>
    </row>
    <row r="1132" spans="19:19" x14ac:dyDescent="0.65">
      <c r="S1132" s="17" t="s">
        <v>5</v>
      </c>
    </row>
    <row r="1133" spans="19:19" x14ac:dyDescent="0.65">
      <c r="S1133" s="17" t="s">
        <v>5</v>
      </c>
    </row>
    <row r="1134" spans="19:19" x14ac:dyDescent="0.65">
      <c r="S1134" s="17" t="s">
        <v>5</v>
      </c>
    </row>
    <row r="1135" spans="19:19" x14ac:dyDescent="0.65">
      <c r="S1135" s="17" t="s">
        <v>5</v>
      </c>
    </row>
    <row r="1136" spans="19:19" x14ac:dyDescent="0.65">
      <c r="S1136" s="17" t="s">
        <v>5</v>
      </c>
    </row>
    <row r="1137" spans="19:19" x14ac:dyDescent="0.65">
      <c r="S1137" s="17" t="s">
        <v>5</v>
      </c>
    </row>
    <row r="1138" spans="19:19" x14ac:dyDescent="0.65">
      <c r="S1138" s="17" t="s">
        <v>5</v>
      </c>
    </row>
    <row r="1139" spans="19:19" x14ac:dyDescent="0.65">
      <c r="S1139" s="17" t="s">
        <v>5</v>
      </c>
    </row>
    <row r="1140" spans="19:19" x14ac:dyDescent="0.65">
      <c r="S1140" s="17" t="s">
        <v>5</v>
      </c>
    </row>
    <row r="1141" spans="19:19" x14ac:dyDescent="0.65">
      <c r="S1141" s="17" t="s">
        <v>5</v>
      </c>
    </row>
    <row r="1142" spans="19:19" x14ac:dyDescent="0.65">
      <c r="S1142" s="17" t="s">
        <v>5</v>
      </c>
    </row>
    <row r="1143" spans="19:19" x14ac:dyDescent="0.65">
      <c r="S1143" s="17" t="s">
        <v>5</v>
      </c>
    </row>
    <row r="1144" spans="19:19" x14ac:dyDescent="0.65">
      <c r="S1144" s="17" t="s">
        <v>5</v>
      </c>
    </row>
    <row r="1145" spans="19:19" x14ac:dyDescent="0.65">
      <c r="S1145" s="17" t="s">
        <v>5</v>
      </c>
    </row>
    <row r="1146" spans="19:19" x14ac:dyDescent="0.65">
      <c r="S1146" s="17" t="s">
        <v>5</v>
      </c>
    </row>
    <row r="1147" spans="19:19" x14ac:dyDescent="0.65">
      <c r="S1147" s="17" t="s">
        <v>5</v>
      </c>
    </row>
    <row r="1148" spans="19:19" x14ac:dyDescent="0.65">
      <c r="S1148" s="17" t="s">
        <v>5</v>
      </c>
    </row>
    <row r="1149" spans="19:19" x14ac:dyDescent="0.65">
      <c r="S1149" s="17" t="s">
        <v>5</v>
      </c>
    </row>
    <row r="1150" spans="19:19" x14ac:dyDescent="0.65">
      <c r="S1150" s="17" t="s">
        <v>5</v>
      </c>
    </row>
    <row r="1151" spans="19:19" x14ac:dyDescent="0.65">
      <c r="S1151" s="17" t="s">
        <v>5</v>
      </c>
    </row>
  </sheetData>
  <mergeCells count="3">
    <mergeCell ref="B3:M3"/>
    <mergeCell ref="R1:W1"/>
    <mergeCell ref="T2:W2"/>
  </mergeCells>
  <phoneticPr fontId="6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11"/>
  </sheetPr>
  <dimension ref="A1:V37"/>
  <sheetViews>
    <sheetView workbookViewId="0">
      <selection activeCell="O15" sqref="O15"/>
    </sheetView>
  </sheetViews>
  <sheetFormatPr defaultColWidth="8.85546875" defaultRowHeight="27.75" x14ac:dyDescent="0.65"/>
  <cols>
    <col min="1" max="1" width="17.140625" style="17" customWidth="1"/>
    <col min="2" max="2" width="12" style="17" customWidth="1"/>
    <col min="3" max="3" width="6.5703125" style="17" customWidth="1"/>
    <col min="4" max="4" width="7.42578125" style="17" customWidth="1"/>
    <col min="5" max="6" width="11.140625" style="17" customWidth="1"/>
    <col min="7" max="7" width="8.140625" style="17" customWidth="1"/>
    <col min="8" max="9" width="11.28515625" style="17" customWidth="1"/>
    <col min="10" max="12" width="8.85546875" style="17"/>
    <col min="13" max="13" width="16.140625" style="130" customWidth="1"/>
    <col min="14" max="14" width="15.85546875" style="130" customWidth="1"/>
    <col min="15" max="15" width="15.42578125" style="17" customWidth="1"/>
    <col min="16" max="16" width="16.28515625" style="17" customWidth="1"/>
    <col min="17" max="17" width="9.140625" style="17" customWidth="1"/>
    <col min="18" max="18" width="11" style="17" hidden="1" customWidth="1"/>
    <col min="19" max="20" width="9.140625" style="17" customWidth="1"/>
    <col min="21" max="16384" width="8.85546875" style="17"/>
  </cols>
  <sheetData>
    <row r="1" spans="1:22" x14ac:dyDescent="0.65">
      <c r="B1" s="72" t="s">
        <v>380</v>
      </c>
      <c r="M1" s="72"/>
      <c r="N1" s="304" t="s">
        <v>398</v>
      </c>
    </row>
    <row r="2" spans="1:22" x14ac:dyDescent="0.65">
      <c r="A2" s="128"/>
      <c r="B2" s="73" t="s">
        <v>645</v>
      </c>
      <c r="C2" s="128"/>
      <c r="D2" s="128"/>
      <c r="E2" s="128"/>
      <c r="F2" s="128"/>
      <c r="G2" s="128"/>
      <c r="H2" s="128"/>
      <c r="I2" s="128"/>
      <c r="M2" s="75" t="s">
        <v>44</v>
      </c>
      <c r="N2" s="75" t="s">
        <v>10</v>
      </c>
      <c r="O2" s="75" t="s">
        <v>40</v>
      </c>
      <c r="P2" s="75" t="s">
        <v>13</v>
      </c>
      <c r="R2" s="129" t="s">
        <v>68</v>
      </c>
    </row>
    <row r="3" spans="1:22" x14ac:dyDescent="0.65">
      <c r="A3" s="128"/>
      <c r="B3" s="18"/>
      <c r="C3" s="128"/>
      <c r="D3" s="128"/>
      <c r="E3" s="128"/>
      <c r="F3" s="128"/>
      <c r="G3" s="128"/>
      <c r="H3" s="128"/>
      <c r="I3" s="128"/>
      <c r="M3" s="80"/>
      <c r="N3" s="80"/>
      <c r="O3" s="80" t="s">
        <v>18</v>
      </c>
      <c r="P3" s="80"/>
      <c r="Q3" s="130"/>
      <c r="R3" s="130"/>
      <c r="S3" s="130"/>
      <c r="T3" s="130"/>
    </row>
    <row r="4" spans="1:22" x14ac:dyDescent="0.65">
      <c r="A4" s="75" t="s">
        <v>9</v>
      </c>
      <c r="B4" s="75" t="s">
        <v>10</v>
      </c>
      <c r="C4" s="75" t="s">
        <v>15</v>
      </c>
      <c r="D4" s="75" t="s">
        <v>16</v>
      </c>
      <c r="E4" s="131" t="s">
        <v>41</v>
      </c>
      <c r="F4" s="131" t="s">
        <v>13</v>
      </c>
      <c r="G4" s="75" t="s">
        <v>17</v>
      </c>
      <c r="H4" s="132" t="s">
        <v>6</v>
      </c>
      <c r="I4" s="132" t="s">
        <v>13</v>
      </c>
      <c r="M4" s="133" t="s">
        <v>45</v>
      </c>
      <c r="N4" s="134">
        <v>53537</v>
      </c>
      <c r="O4" s="133">
        <v>29</v>
      </c>
      <c r="P4" s="135">
        <f t="shared" ref="P4:P10" si="0">O4*100000/N4</f>
        <v>54.16814539477371</v>
      </c>
      <c r="Q4" s="130"/>
      <c r="R4" s="136">
        <f>O4*100/O10</f>
        <v>8.4057971014492754</v>
      </c>
      <c r="S4" s="137"/>
      <c r="T4" s="138"/>
    </row>
    <row r="5" spans="1:22" x14ac:dyDescent="0.65">
      <c r="A5" s="80"/>
      <c r="B5" s="80"/>
      <c r="C5" s="80" t="s">
        <v>18</v>
      </c>
      <c r="D5" s="80" t="s">
        <v>18</v>
      </c>
      <c r="E5" s="139" t="s">
        <v>7</v>
      </c>
      <c r="F5" s="139" t="s">
        <v>7</v>
      </c>
      <c r="G5" s="80" t="s">
        <v>18</v>
      </c>
      <c r="H5" s="140" t="s">
        <v>18</v>
      </c>
      <c r="I5" s="140" t="s">
        <v>8</v>
      </c>
      <c r="L5" s="141"/>
      <c r="M5" s="133" t="s">
        <v>46</v>
      </c>
      <c r="N5" s="134">
        <v>66055</v>
      </c>
      <c r="O5" s="133">
        <v>47</v>
      </c>
      <c r="P5" s="135">
        <f t="shared" si="0"/>
        <v>71.152827189463324</v>
      </c>
      <c r="R5" s="136">
        <f>O5*100/O10</f>
        <v>13.623188405797102</v>
      </c>
      <c r="S5" s="137"/>
      <c r="T5" s="138"/>
      <c r="V5" s="142"/>
    </row>
    <row r="6" spans="1:22" x14ac:dyDescent="0.65">
      <c r="A6" s="91" t="s">
        <v>21</v>
      </c>
      <c r="B6" s="92">
        <v>158338</v>
      </c>
      <c r="C6" s="143">
        <v>10</v>
      </c>
      <c r="D6" s="143">
        <v>0</v>
      </c>
      <c r="E6" s="144">
        <f>C6+D6</f>
        <v>10</v>
      </c>
      <c r="F6" s="145">
        <f>E6*100000/B6</f>
        <v>6.3156033295860752</v>
      </c>
      <c r="G6" s="143">
        <v>16</v>
      </c>
      <c r="H6" s="146">
        <f>C6+D6+G6</f>
        <v>26</v>
      </c>
      <c r="I6" s="147">
        <f>H6*100000/B6</f>
        <v>16.420568656923795</v>
      </c>
      <c r="L6" s="141"/>
      <c r="M6" s="133" t="s">
        <v>36</v>
      </c>
      <c r="N6" s="134">
        <v>70853</v>
      </c>
      <c r="O6" s="133">
        <v>97</v>
      </c>
      <c r="P6" s="135">
        <f t="shared" si="0"/>
        <v>136.90316570928542</v>
      </c>
      <c r="R6" s="136">
        <f>O6*100/O10</f>
        <v>28.115942028985508</v>
      </c>
      <c r="S6" s="148"/>
      <c r="T6" s="149"/>
      <c r="V6" s="142"/>
    </row>
    <row r="7" spans="1:22" x14ac:dyDescent="0.65">
      <c r="A7" s="104" t="s">
        <v>57</v>
      </c>
      <c r="B7" s="105">
        <v>35323</v>
      </c>
      <c r="C7" s="150">
        <v>1</v>
      </c>
      <c r="D7" s="150">
        <v>0</v>
      </c>
      <c r="E7" s="151">
        <f>C7+D7</f>
        <v>1</v>
      </c>
      <c r="F7" s="152">
        <f>E7*100000/B7</f>
        <v>2.8310166180675482</v>
      </c>
      <c r="G7" s="150">
        <v>1</v>
      </c>
      <c r="H7" s="153">
        <f>C7+D7+G7</f>
        <v>2</v>
      </c>
      <c r="I7" s="154">
        <f>H7*100000/B7</f>
        <v>5.6620332361350965</v>
      </c>
      <c r="M7" s="133" t="s">
        <v>37</v>
      </c>
      <c r="N7" s="134">
        <v>157174</v>
      </c>
      <c r="O7" s="133">
        <v>72</v>
      </c>
      <c r="P7" s="135">
        <f t="shared" si="0"/>
        <v>45.809103286803158</v>
      </c>
      <c r="R7" s="136">
        <f>O7*100/O10</f>
        <v>20.869565217391305</v>
      </c>
      <c r="S7" s="137"/>
      <c r="T7" s="138"/>
      <c r="V7" s="142"/>
    </row>
    <row r="8" spans="1:22" x14ac:dyDescent="0.65">
      <c r="A8" s="104" t="s">
        <v>22</v>
      </c>
      <c r="B8" s="105">
        <v>123015</v>
      </c>
      <c r="C8" s="150">
        <v>9</v>
      </c>
      <c r="D8" s="150">
        <v>0</v>
      </c>
      <c r="E8" s="151">
        <f t="shared" ref="E8:E27" si="1">C8+D8</f>
        <v>9</v>
      </c>
      <c r="F8" s="152">
        <f t="shared" ref="F8:F27" si="2">E8*100000/B8</f>
        <v>7.3161809535422506</v>
      </c>
      <c r="G8" s="150">
        <v>15</v>
      </c>
      <c r="H8" s="153">
        <f t="shared" ref="H8:H27" si="3">C8+D8+G8</f>
        <v>24</v>
      </c>
      <c r="I8" s="154">
        <f t="shared" ref="I8:I27" si="4">H8*100000/B8</f>
        <v>19.509815876112668</v>
      </c>
      <c r="M8" s="133" t="s">
        <v>38</v>
      </c>
      <c r="N8" s="134">
        <v>382915</v>
      </c>
      <c r="O8" s="133">
        <v>64</v>
      </c>
      <c r="P8" s="135">
        <f t="shared" si="0"/>
        <v>16.713892117049475</v>
      </c>
      <c r="R8" s="136">
        <f>O8*100/O10</f>
        <v>18.55072463768116</v>
      </c>
      <c r="S8" s="137"/>
      <c r="T8" s="138"/>
      <c r="V8" s="142"/>
    </row>
    <row r="9" spans="1:22" x14ac:dyDescent="0.65">
      <c r="A9" s="110" t="s">
        <v>23</v>
      </c>
      <c r="B9" s="111">
        <v>97439</v>
      </c>
      <c r="C9" s="150">
        <v>8</v>
      </c>
      <c r="D9" s="150">
        <v>0</v>
      </c>
      <c r="E9" s="151">
        <f t="shared" si="1"/>
        <v>8</v>
      </c>
      <c r="F9" s="152">
        <f t="shared" si="2"/>
        <v>8.2102648836708099</v>
      </c>
      <c r="G9" s="150">
        <v>9</v>
      </c>
      <c r="H9" s="153">
        <f t="shared" si="3"/>
        <v>17</v>
      </c>
      <c r="I9" s="154">
        <f t="shared" si="4"/>
        <v>17.446812877800468</v>
      </c>
      <c r="M9" s="133" t="s">
        <v>39</v>
      </c>
      <c r="N9" s="134">
        <v>565479</v>
      </c>
      <c r="O9" s="133">
        <v>36</v>
      </c>
      <c r="P9" s="135">
        <f t="shared" si="0"/>
        <v>6.3662841590934409</v>
      </c>
      <c r="R9" s="136">
        <f>O9*100/O10</f>
        <v>10.434782608695652</v>
      </c>
      <c r="T9" s="138"/>
      <c r="V9" s="142"/>
    </row>
    <row r="10" spans="1:22" x14ac:dyDescent="0.65">
      <c r="A10" s="110" t="s">
        <v>31</v>
      </c>
      <c r="B10" s="111">
        <v>53664</v>
      </c>
      <c r="C10" s="150">
        <v>2</v>
      </c>
      <c r="D10" s="150">
        <v>0</v>
      </c>
      <c r="E10" s="151">
        <f t="shared" si="1"/>
        <v>2</v>
      </c>
      <c r="F10" s="152">
        <f t="shared" si="2"/>
        <v>3.7268932617769828</v>
      </c>
      <c r="G10" s="150">
        <v>1</v>
      </c>
      <c r="H10" s="153">
        <f t="shared" si="3"/>
        <v>3</v>
      </c>
      <c r="I10" s="154">
        <f t="shared" si="4"/>
        <v>5.5903398926654742</v>
      </c>
      <c r="M10" s="155" t="s">
        <v>41</v>
      </c>
      <c r="N10" s="156">
        <f>SUM(N4:N9)</f>
        <v>1296013</v>
      </c>
      <c r="O10" s="156">
        <f>SUM(O4:O9)</f>
        <v>345</v>
      </c>
      <c r="P10" s="157">
        <f t="shared" si="0"/>
        <v>26.620103347728765</v>
      </c>
      <c r="R10" s="158">
        <f>SUM(R4:R9)</f>
        <v>100</v>
      </c>
      <c r="T10" s="138"/>
      <c r="V10" s="142"/>
    </row>
    <row r="11" spans="1:22" x14ac:dyDescent="0.65">
      <c r="A11" s="110" t="s">
        <v>24</v>
      </c>
      <c r="B11" s="111">
        <v>79171</v>
      </c>
      <c r="C11" s="150">
        <v>8</v>
      </c>
      <c r="D11" s="150">
        <v>1</v>
      </c>
      <c r="E11" s="151">
        <f t="shared" si="1"/>
        <v>9</v>
      </c>
      <c r="F11" s="152">
        <f t="shared" si="2"/>
        <v>11.367798815222745</v>
      </c>
      <c r="G11" s="150">
        <v>15</v>
      </c>
      <c r="H11" s="153">
        <f t="shared" si="3"/>
        <v>24</v>
      </c>
      <c r="I11" s="154">
        <f t="shared" si="4"/>
        <v>30.314130173927321</v>
      </c>
      <c r="M11" s="159"/>
      <c r="T11" s="130"/>
    </row>
    <row r="12" spans="1:22" x14ac:dyDescent="0.65">
      <c r="A12" s="110" t="s">
        <v>25</v>
      </c>
      <c r="B12" s="111">
        <v>67151</v>
      </c>
      <c r="C12" s="150">
        <v>2</v>
      </c>
      <c r="D12" s="150">
        <v>0</v>
      </c>
      <c r="E12" s="151">
        <f t="shared" si="1"/>
        <v>2</v>
      </c>
      <c r="F12" s="152">
        <f t="shared" si="2"/>
        <v>2.978362198626975</v>
      </c>
      <c r="G12" s="150">
        <v>1</v>
      </c>
      <c r="H12" s="153">
        <f t="shared" si="3"/>
        <v>3</v>
      </c>
      <c r="I12" s="154">
        <f t="shared" si="4"/>
        <v>4.4675432979404626</v>
      </c>
    </row>
    <row r="13" spans="1:22" x14ac:dyDescent="0.65">
      <c r="A13" s="110" t="s">
        <v>26</v>
      </c>
      <c r="B13" s="111">
        <v>71114</v>
      </c>
      <c r="C13" s="150">
        <v>3</v>
      </c>
      <c r="D13" s="150">
        <v>0</v>
      </c>
      <c r="E13" s="151">
        <f t="shared" si="1"/>
        <v>3</v>
      </c>
      <c r="F13" s="152">
        <f t="shared" si="2"/>
        <v>4.2185786202435525</v>
      </c>
      <c r="G13" s="150">
        <v>10</v>
      </c>
      <c r="H13" s="153">
        <f t="shared" si="3"/>
        <v>13</v>
      </c>
      <c r="I13" s="154">
        <f t="shared" si="4"/>
        <v>18.280507354388728</v>
      </c>
      <c r="M13" s="160" t="s">
        <v>69</v>
      </c>
      <c r="N13" s="160" t="s">
        <v>10</v>
      </c>
      <c r="O13" s="160" t="s">
        <v>40</v>
      </c>
      <c r="P13" s="161" t="s">
        <v>13</v>
      </c>
    </row>
    <row r="14" spans="1:22" x14ac:dyDescent="0.65">
      <c r="A14" s="110" t="s">
        <v>27</v>
      </c>
      <c r="B14" s="111">
        <v>107944</v>
      </c>
      <c r="C14" s="150">
        <v>3</v>
      </c>
      <c r="D14" s="150">
        <v>0</v>
      </c>
      <c r="E14" s="151">
        <f t="shared" si="1"/>
        <v>3</v>
      </c>
      <c r="F14" s="152">
        <f t="shared" si="2"/>
        <v>2.7792188542207072</v>
      </c>
      <c r="G14" s="150">
        <v>23</v>
      </c>
      <c r="H14" s="153">
        <f t="shared" si="3"/>
        <v>26</v>
      </c>
      <c r="I14" s="154">
        <f t="shared" si="4"/>
        <v>24.086563403246128</v>
      </c>
      <c r="M14" s="162" t="s">
        <v>70</v>
      </c>
      <c r="N14" s="163">
        <v>641883</v>
      </c>
      <c r="O14" s="162">
        <v>186</v>
      </c>
      <c r="P14" s="135">
        <f>O14*100000/N14</f>
        <v>28.977243516341762</v>
      </c>
      <c r="R14" s="97"/>
    </row>
    <row r="15" spans="1:22" x14ac:dyDescent="0.65">
      <c r="A15" s="110" t="s">
        <v>34</v>
      </c>
      <c r="B15" s="111">
        <v>58080</v>
      </c>
      <c r="C15" s="150">
        <v>0</v>
      </c>
      <c r="D15" s="150">
        <v>0</v>
      </c>
      <c r="E15" s="151">
        <f t="shared" si="1"/>
        <v>0</v>
      </c>
      <c r="F15" s="152">
        <f t="shared" si="2"/>
        <v>0</v>
      </c>
      <c r="G15" s="150">
        <v>16</v>
      </c>
      <c r="H15" s="153">
        <f t="shared" si="3"/>
        <v>16</v>
      </c>
      <c r="I15" s="154">
        <f t="shared" si="4"/>
        <v>27.548209366391184</v>
      </c>
      <c r="M15" s="162" t="s">
        <v>71</v>
      </c>
      <c r="N15" s="163">
        <v>654130</v>
      </c>
      <c r="O15" s="163">
        <f>O10-O14</f>
        <v>159</v>
      </c>
      <c r="P15" s="135">
        <f>O15*100000/N15</f>
        <v>24.307094919970037</v>
      </c>
    </row>
    <row r="16" spans="1:22" x14ac:dyDescent="0.65">
      <c r="A16" s="110" t="s">
        <v>32</v>
      </c>
      <c r="B16" s="111">
        <v>66469</v>
      </c>
      <c r="C16" s="150">
        <v>25</v>
      </c>
      <c r="D16" s="150">
        <v>0</v>
      </c>
      <c r="E16" s="151">
        <f t="shared" si="1"/>
        <v>25</v>
      </c>
      <c r="F16" s="152">
        <f t="shared" si="2"/>
        <v>37.611518151318663</v>
      </c>
      <c r="G16" s="150">
        <v>45</v>
      </c>
      <c r="H16" s="153">
        <f t="shared" si="3"/>
        <v>70</v>
      </c>
      <c r="I16" s="154">
        <f t="shared" si="4"/>
        <v>105.31225082369225</v>
      </c>
      <c r="M16" s="164" t="s">
        <v>41</v>
      </c>
      <c r="N16" s="165">
        <f>N14+N15</f>
        <v>1296013</v>
      </c>
      <c r="O16" s="166">
        <f>O14+O15</f>
        <v>345</v>
      </c>
      <c r="P16" s="167">
        <f>O16*100000/N16</f>
        <v>26.620103347728765</v>
      </c>
    </row>
    <row r="17" spans="1:22" x14ac:dyDescent="0.65">
      <c r="A17" s="110" t="s">
        <v>28</v>
      </c>
      <c r="B17" s="111">
        <v>118221</v>
      </c>
      <c r="C17" s="150">
        <v>5</v>
      </c>
      <c r="D17" s="150">
        <v>0</v>
      </c>
      <c r="E17" s="151">
        <f t="shared" si="1"/>
        <v>5</v>
      </c>
      <c r="F17" s="152">
        <f t="shared" si="2"/>
        <v>4.2293670329298516</v>
      </c>
      <c r="G17" s="150">
        <v>8</v>
      </c>
      <c r="H17" s="153">
        <f t="shared" si="3"/>
        <v>13</v>
      </c>
      <c r="I17" s="154">
        <f t="shared" si="4"/>
        <v>10.996354285617615</v>
      </c>
      <c r="O17" s="97">
        <f>O14/O15</f>
        <v>1.1698113207547169</v>
      </c>
    </row>
    <row r="18" spans="1:22" x14ac:dyDescent="0.65">
      <c r="A18" s="110" t="s">
        <v>29</v>
      </c>
      <c r="B18" s="111">
        <v>114296</v>
      </c>
      <c r="C18" s="150">
        <v>30</v>
      </c>
      <c r="D18" s="150">
        <v>0</v>
      </c>
      <c r="E18" s="151">
        <f t="shared" si="1"/>
        <v>30</v>
      </c>
      <c r="F18" s="152">
        <f t="shared" si="2"/>
        <v>26.247637712605865</v>
      </c>
      <c r="G18" s="150">
        <v>39</v>
      </c>
      <c r="H18" s="153">
        <f t="shared" si="3"/>
        <v>69</v>
      </c>
      <c r="I18" s="154">
        <f t="shared" si="4"/>
        <v>60.369566738993491</v>
      </c>
      <c r="R18" s="97"/>
    </row>
    <row r="19" spans="1:22" x14ac:dyDescent="0.65">
      <c r="A19" s="110" t="s">
        <v>33</v>
      </c>
      <c r="B19" s="111">
        <v>23133</v>
      </c>
      <c r="C19" s="150">
        <v>3</v>
      </c>
      <c r="D19" s="150">
        <v>0</v>
      </c>
      <c r="E19" s="151">
        <f t="shared" si="1"/>
        <v>3</v>
      </c>
      <c r="F19" s="152">
        <f t="shared" si="2"/>
        <v>12.968486577616392</v>
      </c>
      <c r="G19" s="150">
        <v>3</v>
      </c>
      <c r="H19" s="153">
        <f t="shared" si="3"/>
        <v>6</v>
      </c>
      <c r="I19" s="154">
        <f t="shared" si="4"/>
        <v>25.936973155232785</v>
      </c>
      <c r="S19" s="168"/>
      <c r="T19" s="169"/>
      <c r="U19" s="170"/>
    </row>
    <row r="20" spans="1:22" x14ac:dyDescent="0.65">
      <c r="A20" s="110" t="s">
        <v>58</v>
      </c>
      <c r="B20" s="111">
        <v>27978</v>
      </c>
      <c r="C20" s="150">
        <v>3</v>
      </c>
      <c r="D20" s="150">
        <v>0</v>
      </c>
      <c r="E20" s="151">
        <f t="shared" si="1"/>
        <v>3</v>
      </c>
      <c r="F20" s="152">
        <f t="shared" si="2"/>
        <v>10.72271070126528</v>
      </c>
      <c r="G20" s="150">
        <v>5</v>
      </c>
      <c r="H20" s="153">
        <f t="shared" si="3"/>
        <v>8</v>
      </c>
      <c r="I20" s="154">
        <f t="shared" si="4"/>
        <v>28.593895203374078</v>
      </c>
      <c r="S20" s="168"/>
      <c r="T20" s="169"/>
      <c r="U20" s="170"/>
    </row>
    <row r="21" spans="1:22" x14ac:dyDescent="0.65">
      <c r="A21" s="110" t="s">
        <v>30</v>
      </c>
      <c r="B21" s="111">
        <v>73717</v>
      </c>
      <c r="C21" s="150">
        <v>4</v>
      </c>
      <c r="D21" s="150">
        <v>0</v>
      </c>
      <c r="E21" s="151">
        <f t="shared" si="1"/>
        <v>4</v>
      </c>
      <c r="F21" s="152">
        <f t="shared" si="2"/>
        <v>5.4261567888004123</v>
      </c>
      <c r="G21" s="150">
        <v>7</v>
      </c>
      <c r="H21" s="153">
        <f t="shared" si="3"/>
        <v>11</v>
      </c>
      <c r="I21" s="154">
        <f t="shared" si="4"/>
        <v>14.921931169201134</v>
      </c>
      <c r="S21" s="168"/>
      <c r="T21" s="169"/>
      <c r="U21" s="170"/>
    </row>
    <row r="22" spans="1:22" x14ac:dyDescent="0.65">
      <c r="A22" s="110" t="s">
        <v>35</v>
      </c>
      <c r="B22" s="111">
        <v>23154</v>
      </c>
      <c r="C22" s="150">
        <v>6</v>
      </c>
      <c r="D22" s="150">
        <v>0</v>
      </c>
      <c r="E22" s="151">
        <f t="shared" si="1"/>
        <v>6</v>
      </c>
      <c r="F22" s="152">
        <f t="shared" si="2"/>
        <v>25.913449080072557</v>
      </c>
      <c r="G22" s="150">
        <v>7</v>
      </c>
      <c r="H22" s="153">
        <f t="shared" si="3"/>
        <v>13</v>
      </c>
      <c r="I22" s="154">
        <f t="shared" si="4"/>
        <v>56.145806340157208</v>
      </c>
      <c r="S22" s="168"/>
      <c r="T22" s="169"/>
      <c r="U22" s="170"/>
    </row>
    <row r="23" spans="1:22" x14ac:dyDescent="0.65">
      <c r="A23" s="114" t="s">
        <v>59</v>
      </c>
      <c r="B23" s="111">
        <v>35967</v>
      </c>
      <c r="C23" s="150">
        <v>0</v>
      </c>
      <c r="D23" s="150">
        <v>0</v>
      </c>
      <c r="E23" s="151">
        <f t="shared" si="1"/>
        <v>0</v>
      </c>
      <c r="F23" s="152">
        <f t="shared" si="2"/>
        <v>0</v>
      </c>
      <c r="G23" s="150">
        <v>3</v>
      </c>
      <c r="H23" s="153">
        <f t="shared" si="3"/>
        <v>3</v>
      </c>
      <c r="I23" s="154">
        <f t="shared" si="4"/>
        <v>8.3409792309617146</v>
      </c>
      <c r="T23" s="168"/>
      <c r="U23" s="169"/>
      <c r="V23" s="170"/>
    </row>
    <row r="24" spans="1:22" x14ac:dyDescent="0.65">
      <c r="A24" s="114" t="s">
        <v>60</v>
      </c>
      <c r="B24" s="111">
        <v>45248</v>
      </c>
      <c r="C24" s="150">
        <v>3</v>
      </c>
      <c r="D24" s="150">
        <v>0</v>
      </c>
      <c r="E24" s="151">
        <f t="shared" si="1"/>
        <v>3</v>
      </c>
      <c r="F24" s="152">
        <f t="shared" si="2"/>
        <v>6.6301272984441297</v>
      </c>
      <c r="G24" s="150">
        <v>3</v>
      </c>
      <c r="H24" s="153">
        <f t="shared" si="3"/>
        <v>6</v>
      </c>
      <c r="I24" s="154">
        <f t="shared" si="4"/>
        <v>13.260254596888259</v>
      </c>
      <c r="T24" s="168"/>
      <c r="U24" s="169"/>
      <c r="V24" s="170"/>
    </row>
    <row r="25" spans="1:22" x14ac:dyDescent="0.65">
      <c r="A25" s="114" t="s">
        <v>61</v>
      </c>
      <c r="B25" s="111">
        <v>27365</v>
      </c>
      <c r="C25" s="150">
        <v>0</v>
      </c>
      <c r="D25" s="150">
        <v>0</v>
      </c>
      <c r="E25" s="151">
        <f t="shared" si="1"/>
        <v>0</v>
      </c>
      <c r="F25" s="152">
        <f t="shared" si="2"/>
        <v>0</v>
      </c>
      <c r="G25" s="150">
        <v>2</v>
      </c>
      <c r="H25" s="153">
        <f t="shared" si="3"/>
        <v>2</v>
      </c>
      <c r="I25" s="154">
        <f t="shared" si="4"/>
        <v>7.3086058834277363</v>
      </c>
      <c r="T25" s="168"/>
      <c r="U25" s="169"/>
      <c r="V25" s="170"/>
    </row>
    <row r="26" spans="1:22" x14ac:dyDescent="0.65">
      <c r="A26" s="114" t="s">
        <v>62</v>
      </c>
      <c r="B26" s="111">
        <v>24375</v>
      </c>
      <c r="C26" s="150">
        <v>2</v>
      </c>
      <c r="D26" s="150">
        <v>0</v>
      </c>
      <c r="E26" s="151">
        <f t="shared" si="1"/>
        <v>2</v>
      </c>
      <c r="F26" s="152">
        <f t="shared" si="2"/>
        <v>8.2051282051282044</v>
      </c>
      <c r="G26" s="150">
        <v>6</v>
      </c>
      <c r="H26" s="153">
        <f t="shared" si="3"/>
        <v>8</v>
      </c>
      <c r="I26" s="154">
        <f t="shared" si="4"/>
        <v>32.820512820512818</v>
      </c>
      <c r="T26" s="168"/>
      <c r="U26" s="169"/>
      <c r="V26" s="170"/>
    </row>
    <row r="27" spans="1:22" x14ac:dyDescent="0.65">
      <c r="A27" s="118" t="s">
        <v>63</v>
      </c>
      <c r="B27" s="111">
        <v>23189</v>
      </c>
      <c r="C27" s="113">
        <v>2</v>
      </c>
      <c r="D27" s="113">
        <v>0</v>
      </c>
      <c r="E27" s="151">
        <f t="shared" si="1"/>
        <v>2</v>
      </c>
      <c r="F27" s="152">
        <f t="shared" si="2"/>
        <v>8.6247789900383811</v>
      </c>
      <c r="G27" s="113">
        <v>6</v>
      </c>
      <c r="H27" s="153">
        <f t="shared" si="3"/>
        <v>8</v>
      </c>
      <c r="I27" s="154">
        <f t="shared" si="4"/>
        <v>34.499115960153524</v>
      </c>
      <c r="M27" s="129"/>
      <c r="N27" s="129"/>
      <c r="O27" s="18"/>
      <c r="P27" s="18"/>
      <c r="Q27" s="18"/>
      <c r="R27" s="18"/>
      <c r="S27" s="18"/>
      <c r="T27" s="168"/>
      <c r="U27" s="169"/>
      <c r="V27" s="170"/>
    </row>
    <row r="28" spans="1:22" x14ac:dyDescent="0.65">
      <c r="A28" s="171" t="s">
        <v>64</v>
      </c>
      <c r="B28" s="172">
        <f>SUM(B7:B27)</f>
        <v>1296013</v>
      </c>
      <c r="C28" s="172">
        <f>SUM(C7:C27)</f>
        <v>119</v>
      </c>
      <c r="D28" s="172">
        <f>SUM(D7:D27)</f>
        <v>1</v>
      </c>
      <c r="E28" s="172">
        <f>SUM(E7:E27)</f>
        <v>120</v>
      </c>
      <c r="F28" s="173">
        <f>E28*100000/B28</f>
        <v>9.2591663818187016</v>
      </c>
      <c r="G28" s="172">
        <f>SUM(G7:G27)</f>
        <v>225</v>
      </c>
      <c r="H28" s="172">
        <f>C28+D28+G28</f>
        <v>345</v>
      </c>
      <c r="I28" s="173">
        <f>H28*100000/B28</f>
        <v>26.620103347728765</v>
      </c>
      <c r="T28" s="168"/>
      <c r="U28" s="169"/>
      <c r="V28" s="170"/>
    </row>
    <row r="29" spans="1:22" x14ac:dyDescent="0.65">
      <c r="T29" s="168"/>
      <c r="U29" s="169"/>
      <c r="V29" s="170"/>
    </row>
    <row r="30" spans="1:22" x14ac:dyDescent="0.65">
      <c r="A30" s="18"/>
      <c r="T30" s="168"/>
      <c r="U30" s="169"/>
      <c r="V30" s="170"/>
    </row>
    <row r="31" spans="1:22" x14ac:dyDescent="0.65">
      <c r="A31" s="18"/>
      <c r="T31" s="168"/>
      <c r="U31" s="169"/>
      <c r="V31" s="170"/>
    </row>
    <row r="32" spans="1:22" x14ac:dyDescent="0.65">
      <c r="T32" s="168"/>
      <c r="U32" s="169"/>
      <c r="V32" s="170"/>
    </row>
    <row r="33" spans="20:22" x14ac:dyDescent="0.65">
      <c r="T33" s="168"/>
      <c r="U33" s="169"/>
      <c r="V33" s="170"/>
    </row>
    <row r="34" spans="20:22" x14ac:dyDescent="0.65">
      <c r="T34" s="168"/>
      <c r="U34" s="169"/>
      <c r="V34" s="170"/>
    </row>
    <row r="35" spans="20:22" x14ac:dyDescent="0.65">
      <c r="T35" s="168"/>
      <c r="U35" s="169"/>
      <c r="V35" s="170"/>
    </row>
    <row r="36" spans="20:22" x14ac:dyDescent="0.65">
      <c r="T36" s="168"/>
      <c r="U36" s="169"/>
      <c r="V36" s="170"/>
    </row>
    <row r="37" spans="20:22" x14ac:dyDescent="0.65">
      <c r="T37" s="168"/>
      <c r="U37" s="169"/>
      <c r="V37" s="170"/>
    </row>
  </sheetData>
  <phoneticPr fontId="6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5"/>
  </sheetPr>
  <dimension ref="A1:BO62"/>
  <sheetViews>
    <sheetView zoomScale="90" zoomScaleNormal="90" workbookViewId="0">
      <selection activeCell="C31" sqref="C31:AC31"/>
    </sheetView>
  </sheetViews>
  <sheetFormatPr defaultColWidth="8.85546875" defaultRowHeight="27.75" x14ac:dyDescent="0.65"/>
  <cols>
    <col min="1" max="1" width="18.140625" style="17" customWidth="1"/>
    <col min="2" max="2" width="10.85546875" style="130" customWidth="1"/>
    <col min="3" max="21" width="9.140625" style="130" customWidth="1"/>
    <col min="22" max="16384" width="8.85546875" style="17"/>
  </cols>
  <sheetData>
    <row r="1" spans="1:54" x14ac:dyDescent="0.65">
      <c r="A1" s="72" t="s">
        <v>384</v>
      </c>
    </row>
    <row r="2" spans="1:54" x14ac:dyDescent="0.65">
      <c r="A2" s="72"/>
      <c r="B2" s="177"/>
      <c r="C2" s="73" t="s">
        <v>647</v>
      </c>
      <c r="D2" s="129"/>
    </row>
    <row r="3" spans="1:54" x14ac:dyDescent="0.65">
      <c r="A3" s="178" t="s">
        <v>9</v>
      </c>
      <c r="B3" s="179"/>
      <c r="C3" s="180"/>
      <c r="D3" s="180"/>
      <c r="E3" s="180"/>
      <c r="F3" s="181" t="s">
        <v>67</v>
      </c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3"/>
    </row>
    <row r="4" spans="1:54" x14ac:dyDescent="0.65">
      <c r="A4" s="184"/>
      <c r="B4" s="185" t="s">
        <v>41</v>
      </c>
      <c r="C4" s="186" t="s">
        <v>94</v>
      </c>
      <c r="D4" s="186" t="s">
        <v>95</v>
      </c>
      <c r="E4" s="186" t="s">
        <v>96</v>
      </c>
      <c r="F4" s="186" t="s">
        <v>97</v>
      </c>
      <c r="G4" s="186" t="s">
        <v>98</v>
      </c>
      <c r="H4" s="186" t="s">
        <v>99</v>
      </c>
      <c r="I4" s="186" t="s">
        <v>100</v>
      </c>
      <c r="J4" s="186" t="s">
        <v>101</v>
      </c>
      <c r="K4" s="186" t="s">
        <v>102</v>
      </c>
      <c r="L4" s="186" t="s">
        <v>103</v>
      </c>
      <c r="M4" s="186" t="s">
        <v>104</v>
      </c>
      <c r="N4" s="186" t="s">
        <v>105</v>
      </c>
      <c r="O4" s="186" t="s">
        <v>106</v>
      </c>
      <c r="P4" s="186" t="s">
        <v>107</v>
      </c>
      <c r="Q4" s="186" t="s">
        <v>108</v>
      </c>
      <c r="R4" s="186" t="s">
        <v>109</v>
      </c>
      <c r="S4" s="186" t="s">
        <v>110</v>
      </c>
      <c r="T4" s="186" t="s">
        <v>111</v>
      </c>
      <c r="U4" s="186" t="s">
        <v>112</v>
      </c>
      <c r="V4" s="186" t="s">
        <v>113</v>
      </c>
      <c r="W4" s="186" t="s">
        <v>114</v>
      </c>
      <c r="X4" s="186" t="s">
        <v>115</v>
      </c>
      <c r="Y4" s="186" t="s">
        <v>116</v>
      </c>
      <c r="Z4" s="186" t="s">
        <v>117</v>
      </c>
      <c r="AA4" s="186" t="s">
        <v>118</v>
      </c>
      <c r="AB4" s="186" t="s">
        <v>119</v>
      </c>
      <c r="AC4" s="186" t="s">
        <v>120</v>
      </c>
      <c r="AD4" s="186" t="s">
        <v>121</v>
      </c>
      <c r="AE4" s="186" t="s">
        <v>122</v>
      </c>
      <c r="AF4" s="186" t="s">
        <v>123</v>
      </c>
      <c r="AG4" s="186" t="s">
        <v>124</v>
      </c>
      <c r="AH4" s="186" t="s">
        <v>125</v>
      </c>
      <c r="AI4" s="186" t="s">
        <v>126</v>
      </c>
      <c r="AJ4" s="186" t="s">
        <v>127</v>
      </c>
      <c r="AK4" s="186" t="s">
        <v>128</v>
      </c>
      <c r="AL4" s="186" t="s">
        <v>129</v>
      </c>
      <c r="AM4" s="186" t="s">
        <v>130</v>
      </c>
      <c r="AN4" s="186" t="s">
        <v>131</v>
      </c>
      <c r="AO4" s="186" t="s">
        <v>132</v>
      </c>
      <c r="AP4" s="186" t="s">
        <v>133</v>
      </c>
      <c r="AQ4" s="186" t="s">
        <v>134</v>
      </c>
      <c r="AR4" s="186" t="s">
        <v>135</v>
      </c>
      <c r="AS4" s="186" t="s">
        <v>136</v>
      </c>
      <c r="AT4" s="186" t="s">
        <v>137</v>
      </c>
      <c r="AU4" s="186" t="s">
        <v>138</v>
      </c>
      <c r="AV4" s="186" t="s">
        <v>139</v>
      </c>
      <c r="AW4" s="186" t="s">
        <v>140</v>
      </c>
      <c r="AX4" s="186" t="s">
        <v>141</v>
      </c>
      <c r="AY4" s="186" t="s">
        <v>142</v>
      </c>
      <c r="AZ4" s="186" t="s">
        <v>143</v>
      </c>
      <c r="BA4" s="186" t="s">
        <v>144</v>
      </c>
      <c r="BB4" s="186" t="s">
        <v>145</v>
      </c>
    </row>
    <row r="5" spans="1:54" x14ac:dyDescent="0.65">
      <c r="A5" s="187" t="s">
        <v>21</v>
      </c>
      <c r="B5" s="120">
        <f>SUM(C5:BB5)</f>
        <v>26</v>
      </c>
      <c r="C5" s="133">
        <v>0</v>
      </c>
      <c r="D5" s="133">
        <v>1</v>
      </c>
      <c r="E5" s="133">
        <v>1</v>
      </c>
      <c r="F5" s="133">
        <v>1</v>
      </c>
      <c r="G5" s="133">
        <v>0</v>
      </c>
      <c r="H5" s="133">
        <v>0</v>
      </c>
      <c r="I5" s="133">
        <v>1</v>
      </c>
      <c r="J5" s="133">
        <v>0</v>
      </c>
      <c r="K5" s="133">
        <v>0</v>
      </c>
      <c r="L5" s="133">
        <v>0</v>
      </c>
      <c r="M5" s="133">
        <v>0</v>
      </c>
      <c r="N5" s="133">
        <v>0</v>
      </c>
      <c r="O5" s="133">
        <v>0</v>
      </c>
      <c r="P5" s="133">
        <v>1</v>
      </c>
      <c r="Q5" s="133">
        <v>0</v>
      </c>
      <c r="R5" s="133">
        <v>3</v>
      </c>
      <c r="S5" s="133">
        <v>2</v>
      </c>
      <c r="T5" s="133">
        <v>1</v>
      </c>
      <c r="U5" s="133">
        <v>1</v>
      </c>
      <c r="V5" s="133">
        <v>0</v>
      </c>
      <c r="W5" s="133">
        <v>0</v>
      </c>
      <c r="X5" s="133">
        <v>1</v>
      </c>
      <c r="Y5" s="133">
        <v>0</v>
      </c>
      <c r="Z5" s="133">
        <v>2</v>
      </c>
      <c r="AA5" s="133">
        <v>4</v>
      </c>
      <c r="AB5" s="133">
        <v>2</v>
      </c>
      <c r="AC5" s="133">
        <v>5</v>
      </c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</row>
    <row r="6" spans="1:54" x14ac:dyDescent="0.65">
      <c r="A6" s="188" t="s">
        <v>23</v>
      </c>
      <c r="B6" s="120">
        <f t="shared" ref="B6:B24" si="0">SUM(C6:BB6)</f>
        <v>17</v>
      </c>
      <c r="C6" s="133">
        <v>2</v>
      </c>
      <c r="D6" s="133">
        <v>3</v>
      </c>
      <c r="E6" s="133">
        <v>3</v>
      </c>
      <c r="F6" s="133">
        <v>3</v>
      </c>
      <c r="G6" s="133">
        <v>0</v>
      </c>
      <c r="H6" s="133">
        <v>0</v>
      </c>
      <c r="I6" s="133">
        <v>1</v>
      </c>
      <c r="J6" s="133">
        <v>1</v>
      </c>
      <c r="K6" s="133">
        <v>0</v>
      </c>
      <c r="L6" s="133">
        <v>1</v>
      </c>
      <c r="M6" s="133">
        <v>1</v>
      </c>
      <c r="N6" s="133">
        <v>0</v>
      </c>
      <c r="O6" s="133">
        <v>0</v>
      </c>
      <c r="P6" s="133">
        <v>0</v>
      </c>
      <c r="Q6" s="133">
        <v>0</v>
      </c>
      <c r="R6" s="133">
        <v>0</v>
      </c>
      <c r="S6" s="133">
        <v>1</v>
      </c>
      <c r="T6" s="133">
        <v>0</v>
      </c>
      <c r="U6" s="133">
        <v>0</v>
      </c>
      <c r="V6" s="133">
        <v>0</v>
      </c>
      <c r="W6" s="133">
        <v>0</v>
      </c>
      <c r="X6" s="133">
        <v>0</v>
      </c>
      <c r="Y6" s="133">
        <v>1</v>
      </c>
      <c r="Z6" s="133">
        <v>0</v>
      </c>
      <c r="AA6" s="133">
        <v>0</v>
      </c>
      <c r="AB6" s="133">
        <v>0</v>
      </c>
      <c r="AC6" s="133">
        <v>0</v>
      </c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</row>
    <row r="7" spans="1:54" x14ac:dyDescent="0.65">
      <c r="A7" s="188" t="s">
        <v>31</v>
      </c>
      <c r="B7" s="120">
        <f t="shared" si="0"/>
        <v>3</v>
      </c>
      <c r="C7" s="133">
        <v>0</v>
      </c>
      <c r="D7" s="133">
        <v>0</v>
      </c>
      <c r="E7" s="133">
        <v>0</v>
      </c>
      <c r="F7" s="133">
        <v>0</v>
      </c>
      <c r="G7" s="133">
        <v>0</v>
      </c>
      <c r="H7" s="133">
        <v>0</v>
      </c>
      <c r="I7" s="133">
        <v>1</v>
      </c>
      <c r="J7" s="133">
        <v>0</v>
      </c>
      <c r="K7" s="133">
        <v>0</v>
      </c>
      <c r="L7" s="133">
        <v>1</v>
      </c>
      <c r="M7" s="133">
        <v>0</v>
      </c>
      <c r="N7" s="133">
        <v>0</v>
      </c>
      <c r="O7" s="133">
        <v>0</v>
      </c>
      <c r="P7" s="133">
        <v>0</v>
      </c>
      <c r="Q7" s="133">
        <v>0</v>
      </c>
      <c r="R7" s="133">
        <v>0</v>
      </c>
      <c r="S7" s="133">
        <v>0</v>
      </c>
      <c r="T7" s="133">
        <v>0</v>
      </c>
      <c r="U7" s="133">
        <v>0</v>
      </c>
      <c r="V7" s="133">
        <v>0</v>
      </c>
      <c r="W7" s="133">
        <v>0</v>
      </c>
      <c r="X7" s="133">
        <v>0</v>
      </c>
      <c r="Y7" s="133">
        <v>0</v>
      </c>
      <c r="Z7" s="133">
        <v>0</v>
      </c>
      <c r="AA7" s="133">
        <v>0</v>
      </c>
      <c r="AB7" s="133">
        <v>1</v>
      </c>
      <c r="AC7" s="133">
        <v>0</v>
      </c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</row>
    <row r="8" spans="1:54" x14ac:dyDescent="0.65">
      <c r="A8" s="188" t="s">
        <v>24</v>
      </c>
      <c r="B8" s="120">
        <f t="shared" si="0"/>
        <v>24</v>
      </c>
      <c r="C8" s="133">
        <v>0</v>
      </c>
      <c r="D8" s="133">
        <v>3</v>
      </c>
      <c r="E8" s="133">
        <v>0</v>
      </c>
      <c r="F8" s="133">
        <v>0</v>
      </c>
      <c r="G8" s="133">
        <v>4</v>
      </c>
      <c r="H8" s="133">
        <v>2</v>
      </c>
      <c r="I8" s="133">
        <v>2</v>
      </c>
      <c r="J8" s="133">
        <v>1</v>
      </c>
      <c r="K8" s="133">
        <v>1</v>
      </c>
      <c r="L8" s="133">
        <v>0</v>
      </c>
      <c r="M8" s="133">
        <v>1</v>
      </c>
      <c r="N8" s="133">
        <v>0</v>
      </c>
      <c r="O8" s="133">
        <v>0</v>
      </c>
      <c r="P8" s="133">
        <v>0</v>
      </c>
      <c r="Q8" s="133">
        <v>1</v>
      </c>
      <c r="R8" s="133">
        <v>0</v>
      </c>
      <c r="S8" s="133">
        <v>2</v>
      </c>
      <c r="T8" s="133">
        <v>0</v>
      </c>
      <c r="U8" s="133">
        <v>0</v>
      </c>
      <c r="V8" s="133">
        <v>1</v>
      </c>
      <c r="W8" s="133">
        <v>0</v>
      </c>
      <c r="X8" s="133">
        <v>0</v>
      </c>
      <c r="Y8" s="133">
        <v>0</v>
      </c>
      <c r="Z8" s="133">
        <v>2</v>
      </c>
      <c r="AA8" s="133">
        <v>2</v>
      </c>
      <c r="AB8" s="133">
        <v>2</v>
      </c>
      <c r="AC8" s="133">
        <v>0</v>
      </c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</row>
    <row r="9" spans="1:54" x14ac:dyDescent="0.65">
      <c r="A9" s="188" t="s">
        <v>25</v>
      </c>
      <c r="B9" s="120">
        <f t="shared" si="0"/>
        <v>3</v>
      </c>
      <c r="C9" s="133">
        <v>0</v>
      </c>
      <c r="D9" s="133">
        <v>0</v>
      </c>
      <c r="E9" s="133">
        <v>0</v>
      </c>
      <c r="F9" s="133">
        <v>0</v>
      </c>
      <c r="G9" s="133">
        <v>0</v>
      </c>
      <c r="H9" s="133">
        <v>0</v>
      </c>
      <c r="I9" s="133">
        <v>0</v>
      </c>
      <c r="J9" s="133">
        <v>0</v>
      </c>
      <c r="K9" s="133">
        <v>0</v>
      </c>
      <c r="L9" s="133">
        <v>0</v>
      </c>
      <c r="M9" s="133">
        <v>1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  <c r="V9" s="133">
        <v>0</v>
      </c>
      <c r="W9" s="133">
        <v>0</v>
      </c>
      <c r="X9" s="133">
        <v>0</v>
      </c>
      <c r="Y9" s="133">
        <v>0</v>
      </c>
      <c r="Z9" s="133">
        <v>1</v>
      </c>
      <c r="AA9" s="133">
        <v>1</v>
      </c>
      <c r="AB9" s="133">
        <v>0</v>
      </c>
      <c r="AC9" s="133">
        <v>0</v>
      </c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</row>
    <row r="10" spans="1:54" x14ac:dyDescent="0.65">
      <c r="A10" s="188" t="s">
        <v>26</v>
      </c>
      <c r="B10" s="120">
        <f t="shared" si="0"/>
        <v>13</v>
      </c>
      <c r="C10" s="133">
        <v>0</v>
      </c>
      <c r="D10" s="133">
        <v>0</v>
      </c>
      <c r="E10" s="133">
        <v>0</v>
      </c>
      <c r="F10" s="133">
        <v>0</v>
      </c>
      <c r="G10" s="133">
        <v>0</v>
      </c>
      <c r="H10" s="133">
        <v>0</v>
      </c>
      <c r="I10" s="133">
        <v>1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1</v>
      </c>
      <c r="Q10" s="133">
        <v>0</v>
      </c>
      <c r="R10" s="133">
        <v>0</v>
      </c>
      <c r="S10" s="133">
        <v>0</v>
      </c>
      <c r="T10" s="133">
        <v>1</v>
      </c>
      <c r="U10" s="133">
        <v>1</v>
      </c>
      <c r="V10" s="133">
        <v>0</v>
      </c>
      <c r="W10" s="133">
        <v>0</v>
      </c>
      <c r="X10" s="133">
        <v>2</v>
      </c>
      <c r="Y10" s="133">
        <v>1</v>
      </c>
      <c r="Z10" s="133">
        <v>1</v>
      </c>
      <c r="AA10" s="133">
        <v>1</v>
      </c>
      <c r="AB10" s="133">
        <v>3</v>
      </c>
      <c r="AC10" s="133">
        <v>1</v>
      </c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</row>
    <row r="11" spans="1:54" x14ac:dyDescent="0.65">
      <c r="A11" s="188" t="s">
        <v>27</v>
      </c>
      <c r="B11" s="120">
        <f t="shared" si="0"/>
        <v>26</v>
      </c>
      <c r="C11" s="133">
        <v>0</v>
      </c>
      <c r="D11" s="133">
        <v>0</v>
      </c>
      <c r="E11" s="133">
        <v>1</v>
      </c>
      <c r="F11" s="133">
        <v>0</v>
      </c>
      <c r="G11" s="133">
        <v>1</v>
      </c>
      <c r="H11" s="133">
        <v>0</v>
      </c>
      <c r="I11" s="133">
        <v>1</v>
      </c>
      <c r="J11" s="133">
        <v>0</v>
      </c>
      <c r="K11" s="133">
        <v>0</v>
      </c>
      <c r="L11" s="133">
        <v>2</v>
      </c>
      <c r="M11" s="133">
        <v>1</v>
      </c>
      <c r="N11" s="133">
        <v>0</v>
      </c>
      <c r="O11" s="133">
        <v>2</v>
      </c>
      <c r="P11" s="133">
        <v>6</v>
      </c>
      <c r="Q11" s="133">
        <v>1</v>
      </c>
      <c r="R11" s="133">
        <v>5</v>
      </c>
      <c r="S11" s="133">
        <v>2</v>
      </c>
      <c r="T11" s="133">
        <v>3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1</v>
      </c>
      <c r="AC11" s="133">
        <v>0</v>
      </c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</row>
    <row r="12" spans="1:54" x14ac:dyDescent="0.65">
      <c r="A12" s="188" t="s">
        <v>34</v>
      </c>
      <c r="B12" s="120">
        <f t="shared" si="0"/>
        <v>16</v>
      </c>
      <c r="C12" s="133">
        <v>1</v>
      </c>
      <c r="D12" s="133">
        <v>0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1</v>
      </c>
      <c r="M12" s="133">
        <v>1</v>
      </c>
      <c r="N12" s="133">
        <v>1</v>
      </c>
      <c r="O12" s="133">
        <v>1</v>
      </c>
      <c r="P12" s="133">
        <v>1</v>
      </c>
      <c r="Q12" s="133">
        <v>0</v>
      </c>
      <c r="R12" s="133">
        <v>0</v>
      </c>
      <c r="S12" s="133">
        <v>1</v>
      </c>
      <c r="T12" s="133">
        <v>0</v>
      </c>
      <c r="U12" s="133">
        <v>0</v>
      </c>
      <c r="V12" s="133">
        <v>0</v>
      </c>
      <c r="W12" s="133">
        <v>1</v>
      </c>
      <c r="X12" s="133">
        <v>0</v>
      </c>
      <c r="Y12" s="133">
        <v>0</v>
      </c>
      <c r="Z12" s="133">
        <v>3</v>
      </c>
      <c r="AA12" s="133">
        <v>3</v>
      </c>
      <c r="AB12" s="133">
        <v>1</v>
      </c>
      <c r="AC12" s="133">
        <v>1</v>
      </c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</row>
    <row r="13" spans="1:54" x14ac:dyDescent="0.65">
      <c r="A13" s="188" t="s">
        <v>32</v>
      </c>
      <c r="B13" s="120">
        <f t="shared" si="0"/>
        <v>70</v>
      </c>
      <c r="C13" s="133">
        <v>2</v>
      </c>
      <c r="D13" s="133">
        <v>0</v>
      </c>
      <c r="E13" s="133">
        <v>3</v>
      </c>
      <c r="F13" s="133">
        <v>1</v>
      </c>
      <c r="G13" s="133">
        <v>2</v>
      </c>
      <c r="H13" s="133">
        <v>0</v>
      </c>
      <c r="I13" s="133">
        <v>2</v>
      </c>
      <c r="J13" s="133">
        <v>1</v>
      </c>
      <c r="K13" s="133">
        <v>4</v>
      </c>
      <c r="L13" s="133">
        <v>1</v>
      </c>
      <c r="M13" s="133">
        <v>0</v>
      </c>
      <c r="N13" s="133">
        <v>5</v>
      </c>
      <c r="O13" s="133">
        <v>0</v>
      </c>
      <c r="P13" s="133">
        <v>3</v>
      </c>
      <c r="Q13" s="133">
        <v>4</v>
      </c>
      <c r="R13" s="133">
        <v>7</v>
      </c>
      <c r="S13" s="133">
        <v>2</v>
      </c>
      <c r="T13" s="133">
        <v>0</v>
      </c>
      <c r="U13" s="133">
        <v>4</v>
      </c>
      <c r="V13" s="133">
        <v>0</v>
      </c>
      <c r="W13" s="133">
        <v>1</v>
      </c>
      <c r="X13" s="133">
        <v>0</v>
      </c>
      <c r="Y13" s="133">
        <v>4</v>
      </c>
      <c r="Z13" s="133">
        <v>2</v>
      </c>
      <c r="AA13" s="133">
        <v>15</v>
      </c>
      <c r="AB13" s="133">
        <v>3</v>
      </c>
      <c r="AC13" s="133">
        <v>4</v>
      </c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</row>
    <row r="14" spans="1:54" x14ac:dyDescent="0.65">
      <c r="A14" s="188" t="s">
        <v>28</v>
      </c>
      <c r="B14" s="120">
        <f t="shared" si="0"/>
        <v>13</v>
      </c>
      <c r="C14" s="133">
        <v>0</v>
      </c>
      <c r="D14" s="133">
        <v>0</v>
      </c>
      <c r="E14" s="133">
        <v>0</v>
      </c>
      <c r="F14" s="133">
        <v>0</v>
      </c>
      <c r="G14" s="133">
        <v>1</v>
      </c>
      <c r="H14" s="133">
        <v>0</v>
      </c>
      <c r="I14" s="133">
        <v>0</v>
      </c>
      <c r="J14" s="133">
        <v>1</v>
      </c>
      <c r="K14" s="133">
        <v>0</v>
      </c>
      <c r="L14" s="133">
        <v>1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1</v>
      </c>
      <c r="V14" s="133">
        <v>0</v>
      </c>
      <c r="W14" s="133">
        <v>0</v>
      </c>
      <c r="X14" s="133">
        <v>0</v>
      </c>
      <c r="Y14" s="133">
        <v>3</v>
      </c>
      <c r="Z14" s="133">
        <v>0</v>
      </c>
      <c r="AA14" s="133">
        <v>2</v>
      </c>
      <c r="AB14" s="133">
        <v>1</v>
      </c>
      <c r="AC14" s="133">
        <v>3</v>
      </c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</row>
    <row r="15" spans="1:54" x14ac:dyDescent="0.65">
      <c r="A15" s="188" t="s">
        <v>29</v>
      </c>
      <c r="B15" s="120">
        <f t="shared" si="0"/>
        <v>69</v>
      </c>
      <c r="C15" s="133">
        <v>2</v>
      </c>
      <c r="D15" s="133">
        <v>3</v>
      </c>
      <c r="E15" s="133">
        <v>2</v>
      </c>
      <c r="F15" s="133">
        <v>2</v>
      </c>
      <c r="G15" s="133">
        <v>2</v>
      </c>
      <c r="H15" s="133">
        <v>4</v>
      </c>
      <c r="I15" s="133">
        <v>1</v>
      </c>
      <c r="J15" s="133">
        <v>3</v>
      </c>
      <c r="K15" s="133">
        <v>1</v>
      </c>
      <c r="L15" s="133">
        <v>4</v>
      </c>
      <c r="M15" s="133">
        <v>2</v>
      </c>
      <c r="N15" s="133">
        <v>5</v>
      </c>
      <c r="O15" s="133">
        <v>4</v>
      </c>
      <c r="P15" s="133">
        <v>3</v>
      </c>
      <c r="Q15" s="133">
        <v>4</v>
      </c>
      <c r="R15" s="133">
        <v>5</v>
      </c>
      <c r="S15" s="133">
        <v>0</v>
      </c>
      <c r="T15" s="133">
        <v>0</v>
      </c>
      <c r="U15" s="133">
        <v>2</v>
      </c>
      <c r="V15" s="133">
        <v>3</v>
      </c>
      <c r="W15" s="133">
        <v>0</v>
      </c>
      <c r="X15" s="133">
        <v>1</v>
      </c>
      <c r="Y15" s="133">
        <v>1</v>
      </c>
      <c r="Z15" s="133">
        <v>11</v>
      </c>
      <c r="AA15" s="133">
        <v>3</v>
      </c>
      <c r="AB15" s="133">
        <v>1</v>
      </c>
      <c r="AC15" s="133">
        <v>0</v>
      </c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</row>
    <row r="16" spans="1:54" x14ac:dyDescent="0.65">
      <c r="A16" s="188" t="s">
        <v>33</v>
      </c>
      <c r="B16" s="120">
        <f t="shared" si="0"/>
        <v>6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2</v>
      </c>
      <c r="P16" s="133">
        <v>0</v>
      </c>
      <c r="Q16" s="133">
        <v>1</v>
      </c>
      <c r="R16" s="133">
        <v>1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2</v>
      </c>
      <c r="AA16" s="133">
        <v>0</v>
      </c>
      <c r="AB16" s="133">
        <v>0</v>
      </c>
      <c r="AC16" s="133">
        <v>0</v>
      </c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</row>
    <row r="17" spans="1:55" x14ac:dyDescent="0.65">
      <c r="A17" s="188" t="s">
        <v>58</v>
      </c>
      <c r="B17" s="120">
        <f t="shared" si="0"/>
        <v>8</v>
      </c>
      <c r="C17" s="133">
        <v>1</v>
      </c>
      <c r="D17" s="133">
        <v>2</v>
      </c>
      <c r="E17" s="133">
        <v>0</v>
      </c>
      <c r="F17" s="133">
        <v>1</v>
      </c>
      <c r="G17" s="133">
        <v>0</v>
      </c>
      <c r="H17" s="133">
        <v>0</v>
      </c>
      <c r="I17" s="133">
        <v>0</v>
      </c>
      <c r="J17" s="133">
        <v>1</v>
      </c>
      <c r="K17" s="133">
        <v>0</v>
      </c>
      <c r="L17" s="133">
        <v>0</v>
      </c>
      <c r="M17" s="133">
        <v>1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1</v>
      </c>
      <c r="AC17" s="133">
        <v>1</v>
      </c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</row>
    <row r="18" spans="1:55" x14ac:dyDescent="0.65">
      <c r="A18" s="188" t="s">
        <v>30</v>
      </c>
      <c r="B18" s="120">
        <f t="shared" si="0"/>
        <v>11</v>
      </c>
      <c r="C18" s="133">
        <v>0</v>
      </c>
      <c r="D18" s="133">
        <v>0</v>
      </c>
      <c r="E18" s="133">
        <v>1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1</v>
      </c>
      <c r="T18" s="133">
        <v>0</v>
      </c>
      <c r="U18" s="133">
        <v>0</v>
      </c>
      <c r="V18" s="133">
        <v>1</v>
      </c>
      <c r="W18" s="133">
        <v>1</v>
      </c>
      <c r="X18" s="133">
        <v>0</v>
      </c>
      <c r="Y18" s="133">
        <v>2</v>
      </c>
      <c r="Z18" s="133">
        <v>0</v>
      </c>
      <c r="AA18" s="133">
        <v>1</v>
      </c>
      <c r="AB18" s="133">
        <v>1</v>
      </c>
      <c r="AC18" s="133">
        <v>3</v>
      </c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</row>
    <row r="19" spans="1:55" x14ac:dyDescent="0.65">
      <c r="A19" s="188" t="s">
        <v>35</v>
      </c>
      <c r="B19" s="120">
        <f t="shared" si="0"/>
        <v>13</v>
      </c>
      <c r="C19" s="133">
        <v>1</v>
      </c>
      <c r="D19" s="133">
        <v>0</v>
      </c>
      <c r="E19" s="133">
        <v>0</v>
      </c>
      <c r="F19" s="133">
        <v>0</v>
      </c>
      <c r="G19" s="133">
        <v>0</v>
      </c>
      <c r="H19" s="133">
        <v>1</v>
      </c>
      <c r="I19" s="133">
        <v>1</v>
      </c>
      <c r="J19" s="133">
        <v>2</v>
      </c>
      <c r="K19" s="133">
        <v>3</v>
      </c>
      <c r="L19" s="133">
        <v>0</v>
      </c>
      <c r="M19" s="133">
        <v>0</v>
      </c>
      <c r="N19" s="133">
        <v>0</v>
      </c>
      <c r="O19" s="133">
        <v>1</v>
      </c>
      <c r="P19" s="133">
        <v>0</v>
      </c>
      <c r="Q19" s="133">
        <v>4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</row>
    <row r="20" spans="1:55" x14ac:dyDescent="0.65">
      <c r="A20" s="188" t="s">
        <v>59</v>
      </c>
      <c r="B20" s="120">
        <f t="shared" si="0"/>
        <v>3</v>
      </c>
      <c r="C20" s="133">
        <v>0</v>
      </c>
      <c r="D20" s="133">
        <v>1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1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1</v>
      </c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</row>
    <row r="21" spans="1:55" x14ac:dyDescent="0.65">
      <c r="A21" s="188" t="s">
        <v>60</v>
      </c>
      <c r="B21" s="120">
        <f t="shared" si="0"/>
        <v>6</v>
      </c>
      <c r="C21" s="133">
        <v>0</v>
      </c>
      <c r="D21" s="133">
        <v>0</v>
      </c>
      <c r="E21" s="133">
        <v>0</v>
      </c>
      <c r="F21" s="133">
        <v>0</v>
      </c>
      <c r="G21" s="133">
        <v>1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1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1</v>
      </c>
      <c r="AB21" s="133">
        <v>1</v>
      </c>
      <c r="AC21" s="133">
        <v>2</v>
      </c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</row>
    <row r="22" spans="1:55" x14ac:dyDescent="0.65">
      <c r="A22" s="188" t="s">
        <v>61</v>
      </c>
      <c r="B22" s="120">
        <f t="shared" si="0"/>
        <v>2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1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1</v>
      </c>
      <c r="AC22" s="133">
        <v>0</v>
      </c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</row>
    <row r="23" spans="1:55" x14ac:dyDescent="0.65">
      <c r="A23" s="188" t="s">
        <v>62</v>
      </c>
      <c r="B23" s="120">
        <f t="shared" si="0"/>
        <v>8</v>
      </c>
      <c r="C23" s="133">
        <v>0</v>
      </c>
      <c r="D23" s="133">
        <v>0</v>
      </c>
      <c r="E23" s="133">
        <v>0</v>
      </c>
      <c r="F23" s="133">
        <v>1</v>
      </c>
      <c r="G23" s="133">
        <v>0</v>
      </c>
      <c r="H23" s="133">
        <v>1</v>
      </c>
      <c r="I23" s="133">
        <v>2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1</v>
      </c>
      <c r="Z23" s="133">
        <v>2</v>
      </c>
      <c r="AA23" s="133">
        <v>0</v>
      </c>
      <c r="AB23" s="133">
        <v>0</v>
      </c>
      <c r="AC23" s="133">
        <v>1</v>
      </c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</row>
    <row r="24" spans="1:55" x14ac:dyDescent="0.65">
      <c r="A24" s="188" t="s">
        <v>63</v>
      </c>
      <c r="B24" s="120">
        <f t="shared" si="0"/>
        <v>8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3">
        <v>1</v>
      </c>
      <c r="I24" s="133">
        <v>0</v>
      </c>
      <c r="J24" s="133">
        <v>0</v>
      </c>
      <c r="K24" s="133">
        <v>1</v>
      </c>
      <c r="L24" s="133">
        <v>0</v>
      </c>
      <c r="M24" s="133">
        <v>1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1</v>
      </c>
      <c r="T24" s="133">
        <v>0</v>
      </c>
      <c r="U24" s="133">
        <v>1</v>
      </c>
      <c r="V24" s="133">
        <v>0</v>
      </c>
      <c r="W24" s="133">
        <v>0</v>
      </c>
      <c r="X24" s="133">
        <v>0</v>
      </c>
      <c r="Y24" s="133">
        <v>1</v>
      </c>
      <c r="Z24" s="133">
        <v>0</v>
      </c>
      <c r="AA24" s="133">
        <v>2</v>
      </c>
      <c r="AB24" s="133">
        <v>0</v>
      </c>
      <c r="AC24" s="133">
        <v>0</v>
      </c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</row>
    <row r="25" spans="1:55" s="191" customFormat="1" x14ac:dyDescent="0.65">
      <c r="A25" s="189" t="s">
        <v>64</v>
      </c>
      <c r="B25" s="190">
        <f>SUM(B5:B24)</f>
        <v>345</v>
      </c>
      <c r="C25" s="190">
        <f t="shared" ref="C25:R25" si="1">SUM(C5:C24)</f>
        <v>9</v>
      </c>
      <c r="D25" s="190">
        <f t="shared" si="1"/>
        <v>13</v>
      </c>
      <c r="E25" s="190">
        <f t="shared" si="1"/>
        <v>11</v>
      </c>
      <c r="F25" s="190">
        <f t="shared" si="1"/>
        <v>9</v>
      </c>
      <c r="G25" s="190">
        <f t="shared" si="1"/>
        <v>11</v>
      </c>
      <c r="H25" s="190">
        <f t="shared" si="1"/>
        <v>9</v>
      </c>
      <c r="I25" s="190">
        <f t="shared" si="1"/>
        <v>13</v>
      </c>
      <c r="J25" s="190">
        <f t="shared" si="1"/>
        <v>10</v>
      </c>
      <c r="K25" s="190">
        <f t="shared" si="1"/>
        <v>10</v>
      </c>
      <c r="L25" s="190">
        <f t="shared" si="1"/>
        <v>12</v>
      </c>
      <c r="M25" s="190">
        <f t="shared" si="1"/>
        <v>9</v>
      </c>
      <c r="N25" s="190">
        <f t="shared" si="1"/>
        <v>11</v>
      </c>
      <c r="O25" s="190">
        <f t="shared" si="1"/>
        <v>10</v>
      </c>
      <c r="P25" s="190">
        <f t="shared" si="1"/>
        <v>15</v>
      </c>
      <c r="Q25" s="190">
        <f t="shared" si="1"/>
        <v>16</v>
      </c>
      <c r="R25" s="190">
        <f t="shared" si="1"/>
        <v>21</v>
      </c>
      <c r="S25" s="190">
        <f t="shared" ref="S25:BB25" si="2">SUM(S5:S24)</f>
        <v>12</v>
      </c>
      <c r="T25" s="190">
        <f t="shared" si="2"/>
        <v>5</v>
      </c>
      <c r="U25" s="190">
        <f t="shared" si="2"/>
        <v>11</v>
      </c>
      <c r="V25" s="190">
        <f t="shared" si="2"/>
        <v>5</v>
      </c>
      <c r="W25" s="190">
        <f t="shared" si="2"/>
        <v>3</v>
      </c>
      <c r="X25" s="190">
        <f t="shared" si="2"/>
        <v>4</v>
      </c>
      <c r="Y25" s="190">
        <f t="shared" si="2"/>
        <v>14</v>
      </c>
      <c r="Z25" s="190">
        <f t="shared" si="2"/>
        <v>26</v>
      </c>
      <c r="AA25" s="190">
        <f t="shared" si="2"/>
        <v>35</v>
      </c>
      <c r="AB25" s="190">
        <f t="shared" si="2"/>
        <v>19</v>
      </c>
      <c r="AC25" s="190">
        <f t="shared" si="2"/>
        <v>22</v>
      </c>
      <c r="AD25" s="190">
        <f t="shared" si="2"/>
        <v>0</v>
      </c>
      <c r="AE25" s="190">
        <f t="shared" si="2"/>
        <v>0</v>
      </c>
      <c r="AF25" s="190">
        <f t="shared" si="2"/>
        <v>0</v>
      </c>
      <c r="AG25" s="190">
        <f t="shared" si="2"/>
        <v>0</v>
      </c>
      <c r="AH25" s="190">
        <f t="shared" si="2"/>
        <v>0</v>
      </c>
      <c r="AI25" s="190">
        <f t="shared" si="2"/>
        <v>0</v>
      </c>
      <c r="AJ25" s="190">
        <f t="shared" si="2"/>
        <v>0</v>
      </c>
      <c r="AK25" s="190">
        <f t="shared" si="2"/>
        <v>0</v>
      </c>
      <c r="AL25" s="190">
        <f t="shared" si="2"/>
        <v>0</v>
      </c>
      <c r="AM25" s="190">
        <f t="shared" si="2"/>
        <v>0</v>
      </c>
      <c r="AN25" s="190">
        <f t="shared" si="2"/>
        <v>0</v>
      </c>
      <c r="AO25" s="190">
        <f t="shared" si="2"/>
        <v>0</v>
      </c>
      <c r="AP25" s="190">
        <f t="shared" si="2"/>
        <v>0</v>
      </c>
      <c r="AQ25" s="190">
        <f t="shared" si="2"/>
        <v>0</v>
      </c>
      <c r="AR25" s="190">
        <f t="shared" si="2"/>
        <v>0</v>
      </c>
      <c r="AS25" s="190">
        <f t="shared" si="2"/>
        <v>0</v>
      </c>
      <c r="AT25" s="190">
        <f t="shared" si="2"/>
        <v>0</v>
      </c>
      <c r="AU25" s="190">
        <f t="shared" si="2"/>
        <v>0</v>
      </c>
      <c r="AV25" s="190">
        <f t="shared" si="2"/>
        <v>0</v>
      </c>
      <c r="AW25" s="190">
        <f t="shared" si="2"/>
        <v>0</v>
      </c>
      <c r="AX25" s="190">
        <f t="shared" si="2"/>
        <v>0</v>
      </c>
      <c r="AY25" s="190">
        <f t="shared" si="2"/>
        <v>0</v>
      </c>
      <c r="AZ25" s="190">
        <f t="shared" si="2"/>
        <v>0</v>
      </c>
      <c r="BA25" s="190">
        <f t="shared" si="2"/>
        <v>0</v>
      </c>
      <c r="BB25" s="190">
        <f t="shared" si="2"/>
        <v>0</v>
      </c>
    </row>
    <row r="26" spans="1:55" x14ac:dyDescent="0.65">
      <c r="AL26" s="192"/>
      <c r="AM26" s="193"/>
      <c r="AN26" s="194"/>
      <c r="AO26" s="193"/>
      <c r="AP26" s="193"/>
      <c r="AQ26" s="193"/>
      <c r="AR26" s="193"/>
      <c r="AS26" s="193"/>
      <c r="AT26" s="193"/>
      <c r="AU26" s="194"/>
      <c r="AV26" s="193"/>
      <c r="AW26" s="194"/>
      <c r="AX26" s="193"/>
    </row>
    <row r="27" spans="1:55" x14ac:dyDescent="0.65">
      <c r="Z27" s="141"/>
    </row>
    <row r="28" spans="1:55" s="195" customFormat="1" x14ac:dyDescent="0.65">
      <c r="H28" s="196" t="s">
        <v>381</v>
      </c>
      <c r="J28" s="197"/>
      <c r="K28" s="197"/>
      <c r="L28" s="197"/>
      <c r="S28" s="198"/>
      <c r="T28" s="198"/>
    </row>
    <row r="29" spans="1:55" s="195" customFormat="1" x14ac:dyDescent="0.65">
      <c r="G29" s="199" t="s">
        <v>646</v>
      </c>
      <c r="J29" s="197"/>
      <c r="K29" s="197"/>
      <c r="L29" s="197"/>
      <c r="Q29" s="196"/>
    </row>
    <row r="30" spans="1:55" s="195" customFormat="1" x14ac:dyDescent="0.65">
      <c r="A30" s="200" t="s">
        <v>67</v>
      </c>
      <c r="B30" s="201" t="s">
        <v>41</v>
      </c>
      <c r="C30" s="202" t="s">
        <v>94</v>
      </c>
      <c r="D30" s="202" t="s">
        <v>95</v>
      </c>
      <c r="E30" s="202" t="s">
        <v>96</v>
      </c>
      <c r="F30" s="202" t="s">
        <v>97</v>
      </c>
      <c r="G30" s="202" t="s">
        <v>98</v>
      </c>
      <c r="H30" s="202" t="s">
        <v>99</v>
      </c>
      <c r="I30" s="202" t="s">
        <v>100</v>
      </c>
      <c r="J30" s="202" t="s">
        <v>101</v>
      </c>
      <c r="K30" s="202" t="s">
        <v>102</v>
      </c>
      <c r="L30" s="202" t="s">
        <v>103</v>
      </c>
      <c r="M30" s="202" t="s">
        <v>104</v>
      </c>
      <c r="N30" s="202" t="s">
        <v>105</v>
      </c>
      <c r="O30" s="202" t="s">
        <v>106</v>
      </c>
      <c r="P30" s="202" t="s">
        <v>107</v>
      </c>
      <c r="Q30" s="202" t="s">
        <v>108</v>
      </c>
      <c r="R30" s="202" t="s">
        <v>109</v>
      </c>
      <c r="S30" s="202" t="s">
        <v>110</v>
      </c>
      <c r="T30" s="202" t="s">
        <v>111</v>
      </c>
      <c r="U30" s="202" t="s">
        <v>112</v>
      </c>
      <c r="V30" s="202" t="s">
        <v>113</v>
      </c>
      <c r="W30" s="202" t="s">
        <v>114</v>
      </c>
      <c r="X30" s="202" t="s">
        <v>115</v>
      </c>
      <c r="Y30" s="202" t="s">
        <v>116</v>
      </c>
      <c r="Z30" s="202" t="s">
        <v>117</v>
      </c>
      <c r="AA30" s="202" t="s">
        <v>118</v>
      </c>
      <c r="AB30" s="202" t="s">
        <v>119</v>
      </c>
      <c r="AC30" s="202" t="s">
        <v>120</v>
      </c>
      <c r="AD30" s="202" t="s">
        <v>121</v>
      </c>
      <c r="AE30" s="202" t="s">
        <v>122</v>
      </c>
      <c r="AF30" s="202" t="s">
        <v>123</v>
      </c>
      <c r="AG30" s="202" t="s">
        <v>124</v>
      </c>
      <c r="AH30" s="202" t="s">
        <v>125</v>
      </c>
      <c r="AI30" s="202" t="s">
        <v>126</v>
      </c>
      <c r="AJ30" s="202" t="s">
        <v>127</v>
      </c>
      <c r="AK30" s="202" t="s">
        <v>128</v>
      </c>
      <c r="AL30" s="202" t="s">
        <v>129</v>
      </c>
      <c r="AM30" s="202" t="s">
        <v>130</v>
      </c>
      <c r="AN30" s="202" t="s">
        <v>131</v>
      </c>
      <c r="AO30" s="202" t="s">
        <v>132</v>
      </c>
      <c r="AP30" s="202" t="s">
        <v>133</v>
      </c>
      <c r="AQ30" s="202" t="s">
        <v>134</v>
      </c>
      <c r="AR30" s="202" t="s">
        <v>135</v>
      </c>
      <c r="AS30" s="202" t="s">
        <v>136</v>
      </c>
      <c r="AT30" s="202" t="s">
        <v>137</v>
      </c>
      <c r="AU30" s="202" t="s">
        <v>138</v>
      </c>
      <c r="AV30" s="202" t="s">
        <v>139</v>
      </c>
      <c r="AW30" s="202" t="s">
        <v>140</v>
      </c>
      <c r="AX30" s="202" t="s">
        <v>141</v>
      </c>
      <c r="AY30" s="202" t="s">
        <v>142</v>
      </c>
      <c r="AZ30" s="202" t="s">
        <v>143</v>
      </c>
      <c r="BA30" s="203" t="s">
        <v>144</v>
      </c>
      <c r="BB30" s="202" t="s">
        <v>145</v>
      </c>
      <c r="BC30" s="202" t="s">
        <v>369</v>
      </c>
    </row>
    <row r="31" spans="1:55" s="207" customFormat="1" x14ac:dyDescent="0.65">
      <c r="A31" s="204" t="s">
        <v>382</v>
      </c>
      <c r="B31" s="205">
        <f t="shared" ref="B31:B34" si="3">SUM(C31:BC31)</f>
        <v>345</v>
      </c>
      <c r="C31" s="206">
        <f>C25</f>
        <v>9</v>
      </c>
      <c r="D31" s="206">
        <f t="shared" ref="D31:BB31" si="4">D25</f>
        <v>13</v>
      </c>
      <c r="E31" s="206">
        <f t="shared" si="4"/>
        <v>11</v>
      </c>
      <c r="F31" s="206">
        <f t="shared" si="4"/>
        <v>9</v>
      </c>
      <c r="G31" s="206">
        <f t="shared" si="4"/>
        <v>11</v>
      </c>
      <c r="H31" s="206">
        <f t="shared" si="4"/>
        <v>9</v>
      </c>
      <c r="I31" s="206">
        <f t="shared" si="4"/>
        <v>13</v>
      </c>
      <c r="J31" s="206">
        <f t="shared" si="4"/>
        <v>10</v>
      </c>
      <c r="K31" s="206">
        <f t="shared" si="4"/>
        <v>10</v>
      </c>
      <c r="L31" s="206">
        <f t="shared" si="4"/>
        <v>12</v>
      </c>
      <c r="M31" s="206">
        <f t="shared" si="4"/>
        <v>9</v>
      </c>
      <c r="N31" s="206">
        <f t="shared" si="4"/>
        <v>11</v>
      </c>
      <c r="O31" s="206">
        <f t="shared" si="4"/>
        <v>10</v>
      </c>
      <c r="P31" s="206">
        <f t="shared" si="4"/>
        <v>15</v>
      </c>
      <c r="Q31" s="206">
        <f t="shared" si="4"/>
        <v>16</v>
      </c>
      <c r="R31" s="206">
        <f t="shared" si="4"/>
        <v>21</v>
      </c>
      <c r="S31" s="206">
        <f t="shared" si="4"/>
        <v>12</v>
      </c>
      <c r="T31" s="206">
        <f t="shared" si="4"/>
        <v>5</v>
      </c>
      <c r="U31" s="206">
        <f t="shared" si="4"/>
        <v>11</v>
      </c>
      <c r="V31" s="206">
        <f t="shared" si="4"/>
        <v>5</v>
      </c>
      <c r="W31" s="206">
        <f t="shared" si="4"/>
        <v>3</v>
      </c>
      <c r="X31" s="206">
        <f t="shared" si="4"/>
        <v>4</v>
      </c>
      <c r="Y31" s="206">
        <f t="shared" si="4"/>
        <v>14</v>
      </c>
      <c r="Z31" s="206">
        <f t="shared" si="4"/>
        <v>26</v>
      </c>
      <c r="AA31" s="206">
        <f t="shared" si="4"/>
        <v>35</v>
      </c>
      <c r="AB31" s="206">
        <f t="shared" si="4"/>
        <v>19</v>
      </c>
      <c r="AC31" s="206">
        <f t="shared" si="4"/>
        <v>22</v>
      </c>
      <c r="AD31" s="206">
        <f t="shared" si="4"/>
        <v>0</v>
      </c>
      <c r="AE31" s="206">
        <f t="shared" si="4"/>
        <v>0</v>
      </c>
      <c r="AF31" s="206">
        <f t="shared" si="4"/>
        <v>0</v>
      </c>
      <c r="AG31" s="206">
        <f t="shared" si="4"/>
        <v>0</v>
      </c>
      <c r="AH31" s="206">
        <f t="shared" si="4"/>
        <v>0</v>
      </c>
      <c r="AI31" s="206">
        <f t="shared" si="4"/>
        <v>0</v>
      </c>
      <c r="AJ31" s="206">
        <f t="shared" si="4"/>
        <v>0</v>
      </c>
      <c r="AK31" s="206">
        <f t="shared" si="4"/>
        <v>0</v>
      </c>
      <c r="AL31" s="206">
        <f t="shared" si="4"/>
        <v>0</v>
      </c>
      <c r="AM31" s="206">
        <f t="shared" si="4"/>
        <v>0</v>
      </c>
      <c r="AN31" s="206">
        <f t="shared" si="4"/>
        <v>0</v>
      </c>
      <c r="AO31" s="206">
        <f t="shared" si="4"/>
        <v>0</v>
      </c>
      <c r="AP31" s="206">
        <f t="shared" si="4"/>
        <v>0</v>
      </c>
      <c r="AQ31" s="206">
        <f t="shared" si="4"/>
        <v>0</v>
      </c>
      <c r="AR31" s="206">
        <f t="shared" si="4"/>
        <v>0</v>
      </c>
      <c r="AS31" s="206">
        <f t="shared" si="4"/>
        <v>0</v>
      </c>
      <c r="AT31" s="206">
        <f t="shared" si="4"/>
        <v>0</v>
      </c>
      <c r="AU31" s="206">
        <f t="shared" si="4"/>
        <v>0</v>
      </c>
      <c r="AV31" s="206">
        <f t="shared" si="4"/>
        <v>0</v>
      </c>
      <c r="AW31" s="206">
        <f t="shared" si="4"/>
        <v>0</v>
      </c>
      <c r="AX31" s="206">
        <f t="shared" si="4"/>
        <v>0</v>
      </c>
      <c r="AY31" s="206">
        <f t="shared" si="4"/>
        <v>0</v>
      </c>
      <c r="AZ31" s="206">
        <f t="shared" si="4"/>
        <v>0</v>
      </c>
      <c r="BA31" s="206">
        <f t="shared" si="4"/>
        <v>0</v>
      </c>
      <c r="BB31" s="206">
        <f t="shared" si="4"/>
        <v>0</v>
      </c>
      <c r="BC31" s="300"/>
    </row>
    <row r="32" spans="1:55" s="210" customFormat="1" x14ac:dyDescent="0.65">
      <c r="A32" s="204" t="s">
        <v>332</v>
      </c>
      <c r="B32" s="205">
        <f t="shared" si="3"/>
        <v>1731</v>
      </c>
      <c r="C32" s="208">
        <v>2</v>
      </c>
      <c r="D32" s="208">
        <v>1</v>
      </c>
      <c r="E32" s="208">
        <v>2</v>
      </c>
      <c r="F32" s="208">
        <v>2</v>
      </c>
      <c r="G32" s="208">
        <v>2</v>
      </c>
      <c r="H32" s="208">
        <v>2</v>
      </c>
      <c r="I32" s="208">
        <v>8</v>
      </c>
      <c r="J32" s="208">
        <v>5</v>
      </c>
      <c r="K32" s="208">
        <v>2</v>
      </c>
      <c r="L32" s="208">
        <v>5</v>
      </c>
      <c r="M32" s="208">
        <v>4</v>
      </c>
      <c r="N32" s="208">
        <v>11</v>
      </c>
      <c r="O32" s="208">
        <v>5</v>
      </c>
      <c r="P32" s="208">
        <v>10</v>
      </c>
      <c r="Q32" s="208">
        <v>10</v>
      </c>
      <c r="R32" s="208">
        <v>7</v>
      </c>
      <c r="S32" s="208">
        <v>7</v>
      </c>
      <c r="T32" s="208">
        <v>6</v>
      </c>
      <c r="U32" s="208">
        <v>6</v>
      </c>
      <c r="V32" s="208">
        <v>12</v>
      </c>
      <c r="W32" s="208">
        <v>12</v>
      </c>
      <c r="X32" s="208">
        <v>10</v>
      </c>
      <c r="Y32" s="208">
        <v>22</v>
      </c>
      <c r="Z32" s="208">
        <v>29</v>
      </c>
      <c r="AA32" s="208">
        <v>63</v>
      </c>
      <c r="AB32" s="208">
        <v>68</v>
      </c>
      <c r="AC32" s="208">
        <v>88</v>
      </c>
      <c r="AD32" s="208">
        <v>124</v>
      </c>
      <c r="AE32" s="208">
        <v>93</v>
      </c>
      <c r="AF32" s="208">
        <v>123</v>
      </c>
      <c r="AG32" s="208">
        <v>104</v>
      </c>
      <c r="AH32" s="208">
        <v>94</v>
      </c>
      <c r="AI32" s="208">
        <v>109</v>
      </c>
      <c r="AJ32" s="208">
        <v>75</v>
      </c>
      <c r="AK32" s="208">
        <v>99</v>
      </c>
      <c r="AL32" s="208">
        <v>73</v>
      </c>
      <c r="AM32" s="208">
        <v>78</v>
      </c>
      <c r="AN32" s="208">
        <v>86</v>
      </c>
      <c r="AO32" s="208">
        <v>48</v>
      </c>
      <c r="AP32" s="208">
        <v>69</v>
      </c>
      <c r="AQ32" s="208">
        <v>41</v>
      </c>
      <c r="AR32" s="208">
        <v>27</v>
      </c>
      <c r="AS32" s="208">
        <v>17</v>
      </c>
      <c r="AT32" s="208">
        <v>12</v>
      </c>
      <c r="AU32" s="208">
        <v>9</v>
      </c>
      <c r="AV32" s="208">
        <v>11</v>
      </c>
      <c r="AW32" s="208">
        <v>13</v>
      </c>
      <c r="AX32" s="208">
        <v>11</v>
      </c>
      <c r="AY32" s="208">
        <v>6</v>
      </c>
      <c r="AZ32" s="208">
        <v>1</v>
      </c>
      <c r="BA32" s="209">
        <v>2</v>
      </c>
      <c r="BB32" s="208">
        <v>5</v>
      </c>
      <c r="BC32" s="301"/>
    </row>
    <row r="33" spans="1:67" s="199" customFormat="1" x14ac:dyDescent="0.65">
      <c r="A33" s="211">
        <v>2565</v>
      </c>
      <c r="B33" s="205">
        <f t="shared" si="3"/>
        <v>606</v>
      </c>
      <c r="C33" s="211">
        <v>1</v>
      </c>
      <c r="D33" s="211">
        <v>1</v>
      </c>
      <c r="E33" s="211">
        <v>6</v>
      </c>
      <c r="F33" s="211">
        <v>6</v>
      </c>
      <c r="G33" s="211">
        <v>2</v>
      </c>
      <c r="H33" s="211">
        <v>5</v>
      </c>
      <c r="I33" s="211">
        <v>1</v>
      </c>
      <c r="J33" s="211">
        <v>2</v>
      </c>
      <c r="K33" s="211">
        <v>2</v>
      </c>
      <c r="L33" s="211">
        <v>0</v>
      </c>
      <c r="M33" s="211">
        <v>0</v>
      </c>
      <c r="N33" s="211">
        <v>0</v>
      </c>
      <c r="O33" s="211">
        <v>1</v>
      </c>
      <c r="P33" s="211">
        <v>2</v>
      </c>
      <c r="Q33" s="211">
        <v>0</v>
      </c>
      <c r="R33" s="211">
        <v>4</v>
      </c>
      <c r="S33" s="211">
        <v>0</v>
      </c>
      <c r="T33" s="211">
        <v>6</v>
      </c>
      <c r="U33" s="211">
        <v>1</v>
      </c>
      <c r="V33" s="211">
        <v>7</v>
      </c>
      <c r="W33" s="211">
        <v>11</v>
      </c>
      <c r="X33" s="211">
        <v>19</v>
      </c>
      <c r="Y33" s="211">
        <v>45</v>
      </c>
      <c r="Z33" s="211">
        <v>38</v>
      </c>
      <c r="AA33" s="211">
        <v>34</v>
      </c>
      <c r="AB33" s="211">
        <v>39</v>
      </c>
      <c r="AC33" s="211">
        <v>35</v>
      </c>
      <c r="AD33" s="211">
        <v>19</v>
      </c>
      <c r="AE33" s="211">
        <v>15</v>
      </c>
      <c r="AF33" s="211">
        <v>20</v>
      </c>
      <c r="AG33" s="211">
        <v>26</v>
      </c>
      <c r="AH33" s="211">
        <v>18</v>
      </c>
      <c r="AI33" s="211">
        <v>31</v>
      </c>
      <c r="AJ33" s="211">
        <v>23</v>
      </c>
      <c r="AK33" s="211">
        <v>28</v>
      </c>
      <c r="AL33" s="211">
        <v>26</v>
      </c>
      <c r="AM33" s="211">
        <v>20</v>
      </c>
      <c r="AN33" s="211">
        <v>17</v>
      </c>
      <c r="AO33" s="211">
        <v>9</v>
      </c>
      <c r="AP33" s="211">
        <v>10</v>
      </c>
      <c r="AQ33" s="211">
        <v>13</v>
      </c>
      <c r="AR33" s="211">
        <v>6</v>
      </c>
      <c r="AS33" s="211">
        <v>5</v>
      </c>
      <c r="AT33" s="211">
        <v>11</v>
      </c>
      <c r="AU33" s="211">
        <v>11</v>
      </c>
      <c r="AV33" s="211">
        <v>6</v>
      </c>
      <c r="AW33" s="211">
        <v>8</v>
      </c>
      <c r="AX33" s="211">
        <v>2</v>
      </c>
      <c r="AY33" s="211">
        <v>8</v>
      </c>
      <c r="AZ33" s="211">
        <v>5</v>
      </c>
      <c r="BA33" s="211">
        <v>0</v>
      </c>
      <c r="BB33" s="211">
        <v>1</v>
      </c>
      <c r="BC33" s="302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</row>
    <row r="34" spans="1:67" s="215" customFormat="1" x14ac:dyDescent="0.65">
      <c r="A34" s="212">
        <v>2564</v>
      </c>
      <c r="B34" s="205">
        <f t="shared" si="3"/>
        <v>284</v>
      </c>
      <c r="C34" s="213">
        <v>6</v>
      </c>
      <c r="D34" s="213">
        <v>2</v>
      </c>
      <c r="E34" s="213">
        <v>0</v>
      </c>
      <c r="F34" s="213">
        <v>1</v>
      </c>
      <c r="G34" s="213">
        <v>0</v>
      </c>
      <c r="H34" s="213">
        <v>0</v>
      </c>
      <c r="I34" s="213">
        <v>1</v>
      </c>
      <c r="J34" s="213">
        <v>1</v>
      </c>
      <c r="K34" s="213">
        <v>1</v>
      </c>
      <c r="L34" s="213">
        <v>1</v>
      </c>
      <c r="M34" s="213">
        <v>1</v>
      </c>
      <c r="N34" s="213">
        <v>3</v>
      </c>
      <c r="O34" s="213">
        <v>1</v>
      </c>
      <c r="P34" s="213">
        <v>0</v>
      </c>
      <c r="Q34" s="213">
        <v>1</v>
      </c>
      <c r="R34" s="213">
        <v>2</v>
      </c>
      <c r="S34" s="213">
        <v>0</v>
      </c>
      <c r="T34" s="213">
        <v>1</v>
      </c>
      <c r="U34" s="213">
        <v>2</v>
      </c>
      <c r="V34" s="213">
        <v>0</v>
      </c>
      <c r="W34" s="213">
        <v>8</v>
      </c>
      <c r="X34" s="213">
        <v>14</v>
      </c>
      <c r="Y34" s="213">
        <v>11</v>
      </c>
      <c r="Z34" s="213">
        <v>13</v>
      </c>
      <c r="AA34" s="213">
        <v>6</v>
      </c>
      <c r="AB34" s="213">
        <v>12</v>
      </c>
      <c r="AC34" s="213">
        <v>5</v>
      </c>
      <c r="AD34" s="213">
        <v>5</v>
      </c>
      <c r="AE34" s="213">
        <v>11</v>
      </c>
      <c r="AF34" s="213">
        <v>6</v>
      </c>
      <c r="AG34" s="213">
        <v>11</v>
      </c>
      <c r="AH34" s="213">
        <v>6</v>
      </c>
      <c r="AI34" s="213">
        <v>13</v>
      </c>
      <c r="AJ34" s="213">
        <v>12</v>
      </c>
      <c r="AK34" s="213">
        <v>12</v>
      </c>
      <c r="AL34" s="213">
        <v>13</v>
      </c>
      <c r="AM34" s="213">
        <v>23</v>
      </c>
      <c r="AN34" s="213">
        <v>14</v>
      </c>
      <c r="AO34" s="213">
        <v>6</v>
      </c>
      <c r="AP34" s="213">
        <v>11</v>
      </c>
      <c r="AQ34" s="213">
        <v>12</v>
      </c>
      <c r="AR34" s="213">
        <v>13</v>
      </c>
      <c r="AS34" s="213">
        <v>8</v>
      </c>
      <c r="AT34" s="213">
        <v>3</v>
      </c>
      <c r="AU34" s="213">
        <v>1</v>
      </c>
      <c r="AV34" s="213">
        <v>4</v>
      </c>
      <c r="AW34" s="213">
        <v>0</v>
      </c>
      <c r="AX34" s="213">
        <v>1</v>
      </c>
      <c r="AY34" s="213">
        <v>5</v>
      </c>
      <c r="AZ34" s="213">
        <v>1</v>
      </c>
      <c r="BA34" s="214">
        <v>0</v>
      </c>
      <c r="BB34" s="213">
        <v>0</v>
      </c>
      <c r="BC34" s="303"/>
    </row>
    <row r="35" spans="1:67" s="217" customFormat="1" x14ac:dyDescent="0.65">
      <c r="A35" s="212">
        <v>2563</v>
      </c>
      <c r="B35" s="205">
        <f>SUM(C35:BC35)</f>
        <v>1638</v>
      </c>
      <c r="C35" s="212">
        <v>18</v>
      </c>
      <c r="D35" s="212">
        <v>14</v>
      </c>
      <c r="E35" s="212">
        <v>10</v>
      </c>
      <c r="F35" s="212">
        <v>10</v>
      </c>
      <c r="G35" s="212">
        <v>12</v>
      </c>
      <c r="H35" s="212">
        <v>9</v>
      </c>
      <c r="I35" s="212">
        <v>17</v>
      </c>
      <c r="J35" s="212">
        <v>13</v>
      </c>
      <c r="K35" s="212">
        <v>9</v>
      </c>
      <c r="L35" s="212">
        <v>15</v>
      </c>
      <c r="M35" s="212">
        <v>16</v>
      </c>
      <c r="N35" s="212">
        <v>16</v>
      </c>
      <c r="O35" s="212">
        <v>20</v>
      </c>
      <c r="P35" s="212">
        <v>13</v>
      </c>
      <c r="Q35" s="212">
        <v>25</v>
      </c>
      <c r="R35" s="212">
        <v>36</v>
      </c>
      <c r="S35" s="212">
        <v>45</v>
      </c>
      <c r="T35" s="212">
        <v>37</v>
      </c>
      <c r="U35" s="212">
        <v>58</v>
      </c>
      <c r="V35" s="212">
        <v>40</v>
      </c>
      <c r="W35" s="212">
        <v>51</v>
      </c>
      <c r="X35" s="212">
        <v>44</v>
      </c>
      <c r="Y35" s="212">
        <v>49</v>
      </c>
      <c r="Z35" s="212">
        <v>48</v>
      </c>
      <c r="AA35" s="212">
        <v>47</v>
      </c>
      <c r="AB35" s="212">
        <v>78</v>
      </c>
      <c r="AC35" s="212">
        <v>75</v>
      </c>
      <c r="AD35" s="212">
        <v>85</v>
      </c>
      <c r="AE35" s="212">
        <v>92</v>
      </c>
      <c r="AF35" s="212">
        <v>68</v>
      </c>
      <c r="AG35" s="212">
        <v>60</v>
      </c>
      <c r="AH35" s="212">
        <v>66</v>
      </c>
      <c r="AI35" s="212">
        <v>83</v>
      </c>
      <c r="AJ35" s="212">
        <v>52</v>
      </c>
      <c r="AK35" s="212">
        <v>71</v>
      </c>
      <c r="AL35" s="212">
        <v>56</v>
      </c>
      <c r="AM35" s="212">
        <v>39</v>
      </c>
      <c r="AN35" s="212">
        <v>34</v>
      </c>
      <c r="AO35" s="212">
        <v>25</v>
      </c>
      <c r="AP35" s="212">
        <v>14</v>
      </c>
      <c r="AQ35" s="212">
        <v>6</v>
      </c>
      <c r="AR35" s="212">
        <v>8</v>
      </c>
      <c r="AS35" s="212">
        <v>14</v>
      </c>
      <c r="AT35" s="212">
        <v>11</v>
      </c>
      <c r="AU35" s="212">
        <v>9</v>
      </c>
      <c r="AV35" s="212">
        <v>6</v>
      </c>
      <c r="AW35" s="212">
        <v>2</v>
      </c>
      <c r="AX35" s="212">
        <v>5</v>
      </c>
      <c r="AY35" s="212">
        <v>1</v>
      </c>
      <c r="AZ35" s="212">
        <v>1</v>
      </c>
      <c r="BA35" s="216">
        <v>2</v>
      </c>
      <c r="BB35" s="212">
        <v>3</v>
      </c>
      <c r="BC35" s="303"/>
    </row>
    <row r="36" spans="1:67" s="217" customFormat="1" x14ac:dyDescent="0.65">
      <c r="A36" s="212">
        <v>2562</v>
      </c>
      <c r="B36" s="205">
        <f>SUM(C36:BC36)</f>
        <v>3801</v>
      </c>
      <c r="C36" s="212">
        <v>21</v>
      </c>
      <c r="D36" s="212">
        <v>12</v>
      </c>
      <c r="E36" s="212">
        <v>14</v>
      </c>
      <c r="F36" s="212">
        <v>15</v>
      </c>
      <c r="G36" s="212">
        <v>11</v>
      </c>
      <c r="H36" s="212">
        <v>20</v>
      </c>
      <c r="I36" s="212">
        <v>15</v>
      </c>
      <c r="J36" s="212">
        <v>28</v>
      </c>
      <c r="K36" s="212">
        <v>20</v>
      </c>
      <c r="L36" s="212">
        <v>22</v>
      </c>
      <c r="M36" s="212">
        <v>18</v>
      </c>
      <c r="N36" s="212">
        <v>15</v>
      </c>
      <c r="O36" s="212">
        <v>21</v>
      </c>
      <c r="P36" s="212">
        <v>13</v>
      </c>
      <c r="Q36" s="212">
        <v>33</v>
      </c>
      <c r="R36" s="212">
        <v>25</v>
      </c>
      <c r="S36" s="212">
        <v>17</v>
      </c>
      <c r="T36" s="212">
        <v>25</v>
      </c>
      <c r="U36" s="212">
        <v>68</v>
      </c>
      <c r="V36" s="212">
        <v>87</v>
      </c>
      <c r="W36" s="212">
        <v>103</v>
      </c>
      <c r="X36" s="212">
        <v>153</v>
      </c>
      <c r="Y36" s="212">
        <v>188</v>
      </c>
      <c r="Z36" s="212">
        <v>196</v>
      </c>
      <c r="AA36" s="212">
        <v>236</v>
      </c>
      <c r="AB36" s="212">
        <v>255</v>
      </c>
      <c r="AC36" s="212">
        <v>196</v>
      </c>
      <c r="AD36" s="212">
        <v>199</v>
      </c>
      <c r="AE36" s="212">
        <v>175</v>
      </c>
      <c r="AF36" s="212">
        <v>161</v>
      </c>
      <c r="AG36" s="212">
        <v>146</v>
      </c>
      <c r="AH36" s="212">
        <v>125</v>
      </c>
      <c r="AI36" s="212">
        <v>119</v>
      </c>
      <c r="AJ36" s="212">
        <v>81</v>
      </c>
      <c r="AK36" s="212">
        <v>104</v>
      </c>
      <c r="AL36" s="212">
        <v>97</v>
      </c>
      <c r="AM36" s="212">
        <v>129</v>
      </c>
      <c r="AN36" s="212">
        <v>105</v>
      </c>
      <c r="AO36" s="212">
        <v>103</v>
      </c>
      <c r="AP36" s="212">
        <v>79</v>
      </c>
      <c r="AQ36" s="212">
        <v>78</v>
      </c>
      <c r="AR36" s="212">
        <v>46</v>
      </c>
      <c r="AS36" s="212">
        <v>44</v>
      </c>
      <c r="AT36" s="212">
        <v>44</v>
      </c>
      <c r="AU36" s="212">
        <v>38</v>
      </c>
      <c r="AV36" s="212">
        <v>26</v>
      </c>
      <c r="AW36" s="212">
        <v>18</v>
      </c>
      <c r="AX36" s="212">
        <v>18</v>
      </c>
      <c r="AY36" s="212">
        <v>12</v>
      </c>
      <c r="AZ36" s="212">
        <v>12</v>
      </c>
      <c r="BA36" s="216">
        <v>7</v>
      </c>
      <c r="BB36" s="212">
        <v>8</v>
      </c>
      <c r="BC36" s="303"/>
    </row>
    <row r="37" spans="1:67" s="221" customFormat="1" x14ac:dyDescent="0.65">
      <c r="A37" s="218" t="s">
        <v>383</v>
      </c>
      <c r="B37" s="190">
        <f>SUM(C37:BB37)</f>
        <v>1265</v>
      </c>
      <c r="C37" s="219">
        <f>MEDIAN(C32:C36)</f>
        <v>6</v>
      </c>
      <c r="D37" s="219">
        <f t="shared" ref="D37:BC37" si="5">MEDIAN(D32:D36)</f>
        <v>2</v>
      </c>
      <c r="E37" s="219">
        <f t="shared" si="5"/>
        <v>6</v>
      </c>
      <c r="F37" s="219">
        <f t="shared" si="5"/>
        <v>6</v>
      </c>
      <c r="G37" s="219">
        <f t="shared" si="5"/>
        <v>2</v>
      </c>
      <c r="H37" s="219">
        <f t="shared" si="5"/>
        <v>5</v>
      </c>
      <c r="I37" s="219">
        <f t="shared" si="5"/>
        <v>8</v>
      </c>
      <c r="J37" s="219">
        <f t="shared" si="5"/>
        <v>5</v>
      </c>
      <c r="K37" s="219">
        <f t="shared" si="5"/>
        <v>2</v>
      </c>
      <c r="L37" s="219">
        <f t="shared" si="5"/>
        <v>5</v>
      </c>
      <c r="M37" s="219">
        <f t="shared" si="5"/>
        <v>4</v>
      </c>
      <c r="N37" s="219">
        <f t="shared" si="5"/>
        <v>11</v>
      </c>
      <c r="O37" s="219">
        <f t="shared" si="5"/>
        <v>5</v>
      </c>
      <c r="P37" s="219">
        <f t="shared" si="5"/>
        <v>10</v>
      </c>
      <c r="Q37" s="219">
        <f t="shared" si="5"/>
        <v>10</v>
      </c>
      <c r="R37" s="219">
        <f t="shared" si="5"/>
        <v>7</v>
      </c>
      <c r="S37" s="219">
        <f t="shared" si="5"/>
        <v>7</v>
      </c>
      <c r="T37" s="219">
        <f t="shared" si="5"/>
        <v>6</v>
      </c>
      <c r="U37" s="219">
        <f t="shared" si="5"/>
        <v>6</v>
      </c>
      <c r="V37" s="219">
        <f t="shared" si="5"/>
        <v>12</v>
      </c>
      <c r="W37" s="219">
        <f t="shared" si="5"/>
        <v>12</v>
      </c>
      <c r="X37" s="219">
        <f t="shared" si="5"/>
        <v>19</v>
      </c>
      <c r="Y37" s="219">
        <f t="shared" si="5"/>
        <v>45</v>
      </c>
      <c r="Z37" s="219">
        <f t="shared" si="5"/>
        <v>38</v>
      </c>
      <c r="AA37" s="219">
        <f t="shared" si="5"/>
        <v>47</v>
      </c>
      <c r="AB37" s="219">
        <f t="shared" si="5"/>
        <v>68</v>
      </c>
      <c r="AC37" s="219">
        <f t="shared" si="5"/>
        <v>75</v>
      </c>
      <c r="AD37" s="219">
        <f t="shared" si="5"/>
        <v>85</v>
      </c>
      <c r="AE37" s="219">
        <f t="shared" si="5"/>
        <v>92</v>
      </c>
      <c r="AF37" s="219">
        <f t="shared" si="5"/>
        <v>68</v>
      </c>
      <c r="AG37" s="219">
        <f t="shared" si="5"/>
        <v>60</v>
      </c>
      <c r="AH37" s="219">
        <f t="shared" si="5"/>
        <v>66</v>
      </c>
      <c r="AI37" s="219">
        <f t="shared" si="5"/>
        <v>83</v>
      </c>
      <c r="AJ37" s="219">
        <f t="shared" si="5"/>
        <v>52</v>
      </c>
      <c r="AK37" s="219">
        <f t="shared" si="5"/>
        <v>71</v>
      </c>
      <c r="AL37" s="219">
        <f t="shared" si="5"/>
        <v>56</v>
      </c>
      <c r="AM37" s="219">
        <f t="shared" si="5"/>
        <v>39</v>
      </c>
      <c r="AN37" s="219">
        <f t="shared" si="5"/>
        <v>34</v>
      </c>
      <c r="AO37" s="219">
        <f t="shared" si="5"/>
        <v>25</v>
      </c>
      <c r="AP37" s="219">
        <f t="shared" si="5"/>
        <v>14</v>
      </c>
      <c r="AQ37" s="219">
        <f t="shared" si="5"/>
        <v>13</v>
      </c>
      <c r="AR37" s="219">
        <f t="shared" si="5"/>
        <v>13</v>
      </c>
      <c r="AS37" s="219">
        <f t="shared" si="5"/>
        <v>14</v>
      </c>
      <c r="AT37" s="219">
        <f t="shared" si="5"/>
        <v>11</v>
      </c>
      <c r="AU37" s="219">
        <f t="shared" si="5"/>
        <v>9</v>
      </c>
      <c r="AV37" s="219">
        <f t="shared" si="5"/>
        <v>6</v>
      </c>
      <c r="AW37" s="219">
        <f t="shared" si="5"/>
        <v>8</v>
      </c>
      <c r="AX37" s="219">
        <f t="shared" si="5"/>
        <v>5</v>
      </c>
      <c r="AY37" s="219">
        <f t="shared" si="5"/>
        <v>6</v>
      </c>
      <c r="AZ37" s="219">
        <f t="shared" si="5"/>
        <v>1</v>
      </c>
      <c r="BA37" s="219">
        <f t="shared" si="5"/>
        <v>2</v>
      </c>
      <c r="BB37" s="219">
        <f t="shared" si="5"/>
        <v>3</v>
      </c>
      <c r="BC37" s="219" t="e">
        <f t="shared" si="5"/>
        <v>#NUM!</v>
      </c>
      <c r="BE37" s="220"/>
    </row>
    <row r="38" spans="1:67" x14ac:dyDescent="0.65">
      <c r="B38" s="17"/>
      <c r="C38" s="17"/>
      <c r="D38" s="17"/>
      <c r="E38" s="17"/>
      <c r="F38" s="17"/>
      <c r="G38" s="17"/>
      <c r="H38" s="17"/>
      <c r="I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67" x14ac:dyDescent="0.65">
      <c r="A39" s="18"/>
      <c r="B39" s="222"/>
      <c r="C39" s="222"/>
      <c r="D39" s="18"/>
      <c r="E39" s="18"/>
      <c r="F39" s="18"/>
      <c r="G39" s="18"/>
      <c r="H39" s="18"/>
      <c r="I39" s="18"/>
      <c r="J39" s="129"/>
      <c r="K39" s="129"/>
      <c r="L39" s="223"/>
      <c r="M39" s="17"/>
      <c r="N39" s="17"/>
      <c r="O39" s="17"/>
      <c r="P39" s="17"/>
      <c r="Q39" s="17"/>
      <c r="R39" s="72"/>
      <c r="S39" s="17"/>
      <c r="T39" s="17"/>
      <c r="U39" s="17"/>
    </row>
    <row r="41" spans="1:67" x14ac:dyDescent="0.65"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</row>
    <row r="42" spans="1:67" x14ac:dyDescent="0.65"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</row>
    <row r="43" spans="1:67" x14ac:dyDescent="0.65"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</row>
    <row r="44" spans="1:67" x14ac:dyDescent="0.65"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</row>
    <row r="45" spans="1:67" x14ac:dyDescent="0.65"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</row>
    <row r="46" spans="1:67" x14ac:dyDescent="0.65"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</row>
    <row r="47" spans="1:67" x14ac:dyDescent="0.65"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</row>
    <row r="48" spans="1:67" x14ac:dyDescent="0.65"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</row>
    <row r="49" spans="5:57" x14ac:dyDescent="0.65"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</row>
    <row r="50" spans="5:57" x14ac:dyDescent="0.65"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</row>
    <row r="51" spans="5:57" x14ac:dyDescent="0.65"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</row>
    <row r="52" spans="5:57" x14ac:dyDescent="0.65"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</row>
    <row r="53" spans="5:57" x14ac:dyDescent="0.65"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</row>
    <row r="54" spans="5:57" x14ac:dyDescent="0.65"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</row>
    <row r="55" spans="5:57" x14ac:dyDescent="0.65"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</row>
    <row r="56" spans="5:57" x14ac:dyDescent="0.65"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</row>
    <row r="57" spans="5:57" x14ac:dyDescent="0.65"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</row>
    <row r="58" spans="5:57" x14ac:dyDescent="0.65"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</row>
    <row r="59" spans="5:57" x14ac:dyDescent="0.65"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</row>
    <row r="60" spans="5:57" x14ac:dyDescent="0.65"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</row>
    <row r="62" spans="5:57" x14ac:dyDescent="0.65"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</row>
  </sheetData>
  <phoneticPr fontId="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</sheetPr>
  <dimension ref="A1:Q225"/>
  <sheetViews>
    <sheetView workbookViewId="0">
      <pane ySplit="1" topLeftCell="A2" activePane="bottomLeft" state="frozen"/>
      <selection pane="bottomLeft" activeCell="A2" sqref="A2"/>
    </sheetView>
  </sheetViews>
  <sheetFormatPr defaultColWidth="8.85546875" defaultRowHeight="18.75" x14ac:dyDescent="0.3"/>
  <cols>
    <col min="1" max="2" width="14.42578125" style="227" customWidth="1"/>
    <col min="3" max="3" width="12.5703125" style="228" bestFit="1" customWidth="1"/>
    <col min="4" max="4" width="10.85546875" style="228" customWidth="1"/>
    <col min="5" max="8" width="7.140625" style="228" customWidth="1"/>
    <col min="9" max="9" width="10" style="228" customWidth="1"/>
    <col min="10" max="10" width="8.85546875" style="227"/>
    <col min="11" max="11" width="27.5703125" style="227" customWidth="1"/>
    <col min="12" max="16" width="8.85546875" style="227"/>
    <col min="17" max="17" width="11.7109375" style="227" customWidth="1"/>
    <col min="18" max="16384" width="8.85546875" style="227"/>
  </cols>
  <sheetData>
    <row r="1" spans="1:17" x14ac:dyDescent="0.3">
      <c r="A1" s="1" t="s">
        <v>648</v>
      </c>
    </row>
    <row r="2" spans="1:17" x14ac:dyDescent="0.3">
      <c r="A2" s="2" t="s">
        <v>192</v>
      </c>
      <c r="B2" s="2" t="s">
        <v>193</v>
      </c>
      <c r="C2" s="3" t="s">
        <v>649</v>
      </c>
      <c r="D2" s="4" t="s">
        <v>650</v>
      </c>
      <c r="E2" s="4" t="s">
        <v>493</v>
      </c>
      <c r="F2" s="4" t="s">
        <v>503</v>
      </c>
      <c r="G2" s="4" t="s">
        <v>519</v>
      </c>
      <c r="H2" s="4" t="s">
        <v>651</v>
      </c>
      <c r="I2" s="14" t="s">
        <v>194</v>
      </c>
    </row>
    <row r="3" spans="1:17" ht="20.25" customHeight="1" x14ac:dyDescent="0.3">
      <c r="A3" s="15" t="s">
        <v>21</v>
      </c>
      <c r="B3" s="15" t="s">
        <v>154</v>
      </c>
      <c r="C3" s="16">
        <v>0</v>
      </c>
      <c r="D3" s="16">
        <v>2</v>
      </c>
      <c r="E3" s="16">
        <v>0</v>
      </c>
      <c r="F3" s="16">
        <v>0</v>
      </c>
      <c r="G3" s="16">
        <v>2</v>
      </c>
      <c r="H3" s="16">
        <v>0</v>
      </c>
      <c r="I3" s="314">
        <v>3</v>
      </c>
      <c r="J3" s="229"/>
      <c r="K3" s="1" t="s">
        <v>195</v>
      </c>
    </row>
    <row r="4" spans="1:17" ht="20.25" customHeight="1" x14ac:dyDescent="0.3">
      <c r="A4" s="15" t="s">
        <v>21</v>
      </c>
      <c r="B4" s="15" t="s">
        <v>169</v>
      </c>
      <c r="C4" s="16">
        <v>6</v>
      </c>
      <c r="D4" s="16">
        <v>2</v>
      </c>
      <c r="E4" s="16">
        <v>0</v>
      </c>
      <c r="F4" s="16">
        <v>0</v>
      </c>
      <c r="G4" s="16">
        <v>1</v>
      </c>
      <c r="H4" s="16">
        <v>1</v>
      </c>
      <c r="I4" s="311">
        <v>3</v>
      </c>
      <c r="J4" s="229"/>
      <c r="K4" s="351" t="s">
        <v>196</v>
      </c>
      <c r="L4" s="351"/>
      <c r="M4" s="351"/>
      <c r="N4" s="351"/>
      <c r="O4" s="351"/>
      <c r="P4" s="351"/>
      <c r="Q4" s="351"/>
    </row>
    <row r="5" spans="1:17" ht="20.25" customHeight="1" x14ac:dyDescent="0.3">
      <c r="A5" s="15" t="s">
        <v>21</v>
      </c>
      <c r="B5" s="15" t="s">
        <v>146</v>
      </c>
      <c r="C5" s="16">
        <v>1</v>
      </c>
      <c r="D5" s="16">
        <v>2</v>
      </c>
      <c r="E5" s="16">
        <v>0</v>
      </c>
      <c r="F5" s="16">
        <v>0</v>
      </c>
      <c r="G5" s="16">
        <v>2</v>
      </c>
      <c r="H5" s="16">
        <v>0</v>
      </c>
      <c r="I5" s="311">
        <v>3</v>
      </c>
      <c r="J5" s="229"/>
      <c r="K5" s="5" t="s">
        <v>197</v>
      </c>
    </row>
    <row r="6" spans="1:17" ht="20.25" customHeight="1" x14ac:dyDescent="0.3">
      <c r="A6" s="15" t="s">
        <v>21</v>
      </c>
      <c r="B6" s="15" t="s">
        <v>198</v>
      </c>
      <c r="C6" s="16">
        <v>0</v>
      </c>
      <c r="D6" s="16">
        <v>2</v>
      </c>
      <c r="E6" s="16">
        <v>0</v>
      </c>
      <c r="F6" s="16">
        <v>1</v>
      </c>
      <c r="G6" s="16">
        <v>1</v>
      </c>
      <c r="H6" s="16">
        <v>0</v>
      </c>
      <c r="I6" s="311">
        <v>3</v>
      </c>
      <c r="J6" s="229"/>
      <c r="K6" s="13" t="s">
        <v>199</v>
      </c>
    </row>
    <row r="7" spans="1:17" ht="20.25" customHeight="1" x14ac:dyDescent="0.3">
      <c r="A7" s="15" t="s">
        <v>21</v>
      </c>
      <c r="B7" s="15" t="s">
        <v>200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229"/>
      <c r="K7" s="1" t="s">
        <v>201</v>
      </c>
    </row>
    <row r="8" spans="1:17" ht="20.25" customHeight="1" x14ac:dyDescent="0.3">
      <c r="A8" s="15" t="s">
        <v>21</v>
      </c>
      <c r="B8" s="15" t="s">
        <v>202</v>
      </c>
      <c r="C8" s="16">
        <v>3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312">
        <v>1</v>
      </c>
      <c r="J8" s="229"/>
    </row>
    <row r="9" spans="1:17" ht="20.25" customHeight="1" x14ac:dyDescent="0.3">
      <c r="A9" s="15" t="s">
        <v>21</v>
      </c>
      <c r="B9" s="15" t="s">
        <v>203</v>
      </c>
      <c r="C9" s="16">
        <v>0</v>
      </c>
      <c r="D9" s="16">
        <v>1</v>
      </c>
      <c r="E9" s="16">
        <v>0</v>
      </c>
      <c r="F9" s="16">
        <v>1</v>
      </c>
      <c r="G9" s="16">
        <v>0</v>
      </c>
      <c r="H9" s="16">
        <v>0</v>
      </c>
      <c r="I9" s="313">
        <v>2</v>
      </c>
      <c r="J9" s="229"/>
    </row>
    <row r="10" spans="1:17" ht="20.25" customHeight="1" x14ac:dyDescent="0.3">
      <c r="A10" s="15" t="s">
        <v>21</v>
      </c>
      <c r="B10" s="15" t="s">
        <v>204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229"/>
    </row>
    <row r="11" spans="1:17" ht="20.25" customHeight="1" x14ac:dyDescent="0.3">
      <c r="A11" s="15" t="s">
        <v>21</v>
      </c>
      <c r="B11" s="15" t="s">
        <v>167</v>
      </c>
      <c r="C11" s="16">
        <v>1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312">
        <v>1</v>
      </c>
      <c r="J11" s="229"/>
    </row>
    <row r="12" spans="1:17" ht="20.25" customHeight="1" x14ac:dyDescent="0.3">
      <c r="A12" s="15" t="s">
        <v>21</v>
      </c>
      <c r="B12" s="15" t="s">
        <v>205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229"/>
    </row>
    <row r="13" spans="1:17" ht="20.25" customHeight="1" x14ac:dyDescent="0.3">
      <c r="A13" s="15" t="s">
        <v>21</v>
      </c>
      <c r="B13" s="15" t="s">
        <v>170</v>
      </c>
      <c r="C13" s="16">
        <v>2</v>
      </c>
      <c r="D13" s="16">
        <v>1</v>
      </c>
      <c r="E13" s="16">
        <v>0</v>
      </c>
      <c r="F13" s="16">
        <v>1</v>
      </c>
      <c r="G13" s="16">
        <v>0</v>
      </c>
      <c r="H13" s="16">
        <v>0</v>
      </c>
      <c r="I13" s="313">
        <v>2</v>
      </c>
      <c r="J13" s="229"/>
    </row>
    <row r="14" spans="1:17" ht="20.25" customHeight="1" x14ac:dyDescent="0.3">
      <c r="A14" s="15" t="s">
        <v>21</v>
      </c>
      <c r="B14" s="15" t="s">
        <v>147</v>
      </c>
      <c r="C14" s="16">
        <v>1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312">
        <v>1</v>
      </c>
      <c r="J14" s="229"/>
    </row>
    <row r="15" spans="1:17" ht="20.25" customHeight="1" x14ac:dyDescent="0.3">
      <c r="A15" s="15" t="s">
        <v>21</v>
      </c>
      <c r="B15" s="15" t="s">
        <v>206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229"/>
    </row>
    <row r="16" spans="1:17" ht="20.25" customHeight="1" x14ac:dyDescent="0.3">
      <c r="A16" s="15" t="s">
        <v>21</v>
      </c>
      <c r="B16" s="15" t="s">
        <v>207</v>
      </c>
      <c r="C16" s="16">
        <v>1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312">
        <v>1</v>
      </c>
      <c r="J16" s="229"/>
    </row>
    <row r="17" spans="1:10" ht="20.25" customHeight="1" x14ac:dyDescent="0.3">
      <c r="A17" s="15" t="s">
        <v>21</v>
      </c>
      <c r="B17" s="15" t="s">
        <v>185</v>
      </c>
      <c r="C17" s="16">
        <v>0</v>
      </c>
      <c r="D17" s="16">
        <v>1</v>
      </c>
      <c r="E17" s="16">
        <v>1</v>
      </c>
      <c r="F17" s="16">
        <v>0</v>
      </c>
      <c r="G17" s="16">
        <v>0</v>
      </c>
      <c r="H17" s="16">
        <v>0</v>
      </c>
      <c r="I17" s="313">
        <v>2</v>
      </c>
      <c r="J17" s="229"/>
    </row>
    <row r="18" spans="1:10" ht="20.25" customHeight="1" x14ac:dyDescent="0.3">
      <c r="A18" s="15" t="s">
        <v>23</v>
      </c>
      <c r="B18" s="15" t="s">
        <v>23</v>
      </c>
      <c r="C18" s="16">
        <v>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312">
        <v>1</v>
      </c>
      <c r="J18" s="229"/>
    </row>
    <row r="19" spans="1:10" ht="20.25" customHeight="1" x14ac:dyDescent="0.3">
      <c r="A19" s="15" t="s">
        <v>23</v>
      </c>
      <c r="B19" s="15" t="s">
        <v>172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229"/>
    </row>
    <row r="20" spans="1:10" ht="20.25" customHeight="1" x14ac:dyDescent="0.3">
      <c r="A20" s="15" t="s">
        <v>23</v>
      </c>
      <c r="B20" s="15" t="s">
        <v>208</v>
      </c>
      <c r="C20" s="16">
        <v>1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312">
        <v>1</v>
      </c>
      <c r="J20" s="229"/>
    </row>
    <row r="21" spans="1:10" ht="20.25" customHeight="1" x14ac:dyDescent="0.3">
      <c r="A21" s="15" t="s">
        <v>23</v>
      </c>
      <c r="B21" s="15" t="s">
        <v>209</v>
      </c>
      <c r="C21" s="16">
        <v>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312">
        <v>1</v>
      </c>
      <c r="J21" s="229"/>
    </row>
    <row r="22" spans="1:10" ht="20.25" customHeight="1" x14ac:dyDescent="0.3">
      <c r="A22" s="15" t="s">
        <v>23</v>
      </c>
      <c r="B22" s="15" t="s">
        <v>210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229"/>
    </row>
    <row r="23" spans="1:10" ht="20.25" customHeight="1" x14ac:dyDescent="0.3">
      <c r="A23" s="15" t="s">
        <v>23</v>
      </c>
      <c r="B23" s="15" t="s">
        <v>211</v>
      </c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312">
        <v>1</v>
      </c>
      <c r="J23" s="229"/>
    </row>
    <row r="24" spans="1:10" ht="20.25" customHeight="1" x14ac:dyDescent="0.3">
      <c r="A24" s="15" t="s">
        <v>23</v>
      </c>
      <c r="B24" s="15" t="s">
        <v>170</v>
      </c>
      <c r="C24" s="16">
        <v>1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312">
        <v>1</v>
      </c>
      <c r="J24" s="229"/>
    </row>
    <row r="25" spans="1:10" ht="20.25" customHeight="1" x14ac:dyDescent="0.3">
      <c r="A25" s="15" t="s">
        <v>23</v>
      </c>
      <c r="B25" s="15" t="s">
        <v>212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229"/>
    </row>
    <row r="26" spans="1:10" ht="20.25" customHeight="1" x14ac:dyDescent="0.3">
      <c r="A26" s="15" t="s">
        <v>23</v>
      </c>
      <c r="B26" s="15" t="s">
        <v>213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229"/>
    </row>
    <row r="27" spans="1:10" ht="20.25" customHeight="1" x14ac:dyDescent="0.3">
      <c r="A27" s="15" t="s">
        <v>23</v>
      </c>
      <c r="B27" s="15" t="s">
        <v>214</v>
      </c>
      <c r="C27" s="16">
        <v>3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312">
        <v>1</v>
      </c>
      <c r="J27" s="229"/>
    </row>
    <row r="28" spans="1:10" ht="20.25" customHeight="1" x14ac:dyDescent="0.3">
      <c r="A28" s="15" t="s">
        <v>23</v>
      </c>
      <c r="B28" s="15" t="s">
        <v>190</v>
      </c>
      <c r="C28" s="16">
        <v>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312">
        <v>1</v>
      </c>
      <c r="J28" s="229"/>
    </row>
    <row r="29" spans="1:10" ht="20.25" customHeight="1" x14ac:dyDescent="0.3">
      <c r="A29" s="15" t="s">
        <v>23</v>
      </c>
      <c r="B29" s="15" t="s">
        <v>215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229"/>
    </row>
    <row r="30" spans="1:10" ht="20.25" customHeight="1" x14ac:dyDescent="0.3">
      <c r="A30" s="15" t="s">
        <v>23</v>
      </c>
      <c r="B30" s="15" t="s">
        <v>216</v>
      </c>
      <c r="C30" s="16">
        <v>1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312">
        <v>1</v>
      </c>
      <c r="J30" s="229"/>
    </row>
    <row r="31" spans="1:10" ht="20.25" customHeight="1" x14ac:dyDescent="0.3">
      <c r="A31" s="15" t="s">
        <v>31</v>
      </c>
      <c r="B31" s="15" t="s">
        <v>217</v>
      </c>
      <c r="C31" s="16">
        <v>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312">
        <v>1</v>
      </c>
      <c r="J31" s="229"/>
    </row>
    <row r="32" spans="1:10" ht="20.25" customHeight="1" x14ac:dyDescent="0.3">
      <c r="A32" s="15" t="s">
        <v>31</v>
      </c>
      <c r="B32" s="15" t="s">
        <v>218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229"/>
    </row>
    <row r="33" spans="1:10" ht="20.25" customHeight="1" x14ac:dyDescent="0.3">
      <c r="A33" s="15" t="s">
        <v>31</v>
      </c>
      <c r="B33" s="15" t="s">
        <v>189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229"/>
    </row>
    <row r="34" spans="1:10" ht="20.25" customHeight="1" x14ac:dyDescent="0.3">
      <c r="A34" s="15" t="s">
        <v>31</v>
      </c>
      <c r="B34" s="15" t="s">
        <v>219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229"/>
    </row>
    <row r="35" spans="1:10" ht="20.25" customHeight="1" x14ac:dyDescent="0.3">
      <c r="A35" s="15" t="s">
        <v>31</v>
      </c>
      <c r="B35" s="15" t="s">
        <v>220</v>
      </c>
      <c r="C35" s="16">
        <v>1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312">
        <v>1</v>
      </c>
      <c r="J35" s="229"/>
    </row>
    <row r="36" spans="1:10" ht="20.25" customHeight="1" x14ac:dyDescent="0.3">
      <c r="A36" s="15" t="s">
        <v>31</v>
      </c>
      <c r="B36" s="15" t="s">
        <v>184</v>
      </c>
      <c r="C36" s="16">
        <v>0</v>
      </c>
      <c r="D36" s="16">
        <v>1</v>
      </c>
      <c r="E36" s="16">
        <v>0</v>
      </c>
      <c r="F36" s="16">
        <v>0</v>
      </c>
      <c r="G36" s="16">
        <v>1</v>
      </c>
      <c r="H36" s="16">
        <v>0</v>
      </c>
      <c r="I36" s="311">
        <v>3</v>
      </c>
      <c r="J36" s="229"/>
    </row>
    <row r="37" spans="1:10" ht="20.25" customHeight="1" x14ac:dyDescent="0.3">
      <c r="A37" s="15" t="s">
        <v>31</v>
      </c>
      <c r="B37" s="15" t="s">
        <v>221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229"/>
    </row>
    <row r="38" spans="1:10" ht="20.25" customHeight="1" x14ac:dyDescent="0.3">
      <c r="A38" s="15" t="s">
        <v>31</v>
      </c>
      <c r="B38" s="15" t="s">
        <v>222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229"/>
    </row>
    <row r="39" spans="1:10" ht="20.25" customHeight="1" x14ac:dyDescent="0.3">
      <c r="A39" s="15" t="s">
        <v>24</v>
      </c>
      <c r="B39" s="15" t="s">
        <v>223</v>
      </c>
      <c r="C39" s="16">
        <v>3</v>
      </c>
      <c r="D39" s="16">
        <v>1</v>
      </c>
      <c r="E39" s="16">
        <v>0</v>
      </c>
      <c r="F39" s="16">
        <v>0</v>
      </c>
      <c r="G39" s="16">
        <v>1</v>
      </c>
      <c r="H39" s="16">
        <v>0</v>
      </c>
      <c r="I39" s="311">
        <v>3</v>
      </c>
      <c r="J39" s="229"/>
    </row>
    <row r="40" spans="1:10" ht="20.25" customHeight="1" x14ac:dyDescent="0.3">
      <c r="A40" s="15" t="s">
        <v>24</v>
      </c>
      <c r="B40" s="15" t="s">
        <v>148</v>
      </c>
      <c r="C40" s="16">
        <v>1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312">
        <v>1</v>
      </c>
      <c r="J40" s="229"/>
    </row>
    <row r="41" spans="1:10" ht="20.25" customHeight="1" x14ac:dyDescent="0.3">
      <c r="A41" s="15" t="s">
        <v>24</v>
      </c>
      <c r="B41" s="15" t="s">
        <v>158</v>
      </c>
      <c r="C41" s="16">
        <v>1</v>
      </c>
      <c r="D41" s="16">
        <v>1</v>
      </c>
      <c r="E41" s="16">
        <v>1</v>
      </c>
      <c r="F41" s="16">
        <v>0</v>
      </c>
      <c r="G41" s="16">
        <v>0</v>
      </c>
      <c r="H41" s="16">
        <v>0</v>
      </c>
      <c r="I41" s="313">
        <v>2</v>
      </c>
      <c r="J41" s="229"/>
    </row>
    <row r="42" spans="1:10" ht="20.25" customHeight="1" x14ac:dyDescent="0.3">
      <c r="A42" s="15" t="s">
        <v>24</v>
      </c>
      <c r="B42" s="15" t="s">
        <v>164</v>
      </c>
      <c r="C42" s="16">
        <v>0</v>
      </c>
      <c r="D42" s="16">
        <v>4</v>
      </c>
      <c r="E42" s="16">
        <v>2</v>
      </c>
      <c r="F42" s="16">
        <v>1</v>
      </c>
      <c r="G42" s="16">
        <v>1</v>
      </c>
      <c r="H42" s="16">
        <v>0</v>
      </c>
      <c r="I42" s="311">
        <v>3</v>
      </c>
      <c r="J42" s="229"/>
    </row>
    <row r="43" spans="1:10" ht="20.25" customHeight="1" x14ac:dyDescent="0.3">
      <c r="A43" s="15" t="s">
        <v>24</v>
      </c>
      <c r="B43" s="15" t="s">
        <v>224</v>
      </c>
      <c r="C43" s="16">
        <v>2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312">
        <v>1</v>
      </c>
      <c r="J43" s="229"/>
    </row>
    <row r="44" spans="1:10" ht="20.25" customHeight="1" x14ac:dyDescent="0.3">
      <c r="A44" s="15" t="s">
        <v>24</v>
      </c>
      <c r="B44" s="15" t="s">
        <v>165</v>
      </c>
      <c r="C44" s="16">
        <v>7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312">
        <v>1</v>
      </c>
      <c r="J44" s="229"/>
    </row>
    <row r="45" spans="1:10" ht="20.25" customHeight="1" x14ac:dyDescent="0.3">
      <c r="A45" s="15" t="s">
        <v>24</v>
      </c>
      <c r="B45" s="15" t="s">
        <v>225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229"/>
    </row>
    <row r="46" spans="1:10" ht="20.25" customHeight="1" x14ac:dyDescent="0.3">
      <c r="A46" s="15" t="s">
        <v>24</v>
      </c>
      <c r="B46" s="15" t="s">
        <v>149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229"/>
    </row>
    <row r="47" spans="1:10" ht="20.25" customHeight="1" x14ac:dyDescent="0.3">
      <c r="A47" s="15" t="s">
        <v>24</v>
      </c>
      <c r="B47" s="15" t="s">
        <v>226</v>
      </c>
      <c r="C47" s="16">
        <v>1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312">
        <v>1</v>
      </c>
      <c r="J47" s="229"/>
    </row>
    <row r="48" spans="1:10" ht="20.25" customHeight="1" x14ac:dyDescent="0.3">
      <c r="A48" s="15" t="s">
        <v>24</v>
      </c>
      <c r="B48" s="15" t="s">
        <v>227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229"/>
    </row>
    <row r="49" spans="1:10" ht="20.25" customHeight="1" x14ac:dyDescent="0.3">
      <c r="A49" s="15" t="s">
        <v>24</v>
      </c>
      <c r="B49" s="15" t="s">
        <v>228</v>
      </c>
      <c r="C49" s="16">
        <v>3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312">
        <v>1</v>
      </c>
      <c r="J49" s="229"/>
    </row>
    <row r="50" spans="1:10" ht="20.25" customHeight="1" x14ac:dyDescent="0.3">
      <c r="A50" s="15" t="s">
        <v>24</v>
      </c>
      <c r="B50" s="15" t="s">
        <v>229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229"/>
    </row>
    <row r="51" spans="1:10" ht="20.25" customHeight="1" x14ac:dyDescent="0.3">
      <c r="A51" s="15" t="s">
        <v>25</v>
      </c>
      <c r="B51" s="15" t="s">
        <v>230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229"/>
    </row>
    <row r="52" spans="1:10" ht="20.25" customHeight="1" x14ac:dyDescent="0.3">
      <c r="A52" s="15" t="s">
        <v>25</v>
      </c>
      <c r="B52" s="15" t="s">
        <v>231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229"/>
    </row>
    <row r="53" spans="1:10" ht="20.25" customHeight="1" x14ac:dyDescent="0.3">
      <c r="A53" s="15" t="s">
        <v>25</v>
      </c>
      <c r="B53" s="15" t="s">
        <v>157</v>
      </c>
      <c r="C53" s="16">
        <v>1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312">
        <v>1</v>
      </c>
      <c r="J53" s="229"/>
    </row>
    <row r="54" spans="1:10" ht="20.25" customHeight="1" x14ac:dyDescent="0.3">
      <c r="A54" s="15" t="s">
        <v>25</v>
      </c>
      <c r="B54" s="15" t="s">
        <v>25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229"/>
    </row>
    <row r="55" spans="1:10" ht="20.25" customHeight="1" x14ac:dyDescent="0.3">
      <c r="A55" s="15" t="s">
        <v>25</v>
      </c>
      <c r="B55" s="15" t="s">
        <v>183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229"/>
    </row>
    <row r="56" spans="1:10" ht="20.25" customHeight="1" x14ac:dyDescent="0.3">
      <c r="A56" s="15" t="s">
        <v>25</v>
      </c>
      <c r="B56" s="15" t="s">
        <v>232</v>
      </c>
      <c r="C56" s="16">
        <v>1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312">
        <v>1</v>
      </c>
      <c r="J56" s="229"/>
    </row>
    <row r="57" spans="1:10" ht="20.25" customHeight="1" x14ac:dyDescent="0.3">
      <c r="A57" s="15" t="s">
        <v>25</v>
      </c>
      <c r="B57" s="15" t="s">
        <v>233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229"/>
    </row>
    <row r="58" spans="1:10" ht="20.25" customHeight="1" x14ac:dyDescent="0.3">
      <c r="A58" s="15" t="s">
        <v>25</v>
      </c>
      <c r="B58" s="15" t="s">
        <v>234</v>
      </c>
      <c r="C58" s="16">
        <v>0</v>
      </c>
      <c r="D58" s="16">
        <v>1</v>
      </c>
      <c r="E58" s="16">
        <v>0</v>
      </c>
      <c r="F58" s="16">
        <v>1</v>
      </c>
      <c r="G58" s="16">
        <v>0</v>
      </c>
      <c r="H58" s="16">
        <v>0</v>
      </c>
      <c r="I58" s="313">
        <v>2</v>
      </c>
      <c r="J58" s="229"/>
    </row>
    <row r="59" spans="1:10" ht="20.25" customHeight="1" x14ac:dyDescent="0.3">
      <c r="A59" s="15" t="s">
        <v>25</v>
      </c>
      <c r="B59" s="15" t="s">
        <v>235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229"/>
    </row>
    <row r="60" spans="1:10" ht="20.25" customHeight="1" x14ac:dyDescent="0.3">
      <c r="A60" s="15" t="s">
        <v>25</v>
      </c>
      <c r="B60" s="15" t="s">
        <v>150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229"/>
    </row>
    <row r="61" spans="1:10" ht="20.25" customHeight="1" x14ac:dyDescent="0.3">
      <c r="A61" s="15" t="s">
        <v>25</v>
      </c>
      <c r="B61" s="15" t="s">
        <v>236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229"/>
    </row>
    <row r="62" spans="1:10" ht="20.25" customHeight="1" x14ac:dyDescent="0.3">
      <c r="A62" s="15" t="s">
        <v>25</v>
      </c>
      <c r="B62" s="15" t="s">
        <v>32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229"/>
    </row>
    <row r="63" spans="1:10" ht="20.25" customHeight="1" x14ac:dyDescent="0.3">
      <c r="A63" s="15" t="s">
        <v>26</v>
      </c>
      <c r="B63" s="15" t="s">
        <v>26</v>
      </c>
      <c r="C63" s="16">
        <v>2</v>
      </c>
      <c r="D63" s="16">
        <v>1</v>
      </c>
      <c r="E63" s="16">
        <v>1</v>
      </c>
      <c r="F63" s="16">
        <v>0</v>
      </c>
      <c r="G63" s="16">
        <v>0</v>
      </c>
      <c r="H63" s="16">
        <v>0</v>
      </c>
      <c r="I63" s="313">
        <v>2</v>
      </c>
      <c r="J63" s="229"/>
    </row>
    <row r="64" spans="1:10" ht="20.25" customHeight="1" x14ac:dyDescent="0.3">
      <c r="A64" s="15" t="s">
        <v>26</v>
      </c>
      <c r="B64" s="15" t="s">
        <v>237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229"/>
    </row>
    <row r="65" spans="1:10" ht="20.25" customHeight="1" x14ac:dyDescent="0.3">
      <c r="A65" s="15" t="s">
        <v>26</v>
      </c>
      <c r="B65" s="15" t="s">
        <v>238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312">
        <v>1</v>
      </c>
      <c r="J65" s="229"/>
    </row>
    <row r="66" spans="1:10" ht="20.25" customHeight="1" x14ac:dyDescent="0.3">
      <c r="A66" s="15" t="s">
        <v>26</v>
      </c>
      <c r="B66" s="15" t="s">
        <v>239</v>
      </c>
      <c r="C66" s="16">
        <v>2</v>
      </c>
      <c r="D66" s="16">
        <v>2</v>
      </c>
      <c r="E66" s="16">
        <v>0</v>
      </c>
      <c r="F66" s="16">
        <v>0</v>
      </c>
      <c r="G66" s="16">
        <v>2</v>
      </c>
      <c r="H66" s="16">
        <v>0</v>
      </c>
      <c r="I66" s="311">
        <v>3</v>
      </c>
      <c r="J66" s="229"/>
    </row>
    <row r="67" spans="1:10" ht="20.25" customHeight="1" x14ac:dyDescent="0.3">
      <c r="A67" s="15" t="s">
        <v>26</v>
      </c>
      <c r="B67" s="15" t="s">
        <v>240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229"/>
    </row>
    <row r="68" spans="1:10" ht="20.25" customHeight="1" x14ac:dyDescent="0.3">
      <c r="A68" s="15" t="s">
        <v>26</v>
      </c>
      <c r="B68" s="15" t="s">
        <v>241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229"/>
    </row>
    <row r="69" spans="1:10" ht="20.25" customHeight="1" x14ac:dyDescent="0.3">
      <c r="A69" s="15" t="s">
        <v>26</v>
      </c>
      <c r="B69" s="15" t="s">
        <v>242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229"/>
    </row>
    <row r="70" spans="1:10" ht="20.25" customHeight="1" x14ac:dyDescent="0.3">
      <c r="A70" s="15" t="s">
        <v>26</v>
      </c>
      <c r="B70" s="15" t="s">
        <v>34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229"/>
    </row>
    <row r="71" spans="1:10" ht="20.25" customHeight="1" x14ac:dyDescent="0.3">
      <c r="A71" s="15" t="s">
        <v>26</v>
      </c>
      <c r="B71" s="15" t="s">
        <v>243</v>
      </c>
      <c r="C71" s="16">
        <v>0</v>
      </c>
      <c r="D71" s="16">
        <v>2</v>
      </c>
      <c r="E71" s="16">
        <v>0</v>
      </c>
      <c r="F71" s="16">
        <v>1</v>
      </c>
      <c r="G71" s="16">
        <v>1</v>
      </c>
      <c r="H71" s="16">
        <v>0</v>
      </c>
      <c r="I71" s="311">
        <v>3</v>
      </c>
      <c r="J71" s="229"/>
    </row>
    <row r="72" spans="1:10" ht="20.25" customHeight="1" x14ac:dyDescent="0.3">
      <c r="A72" s="15" t="s">
        <v>26</v>
      </c>
      <c r="B72" s="15" t="s">
        <v>244</v>
      </c>
      <c r="C72" s="16">
        <v>0</v>
      </c>
      <c r="D72" s="16">
        <v>1</v>
      </c>
      <c r="E72" s="16">
        <v>0</v>
      </c>
      <c r="F72" s="16">
        <v>0</v>
      </c>
      <c r="G72" s="16">
        <v>1</v>
      </c>
      <c r="H72" s="16">
        <v>0</v>
      </c>
      <c r="I72" s="311">
        <v>3</v>
      </c>
      <c r="J72" s="229"/>
    </row>
    <row r="73" spans="1:10" ht="20.25" customHeight="1" x14ac:dyDescent="0.3">
      <c r="A73" s="15" t="s">
        <v>26</v>
      </c>
      <c r="B73" s="15" t="s">
        <v>245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229"/>
    </row>
    <row r="74" spans="1:10" ht="20.25" customHeight="1" x14ac:dyDescent="0.3">
      <c r="A74" s="15" t="s">
        <v>26</v>
      </c>
      <c r="B74" s="15" t="s">
        <v>246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229"/>
    </row>
    <row r="75" spans="1:10" ht="20.25" customHeight="1" x14ac:dyDescent="0.3">
      <c r="A75" s="15" t="s">
        <v>26</v>
      </c>
      <c r="B75" s="15" t="s">
        <v>247</v>
      </c>
      <c r="C75" s="16">
        <v>2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312">
        <v>1</v>
      </c>
      <c r="J75" s="229"/>
    </row>
    <row r="76" spans="1:10" ht="20.25" customHeight="1" x14ac:dyDescent="0.3">
      <c r="A76" s="15" t="s">
        <v>27</v>
      </c>
      <c r="B76" s="15" t="s">
        <v>191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229"/>
    </row>
    <row r="77" spans="1:10" ht="20.25" customHeight="1" x14ac:dyDescent="0.3">
      <c r="A77" s="15" t="s">
        <v>27</v>
      </c>
      <c r="B77" s="15" t="s">
        <v>248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229"/>
    </row>
    <row r="78" spans="1:10" ht="20.25" customHeight="1" x14ac:dyDescent="0.3">
      <c r="A78" s="15" t="s">
        <v>27</v>
      </c>
      <c r="B78" s="15" t="s">
        <v>249</v>
      </c>
      <c r="C78" s="16">
        <v>1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312">
        <v>1</v>
      </c>
      <c r="J78" s="229"/>
    </row>
    <row r="79" spans="1:10" ht="20.25" customHeight="1" x14ac:dyDescent="0.3">
      <c r="A79" s="15" t="s">
        <v>27</v>
      </c>
      <c r="B79" s="15" t="s">
        <v>182</v>
      </c>
      <c r="C79" s="16">
        <v>2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312">
        <v>1</v>
      </c>
      <c r="J79" s="229"/>
    </row>
    <row r="80" spans="1:10" ht="20.25" customHeight="1" x14ac:dyDescent="0.3">
      <c r="A80" s="15" t="s">
        <v>27</v>
      </c>
      <c r="B80" s="15" t="s">
        <v>161</v>
      </c>
      <c r="C80" s="16">
        <v>2</v>
      </c>
      <c r="D80" s="16">
        <v>1</v>
      </c>
      <c r="E80" s="16">
        <v>0</v>
      </c>
      <c r="F80" s="16">
        <v>0</v>
      </c>
      <c r="G80" s="16">
        <v>1</v>
      </c>
      <c r="H80" s="16">
        <v>0</v>
      </c>
      <c r="I80" s="311">
        <v>3</v>
      </c>
      <c r="J80" s="229"/>
    </row>
    <row r="81" spans="1:10" ht="20.25" customHeight="1" x14ac:dyDescent="0.3">
      <c r="A81" s="15" t="s">
        <v>27</v>
      </c>
      <c r="B81" s="15" t="s">
        <v>250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229"/>
    </row>
    <row r="82" spans="1:10" ht="20.25" customHeight="1" x14ac:dyDescent="0.3">
      <c r="A82" s="15" t="s">
        <v>27</v>
      </c>
      <c r="B82" s="15" t="s">
        <v>251</v>
      </c>
      <c r="C82" s="16">
        <v>2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312">
        <v>1</v>
      </c>
      <c r="J82" s="229"/>
    </row>
    <row r="83" spans="1:10" ht="20.25" customHeight="1" x14ac:dyDescent="0.3">
      <c r="A83" s="15" t="s">
        <v>27</v>
      </c>
      <c r="B83" s="15" t="s">
        <v>187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229"/>
    </row>
    <row r="84" spans="1:10" ht="20.25" customHeight="1" x14ac:dyDescent="0.3">
      <c r="A84" s="15" t="s">
        <v>27</v>
      </c>
      <c r="B84" s="15" t="s">
        <v>252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229"/>
    </row>
    <row r="85" spans="1:10" ht="20.25" customHeight="1" x14ac:dyDescent="0.3">
      <c r="A85" s="15" t="s">
        <v>27</v>
      </c>
      <c r="B85" s="15" t="s">
        <v>253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229"/>
    </row>
    <row r="86" spans="1:10" ht="20.25" customHeight="1" x14ac:dyDescent="0.3">
      <c r="A86" s="15" t="s">
        <v>27</v>
      </c>
      <c r="B86" s="15" t="s">
        <v>254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229"/>
    </row>
    <row r="87" spans="1:10" ht="20.25" customHeight="1" x14ac:dyDescent="0.3">
      <c r="A87" s="15" t="s">
        <v>27</v>
      </c>
      <c r="B87" s="15" t="s">
        <v>255</v>
      </c>
      <c r="C87" s="16">
        <v>17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312">
        <v>1</v>
      </c>
      <c r="J87" s="229"/>
    </row>
    <row r="88" spans="1:10" ht="20.25" customHeight="1" x14ac:dyDescent="0.3">
      <c r="A88" s="15" t="s">
        <v>27</v>
      </c>
      <c r="B88" s="15" t="s">
        <v>256</v>
      </c>
      <c r="C88" s="16">
        <v>1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312">
        <v>1</v>
      </c>
      <c r="J88" s="229"/>
    </row>
    <row r="89" spans="1:10" ht="20.25" customHeight="1" x14ac:dyDescent="0.3">
      <c r="A89" s="15" t="s">
        <v>27</v>
      </c>
      <c r="B89" s="15" t="s">
        <v>153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229"/>
    </row>
    <row r="90" spans="1:10" ht="20.25" customHeight="1" x14ac:dyDescent="0.3">
      <c r="A90" s="15" t="s">
        <v>34</v>
      </c>
      <c r="B90" s="15" t="s">
        <v>257</v>
      </c>
      <c r="C90" s="16">
        <v>0</v>
      </c>
      <c r="D90" s="16">
        <v>1</v>
      </c>
      <c r="E90" s="16">
        <v>0</v>
      </c>
      <c r="F90" s="16">
        <v>0</v>
      </c>
      <c r="G90" s="16">
        <v>0</v>
      </c>
      <c r="H90" s="16">
        <v>1</v>
      </c>
      <c r="I90" s="311">
        <v>3</v>
      </c>
      <c r="J90" s="229"/>
    </row>
    <row r="91" spans="1:10" ht="20.25" customHeight="1" x14ac:dyDescent="0.3">
      <c r="A91" s="15" t="s">
        <v>34</v>
      </c>
      <c r="B91" s="15" t="s">
        <v>258</v>
      </c>
      <c r="C91" s="16">
        <v>2</v>
      </c>
      <c r="D91" s="16">
        <v>1</v>
      </c>
      <c r="E91" s="16">
        <v>1</v>
      </c>
      <c r="F91" s="16">
        <v>0</v>
      </c>
      <c r="G91" s="16">
        <v>0</v>
      </c>
      <c r="H91" s="16">
        <v>0</v>
      </c>
      <c r="I91" s="313">
        <v>2</v>
      </c>
      <c r="J91" s="229"/>
    </row>
    <row r="92" spans="1:10" ht="20.25" customHeight="1" x14ac:dyDescent="0.3">
      <c r="A92" s="15" t="s">
        <v>34</v>
      </c>
      <c r="B92" s="15" t="s">
        <v>259</v>
      </c>
      <c r="C92" s="16">
        <v>1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312">
        <v>1</v>
      </c>
      <c r="J92" s="229"/>
    </row>
    <row r="93" spans="1:10" ht="20.25" customHeight="1" x14ac:dyDescent="0.3">
      <c r="A93" s="15" t="s">
        <v>34</v>
      </c>
      <c r="B93" s="15" t="s">
        <v>260</v>
      </c>
      <c r="C93" s="16">
        <v>2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312">
        <v>1</v>
      </c>
      <c r="J93" s="229"/>
    </row>
    <row r="94" spans="1:10" ht="20.25" customHeight="1" x14ac:dyDescent="0.3">
      <c r="A94" s="15" t="s">
        <v>34</v>
      </c>
      <c r="B94" s="15" t="s">
        <v>261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229"/>
    </row>
    <row r="95" spans="1:10" ht="20.25" customHeight="1" x14ac:dyDescent="0.3">
      <c r="A95" s="15" t="s">
        <v>34</v>
      </c>
      <c r="B95" s="15" t="s">
        <v>262</v>
      </c>
      <c r="C95" s="16">
        <v>2</v>
      </c>
      <c r="D95" s="16">
        <v>5</v>
      </c>
      <c r="E95" s="16">
        <v>1</v>
      </c>
      <c r="F95" s="16">
        <v>4</v>
      </c>
      <c r="G95" s="16">
        <v>0</v>
      </c>
      <c r="H95" s="16">
        <v>0</v>
      </c>
      <c r="I95" s="313">
        <v>2</v>
      </c>
      <c r="J95" s="229"/>
    </row>
    <row r="96" spans="1:10" ht="20.25" customHeight="1" x14ac:dyDescent="0.3">
      <c r="A96" s="15" t="s">
        <v>34</v>
      </c>
      <c r="B96" s="15" t="s">
        <v>263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229"/>
    </row>
    <row r="97" spans="1:10" ht="20.25" customHeight="1" x14ac:dyDescent="0.3">
      <c r="A97" s="15" t="s">
        <v>34</v>
      </c>
      <c r="B97" s="15" t="s">
        <v>264</v>
      </c>
      <c r="C97" s="16">
        <v>0</v>
      </c>
      <c r="D97" s="16">
        <v>1</v>
      </c>
      <c r="E97" s="16">
        <v>1</v>
      </c>
      <c r="F97" s="16">
        <v>0</v>
      </c>
      <c r="G97" s="16">
        <v>0</v>
      </c>
      <c r="H97" s="16">
        <v>0</v>
      </c>
      <c r="I97" s="313">
        <v>2</v>
      </c>
      <c r="J97" s="229"/>
    </row>
    <row r="98" spans="1:10" ht="20.25" customHeight="1" x14ac:dyDescent="0.3">
      <c r="A98" s="15" t="s">
        <v>34</v>
      </c>
      <c r="B98" s="15" t="s">
        <v>265</v>
      </c>
      <c r="C98" s="16">
        <v>1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312">
        <v>1</v>
      </c>
      <c r="J98" s="229"/>
    </row>
    <row r="99" spans="1:10" ht="20.25" customHeight="1" x14ac:dyDescent="0.3">
      <c r="A99" s="15" t="s">
        <v>32</v>
      </c>
      <c r="B99" s="15" t="s">
        <v>32</v>
      </c>
      <c r="C99" s="16">
        <v>2</v>
      </c>
      <c r="D99" s="16">
        <v>2</v>
      </c>
      <c r="E99" s="16">
        <v>0</v>
      </c>
      <c r="F99" s="16">
        <v>2</v>
      </c>
      <c r="G99" s="16">
        <v>0</v>
      </c>
      <c r="H99" s="16">
        <v>0</v>
      </c>
      <c r="I99" s="313">
        <v>2</v>
      </c>
      <c r="J99" s="229"/>
    </row>
    <row r="100" spans="1:10" ht="20.25" customHeight="1" x14ac:dyDescent="0.3">
      <c r="A100" s="15" t="s">
        <v>32</v>
      </c>
      <c r="B100" s="15" t="s">
        <v>266</v>
      </c>
      <c r="C100" s="16">
        <v>8</v>
      </c>
      <c r="D100" s="16">
        <v>1</v>
      </c>
      <c r="E100" s="16">
        <v>0</v>
      </c>
      <c r="F100" s="16">
        <v>1</v>
      </c>
      <c r="G100" s="16">
        <v>0</v>
      </c>
      <c r="H100" s="16">
        <v>0</v>
      </c>
      <c r="I100" s="313">
        <v>2</v>
      </c>
      <c r="J100" s="229"/>
    </row>
    <row r="101" spans="1:10" ht="20.25" customHeight="1" x14ac:dyDescent="0.3">
      <c r="A101" s="15" t="s">
        <v>32</v>
      </c>
      <c r="B101" s="15" t="s">
        <v>267</v>
      </c>
      <c r="C101" s="16">
        <v>13</v>
      </c>
      <c r="D101" s="16">
        <v>12</v>
      </c>
      <c r="E101" s="16">
        <v>1</v>
      </c>
      <c r="F101" s="16">
        <v>6</v>
      </c>
      <c r="G101" s="16">
        <v>2</v>
      </c>
      <c r="H101" s="16">
        <v>3</v>
      </c>
      <c r="I101" s="311">
        <v>3</v>
      </c>
      <c r="J101" s="229"/>
    </row>
    <row r="102" spans="1:10" ht="20.25" customHeight="1" x14ac:dyDescent="0.3">
      <c r="A102" s="15" t="s">
        <v>32</v>
      </c>
      <c r="B102" s="15" t="s">
        <v>268</v>
      </c>
      <c r="C102" s="16">
        <v>5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312">
        <v>1</v>
      </c>
      <c r="J102" s="229"/>
    </row>
    <row r="103" spans="1:10" ht="20.25" customHeight="1" x14ac:dyDescent="0.3">
      <c r="A103" s="15" t="s">
        <v>32</v>
      </c>
      <c r="B103" s="15" t="s">
        <v>242</v>
      </c>
      <c r="C103" s="16">
        <v>0</v>
      </c>
      <c r="D103" s="16">
        <v>1</v>
      </c>
      <c r="E103" s="16">
        <v>0</v>
      </c>
      <c r="F103" s="16">
        <v>0</v>
      </c>
      <c r="G103" s="16">
        <v>0</v>
      </c>
      <c r="H103" s="16">
        <v>1</v>
      </c>
      <c r="I103" s="311">
        <v>3</v>
      </c>
      <c r="J103" s="229"/>
    </row>
    <row r="104" spans="1:10" ht="20.25" customHeight="1" x14ac:dyDescent="0.3">
      <c r="A104" s="15" t="s">
        <v>32</v>
      </c>
      <c r="B104" s="15" t="s">
        <v>269</v>
      </c>
      <c r="C104" s="16">
        <v>14</v>
      </c>
      <c r="D104" s="16">
        <v>3</v>
      </c>
      <c r="E104" s="16">
        <v>0</v>
      </c>
      <c r="F104" s="16">
        <v>3</v>
      </c>
      <c r="G104" s="16">
        <v>0</v>
      </c>
      <c r="H104" s="16">
        <v>0</v>
      </c>
      <c r="I104" s="313">
        <v>2</v>
      </c>
      <c r="J104" s="229"/>
    </row>
    <row r="105" spans="1:10" ht="20.25" customHeight="1" x14ac:dyDescent="0.3">
      <c r="A105" s="15" t="s">
        <v>32</v>
      </c>
      <c r="B105" s="15" t="s">
        <v>169</v>
      </c>
      <c r="C105" s="16">
        <v>2</v>
      </c>
      <c r="D105" s="16">
        <v>2</v>
      </c>
      <c r="E105" s="16">
        <v>2</v>
      </c>
      <c r="F105" s="16">
        <v>0</v>
      </c>
      <c r="G105" s="16">
        <v>0</v>
      </c>
      <c r="H105" s="16">
        <v>0</v>
      </c>
      <c r="I105" s="313">
        <v>2</v>
      </c>
      <c r="J105" s="229"/>
    </row>
    <row r="106" spans="1:10" ht="20.25" customHeight="1" x14ac:dyDescent="0.3">
      <c r="A106" s="15" t="s">
        <v>32</v>
      </c>
      <c r="B106" s="15" t="s">
        <v>270</v>
      </c>
      <c r="C106" s="16">
        <v>1</v>
      </c>
      <c r="D106" s="16">
        <v>2</v>
      </c>
      <c r="E106" s="16">
        <v>2</v>
      </c>
      <c r="F106" s="16">
        <v>0</v>
      </c>
      <c r="G106" s="16">
        <v>0</v>
      </c>
      <c r="H106" s="16">
        <v>0</v>
      </c>
      <c r="I106" s="313">
        <v>2</v>
      </c>
      <c r="J106" s="229"/>
    </row>
    <row r="107" spans="1:10" ht="20.25" customHeight="1" x14ac:dyDescent="0.3">
      <c r="A107" s="15" t="s">
        <v>32</v>
      </c>
      <c r="B107" s="15" t="s">
        <v>271</v>
      </c>
      <c r="C107" s="16">
        <v>2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312">
        <v>1</v>
      </c>
      <c r="J107" s="229"/>
    </row>
    <row r="108" spans="1:10" ht="20.25" customHeight="1" x14ac:dyDescent="0.3">
      <c r="A108" s="15" t="s">
        <v>28</v>
      </c>
      <c r="B108" s="15" t="s">
        <v>272</v>
      </c>
      <c r="C108" s="16">
        <v>1</v>
      </c>
      <c r="D108" s="16">
        <v>1</v>
      </c>
      <c r="E108" s="16">
        <v>0</v>
      </c>
      <c r="F108" s="16">
        <v>0</v>
      </c>
      <c r="G108" s="16">
        <v>1</v>
      </c>
      <c r="H108" s="16">
        <v>0</v>
      </c>
      <c r="I108" s="311">
        <v>3</v>
      </c>
      <c r="J108" s="229"/>
    </row>
    <row r="109" spans="1:10" ht="20.25" customHeight="1" x14ac:dyDescent="0.3">
      <c r="A109" s="15" t="s">
        <v>28</v>
      </c>
      <c r="B109" s="15" t="s">
        <v>273</v>
      </c>
      <c r="C109" s="16">
        <v>1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312">
        <v>1</v>
      </c>
      <c r="J109" s="229"/>
    </row>
    <row r="110" spans="1:10" ht="20.25" customHeight="1" x14ac:dyDescent="0.3">
      <c r="A110" s="15" t="s">
        <v>28</v>
      </c>
      <c r="B110" s="15" t="s">
        <v>166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229"/>
    </row>
    <row r="111" spans="1:10" ht="20.25" customHeight="1" x14ac:dyDescent="0.3">
      <c r="A111" s="15" t="s">
        <v>28</v>
      </c>
      <c r="B111" s="15" t="s">
        <v>274</v>
      </c>
      <c r="C111" s="16">
        <v>0</v>
      </c>
      <c r="D111" s="16">
        <v>1</v>
      </c>
      <c r="E111" s="16">
        <v>0</v>
      </c>
      <c r="F111" s="16">
        <v>0</v>
      </c>
      <c r="G111" s="16">
        <v>1</v>
      </c>
      <c r="H111" s="16">
        <v>0</v>
      </c>
      <c r="I111" s="311">
        <v>3</v>
      </c>
      <c r="J111" s="229"/>
    </row>
    <row r="112" spans="1:10" ht="20.25" customHeight="1" x14ac:dyDescent="0.3">
      <c r="A112" s="15" t="s">
        <v>28</v>
      </c>
      <c r="B112" s="15" t="s">
        <v>275</v>
      </c>
      <c r="C112" s="16">
        <v>1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312">
        <v>1</v>
      </c>
      <c r="J112" s="229"/>
    </row>
    <row r="113" spans="1:10" ht="20.25" customHeight="1" x14ac:dyDescent="0.3">
      <c r="A113" s="15" t="s">
        <v>28</v>
      </c>
      <c r="B113" s="15" t="s">
        <v>276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229"/>
    </row>
    <row r="114" spans="1:10" ht="20.25" customHeight="1" x14ac:dyDescent="0.3">
      <c r="A114" s="15" t="s">
        <v>28</v>
      </c>
      <c r="B114" s="15" t="s">
        <v>277</v>
      </c>
      <c r="C114" s="16">
        <v>1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312">
        <v>1</v>
      </c>
      <c r="J114" s="229"/>
    </row>
    <row r="115" spans="1:10" ht="20.25" customHeight="1" x14ac:dyDescent="0.3">
      <c r="A115" s="15" t="s">
        <v>28</v>
      </c>
      <c r="B115" s="15" t="s">
        <v>151</v>
      </c>
      <c r="C115" s="16">
        <v>3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312">
        <v>1</v>
      </c>
      <c r="J115" s="229"/>
    </row>
    <row r="116" spans="1:10" ht="20.25" customHeight="1" x14ac:dyDescent="0.3">
      <c r="A116" s="15" t="s">
        <v>28</v>
      </c>
      <c r="B116" s="15" t="s">
        <v>250</v>
      </c>
      <c r="C116" s="16">
        <v>0</v>
      </c>
      <c r="D116" s="16">
        <v>2</v>
      </c>
      <c r="E116" s="16">
        <v>0</v>
      </c>
      <c r="F116" s="16">
        <v>0</v>
      </c>
      <c r="G116" s="16">
        <v>1</v>
      </c>
      <c r="H116" s="16">
        <v>1</v>
      </c>
      <c r="I116" s="311">
        <v>3</v>
      </c>
      <c r="J116" s="229"/>
    </row>
    <row r="117" spans="1:10" ht="20.25" customHeight="1" x14ac:dyDescent="0.3">
      <c r="A117" s="15" t="s">
        <v>28</v>
      </c>
      <c r="B117" s="15" t="s">
        <v>278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229"/>
    </row>
    <row r="118" spans="1:10" ht="20.25" customHeight="1" x14ac:dyDescent="0.3">
      <c r="A118" s="15" t="s">
        <v>28</v>
      </c>
      <c r="B118" s="15" t="s">
        <v>181</v>
      </c>
      <c r="C118" s="16">
        <v>0</v>
      </c>
      <c r="D118" s="16">
        <v>1</v>
      </c>
      <c r="E118" s="16">
        <v>0</v>
      </c>
      <c r="F118" s="16">
        <v>1</v>
      </c>
      <c r="G118" s="16">
        <v>0</v>
      </c>
      <c r="H118" s="16">
        <v>0</v>
      </c>
      <c r="I118" s="313">
        <v>2</v>
      </c>
      <c r="J118" s="229"/>
    </row>
    <row r="119" spans="1:10" ht="20.25" customHeight="1" x14ac:dyDescent="0.3">
      <c r="A119" s="15" t="s">
        <v>28</v>
      </c>
      <c r="B119" s="15" t="s">
        <v>174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229"/>
    </row>
    <row r="120" spans="1:10" ht="20.25" customHeight="1" x14ac:dyDescent="0.3">
      <c r="A120" s="15" t="s">
        <v>28</v>
      </c>
      <c r="B120" s="15" t="s">
        <v>279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229"/>
    </row>
    <row r="121" spans="1:10" ht="20.25" customHeight="1" x14ac:dyDescent="0.3">
      <c r="A121" s="15" t="s">
        <v>28</v>
      </c>
      <c r="B121" s="15" t="s">
        <v>280</v>
      </c>
      <c r="C121" s="16">
        <v>0</v>
      </c>
      <c r="D121" s="16">
        <v>1</v>
      </c>
      <c r="E121" s="16">
        <v>1</v>
      </c>
      <c r="F121" s="16">
        <v>0</v>
      </c>
      <c r="G121" s="16">
        <v>0</v>
      </c>
      <c r="H121" s="16">
        <v>0</v>
      </c>
      <c r="I121" s="313">
        <v>2</v>
      </c>
      <c r="J121" s="229"/>
    </row>
    <row r="122" spans="1:10" ht="20.25" customHeight="1" x14ac:dyDescent="0.3">
      <c r="A122" s="15" t="s">
        <v>28</v>
      </c>
      <c r="B122" s="15" t="s">
        <v>281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229"/>
    </row>
    <row r="123" spans="1:10" ht="20.25" customHeight="1" x14ac:dyDescent="0.3">
      <c r="A123" s="15" t="s">
        <v>28</v>
      </c>
      <c r="B123" s="15" t="s">
        <v>282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229"/>
    </row>
    <row r="124" spans="1:10" ht="20.25" customHeight="1" x14ac:dyDescent="0.3">
      <c r="A124" s="15" t="s">
        <v>28</v>
      </c>
      <c r="B124" s="15" t="s">
        <v>156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229"/>
    </row>
    <row r="125" spans="1:10" ht="20.25" customHeight="1" x14ac:dyDescent="0.3">
      <c r="A125" s="15" t="s">
        <v>28</v>
      </c>
      <c r="B125" s="15" t="s">
        <v>173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229"/>
    </row>
    <row r="126" spans="1:10" ht="20.25" customHeight="1" x14ac:dyDescent="0.3">
      <c r="A126" s="15" t="s">
        <v>29</v>
      </c>
      <c r="B126" s="15" t="s">
        <v>180</v>
      </c>
      <c r="C126" s="16">
        <v>24</v>
      </c>
      <c r="D126" s="16">
        <v>1</v>
      </c>
      <c r="E126" s="16">
        <v>1</v>
      </c>
      <c r="F126" s="16">
        <v>0</v>
      </c>
      <c r="G126" s="16">
        <v>0</v>
      </c>
      <c r="H126" s="16">
        <v>0</v>
      </c>
      <c r="I126" s="313">
        <v>2</v>
      </c>
      <c r="J126" s="229"/>
    </row>
    <row r="127" spans="1:10" ht="20.25" customHeight="1" x14ac:dyDescent="0.3">
      <c r="A127" s="15" t="s">
        <v>29</v>
      </c>
      <c r="B127" s="15" t="s">
        <v>283</v>
      </c>
      <c r="C127" s="16">
        <v>2</v>
      </c>
      <c r="D127" s="16">
        <v>1</v>
      </c>
      <c r="E127" s="16">
        <v>1</v>
      </c>
      <c r="F127" s="16">
        <v>0</v>
      </c>
      <c r="G127" s="16">
        <v>0</v>
      </c>
      <c r="H127" s="16">
        <v>0</v>
      </c>
      <c r="I127" s="313">
        <v>2</v>
      </c>
      <c r="J127" s="229"/>
    </row>
    <row r="128" spans="1:10" ht="20.25" customHeight="1" x14ac:dyDescent="0.3">
      <c r="A128" s="15" t="s">
        <v>29</v>
      </c>
      <c r="B128" s="15" t="s">
        <v>284</v>
      </c>
      <c r="C128" s="16">
        <v>3</v>
      </c>
      <c r="D128" s="16">
        <v>1</v>
      </c>
      <c r="E128" s="16">
        <v>0</v>
      </c>
      <c r="F128" s="16">
        <v>1</v>
      </c>
      <c r="G128" s="16">
        <v>0</v>
      </c>
      <c r="H128" s="16">
        <v>0</v>
      </c>
      <c r="I128" s="313">
        <v>2</v>
      </c>
      <c r="J128" s="229"/>
    </row>
    <row r="129" spans="1:10" ht="20.25" customHeight="1" x14ac:dyDescent="0.3">
      <c r="A129" s="15" t="s">
        <v>29</v>
      </c>
      <c r="B129" s="15" t="s">
        <v>168</v>
      </c>
      <c r="C129" s="16">
        <v>3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312">
        <v>1</v>
      </c>
      <c r="J129" s="229"/>
    </row>
    <row r="130" spans="1:10" ht="20.25" customHeight="1" x14ac:dyDescent="0.3">
      <c r="A130" s="15" t="s">
        <v>29</v>
      </c>
      <c r="B130" s="15" t="s">
        <v>285</v>
      </c>
      <c r="C130" s="16">
        <v>0</v>
      </c>
      <c r="D130" s="16">
        <v>1</v>
      </c>
      <c r="E130" s="16">
        <v>0</v>
      </c>
      <c r="F130" s="16">
        <v>0</v>
      </c>
      <c r="G130" s="16">
        <v>1</v>
      </c>
      <c r="H130" s="16">
        <v>0</v>
      </c>
      <c r="I130" s="311">
        <v>3</v>
      </c>
      <c r="J130" s="229"/>
    </row>
    <row r="131" spans="1:10" ht="20.25" customHeight="1" x14ac:dyDescent="0.3">
      <c r="A131" s="15" t="s">
        <v>29</v>
      </c>
      <c r="B131" s="15" t="s">
        <v>286</v>
      </c>
      <c r="C131" s="16">
        <v>12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312">
        <v>1</v>
      </c>
      <c r="J131" s="229"/>
    </row>
    <row r="132" spans="1:10" ht="20.25" customHeight="1" x14ac:dyDescent="0.3">
      <c r="A132" s="15" t="s">
        <v>29</v>
      </c>
      <c r="B132" s="15" t="s">
        <v>287</v>
      </c>
      <c r="C132" s="16">
        <v>1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312">
        <v>1</v>
      </c>
      <c r="J132" s="229"/>
    </row>
    <row r="133" spans="1:10" ht="20.25" customHeight="1" x14ac:dyDescent="0.3">
      <c r="A133" s="15" t="s">
        <v>29</v>
      </c>
      <c r="B133" s="15" t="s">
        <v>288</v>
      </c>
      <c r="C133" s="16">
        <v>2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312">
        <v>1</v>
      </c>
      <c r="J133" s="229"/>
    </row>
    <row r="134" spans="1:10" ht="20.25" customHeight="1" x14ac:dyDescent="0.3">
      <c r="A134" s="15" t="s">
        <v>29</v>
      </c>
      <c r="B134" s="15" t="s">
        <v>223</v>
      </c>
      <c r="C134" s="16">
        <v>1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312">
        <v>1</v>
      </c>
      <c r="J134" s="229"/>
    </row>
    <row r="135" spans="1:10" ht="20.25" customHeight="1" x14ac:dyDescent="0.3">
      <c r="A135" s="15" t="s">
        <v>29</v>
      </c>
      <c r="B135" s="15" t="s">
        <v>162</v>
      </c>
      <c r="C135" s="16">
        <v>1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312">
        <v>1</v>
      </c>
      <c r="J135" s="229"/>
    </row>
    <row r="136" spans="1:10" ht="20.25" customHeight="1" x14ac:dyDescent="0.3">
      <c r="A136" s="15" t="s">
        <v>29</v>
      </c>
      <c r="B136" s="15" t="s">
        <v>289</v>
      </c>
      <c r="C136" s="16">
        <v>7</v>
      </c>
      <c r="D136" s="16">
        <v>6</v>
      </c>
      <c r="E136" s="16">
        <v>6</v>
      </c>
      <c r="F136" s="16">
        <v>0</v>
      </c>
      <c r="G136" s="16">
        <v>0</v>
      </c>
      <c r="H136" s="16">
        <v>0</v>
      </c>
      <c r="I136" s="313">
        <v>2</v>
      </c>
      <c r="J136" s="229"/>
    </row>
    <row r="137" spans="1:10" ht="20.25" customHeight="1" x14ac:dyDescent="0.3">
      <c r="A137" s="15" t="s">
        <v>29</v>
      </c>
      <c r="B137" s="15" t="s">
        <v>290</v>
      </c>
      <c r="C137" s="16">
        <v>2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312">
        <v>1</v>
      </c>
      <c r="J137" s="229"/>
    </row>
    <row r="138" spans="1:10" ht="20.25" customHeight="1" x14ac:dyDescent="0.3">
      <c r="A138" s="15" t="s">
        <v>29</v>
      </c>
      <c r="B138" s="15" t="s">
        <v>160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229"/>
    </row>
    <row r="139" spans="1:10" ht="20.25" customHeight="1" x14ac:dyDescent="0.3">
      <c r="A139" s="15" t="s">
        <v>29</v>
      </c>
      <c r="B139" s="15" t="s">
        <v>291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229"/>
    </row>
    <row r="140" spans="1:10" ht="20.25" customHeight="1" x14ac:dyDescent="0.3">
      <c r="A140" s="15" t="s">
        <v>29</v>
      </c>
      <c r="B140" s="15" t="s">
        <v>292</v>
      </c>
      <c r="C140" s="16">
        <v>1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312">
        <v>1</v>
      </c>
      <c r="J140" s="229"/>
    </row>
    <row r="141" spans="1:10" ht="20.25" customHeight="1" x14ac:dyDescent="0.3">
      <c r="A141" s="15" t="s">
        <v>33</v>
      </c>
      <c r="B141" s="15" t="s">
        <v>148</v>
      </c>
      <c r="C141" s="16">
        <v>5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312">
        <v>1</v>
      </c>
      <c r="J141" s="229"/>
    </row>
    <row r="142" spans="1:10" ht="20.25" customHeight="1" x14ac:dyDescent="0.3">
      <c r="A142" s="15" t="s">
        <v>33</v>
      </c>
      <c r="B142" s="15" t="s">
        <v>159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229"/>
    </row>
    <row r="143" spans="1:10" ht="20.25" customHeight="1" x14ac:dyDescent="0.3">
      <c r="A143" s="15" t="s">
        <v>33</v>
      </c>
      <c r="B143" s="15" t="s">
        <v>293</v>
      </c>
      <c r="C143" s="16">
        <v>0</v>
      </c>
      <c r="D143" s="16">
        <v>1</v>
      </c>
      <c r="E143" s="16">
        <v>1</v>
      </c>
      <c r="F143" s="16">
        <v>0</v>
      </c>
      <c r="G143" s="16">
        <v>0</v>
      </c>
      <c r="H143" s="16">
        <v>0</v>
      </c>
      <c r="I143" s="313">
        <v>2</v>
      </c>
      <c r="J143" s="229"/>
    </row>
    <row r="144" spans="1:10" ht="20.25" customHeight="1" x14ac:dyDescent="0.3">
      <c r="A144" s="15" t="s">
        <v>33</v>
      </c>
      <c r="B144" s="15" t="s">
        <v>294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229"/>
    </row>
    <row r="145" spans="1:10" ht="20.25" customHeight="1" x14ac:dyDescent="0.3">
      <c r="A145" s="15" t="s">
        <v>33</v>
      </c>
      <c r="B145" s="15" t="s">
        <v>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229"/>
    </row>
    <row r="146" spans="1:10" ht="20.25" customHeight="1" x14ac:dyDescent="0.3">
      <c r="A146" s="15" t="s">
        <v>58</v>
      </c>
      <c r="B146" s="15" t="s">
        <v>58</v>
      </c>
      <c r="C146" s="16">
        <v>4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312">
        <v>1</v>
      </c>
      <c r="J146" s="229"/>
    </row>
    <row r="147" spans="1:10" ht="20.25" customHeight="1" x14ac:dyDescent="0.3">
      <c r="A147" s="15" t="s">
        <v>58</v>
      </c>
      <c r="B147" s="15" t="s">
        <v>155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229"/>
    </row>
    <row r="148" spans="1:10" ht="20.25" customHeight="1" x14ac:dyDescent="0.3">
      <c r="A148" s="15" t="s">
        <v>58</v>
      </c>
      <c r="B148" s="15" t="s">
        <v>295</v>
      </c>
      <c r="C148" s="16">
        <v>0</v>
      </c>
      <c r="D148" s="16">
        <v>2</v>
      </c>
      <c r="E148" s="16">
        <v>0</v>
      </c>
      <c r="F148" s="16">
        <v>0</v>
      </c>
      <c r="G148" s="16">
        <v>1</v>
      </c>
      <c r="H148" s="16">
        <v>1</v>
      </c>
      <c r="I148" s="311">
        <v>3</v>
      </c>
      <c r="J148" s="229"/>
    </row>
    <row r="149" spans="1:10" ht="20.25" customHeight="1" x14ac:dyDescent="0.3">
      <c r="A149" s="15" t="s">
        <v>58</v>
      </c>
      <c r="B149" s="15" t="s">
        <v>177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229"/>
    </row>
    <row r="150" spans="1:10" ht="20.25" customHeight="1" x14ac:dyDescent="0.3">
      <c r="A150" s="15" t="s">
        <v>58</v>
      </c>
      <c r="B150" s="15" t="s">
        <v>296</v>
      </c>
      <c r="C150" s="16">
        <v>2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312">
        <v>1</v>
      </c>
      <c r="J150" s="229"/>
    </row>
    <row r="151" spans="1:10" ht="20.25" customHeight="1" x14ac:dyDescent="0.3">
      <c r="A151" s="15" t="s">
        <v>30</v>
      </c>
      <c r="B151" s="15" t="s">
        <v>30</v>
      </c>
      <c r="C151" s="16">
        <v>2</v>
      </c>
      <c r="D151" s="16">
        <v>1</v>
      </c>
      <c r="E151" s="16">
        <v>0</v>
      </c>
      <c r="F151" s="16">
        <v>0</v>
      </c>
      <c r="G151" s="16">
        <v>0</v>
      </c>
      <c r="H151" s="16">
        <v>1</v>
      </c>
      <c r="I151" s="311">
        <v>3</v>
      </c>
      <c r="J151" s="229"/>
    </row>
    <row r="152" spans="1:10" ht="20.25" customHeight="1" x14ac:dyDescent="0.3">
      <c r="A152" s="15" t="s">
        <v>30</v>
      </c>
      <c r="B152" s="15" t="s">
        <v>297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229"/>
    </row>
    <row r="153" spans="1:10" ht="20.25" customHeight="1" x14ac:dyDescent="0.3">
      <c r="A153" s="15" t="s">
        <v>30</v>
      </c>
      <c r="B153" s="15" t="s">
        <v>171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229"/>
    </row>
    <row r="154" spans="1:10" ht="20.25" customHeight="1" x14ac:dyDescent="0.3">
      <c r="A154" s="15" t="s">
        <v>30</v>
      </c>
      <c r="B154" s="15" t="s">
        <v>298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229"/>
    </row>
    <row r="155" spans="1:10" ht="20.25" customHeight="1" x14ac:dyDescent="0.3">
      <c r="A155" s="15" t="s">
        <v>30</v>
      </c>
      <c r="B155" s="15" t="s">
        <v>299</v>
      </c>
      <c r="C155" s="16">
        <v>1</v>
      </c>
      <c r="D155" s="16">
        <v>3</v>
      </c>
      <c r="E155" s="16">
        <v>1</v>
      </c>
      <c r="F155" s="16">
        <v>0</v>
      </c>
      <c r="G155" s="16">
        <v>2</v>
      </c>
      <c r="H155" s="16">
        <v>0</v>
      </c>
      <c r="I155" s="311">
        <v>3</v>
      </c>
      <c r="J155" s="229"/>
    </row>
    <row r="156" spans="1:10" ht="20.25" customHeight="1" x14ac:dyDescent="0.3">
      <c r="A156" s="15" t="s">
        <v>30</v>
      </c>
      <c r="B156" s="15" t="s">
        <v>300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229"/>
    </row>
    <row r="157" spans="1:10" ht="20.25" customHeight="1" x14ac:dyDescent="0.3">
      <c r="A157" s="15" t="s">
        <v>30</v>
      </c>
      <c r="B157" s="15" t="s">
        <v>301</v>
      </c>
      <c r="C157" s="16">
        <v>1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312">
        <v>1</v>
      </c>
      <c r="J157" s="229"/>
    </row>
    <row r="158" spans="1:10" ht="20.25" customHeight="1" x14ac:dyDescent="0.3">
      <c r="A158" s="15" t="s">
        <v>30</v>
      </c>
      <c r="B158" s="15" t="s">
        <v>186</v>
      </c>
      <c r="C158" s="16">
        <v>1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312">
        <v>1</v>
      </c>
      <c r="J158" s="229"/>
    </row>
    <row r="159" spans="1:10" ht="20.25" customHeight="1" x14ac:dyDescent="0.3">
      <c r="A159" s="15" t="s">
        <v>30</v>
      </c>
      <c r="B159" s="15" t="s">
        <v>222</v>
      </c>
      <c r="C159" s="16">
        <v>0</v>
      </c>
      <c r="D159" s="16">
        <v>1</v>
      </c>
      <c r="E159" s="16">
        <v>0</v>
      </c>
      <c r="F159" s="16">
        <v>1</v>
      </c>
      <c r="G159" s="16">
        <v>0</v>
      </c>
      <c r="H159" s="16">
        <v>0</v>
      </c>
      <c r="I159" s="313">
        <v>2</v>
      </c>
      <c r="J159" s="229"/>
    </row>
    <row r="160" spans="1:10" ht="20.25" customHeight="1" x14ac:dyDescent="0.3">
      <c r="A160" s="15" t="s">
        <v>30</v>
      </c>
      <c r="B160" s="15" t="s">
        <v>302</v>
      </c>
      <c r="C160" s="16">
        <v>1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312">
        <v>1</v>
      </c>
      <c r="J160" s="229"/>
    </row>
    <row r="161" spans="1:10" ht="20.25" customHeight="1" x14ac:dyDescent="0.3">
      <c r="A161" s="15" t="s">
        <v>35</v>
      </c>
      <c r="B161" s="15" t="s">
        <v>35</v>
      </c>
      <c r="C161" s="16">
        <v>2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312">
        <v>1</v>
      </c>
      <c r="J161" s="229"/>
    </row>
    <row r="162" spans="1:10" ht="20.25" customHeight="1" x14ac:dyDescent="0.3">
      <c r="A162" s="15" t="s">
        <v>35</v>
      </c>
      <c r="B162" s="15" t="s">
        <v>303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229"/>
    </row>
    <row r="163" spans="1:10" ht="20.25" customHeight="1" x14ac:dyDescent="0.3">
      <c r="A163" s="15" t="s">
        <v>35</v>
      </c>
      <c r="B163" s="15" t="s">
        <v>304</v>
      </c>
      <c r="C163" s="16">
        <v>11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312">
        <v>1</v>
      </c>
      <c r="J163" s="229"/>
    </row>
    <row r="164" spans="1:10" ht="20.25" customHeight="1" x14ac:dyDescent="0.3">
      <c r="A164" s="15" t="s">
        <v>35</v>
      </c>
      <c r="B164" s="15" t="s">
        <v>305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229"/>
    </row>
    <row r="165" spans="1:10" ht="20.25" customHeight="1" x14ac:dyDescent="0.3">
      <c r="A165" s="15" t="s">
        <v>59</v>
      </c>
      <c r="B165" s="15" t="s">
        <v>250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229"/>
    </row>
    <row r="166" spans="1:10" ht="20.25" customHeight="1" x14ac:dyDescent="0.3">
      <c r="A166" s="15" t="s">
        <v>59</v>
      </c>
      <c r="B166" s="15" t="s">
        <v>59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229"/>
    </row>
    <row r="167" spans="1:10" ht="20.25" customHeight="1" x14ac:dyDescent="0.3">
      <c r="A167" s="15" t="s">
        <v>59</v>
      </c>
      <c r="B167" s="15" t="s">
        <v>175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229"/>
    </row>
    <row r="168" spans="1:10" ht="20.25" customHeight="1" x14ac:dyDescent="0.3">
      <c r="A168" s="15" t="s">
        <v>59</v>
      </c>
      <c r="B168" s="15" t="s">
        <v>161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229"/>
    </row>
    <row r="169" spans="1:10" ht="20.25" customHeight="1" x14ac:dyDescent="0.3">
      <c r="A169" s="15" t="s">
        <v>59</v>
      </c>
      <c r="B169" s="15" t="s">
        <v>178</v>
      </c>
      <c r="C169" s="16">
        <v>0</v>
      </c>
      <c r="D169" s="16">
        <v>1</v>
      </c>
      <c r="E169" s="16">
        <v>0</v>
      </c>
      <c r="F169" s="16">
        <v>0</v>
      </c>
      <c r="G169" s="16">
        <v>0</v>
      </c>
      <c r="H169" s="16">
        <v>1</v>
      </c>
      <c r="I169" s="311">
        <v>3</v>
      </c>
      <c r="J169" s="229"/>
    </row>
    <row r="170" spans="1:10" ht="20.25" customHeight="1" x14ac:dyDescent="0.3">
      <c r="A170" s="15" t="s">
        <v>59</v>
      </c>
      <c r="B170" s="15" t="s">
        <v>163</v>
      </c>
      <c r="C170" s="16">
        <v>1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312">
        <v>1</v>
      </c>
      <c r="J170" s="229"/>
    </row>
    <row r="171" spans="1:10" ht="20.25" customHeight="1" x14ac:dyDescent="0.3">
      <c r="A171" s="15" t="s">
        <v>59</v>
      </c>
      <c r="B171" s="15" t="s">
        <v>179</v>
      </c>
      <c r="C171" s="16">
        <v>1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312">
        <v>1</v>
      </c>
      <c r="J171" s="229"/>
    </row>
    <row r="172" spans="1:10" ht="20.25" customHeight="1" x14ac:dyDescent="0.3">
      <c r="A172" s="15" t="s">
        <v>59</v>
      </c>
      <c r="B172" s="15" t="s">
        <v>306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229"/>
    </row>
    <row r="173" spans="1:10" ht="20.25" customHeight="1" x14ac:dyDescent="0.3">
      <c r="A173" s="15" t="s">
        <v>60</v>
      </c>
      <c r="B173" s="15" t="s">
        <v>307</v>
      </c>
      <c r="C173" s="16">
        <v>1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312">
        <v>1</v>
      </c>
      <c r="J173" s="229"/>
    </row>
    <row r="174" spans="1:10" ht="20.25" customHeight="1" x14ac:dyDescent="0.3">
      <c r="A174" s="15" t="s">
        <v>60</v>
      </c>
      <c r="B174" s="15" t="s">
        <v>308</v>
      </c>
      <c r="C174" s="16">
        <v>0</v>
      </c>
      <c r="D174" s="16">
        <v>1</v>
      </c>
      <c r="E174" s="16">
        <v>0</v>
      </c>
      <c r="F174" s="16">
        <v>1</v>
      </c>
      <c r="G174" s="16">
        <v>0</v>
      </c>
      <c r="H174" s="16">
        <v>0</v>
      </c>
      <c r="I174" s="313">
        <v>2</v>
      </c>
      <c r="J174" s="229"/>
    </row>
    <row r="175" spans="1:10" ht="20.25" customHeight="1" x14ac:dyDescent="0.3">
      <c r="A175" s="15" t="s">
        <v>60</v>
      </c>
      <c r="B175" s="15" t="s">
        <v>309</v>
      </c>
      <c r="C175" s="16">
        <v>0</v>
      </c>
      <c r="D175" s="16">
        <v>1</v>
      </c>
      <c r="E175" s="16">
        <v>0</v>
      </c>
      <c r="F175" s="16">
        <v>0</v>
      </c>
      <c r="G175" s="16">
        <v>1</v>
      </c>
      <c r="H175" s="16">
        <v>0</v>
      </c>
      <c r="I175" s="311">
        <v>3</v>
      </c>
      <c r="J175" s="229"/>
    </row>
    <row r="176" spans="1:10" ht="20.25" customHeight="1" x14ac:dyDescent="0.3">
      <c r="A176" s="15" t="s">
        <v>60</v>
      </c>
      <c r="B176" s="15" t="s">
        <v>60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229"/>
    </row>
    <row r="177" spans="1:10" ht="20.25" customHeight="1" x14ac:dyDescent="0.3">
      <c r="A177" s="15" t="s">
        <v>60</v>
      </c>
      <c r="B177" s="15" t="s">
        <v>310</v>
      </c>
      <c r="C177" s="16">
        <v>0</v>
      </c>
      <c r="D177" s="16">
        <v>2</v>
      </c>
      <c r="E177" s="16">
        <v>0</v>
      </c>
      <c r="F177" s="16">
        <v>0</v>
      </c>
      <c r="G177" s="16">
        <v>0</v>
      </c>
      <c r="H177" s="16">
        <v>2</v>
      </c>
      <c r="I177" s="311">
        <v>3</v>
      </c>
      <c r="J177" s="229"/>
    </row>
    <row r="178" spans="1:10" ht="20.25" customHeight="1" x14ac:dyDescent="0.3">
      <c r="A178" s="15" t="s">
        <v>60</v>
      </c>
      <c r="B178" s="15" t="s">
        <v>311</v>
      </c>
      <c r="C178" s="16">
        <v>1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312">
        <v>1</v>
      </c>
      <c r="J178" s="229"/>
    </row>
    <row r="179" spans="1:10" ht="20.25" customHeight="1" x14ac:dyDescent="0.3">
      <c r="A179" s="15" t="s">
        <v>60</v>
      </c>
      <c r="B179" s="15" t="s">
        <v>312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229"/>
    </row>
    <row r="180" spans="1:10" ht="20.25" customHeight="1" x14ac:dyDescent="0.3">
      <c r="A180" s="15" t="s">
        <v>60</v>
      </c>
      <c r="B180" s="15" t="s">
        <v>313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229"/>
    </row>
    <row r="181" spans="1:10" ht="20.25" customHeight="1" x14ac:dyDescent="0.3">
      <c r="A181" s="15" t="s">
        <v>61</v>
      </c>
      <c r="B181" s="15" t="s">
        <v>61</v>
      </c>
      <c r="C181" s="16">
        <v>0</v>
      </c>
      <c r="D181" s="16">
        <v>1</v>
      </c>
      <c r="E181" s="16">
        <v>0</v>
      </c>
      <c r="F181" s="16">
        <v>0</v>
      </c>
      <c r="G181" s="16">
        <v>1</v>
      </c>
      <c r="H181" s="16">
        <v>0</v>
      </c>
      <c r="I181" s="311">
        <v>3</v>
      </c>
      <c r="J181" s="229"/>
    </row>
    <row r="182" spans="1:10" ht="20.25" customHeight="1" x14ac:dyDescent="0.3">
      <c r="A182" s="15" t="s">
        <v>61</v>
      </c>
      <c r="B182" s="15" t="s">
        <v>314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229"/>
    </row>
    <row r="183" spans="1:10" ht="20.25" customHeight="1" x14ac:dyDescent="0.3">
      <c r="A183" s="15" t="s">
        <v>61</v>
      </c>
      <c r="B183" s="15" t="s">
        <v>176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229"/>
    </row>
    <row r="184" spans="1:10" ht="20.25" customHeight="1" x14ac:dyDescent="0.3">
      <c r="A184" s="15" t="s">
        <v>61</v>
      </c>
      <c r="B184" s="15" t="s">
        <v>315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229"/>
    </row>
    <row r="185" spans="1:10" ht="20.25" customHeight="1" x14ac:dyDescent="0.3">
      <c r="A185" s="15" t="s">
        <v>61</v>
      </c>
      <c r="B185" s="15" t="s">
        <v>316</v>
      </c>
      <c r="C185" s="16">
        <v>1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312">
        <v>1</v>
      </c>
      <c r="J185" s="229"/>
    </row>
    <row r="186" spans="1:10" ht="20.25" customHeight="1" x14ac:dyDescent="0.3">
      <c r="A186" s="15" t="s">
        <v>61</v>
      </c>
      <c r="B186" s="15" t="s">
        <v>317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229"/>
    </row>
    <row r="187" spans="1:10" ht="20.25" customHeight="1" x14ac:dyDescent="0.3">
      <c r="A187" s="15" t="s">
        <v>62</v>
      </c>
      <c r="B187" s="15" t="s">
        <v>62</v>
      </c>
      <c r="C187" s="16">
        <v>3</v>
      </c>
      <c r="D187" s="16">
        <v>1</v>
      </c>
      <c r="E187" s="16">
        <v>1</v>
      </c>
      <c r="F187" s="16">
        <v>0</v>
      </c>
      <c r="G187" s="16">
        <v>0</v>
      </c>
      <c r="H187" s="16">
        <v>0</v>
      </c>
      <c r="I187" s="313">
        <v>2</v>
      </c>
      <c r="J187" s="229"/>
    </row>
    <row r="188" spans="1:10" ht="20.25" customHeight="1" x14ac:dyDescent="0.3">
      <c r="A188" s="15" t="s">
        <v>62</v>
      </c>
      <c r="B188" s="15" t="s">
        <v>318</v>
      </c>
      <c r="C188" s="16">
        <v>1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312">
        <v>1</v>
      </c>
      <c r="J188" s="229"/>
    </row>
    <row r="189" spans="1:10" ht="20.25" customHeight="1" x14ac:dyDescent="0.3">
      <c r="A189" s="15" t="s">
        <v>62</v>
      </c>
      <c r="B189" s="15" t="s">
        <v>319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229"/>
    </row>
    <row r="190" spans="1:10" ht="20.25" customHeight="1" x14ac:dyDescent="0.3">
      <c r="A190" s="15" t="s">
        <v>62</v>
      </c>
      <c r="B190" s="15" t="s">
        <v>320</v>
      </c>
      <c r="C190" s="16">
        <v>1</v>
      </c>
      <c r="D190" s="16">
        <v>2</v>
      </c>
      <c r="E190" s="16">
        <v>1</v>
      </c>
      <c r="F190" s="16">
        <v>0</v>
      </c>
      <c r="G190" s="16">
        <v>0</v>
      </c>
      <c r="H190" s="16">
        <v>1</v>
      </c>
      <c r="I190" s="311">
        <v>3</v>
      </c>
      <c r="J190" s="229"/>
    </row>
    <row r="191" spans="1:10" ht="20.25" customHeight="1" x14ac:dyDescent="0.3">
      <c r="A191" s="15" t="s">
        <v>63</v>
      </c>
      <c r="B191" s="15" t="s">
        <v>63</v>
      </c>
      <c r="C191" s="16">
        <v>1</v>
      </c>
      <c r="D191" s="16">
        <v>1</v>
      </c>
      <c r="E191" s="16">
        <v>1</v>
      </c>
      <c r="F191" s="16">
        <v>0</v>
      </c>
      <c r="G191" s="16">
        <v>0</v>
      </c>
      <c r="H191" s="16">
        <v>0</v>
      </c>
      <c r="I191" s="313">
        <v>2</v>
      </c>
      <c r="J191" s="229"/>
    </row>
    <row r="192" spans="1:10" ht="20.25" customHeight="1" x14ac:dyDescent="0.3">
      <c r="A192" s="15" t="s">
        <v>63</v>
      </c>
      <c r="B192" s="15" t="s">
        <v>321</v>
      </c>
      <c r="C192" s="16">
        <v>3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312">
        <v>1</v>
      </c>
      <c r="J192" s="229"/>
    </row>
    <row r="193" spans="1:10" ht="20.25" customHeight="1" x14ac:dyDescent="0.3">
      <c r="A193" s="15" t="s">
        <v>63</v>
      </c>
      <c r="B193" s="15" t="s">
        <v>266</v>
      </c>
      <c r="C193" s="16">
        <v>1</v>
      </c>
      <c r="D193" s="16">
        <v>1</v>
      </c>
      <c r="E193" s="16">
        <v>0</v>
      </c>
      <c r="F193" s="16">
        <v>1</v>
      </c>
      <c r="G193" s="16">
        <v>0</v>
      </c>
      <c r="H193" s="16">
        <v>0</v>
      </c>
      <c r="I193" s="313">
        <v>2</v>
      </c>
      <c r="J193" s="229"/>
    </row>
    <row r="194" spans="1:10" ht="20.25" customHeight="1" x14ac:dyDescent="0.3">
      <c r="A194" s="15" t="s">
        <v>63</v>
      </c>
      <c r="B194" s="15" t="s">
        <v>322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229"/>
    </row>
    <row r="195" spans="1:10" ht="20.25" customHeight="1" x14ac:dyDescent="0.3">
      <c r="A195" s="15" t="s">
        <v>63</v>
      </c>
      <c r="B195" s="15" t="s">
        <v>323</v>
      </c>
      <c r="C195" s="16">
        <v>1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312">
        <v>1</v>
      </c>
      <c r="J195" s="229"/>
    </row>
    <row r="196" spans="1:10" x14ac:dyDescent="0.3">
      <c r="A196" s="6" t="s">
        <v>324</v>
      </c>
      <c r="B196" s="7"/>
      <c r="C196" s="8">
        <f>SUM(C3:C195)</f>
        <v>253</v>
      </c>
      <c r="D196" s="234">
        <f>E196+F196+G196+H196</f>
        <v>92</v>
      </c>
      <c r="E196" s="9">
        <f>SUM(E3:E195)</f>
        <v>27</v>
      </c>
      <c r="F196" s="9">
        <f>SUM(F3:F195)</f>
        <v>27</v>
      </c>
      <c r="G196" s="9">
        <f>SUM(G3:G195)</f>
        <v>25</v>
      </c>
      <c r="H196" s="9">
        <f>SUM(H3:H195)</f>
        <v>13</v>
      </c>
      <c r="I196" s="230"/>
      <c r="J196" s="10"/>
    </row>
    <row r="197" spans="1:10" x14ac:dyDescent="0.3">
      <c r="A197" s="11" t="s">
        <v>652</v>
      </c>
      <c r="B197" s="12"/>
      <c r="C197" s="352">
        <f>C196+D196</f>
        <v>345</v>
      </c>
      <c r="D197" s="353"/>
      <c r="I197" s="231"/>
    </row>
    <row r="198" spans="1:10" x14ac:dyDescent="0.3">
      <c r="I198" s="231"/>
    </row>
    <row r="199" spans="1:10" x14ac:dyDescent="0.3">
      <c r="I199" s="231"/>
      <c r="J199" s="232"/>
    </row>
    <row r="200" spans="1:10" x14ac:dyDescent="0.3">
      <c r="I200" s="231"/>
    </row>
    <row r="201" spans="1:10" x14ac:dyDescent="0.3">
      <c r="I201" s="231"/>
    </row>
    <row r="202" spans="1:10" x14ac:dyDescent="0.3">
      <c r="I202" s="231"/>
    </row>
    <row r="203" spans="1:10" x14ac:dyDescent="0.3">
      <c r="A203" s="233"/>
      <c r="I203" s="231"/>
    </row>
    <row r="204" spans="1:10" x14ac:dyDescent="0.3">
      <c r="I204" s="231"/>
    </row>
    <row r="205" spans="1:10" x14ac:dyDescent="0.3">
      <c r="I205" s="231"/>
    </row>
    <row r="206" spans="1:10" x14ac:dyDescent="0.3">
      <c r="I206" s="231"/>
    </row>
    <row r="207" spans="1:10" x14ac:dyDescent="0.3">
      <c r="I207" s="231"/>
    </row>
    <row r="208" spans="1:10" x14ac:dyDescent="0.3">
      <c r="I208" s="231"/>
    </row>
    <row r="209" spans="9:9" x14ac:dyDescent="0.3">
      <c r="I209" s="231"/>
    </row>
    <row r="210" spans="9:9" x14ac:dyDescent="0.3">
      <c r="I210" s="231"/>
    </row>
    <row r="211" spans="9:9" x14ac:dyDescent="0.3">
      <c r="I211" s="231"/>
    </row>
    <row r="212" spans="9:9" x14ac:dyDescent="0.3">
      <c r="I212" s="231"/>
    </row>
    <row r="213" spans="9:9" x14ac:dyDescent="0.3">
      <c r="I213" s="231"/>
    </row>
    <row r="214" spans="9:9" x14ac:dyDescent="0.3">
      <c r="I214" s="231"/>
    </row>
    <row r="215" spans="9:9" x14ac:dyDescent="0.3">
      <c r="I215" s="231"/>
    </row>
    <row r="216" spans="9:9" x14ac:dyDescent="0.3">
      <c r="I216" s="231"/>
    </row>
    <row r="217" spans="9:9" x14ac:dyDescent="0.3">
      <c r="I217" s="231"/>
    </row>
    <row r="218" spans="9:9" x14ac:dyDescent="0.3">
      <c r="I218" s="231"/>
    </row>
    <row r="219" spans="9:9" x14ac:dyDescent="0.3">
      <c r="I219" s="231"/>
    </row>
    <row r="220" spans="9:9" x14ac:dyDescent="0.3">
      <c r="I220" s="231"/>
    </row>
    <row r="221" spans="9:9" x14ac:dyDescent="0.3">
      <c r="I221" s="231"/>
    </row>
    <row r="222" spans="9:9" x14ac:dyDescent="0.3">
      <c r="I222" s="231"/>
    </row>
    <row r="223" spans="9:9" x14ac:dyDescent="0.3">
      <c r="I223" s="231"/>
    </row>
    <row r="224" spans="9:9" x14ac:dyDescent="0.3">
      <c r="I224" s="231"/>
    </row>
    <row r="225" spans="9:9" x14ac:dyDescent="0.3">
      <c r="I225" s="231"/>
    </row>
  </sheetData>
  <autoFilter ref="A2:Q197" xr:uid="{00000000-0009-0000-0000-000004000000}"/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99"/>
  </sheetPr>
  <dimension ref="A1:AF343"/>
  <sheetViews>
    <sheetView zoomScale="70" zoomScaleNormal="70" workbookViewId="0">
      <selection activeCell="B2" sqref="B2"/>
    </sheetView>
  </sheetViews>
  <sheetFormatPr defaultColWidth="9.140625" defaultRowHeight="27.75" x14ac:dyDescent="0.65"/>
  <cols>
    <col min="1" max="1" width="15.42578125" style="18" customWidth="1"/>
    <col min="2" max="2" width="16.42578125" style="18" customWidth="1"/>
    <col min="3" max="3" width="21.5703125" style="18" bestFit="1" customWidth="1"/>
    <col min="4" max="31" width="5.42578125" style="18" customWidth="1"/>
    <col min="32" max="32" width="15.42578125" style="18" bestFit="1" customWidth="1"/>
    <col min="33" max="55" width="4.42578125" style="18" customWidth="1"/>
    <col min="56" max="56" width="15.5703125" style="18" bestFit="1" customWidth="1"/>
    <col min="57" max="16384" width="9.140625" style="18"/>
  </cols>
  <sheetData>
    <row r="1" spans="1:32" x14ac:dyDescent="0.65">
      <c r="A1" s="309" t="s">
        <v>484</v>
      </c>
      <c r="B1" s="309"/>
    </row>
    <row r="2" spans="1:32" x14ac:dyDescent="0.65">
      <c r="B2" s="308" t="s">
        <v>653</v>
      </c>
    </row>
    <row r="4" spans="1:32" x14ac:dyDescent="0.65">
      <c r="A4" s="328" t="s">
        <v>326</v>
      </c>
      <c r="B4" s="329"/>
      <c r="C4" s="329"/>
      <c r="D4" s="328" t="s">
        <v>327</v>
      </c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30"/>
    </row>
    <row r="5" spans="1:32" x14ac:dyDescent="0.65">
      <c r="A5" s="328" t="s">
        <v>9</v>
      </c>
      <c r="B5" s="328" t="s">
        <v>42</v>
      </c>
      <c r="C5" s="328" t="s">
        <v>325</v>
      </c>
      <c r="D5" s="328">
        <v>0</v>
      </c>
      <c r="E5" s="331">
        <v>1</v>
      </c>
      <c r="F5" s="331">
        <v>2</v>
      </c>
      <c r="G5" s="331">
        <v>3</v>
      </c>
      <c r="H5" s="331">
        <v>4</v>
      </c>
      <c r="I5" s="331">
        <v>5</v>
      </c>
      <c r="J5" s="331">
        <v>6</v>
      </c>
      <c r="K5" s="331">
        <v>7</v>
      </c>
      <c r="L5" s="331">
        <v>8</v>
      </c>
      <c r="M5" s="331">
        <v>9</v>
      </c>
      <c r="N5" s="331">
        <v>10</v>
      </c>
      <c r="O5" s="331">
        <v>11</v>
      </c>
      <c r="P5" s="331">
        <v>12</v>
      </c>
      <c r="Q5" s="331">
        <v>13</v>
      </c>
      <c r="R5" s="331">
        <v>14</v>
      </c>
      <c r="S5" s="331">
        <v>15</v>
      </c>
      <c r="T5" s="331">
        <v>16</v>
      </c>
      <c r="U5" s="331">
        <v>17</v>
      </c>
      <c r="V5" s="331">
        <v>18</v>
      </c>
      <c r="W5" s="331">
        <v>19</v>
      </c>
      <c r="X5" s="331">
        <v>20</v>
      </c>
      <c r="Y5" s="331">
        <v>21</v>
      </c>
      <c r="Z5" s="331">
        <v>22</v>
      </c>
      <c r="AA5" s="331">
        <v>23</v>
      </c>
      <c r="AB5" s="331">
        <v>24</v>
      </c>
      <c r="AC5" s="331">
        <v>25</v>
      </c>
      <c r="AD5" s="331">
        <v>26</v>
      </c>
      <c r="AE5" s="331">
        <v>27</v>
      </c>
      <c r="AF5" s="332" t="s">
        <v>520</v>
      </c>
    </row>
    <row r="6" spans="1:32" x14ac:dyDescent="0.65">
      <c r="A6" s="319" t="s">
        <v>23</v>
      </c>
      <c r="B6" s="319" t="s">
        <v>23</v>
      </c>
      <c r="C6" s="319" t="s">
        <v>342</v>
      </c>
      <c r="D6" s="315"/>
      <c r="E6" s="320"/>
      <c r="F6" s="320"/>
      <c r="G6" s="320">
        <v>1</v>
      </c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1">
        <v>1</v>
      </c>
    </row>
    <row r="7" spans="1:32" x14ac:dyDescent="0.65">
      <c r="A7" s="322"/>
      <c r="B7" s="322"/>
      <c r="C7" s="323" t="s">
        <v>351</v>
      </c>
      <c r="D7" s="324"/>
      <c r="E7" s="325"/>
      <c r="F7" s="325"/>
      <c r="G7" s="325"/>
      <c r="H7" s="325">
        <v>1</v>
      </c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6">
        <v>1</v>
      </c>
    </row>
    <row r="8" spans="1:32" x14ac:dyDescent="0.65">
      <c r="A8" s="322"/>
      <c r="B8" s="322"/>
      <c r="C8" s="323" t="s">
        <v>23</v>
      </c>
      <c r="D8" s="324"/>
      <c r="E8" s="325"/>
      <c r="F8" s="325"/>
      <c r="G8" s="325">
        <v>2</v>
      </c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6">
        <v>2</v>
      </c>
    </row>
    <row r="9" spans="1:32" x14ac:dyDescent="0.65">
      <c r="A9" s="322"/>
      <c r="B9" s="322"/>
      <c r="C9" s="323" t="s">
        <v>170</v>
      </c>
      <c r="D9" s="324"/>
      <c r="E9" s="325"/>
      <c r="F9" s="325"/>
      <c r="G9" s="325"/>
      <c r="H9" s="325"/>
      <c r="I9" s="325"/>
      <c r="J9" s="325"/>
      <c r="K9" s="325"/>
      <c r="L9" s="325">
        <v>1</v>
      </c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6">
        <v>1</v>
      </c>
    </row>
    <row r="10" spans="1:32" x14ac:dyDescent="0.65">
      <c r="A10" s="322"/>
      <c r="B10" s="322"/>
      <c r="C10" s="323" t="s">
        <v>337</v>
      </c>
      <c r="D10" s="324">
        <v>1</v>
      </c>
      <c r="E10" s="325"/>
      <c r="F10" s="325">
        <v>1</v>
      </c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6">
        <v>2</v>
      </c>
    </row>
    <row r="11" spans="1:32" x14ac:dyDescent="0.65">
      <c r="A11" s="322"/>
      <c r="B11" s="333" t="s">
        <v>521</v>
      </c>
      <c r="C11" s="334"/>
      <c r="D11" s="335">
        <v>1</v>
      </c>
      <c r="E11" s="336"/>
      <c r="F11" s="336">
        <v>1</v>
      </c>
      <c r="G11" s="336">
        <v>3</v>
      </c>
      <c r="H11" s="336">
        <v>1</v>
      </c>
      <c r="I11" s="336"/>
      <c r="J11" s="336"/>
      <c r="K11" s="336"/>
      <c r="L11" s="336">
        <v>1</v>
      </c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6"/>
      <c r="AF11" s="337">
        <v>7</v>
      </c>
    </row>
    <row r="12" spans="1:32" x14ac:dyDescent="0.65">
      <c r="A12" s="322"/>
      <c r="B12" s="319" t="s">
        <v>214</v>
      </c>
      <c r="C12" s="319" t="s">
        <v>372</v>
      </c>
      <c r="D12" s="315">
        <v>1</v>
      </c>
      <c r="E12" s="320"/>
      <c r="F12" s="320"/>
      <c r="G12" s="320"/>
      <c r="H12" s="320"/>
      <c r="I12" s="320"/>
      <c r="J12" s="320"/>
      <c r="K12" s="320">
        <v>1</v>
      </c>
      <c r="L12" s="320"/>
      <c r="M12" s="320"/>
      <c r="N12" s="320"/>
      <c r="O12" s="320">
        <v>1</v>
      </c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0"/>
      <c r="AE12" s="320"/>
      <c r="AF12" s="321">
        <v>3</v>
      </c>
    </row>
    <row r="13" spans="1:32" x14ac:dyDescent="0.65">
      <c r="A13" s="322"/>
      <c r="B13" s="333" t="s">
        <v>522</v>
      </c>
      <c r="C13" s="334"/>
      <c r="D13" s="335">
        <v>1</v>
      </c>
      <c r="E13" s="336"/>
      <c r="F13" s="336"/>
      <c r="G13" s="336"/>
      <c r="H13" s="336"/>
      <c r="I13" s="336"/>
      <c r="J13" s="336"/>
      <c r="K13" s="336">
        <v>1</v>
      </c>
      <c r="L13" s="336"/>
      <c r="M13" s="336"/>
      <c r="N13" s="336"/>
      <c r="O13" s="336">
        <v>1</v>
      </c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7">
        <v>3</v>
      </c>
    </row>
    <row r="14" spans="1:32" x14ac:dyDescent="0.65">
      <c r="A14" s="322"/>
      <c r="B14" s="319" t="s">
        <v>190</v>
      </c>
      <c r="C14" s="319" t="s">
        <v>190</v>
      </c>
      <c r="D14" s="315"/>
      <c r="E14" s="320"/>
      <c r="F14" s="320"/>
      <c r="G14" s="320"/>
      <c r="H14" s="320"/>
      <c r="I14" s="320"/>
      <c r="J14" s="320"/>
      <c r="K14" s="320"/>
      <c r="L14" s="320"/>
      <c r="M14" s="320"/>
      <c r="N14" s="320">
        <v>1</v>
      </c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1">
        <v>1</v>
      </c>
    </row>
    <row r="15" spans="1:32" x14ac:dyDescent="0.65">
      <c r="A15" s="322"/>
      <c r="B15" s="333" t="s">
        <v>523</v>
      </c>
      <c r="C15" s="334"/>
      <c r="D15" s="335"/>
      <c r="E15" s="336"/>
      <c r="F15" s="336"/>
      <c r="G15" s="336"/>
      <c r="H15" s="336"/>
      <c r="I15" s="336"/>
      <c r="J15" s="336"/>
      <c r="K15" s="336"/>
      <c r="L15" s="336"/>
      <c r="M15" s="336"/>
      <c r="N15" s="336">
        <v>1</v>
      </c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7">
        <v>1</v>
      </c>
    </row>
    <row r="16" spans="1:32" x14ac:dyDescent="0.65">
      <c r="A16" s="322"/>
      <c r="B16" s="319" t="s">
        <v>208</v>
      </c>
      <c r="C16" s="319" t="s">
        <v>461</v>
      </c>
      <c r="D16" s="315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>
        <v>1</v>
      </c>
      <c r="V16" s="320"/>
      <c r="W16" s="320"/>
      <c r="X16" s="320"/>
      <c r="Y16" s="320"/>
      <c r="Z16" s="320"/>
      <c r="AA16" s="320"/>
      <c r="AB16" s="320"/>
      <c r="AC16" s="320"/>
      <c r="AD16" s="320"/>
      <c r="AE16" s="320"/>
      <c r="AF16" s="321">
        <v>1</v>
      </c>
    </row>
    <row r="17" spans="1:32" x14ac:dyDescent="0.65">
      <c r="A17" s="322"/>
      <c r="B17" s="333" t="s">
        <v>524</v>
      </c>
      <c r="C17" s="334"/>
      <c r="D17" s="335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>
        <v>1</v>
      </c>
      <c r="V17" s="336"/>
      <c r="W17" s="336"/>
      <c r="X17" s="336"/>
      <c r="Y17" s="336"/>
      <c r="Z17" s="336"/>
      <c r="AA17" s="336"/>
      <c r="AB17" s="336"/>
      <c r="AC17" s="336"/>
      <c r="AD17" s="336"/>
      <c r="AE17" s="336"/>
      <c r="AF17" s="337">
        <v>1</v>
      </c>
    </row>
    <row r="18" spans="1:32" x14ac:dyDescent="0.65">
      <c r="A18" s="322"/>
      <c r="B18" s="319" t="s">
        <v>211</v>
      </c>
      <c r="C18" s="319" t="s">
        <v>395</v>
      </c>
      <c r="D18" s="315"/>
      <c r="E18" s="320"/>
      <c r="F18" s="320"/>
      <c r="G18" s="320"/>
      <c r="H18" s="320">
        <v>1</v>
      </c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320"/>
      <c r="AA18" s="320"/>
      <c r="AB18" s="320"/>
      <c r="AC18" s="320"/>
      <c r="AD18" s="320"/>
      <c r="AE18" s="320"/>
      <c r="AF18" s="321">
        <v>1</v>
      </c>
    </row>
    <row r="19" spans="1:32" x14ac:dyDescent="0.65">
      <c r="A19" s="322"/>
      <c r="B19" s="333" t="s">
        <v>525</v>
      </c>
      <c r="C19" s="334"/>
      <c r="D19" s="335"/>
      <c r="E19" s="336"/>
      <c r="F19" s="336"/>
      <c r="G19" s="336"/>
      <c r="H19" s="336">
        <v>1</v>
      </c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  <c r="AA19" s="336"/>
      <c r="AB19" s="336"/>
      <c r="AC19" s="336"/>
      <c r="AD19" s="336"/>
      <c r="AE19" s="336"/>
      <c r="AF19" s="337">
        <v>1</v>
      </c>
    </row>
    <row r="20" spans="1:32" x14ac:dyDescent="0.65">
      <c r="A20" s="322"/>
      <c r="B20" s="319" t="s">
        <v>170</v>
      </c>
      <c r="C20" s="319" t="s">
        <v>62</v>
      </c>
      <c r="D20" s="315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>
        <v>1</v>
      </c>
      <c r="AB20" s="320"/>
      <c r="AC20" s="320"/>
      <c r="AD20" s="320"/>
      <c r="AE20" s="320"/>
      <c r="AF20" s="321">
        <v>1</v>
      </c>
    </row>
    <row r="21" spans="1:32" x14ac:dyDescent="0.65">
      <c r="A21" s="322"/>
      <c r="B21" s="333" t="s">
        <v>526</v>
      </c>
      <c r="C21" s="334"/>
      <c r="D21" s="335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336"/>
      <c r="Z21" s="336"/>
      <c r="AA21" s="336">
        <v>1</v>
      </c>
      <c r="AB21" s="336"/>
      <c r="AC21" s="336"/>
      <c r="AD21" s="336"/>
      <c r="AE21" s="336"/>
      <c r="AF21" s="337">
        <v>1</v>
      </c>
    </row>
    <row r="22" spans="1:32" x14ac:dyDescent="0.65">
      <c r="A22" s="322"/>
      <c r="B22" s="319" t="s">
        <v>216</v>
      </c>
      <c r="C22" s="319" t="s">
        <v>343</v>
      </c>
      <c r="D22" s="315"/>
      <c r="E22" s="320"/>
      <c r="F22" s="320">
        <v>1</v>
      </c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1">
        <v>1</v>
      </c>
    </row>
    <row r="23" spans="1:32" x14ac:dyDescent="0.65">
      <c r="A23" s="322"/>
      <c r="B23" s="333" t="s">
        <v>528</v>
      </c>
      <c r="C23" s="334"/>
      <c r="D23" s="335"/>
      <c r="E23" s="336"/>
      <c r="F23" s="336">
        <v>1</v>
      </c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  <c r="AA23" s="336"/>
      <c r="AB23" s="336"/>
      <c r="AC23" s="336"/>
      <c r="AD23" s="336"/>
      <c r="AE23" s="336"/>
      <c r="AF23" s="337">
        <v>1</v>
      </c>
    </row>
    <row r="24" spans="1:32" x14ac:dyDescent="0.65">
      <c r="A24" s="322"/>
      <c r="B24" s="319" t="s">
        <v>209</v>
      </c>
      <c r="C24" s="319" t="s">
        <v>209</v>
      </c>
      <c r="D24" s="315"/>
      <c r="E24" s="320"/>
      <c r="F24" s="320">
        <v>1</v>
      </c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0"/>
      <c r="AB24" s="320"/>
      <c r="AC24" s="320"/>
      <c r="AD24" s="320"/>
      <c r="AE24" s="320"/>
      <c r="AF24" s="321">
        <v>1</v>
      </c>
    </row>
    <row r="25" spans="1:32" x14ac:dyDescent="0.65">
      <c r="A25" s="322"/>
      <c r="B25" s="333" t="s">
        <v>527</v>
      </c>
      <c r="C25" s="334"/>
      <c r="D25" s="335"/>
      <c r="E25" s="336"/>
      <c r="F25" s="336">
        <v>1</v>
      </c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336"/>
      <c r="W25" s="336"/>
      <c r="X25" s="336"/>
      <c r="Y25" s="336"/>
      <c r="Z25" s="336"/>
      <c r="AA25" s="336"/>
      <c r="AB25" s="336"/>
      <c r="AC25" s="336"/>
      <c r="AD25" s="336"/>
      <c r="AE25" s="336"/>
      <c r="AF25" s="337">
        <v>1</v>
      </c>
    </row>
    <row r="26" spans="1:32" x14ac:dyDescent="0.65">
      <c r="A26" s="338" t="s">
        <v>521</v>
      </c>
      <c r="B26" s="339"/>
      <c r="C26" s="339"/>
      <c r="D26" s="338">
        <v>2</v>
      </c>
      <c r="E26" s="340"/>
      <c r="F26" s="340">
        <v>3</v>
      </c>
      <c r="G26" s="340">
        <v>3</v>
      </c>
      <c r="H26" s="340">
        <v>2</v>
      </c>
      <c r="I26" s="340"/>
      <c r="J26" s="340"/>
      <c r="K26" s="340">
        <v>1</v>
      </c>
      <c r="L26" s="340">
        <v>1</v>
      </c>
      <c r="M26" s="340"/>
      <c r="N26" s="340">
        <v>1</v>
      </c>
      <c r="O26" s="340">
        <v>1</v>
      </c>
      <c r="P26" s="340"/>
      <c r="Q26" s="340"/>
      <c r="R26" s="340"/>
      <c r="S26" s="340"/>
      <c r="T26" s="340"/>
      <c r="U26" s="340">
        <v>1</v>
      </c>
      <c r="V26" s="340"/>
      <c r="W26" s="340"/>
      <c r="X26" s="340"/>
      <c r="Y26" s="340"/>
      <c r="Z26" s="340"/>
      <c r="AA26" s="340">
        <v>1</v>
      </c>
      <c r="AB26" s="340"/>
      <c r="AC26" s="340"/>
      <c r="AD26" s="340"/>
      <c r="AE26" s="340"/>
      <c r="AF26" s="341">
        <v>16</v>
      </c>
    </row>
    <row r="27" spans="1:32" x14ac:dyDescent="0.65">
      <c r="A27" s="319" t="s">
        <v>24</v>
      </c>
      <c r="B27" s="319" t="s">
        <v>165</v>
      </c>
      <c r="C27" s="319" t="s">
        <v>458</v>
      </c>
      <c r="D27" s="315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>
        <v>1</v>
      </c>
      <c r="T27" s="320"/>
      <c r="U27" s="320"/>
      <c r="V27" s="320"/>
      <c r="W27" s="320"/>
      <c r="X27" s="320"/>
      <c r="Y27" s="320"/>
      <c r="Z27" s="320"/>
      <c r="AA27" s="320"/>
      <c r="AB27" s="320"/>
      <c r="AC27" s="320"/>
      <c r="AD27" s="320"/>
      <c r="AE27" s="320"/>
      <c r="AF27" s="321">
        <v>1</v>
      </c>
    </row>
    <row r="28" spans="1:32" x14ac:dyDescent="0.65">
      <c r="A28" s="322"/>
      <c r="B28" s="322"/>
      <c r="C28" s="323" t="s">
        <v>165</v>
      </c>
      <c r="D28" s="324"/>
      <c r="E28" s="325"/>
      <c r="F28" s="325"/>
      <c r="G28" s="325"/>
      <c r="H28" s="325"/>
      <c r="I28" s="325"/>
      <c r="J28" s="325">
        <v>1</v>
      </c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5"/>
      <c r="W28" s="325"/>
      <c r="X28" s="325"/>
      <c r="Y28" s="325"/>
      <c r="Z28" s="325"/>
      <c r="AA28" s="325"/>
      <c r="AB28" s="325"/>
      <c r="AC28" s="325"/>
      <c r="AD28" s="325"/>
      <c r="AE28" s="325"/>
      <c r="AF28" s="326">
        <v>1</v>
      </c>
    </row>
    <row r="29" spans="1:32" x14ac:dyDescent="0.65">
      <c r="A29" s="322"/>
      <c r="B29" s="322"/>
      <c r="C29" s="323" t="s">
        <v>344</v>
      </c>
      <c r="D29" s="324"/>
      <c r="E29" s="325"/>
      <c r="F29" s="325">
        <v>1</v>
      </c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5"/>
      <c r="W29" s="325"/>
      <c r="X29" s="325"/>
      <c r="Y29" s="325"/>
      <c r="Z29" s="325"/>
      <c r="AA29" s="325"/>
      <c r="AB29" s="325"/>
      <c r="AC29" s="325"/>
      <c r="AD29" s="325"/>
      <c r="AE29" s="325"/>
      <c r="AF29" s="326">
        <v>1</v>
      </c>
    </row>
    <row r="30" spans="1:32" x14ac:dyDescent="0.65">
      <c r="A30" s="322"/>
      <c r="B30" s="322"/>
      <c r="C30" s="323" t="s">
        <v>345</v>
      </c>
      <c r="D30" s="324"/>
      <c r="E30" s="325"/>
      <c r="F30" s="325"/>
      <c r="G30" s="325"/>
      <c r="H30" s="325"/>
      <c r="I30" s="325">
        <v>1</v>
      </c>
      <c r="J30" s="325">
        <v>1</v>
      </c>
      <c r="K30" s="325">
        <v>2</v>
      </c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6">
        <v>4</v>
      </c>
    </row>
    <row r="31" spans="1:32" x14ac:dyDescent="0.65">
      <c r="A31" s="322"/>
      <c r="B31" s="333" t="s">
        <v>529</v>
      </c>
      <c r="C31" s="334"/>
      <c r="D31" s="335"/>
      <c r="E31" s="336"/>
      <c r="F31" s="336">
        <v>1</v>
      </c>
      <c r="G31" s="336"/>
      <c r="H31" s="336"/>
      <c r="I31" s="336">
        <v>1</v>
      </c>
      <c r="J31" s="336">
        <v>2</v>
      </c>
      <c r="K31" s="336">
        <v>2</v>
      </c>
      <c r="L31" s="336"/>
      <c r="M31" s="336"/>
      <c r="N31" s="336"/>
      <c r="O31" s="336"/>
      <c r="P31" s="336"/>
      <c r="Q31" s="336"/>
      <c r="R31" s="336"/>
      <c r="S31" s="336">
        <v>1</v>
      </c>
      <c r="T31" s="336"/>
      <c r="U31" s="336"/>
      <c r="V31" s="336"/>
      <c r="W31" s="336"/>
      <c r="X31" s="336"/>
      <c r="Y31" s="336"/>
      <c r="Z31" s="336"/>
      <c r="AA31" s="336"/>
      <c r="AB31" s="336"/>
      <c r="AC31" s="336"/>
      <c r="AD31" s="336"/>
      <c r="AE31" s="336"/>
      <c r="AF31" s="337">
        <v>7</v>
      </c>
    </row>
    <row r="32" spans="1:32" x14ac:dyDescent="0.65">
      <c r="A32" s="322"/>
      <c r="B32" s="319" t="s">
        <v>164</v>
      </c>
      <c r="C32" s="319" t="s">
        <v>164</v>
      </c>
      <c r="D32" s="315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>
        <v>1</v>
      </c>
      <c r="AC32" s="320"/>
      <c r="AD32" s="320">
        <v>1</v>
      </c>
      <c r="AE32" s="320"/>
      <c r="AF32" s="321">
        <v>2</v>
      </c>
    </row>
    <row r="33" spans="1:32" x14ac:dyDescent="0.65">
      <c r="A33" s="322"/>
      <c r="B33" s="322"/>
      <c r="C33" s="323" t="s">
        <v>530</v>
      </c>
      <c r="D33" s="324"/>
      <c r="E33" s="325"/>
      <c r="F33" s="325"/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325"/>
      <c r="AA33" s="325"/>
      <c r="AB33" s="325"/>
      <c r="AC33" s="325">
        <v>1</v>
      </c>
      <c r="AD33" s="325"/>
      <c r="AE33" s="325"/>
      <c r="AF33" s="326">
        <v>1</v>
      </c>
    </row>
    <row r="34" spans="1:32" x14ac:dyDescent="0.65">
      <c r="A34" s="322"/>
      <c r="B34" s="322"/>
      <c r="C34" s="323" t="s">
        <v>531</v>
      </c>
      <c r="D34" s="324"/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5">
        <v>1</v>
      </c>
      <c r="AC34" s="325"/>
      <c r="AD34" s="325"/>
      <c r="AE34" s="325"/>
      <c r="AF34" s="326">
        <v>1</v>
      </c>
    </row>
    <row r="35" spans="1:32" x14ac:dyDescent="0.65">
      <c r="A35" s="322"/>
      <c r="B35" s="333" t="s">
        <v>532</v>
      </c>
      <c r="C35" s="334"/>
      <c r="D35" s="335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>
        <v>2</v>
      </c>
      <c r="AC35" s="336">
        <v>1</v>
      </c>
      <c r="AD35" s="336">
        <v>1</v>
      </c>
      <c r="AE35" s="336"/>
      <c r="AF35" s="337">
        <v>4</v>
      </c>
    </row>
    <row r="36" spans="1:32" x14ac:dyDescent="0.65">
      <c r="A36" s="322"/>
      <c r="B36" s="319" t="s">
        <v>223</v>
      </c>
      <c r="C36" s="319" t="s">
        <v>421</v>
      </c>
      <c r="D36" s="315"/>
      <c r="E36" s="320"/>
      <c r="F36" s="320"/>
      <c r="G36" s="320"/>
      <c r="H36" s="320"/>
      <c r="I36" s="320"/>
      <c r="J36" s="320"/>
      <c r="K36" s="320"/>
      <c r="L36" s="320"/>
      <c r="M36" s="320">
        <v>1</v>
      </c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1">
        <v>1</v>
      </c>
    </row>
    <row r="37" spans="1:32" x14ac:dyDescent="0.65">
      <c r="A37" s="322"/>
      <c r="B37" s="322"/>
      <c r="C37" s="323" t="s">
        <v>660</v>
      </c>
      <c r="D37" s="324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25"/>
      <c r="AD37" s="325">
        <v>1</v>
      </c>
      <c r="AE37" s="325"/>
      <c r="AF37" s="326">
        <v>1</v>
      </c>
    </row>
    <row r="38" spans="1:32" x14ac:dyDescent="0.65">
      <c r="A38" s="322"/>
      <c r="B38" s="322"/>
      <c r="C38" s="323" t="s">
        <v>223</v>
      </c>
      <c r="D38" s="324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>
        <v>1</v>
      </c>
      <c r="V38" s="325"/>
      <c r="W38" s="325"/>
      <c r="X38" s="325"/>
      <c r="Y38" s="325"/>
      <c r="Z38" s="325"/>
      <c r="AA38" s="325"/>
      <c r="AB38" s="325"/>
      <c r="AC38" s="325"/>
      <c r="AD38" s="325"/>
      <c r="AE38" s="325"/>
      <c r="AF38" s="326">
        <v>1</v>
      </c>
    </row>
    <row r="39" spans="1:32" x14ac:dyDescent="0.65">
      <c r="A39" s="322"/>
      <c r="B39" s="322"/>
      <c r="C39" s="323" t="s">
        <v>348</v>
      </c>
      <c r="D39" s="324"/>
      <c r="E39" s="325"/>
      <c r="F39" s="325"/>
      <c r="G39" s="325"/>
      <c r="H39" s="325"/>
      <c r="I39" s="325">
        <v>1</v>
      </c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  <c r="AF39" s="326">
        <v>1</v>
      </c>
    </row>
    <row r="40" spans="1:32" x14ac:dyDescent="0.65">
      <c r="A40" s="322"/>
      <c r="B40" s="333" t="s">
        <v>534</v>
      </c>
      <c r="C40" s="334"/>
      <c r="D40" s="335"/>
      <c r="E40" s="336"/>
      <c r="F40" s="336"/>
      <c r="G40" s="336"/>
      <c r="H40" s="336"/>
      <c r="I40" s="336">
        <v>1</v>
      </c>
      <c r="J40" s="336"/>
      <c r="K40" s="336"/>
      <c r="L40" s="336"/>
      <c r="M40" s="336">
        <v>1</v>
      </c>
      <c r="N40" s="336"/>
      <c r="O40" s="336"/>
      <c r="P40" s="336"/>
      <c r="Q40" s="336"/>
      <c r="R40" s="336"/>
      <c r="S40" s="336"/>
      <c r="T40" s="336"/>
      <c r="U40" s="336">
        <v>1</v>
      </c>
      <c r="V40" s="336"/>
      <c r="W40" s="336"/>
      <c r="X40" s="336"/>
      <c r="Y40" s="336"/>
      <c r="Z40" s="336"/>
      <c r="AA40" s="336"/>
      <c r="AB40" s="336"/>
      <c r="AC40" s="336"/>
      <c r="AD40" s="336">
        <v>1</v>
      </c>
      <c r="AE40" s="336"/>
      <c r="AF40" s="337">
        <v>4</v>
      </c>
    </row>
    <row r="41" spans="1:32" x14ac:dyDescent="0.65">
      <c r="A41" s="322"/>
      <c r="B41" s="319" t="s">
        <v>228</v>
      </c>
      <c r="C41" s="319" t="s">
        <v>339</v>
      </c>
      <c r="D41" s="315"/>
      <c r="E41" s="320"/>
      <c r="F41" s="320">
        <v>1</v>
      </c>
      <c r="G41" s="320"/>
      <c r="H41" s="320"/>
      <c r="I41" s="320">
        <v>1</v>
      </c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1">
        <v>2</v>
      </c>
    </row>
    <row r="42" spans="1:32" x14ac:dyDescent="0.65">
      <c r="A42" s="322"/>
      <c r="B42" s="322"/>
      <c r="C42" s="323" t="s">
        <v>228</v>
      </c>
      <c r="D42" s="324"/>
      <c r="E42" s="325"/>
      <c r="F42" s="325"/>
      <c r="G42" s="325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>
        <v>1</v>
      </c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6">
        <v>1</v>
      </c>
    </row>
    <row r="43" spans="1:32" x14ac:dyDescent="0.65">
      <c r="A43" s="322"/>
      <c r="B43" s="333" t="s">
        <v>533</v>
      </c>
      <c r="C43" s="334"/>
      <c r="D43" s="335"/>
      <c r="E43" s="336"/>
      <c r="F43" s="336">
        <v>1</v>
      </c>
      <c r="G43" s="336"/>
      <c r="H43" s="336"/>
      <c r="I43" s="336">
        <v>1</v>
      </c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>
        <v>1</v>
      </c>
      <c r="V43" s="336"/>
      <c r="W43" s="336"/>
      <c r="X43" s="336"/>
      <c r="Y43" s="336"/>
      <c r="Z43" s="336"/>
      <c r="AA43" s="336"/>
      <c r="AB43" s="336"/>
      <c r="AC43" s="336"/>
      <c r="AD43" s="336"/>
      <c r="AE43" s="336"/>
      <c r="AF43" s="337">
        <v>3</v>
      </c>
    </row>
    <row r="44" spans="1:32" x14ac:dyDescent="0.65">
      <c r="A44" s="322"/>
      <c r="B44" s="319" t="s">
        <v>158</v>
      </c>
      <c r="C44" s="319" t="s">
        <v>515</v>
      </c>
      <c r="D44" s="315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20"/>
      <c r="Z44" s="320"/>
      <c r="AA44" s="320"/>
      <c r="AB44" s="320"/>
      <c r="AC44" s="320">
        <v>1</v>
      </c>
      <c r="AD44" s="320"/>
      <c r="AE44" s="320"/>
      <c r="AF44" s="321">
        <v>1</v>
      </c>
    </row>
    <row r="45" spans="1:32" x14ac:dyDescent="0.65">
      <c r="A45" s="322"/>
      <c r="B45" s="322"/>
      <c r="C45" s="323" t="s">
        <v>476</v>
      </c>
      <c r="D45" s="324"/>
      <c r="E45" s="325"/>
      <c r="F45" s="325"/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>
        <v>1</v>
      </c>
      <c r="Y45" s="325"/>
      <c r="Z45" s="325"/>
      <c r="AA45" s="325"/>
      <c r="AB45" s="325"/>
      <c r="AC45" s="325"/>
      <c r="AD45" s="325"/>
      <c r="AE45" s="325"/>
      <c r="AF45" s="326">
        <v>1</v>
      </c>
    </row>
    <row r="46" spans="1:32" x14ac:dyDescent="0.65">
      <c r="A46" s="322"/>
      <c r="B46" s="333" t="s">
        <v>535</v>
      </c>
      <c r="C46" s="334"/>
      <c r="D46" s="335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  <c r="X46" s="336">
        <v>1</v>
      </c>
      <c r="Y46" s="336"/>
      <c r="Z46" s="336"/>
      <c r="AA46" s="336"/>
      <c r="AB46" s="336"/>
      <c r="AC46" s="336">
        <v>1</v>
      </c>
      <c r="AD46" s="336"/>
      <c r="AE46" s="336"/>
      <c r="AF46" s="337">
        <v>2</v>
      </c>
    </row>
    <row r="47" spans="1:32" x14ac:dyDescent="0.65">
      <c r="A47" s="322"/>
      <c r="B47" s="319" t="s">
        <v>224</v>
      </c>
      <c r="C47" s="319" t="s">
        <v>224</v>
      </c>
      <c r="D47" s="315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0">
        <v>1</v>
      </c>
      <c r="P47" s="320"/>
      <c r="Q47" s="320"/>
      <c r="R47" s="320"/>
      <c r="S47" s="320"/>
      <c r="T47" s="320"/>
      <c r="U47" s="320"/>
      <c r="V47" s="320"/>
      <c r="W47" s="320"/>
      <c r="X47" s="320"/>
      <c r="Y47" s="320"/>
      <c r="Z47" s="320"/>
      <c r="AA47" s="320"/>
      <c r="AB47" s="320"/>
      <c r="AC47" s="320"/>
      <c r="AD47" s="320"/>
      <c r="AE47" s="320"/>
      <c r="AF47" s="321">
        <v>1</v>
      </c>
    </row>
    <row r="48" spans="1:32" x14ac:dyDescent="0.65">
      <c r="A48" s="322"/>
      <c r="B48" s="322"/>
      <c r="C48" s="323" t="s">
        <v>403</v>
      </c>
      <c r="D48" s="324"/>
      <c r="E48" s="325"/>
      <c r="F48" s="325"/>
      <c r="G48" s="325"/>
      <c r="H48" s="325"/>
      <c r="I48" s="325"/>
      <c r="J48" s="325"/>
      <c r="K48" s="325"/>
      <c r="L48" s="325">
        <v>1</v>
      </c>
      <c r="M48" s="325"/>
      <c r="N48" s="325"/>
      <c r="O48" s="325"/>
      <c r="P48" s="325"/>
      <c r="Q48" s="325"/>
      <c r="R48" s="325"/>
      <c r="S48" s="325"/>
      <c r="T48" s="325"/>
      <c r="U48" s="325"/>
      <c r="V48" s="325"/>
      <c r="W48" s="325"/>
      <c r="X48" s="325"/>
      <c r="Y48" s="325"/>
      <c r="Z48" s="325"/>
      <c r="AA48" s="325"/>
      <c r="AB48" s="325"/>
      <c r="AC48" s="325"/>
      <c r="AD48" s="325"/>
      <c r="AE48" s="325"/>
      <c r="AF48" s="326">
        <v>1</v>
      </c>
    </row>
    <row r="49" spans="1:32" x14ac:dyDescent="0.65">
      <c r="A49" s="322"/>
      <c r="B49" s="333" t="s">
        <v>536</v>
      </c>
      <c r="C49" s="334"/>
      <c r="D49" s="335"/>
      <c r="E49" s="336"/>
      <c r="F49" s="336"/>
      <c r="G49" s="336"/>
      <c r="H49" s="336"/>
      <c r="I49" s="336"/>
      <c r="J49" s="336"/>
      <c r="K49" s="336"/>
      <c r="L49" s="336">
        <v>1</v>
      </c>
      <c r="M49" s="336"/>
      <c r="N49" s="336"/>
      <c r="O49" s="336">
        <v>1</v>
      </c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336"/>
      <c r="AA49" s="336"/>
      <c r="AB49" s="336"/>
      <c r="AC49" s="336"/>
      <c r="AD49" s="336"/>
      <c r="AE49" s="336"/>
      <c r="AF49" s="337">
        <v>2</v>
      </c>
    </row>
    <row r="50" spans="1:32" x14ac:dyDescent="0.65">
      <c r="A50" s="322"/>
      <c r="B50" s="319" t="s">
        <v>148</v>
      </c>
      <c r="C50" s="319" t="s">
        <v>148</v>
      </c>
      <c r="D50" s="315"/>
      <c r="E50" s="320"/>
      <c r="F50" s="320">
        <v>1</v>
      </c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1">
        <v>1</v>
      </c>
    </row>
    <row r="51" spans="1:32" x14ac:dyDescent="0.65">
      <c r="A51" s="322"/>
      <c r="B51" s="333" t="s">
        <v>537</v>
      </c>
      <c r="C51" s="334"/>
      <c r="D51" s="335"/>
      <c r="E51" s="336"/>
      <c r="F51" s="336">
        <v>1</v>
      </c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  <c r="X51" s="336"/>
      <c r="Y51" s="336"/>
      <c r="Z51" s="336"/>
      <c r="AA51" s="336"/>
      <c r="AB51" s="336"/>
      <c r="AC51" s="336"/>
      <c r="AD51" s="336"/>
      <c r="AE51" s="336"/>
      <c r="AF51" s="337">
        <v>1</v>
      </c>
    </row>
    <row r="52" spans="1:32" x14ac:dyDescent="0.65">
      <c r="A52" s="322"/>
      <c r="B52" s="319" t="s">
        <v>226</v>
      </c>
      <c r="C52" s="319" t="s">
        <v>402</v>
      </c>
      <c r="D52" s="315"/>
      <c r="E52" s="320"/>
      <c r="F52" s="320"/>
      <c r="G52" s="320"/>
      <c r="H52" s="320"/>
      <c r="I52" s="320">
        <v>1</v>
      </c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1">
        <v>1</v>
      </c>
    </row>
    <row r="53" spans="1:32" x14ac:dyDescent="0.65">
      <c r="A53" s="322"/>
      <c r="B53" s="333" t="s">
        <v>538</v>
      </c>
      <c r="C53" s="334"/>
      <c r="D53" s="335"/>
      <c r="E53" s="336"/>
      <c r="F53" s="336"/>
      <c r="G53" s="336"/>
      <c r="H53" s="336"/>
      <c r="I53" s="336">
        <v>1</v>
      </c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  <c r="X53" s="336"/>
      <c r="Y53" s="336"/>
      <c r="Z53" s="336"/>
      <c r="AA53" s="336"/>
      <c r="AB53" s="336"/>
      <c r="AC53" s="336"/>
      <c r="AD53" s="336"/>
      <c r="AE53" s="336"/>
      <c r="AF53" s="337">
        <v>1</v>
      </c>
    </row>
    <row r="54" spans="1:32" x14ac:dyDescent="0.65">
      <c r="A54" s="338" t="s">
        <v>539</v>
      </c>
      <c r="B54" s="339"/>
      <c r="C54" s="339"/>
      <c r="D54" s="338"/>
      <c r="E54" s="340"/>
      <c r="F54" s="340">
        <v>3</v>
      </c>
      <c r="G54" s="340"/>
      <c r="H54" s="340"/>
      <c r="I54" s="340">
        <v>4</v>
      </c>
      <c r="J54" s="340">
        <v>2</v>
      </c>
      <c r="K54" s="340">
        <v>2</v>
      </c>
      <c r="L54" s="340">
        <v>1</v>
      </c>
      <c r="M54" s="340">
        <v>1</v>
      </c>
      <c r="N54" s="340"/>
      <c r="O54" s="340">
        <v>1</v>
      </c>
      <c r="P54" s="340"/>
      <c r="Q54" s="340"/>
      <c r="R54" s="340"/>
      <c r="S54" s="340">
        <v>1</v>
      </c>
      <c r="T54" s="340"/>
      <c r="U54" s="340">
        <v>2</v>
      </c>
      <c r="V54" s="340"/>
      <c r="W54" s="340"/>
      <c r="X54" s="340">
        <v>1</v>
      </c>
      <c r="Y54" s="340"/>
      <c r="Z54" s="340"/>
      <c r="AA54" s="340"/>
      <c r="AB54" s="340">
        <v>2</v>
      </c>
      <c r="AC54" s="340">
        <v>2</v>
      </c>
      <c r="AD54" s="340">
        <v>2</v>
      </c>
      <c r="AE54" s="340"/>
      <c r="AF54" s="341">
        <v>24</v>
      </c>
    </row>
    <row r="55" spans="1:32" x14ac:dyDescent="0.65">
      <c r="A55" s="319" t="s">
        <v>60</v>
      </c>
      <c r="B55" s="319" t="s">
        <v>310</v>
      </c>
      <c r="C55" s="319" t="s">
        <v>655</v>
      </c>
      <c r="D55" s="315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>
        <v>1</v>
      </c>
      <c r="AF55" s="321">
        <v>1</v>
      </c>
    </row>
    <row r="56" spans="1:32" x14ac:dyDescent="0.65">
      <c r="A56" s="322"/>
      <c r="B56" s="322"/>
      <c r="C56" s="323" t="s">
        <v>663</v>
      </c>
      <c r="D56" s="324"/>
      <c r="E56" s="325"/>
      <c r="F56" s="325"/>
      <c r="G56" s="325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>
        <v>1</v>
      </c>
      <c r="AF56" s="326">
        <v>1</v>
      </c>
    </row>
    <row r="57" spans="1:32" x14ac:dyDescent="0.65">
      <c r="A57" s="322"/>
      <c r="B57" s="333" t="s">
        <v>665</v>
      </c>
      <c r="C57" s="334"/>
      <c r="D57" s="335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6"/>
      <c r="Z57" s="336"/>
      <c r="AA57" s="336"/>
      <c r="AB57" s="336"/>
      <c r="AC57" s="336"/>
      <c r="AD57" s="336"/>
      <c r="AE57" s="336">
        <v>2</v>
      </c>
      <c r="AF57" s="337">
        <v>2</v>
      </c>
    </row>
    <row r="58" spans="1:32" x14ac:dyDescent="0.65">
      <c r="A58" s="322"/>
      <c r="B58" s="319" t="s">
        <v>309</v>
      </c>
      <c r="C58" s="319" t="s">
        <v>309</v>
      </c>
      <c r="D58" s="315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>
        <v>1</v>
      </c>
      <c r="AE58" s="320"/>
      <c r="AF58" s="321">
        <v>1</v>
      </c>
    </row>
    <row r="59" spans="1:32" x14ac:dyDescent="0.65">
      <c r="A59" s="322"/>
      <c r="B59" s="333" t="s">
        <v>541</v>
      </c>
      <c r="C59" s="334"/>
      <c r="D59" s="335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  <c r="X59" s="336"/>
      <c r="Y59" s="336"/>
      <c r="Z59" s="336"/>
      <c r="AA59" s="336"/>
      <c r="AB59" s="336"/>
      <c r="AC59" s="336"/>
      <c r="AD59" s="336">
        <v>1</v>
      </c>
      <c r="AE59" s="336"/>
      <c r="AF59" s="337">
        <v>1</v>
      </c>
    </row>
    <row r="60" spans="1:32" x14ac:dyDescent="0.65">
      <c r="A60" s="322"/>
      <c r="B60" s="319" t="s">
        <v>311</v>
      </c>
      <c r="C60" s="319" t="s">
        <v>404</v>
      </c>
      <c r="D60" s="315"/>
      <c r="E60" s="320"/>
      <c r="F60" s="320"/>
      <c r="G60" s="320"/>
      <c r="H60" s="320"/>
      <c r="I60" s="320">
        <v>1</v>
      </c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1">
        <v>1</v>
      </c>
    </row>
    <row r="61" spans="1:32" x14ac:dyDescent="0.65">
      <c r="A61" s="322"/>
      <c r="B61" s="333" t="s">
        <v>542</v>
      </c>
      <c r="C61" s="334"/>
      <c r="D61" s="335"/>
      <c r="E61" s="336"/>
      <c r="F61" s="336"/>
      <c r="G61" s="336"/>
      <c r="H61" s="336"/>
      <c r="I61" s="336">
        <v>1</v>
      </c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  <c r="X61" s="336"/>
      <c r="Y61" s="336"/>
      <c r="Z61" s="336"/>
      <c r="AA61" s="336"/>
      <c r="AB61" s="336"/>
      <c r="AC61" s="336"/>
      <c r="AD61" s="336"/>
      <c r="AE61" s="336"/>
      <c r="AF61" s="337">
        <v>1</v>
      </c>
    </row>
    <row r="62" spans="1:32" x14ac:dyDescent="0.65">
      <c r="A62" s="322"/>
      <c r="B62" s="319" t="s">
        <v>307</v>
      </c>
      <c r="C62" s="319" t="s">
        <v>439</v>
      </c>
      <c r="D62" s="315"/>
      <c r="E62" s="320"/>
      <c r="F62" s="320"/>
      <c r="G62" s="320"/>
      <c r="H62" s="320"/>
      <c r="I62" s="320"/>
      <c r="J62" s="320"/>
      <c r="K62" s="320"/>
      <c r="L62" s="320"/>
      <c r="M62" s="320"/>
      <c r="N62" s="320"/>
      <c r="O62" s="320"/>
      <c r="P62" s="320"/>
      <c r="Q62" s="320"/>
      <c r="R62" s="320"/>
      <c r="S62" s="320">
        <v>1</v>
      </c>
      <c r="T62" s="320"/>
      <c r="U62" s="320"/>
      <c r="V62" s="320"/>
      <c r="W62" s="320"/>
      <c r="X62" s="320"/>
      <c r="Y62" s="320"/>
      <c r="Z62" s="320"/>
      <c r="AA62" s="320"/>
      <c r="AB62" s="320"/>
      <c r="AC62" s="320"/>
      <c r="AD62" s="320"/>
      <c r="AE62" s="320"/>
      <c r="AF62" s="321">
        <v>1</v>
      </c>
    </row>
    <row r="63" spans="1:32" x14ac:dyDescent="0.65">
      <c r="A63" s="322"/>
      <c r="B63" s="333" t="s">
        <v>540</v>
      </c>
      <c r="C63" s="334"/>
      <c r="D63" s="335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>
        <v>1</v>
      </c>
      <c r="T63" s="336"/>
      <c r="U63" s="336"/>
      <c r="V63" s="336"/>
      <c r="W63" s="336"/>
      <c r="X63" s="336"/>
      <c r="Y63" s="336"/>
      <c r="Z63" s="336"/>
      <c r="AA63" s="336"/>
      <c r="AB63" s="336"/>
      <c r="AC63" s="336"/>
      <c r="AD63" s="336"/>
      <c r="AE63" s="336"/>
      <c r="AF63" s="337">
        <v>1</v>
      </c>
    </row>
    <row r="64" spans="1:32" x14ac:dyDescent="0.65">
      <c r="A64" s="322"/>
      <c r="B64" s="319" t="s">
        <v>308</v>
      </c>
      <c r="C64" s="319" t="s">
        <v>658</v>
      </c>
      <c r="D64" s="315"/>
      <c r="E64" s="320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20"/>
      <c r="T64" s="320"/>
      <c r="U64" s="320"/>
      <c r="V64" s="320"/>
      <c r="W64" s="320"/>
      <c r="X64" s="320"/>
      <c r="Y64" s="320"/>
      <c r="Z64" s="320"/>
      <c r="AA64" s="320"/>
      <c r="AB64" s="320"/>
      <c r="AC64" s="320">
        <v>1</v>
      </c>
      <c r="AD64" s="320"/>
      <c r="AE64" s="320"/>
      <c r="AF64" s="321">
        <v>1</v>
      </c>
    </row>
    <row r="65" spans="1:32" x14ac:dyDescent="0.65">
      <c r="A65" s="322"/>
      <c r="B65" s="333" t="s">
        <v>666</v>
      </c>
      <c r="C65" s="334"/>
      <c r="D65" s="335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  <c r="X65" s="336"/>
      <c r="Y65" s="336"/>
      <c r="Z65" s="336"/>
      <c r="AA65" s="336"/>
      <c r="AB65" s="336"/>
      <c r="AC65" s="336">
        <v>1</v>
      </c>
      <c r="AD65" s="336"/>
      <c r="AE65" s="336"/>
      <c r="AF65" s="337">
        <v>1</v>
      </c>
    </row>
    <row r="66" spans="1:32" x14ac:dyDescent="0.65">
      <c r="A66" s="338" t="s">
        <v>543</v>
      </c>
      <c r="B66" s="339"/>
      <c r="C66" s="339"/>
      <c r="D66" s="338"/>
      <c r="E66" s="340"/>
      <c r="F66" s="340"/>
      <c r="G66" s="340"/>
      <c r="H66" s="340"/>
      <c r="I66" s="340">
        <v>1</v>
      </c>
      <c r="J66" s="340"/>
      <c r="K66" s="340"/>
      <c r="L66" s="340"/>
      <c r="M66" s="340"/>
      <c r="N66" s="340"/>
      <c r="O66" s="340"/>
      <c r="P66" s="340"/>
      <c r="Q66" s="340"/>
      <c r="R66" s="340"/>
      <c r="S66" s="340">
        <v>1</v>
      </c>
      <c r="T66" s="340"/>
      <c r="U66" s="340"/>
      <c r="V66" s="340"/>
      <c r="W66" s="340"/>
      <c r="X66" s="340"/>
      <c r="Y66" s="340"/>
      <c r="Z66" s="340"/>
      <c r="AA66" s="340"/>
      <c r="AB66" s="340"/>
      <c r="AC66" s="340">
        <v>1</v>
      </c>
      <c r="AD66" s="340">
        <v>1</v>
      </c>
      <c r="AE66" s="340">
        <v>2</v>
      </c>
      <c r="AF66" s="341">
        <v>6</v>
      </c>
    </row>
    <row r="67" spans="1:32" x14ac:dyDescent="0.65">
      <c r="A67" s="319" t="s">
        <v>61</v>
      </c>
      <c r="B67" s="319" t="s">
        <v>316</v>
      </c>
      <c r="C67" s="319" t="s">
        <v>316</v>
      </c>
      <c r="D67" s="315"/>
      <c r="E67" s="320"/>
      <c r="F67" s="320"/>
      <c r="G67" s="320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/>
      <c r="T67" s="320"/>
      <c r="U67" s="320"/>
      <c r="V67" s="320"/>
      <c r="W67" s="320">
        <v>1</v>
      </c>
      <c r="X67" s="320"/>
      <c r="Y67" s="320"/>
      <c r="Z67" s="320"/>
      <c r="AA67" s="320"/>
      <c r="AB67" s="320"/>
      <c r="AC67" s="320"/>
      <c r="AD67" s="320"/>
      <c r="AE67" s="320"/>
      <c r="AF67" s="321">
        <v>1</v>
      </c>
    </row>
    <row r="68" spans="1:32" x14ac:dyDescent="0.65">
      <c r="A68" s="322"/>
      <c r="B68" s="333" t="s">
        <v>544</v>
      </c>
      <c r="C68" s="334"/>
      <c r="D68" s="335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>
        <v>1</v>
      </c>
      <c r="X68" s="336"/>
      <c r="Y68" s="336"/>
      <c r="Z68" s="336"/>
      <c r="AA68" s="336"/>
      <c r="AB68" s="336"/>
      <c r="AC68" s="336"/>
      <c r="AD68" s="336"/>
      <c r="AE68" s="336"/>
      <c r="AF68" s="337">
        <v>1</v>
      </c>
    </row>
    <row r="69" spans="1:32" x14ac:dyDescent="0.65">
      <c r="A69" s="322"/>
      <c r="B69" s="319" t="s">
        <v>61</v>
      </c>
      <c r="C69" s="319" t="s">
        <v>61</v>
      </c>
      <c r="D69" s="315"/>
      <c r="E69" s="320"/>
      <c r="F69" s="320"/>
      <c r="G69" s="320"/>
      <c r="H69" s="320"/>
      <c r="I69" s="320"/>
      <c r="J69" s="320"/>
      <c r="K69" s="320"/>
      <c r="L69" s="320"/>
      <c r="M69" s="320"/>
      <c r="N69" s="320"/>
      <c r="O69" s="320"/>
      <c r="P69" s="320"/>
      <c r="Q69" s="320"/>
      <c r="R69" s="320"/>
      <c r="S69" s="320"/>
      <c r="T69" s="320"/>
      <c r="U69" s="320"/>
      <c r="V69" s="320"/>
      <c r="W69" s="320"/>
      <c r="X69" s="320"/>
      <c r="Y69" s="320"/>
      <c r="Z69" s="320"/>
      <c r="AA69" s="320"/>
      <c r="AB69" s="320"/>
      <c r="AC69" s="320"/>
      <c r="AD69" s="320">
        <v>1</v>
      </c>
      <c r="AE69" s="320"/>
      <c r="AF69" s="321">
        <v>1</v>
      </c>
    </row>
    <row r="70" spans="1:32" x14ac:dyDescent="0.65">
      <c r="A70" s="322"/>
      <c r="B70" s="333" t="s">
        <v>545</v>
      </c>
      <c r="C70" s="334"/>
      <c r="D70" s="335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  <c r="X70" s="336"/>
      <c r="Y70" s="336"/>
      <c r="Z70" s="336"/>
      <c r="AA70" s="336"/>
      <c r="AB70" s="336"/>
      <c r="AC70" s="336"/>
      <c r="AD70" s="336">
        <v>1</v>
      </c>
      <c r="AE70" s="336"/>
      <c r="AF70" s="337">
        <v>1</v>
      </c>
    </row>
    <row r="71" spans="1:32" x14ac:dyDescent="0.65">
      <c r="A71" s="338" t="s">
        <v>545</v>
      </c>
      <c r="B71" s="339"/>
      <c r="C71" s="339"/>
      <c r="D71" s="338"/>
      <c r="E71" s="340"/>
      <c r="F71" s="340"/>
      <c r="G71" s="340"/>
      <c r="H71" s="340"/>
      <c r="I71" s="340"/>
      <c r="J71" s="340"/>
      <c r="K71" s="340"/>
      <c r="L71" s="340"/>
      <c r="M71" s="340"/>
      <c r="N71" s="340"/>
      <c r="O71" s="340"/>
      <c r="P71" s="340"/>
      <c r="Q71" s="340"/>
      <c r="R71" s="340"/>
      <c r="S71" s="340"/>
      <c r="T71" s="340"/>
      <c r="U71" s="340"/>
      <c r="V71" s="340"/>
      <c r="W71" s="340">
        <v>1</v>
      </c>
      <c r="X71" s="340"/>
      <c r="Y71" s="340"/>
      <c r="Z71" s="340"/>
      <c r="AA71" s="340"/>
      <c r="AB71" s="340"/>
      <c r="AC71" s="340"/>
      <c r="AD71" s="340">
        <v>1</v>
      </c>
      <c r="AE71" s="340"/>
      <c r="AF71" s="341">
        <v>2</v>
      </c>
    </row>
    <row r="72" spans="1:32" x14ac:dyDescent="0.65">
      <c r="A72" s="319" t="s">
        <v>63</v>
      </c>
      <c r="B72" s="319" t="s">
        <v>321</v>
      </c>
      <c r="C72" s="319" t="s">
        <v>399</v>
      </c>
      <c r="D72" s="315"/>
      <c r="E72" s="320"/>
      <c r="F72" s="320"/>
      <c r="G72" s="320"/>
      <c r="H72" s="320"/>
      <c r="I72" s="320"/>
      <c r="J72" s="320">
        <v>1</v>
      </c>
      <c r="K72" s="320"/>
      <c r="L72" s="320"/>
      <c r="M72" s="320"/>
      <c r="N72" s="320"/>
      <c r="O72" s="320"/>
      <c r="P72" s="320"/>
      <c r="Q72" s="320"/>
      <c r="R72" s="320"/>
      <c r="S72" s="320"/>
      <c r="T72" s="320"/>
      <c r="U72" s="320"/>
      <c r="V72" s="320"/>
      <c r="W72" s="320"/>
      <c r="X72" s="320"/>
      <c r="Y72" s="320"/>
      <c r="Z72" s="320"/>
      <c r="AA72" s="320"/>
      <c r="AB72" s="320"/>
      <c r="AC72" s="320"/>
      <c r="AD72" s="320"/>
      <c r="AE72" s="320"/>
      <c r="AF72" s="321">
        <v>1</v>
      </c>
    </row>
    <row r="73" spans="1:32" x14ac:dyDescent="0.65">
      <c r="A73" s="322"/>
      <c r="B73" s="322"/>
      <c r="C73" s="323" t="s">
        <v>473</v>
      </c>
      <c r="D73" s="324"/>
      <c r="E73" s="325"/>
      <c r="F73" s="325"/>
      <c r="G73" s="325"/>
      <c r="H73" s="325"/>
      <c r="I73" s="325"/>
      <c r="J73" s="325"/>
      <c r="K73" s="325"/>
      <c r="L73" s="325"/>
      <c r="M73" s="325"/>
      <c r="N73" s="325"/>
      <c r="O73" s="325"/>
      <c r="P73" s="325"/>
      <c r="Q73" s="325"/>
      <c r="R73" s="325"/>
      <c r="S73" s="325"/>
      <c r="T73" s="325"/>
      <c r="U73" s="325">
        <v>1</v>
      </c>
      <c r="V73" s="325"/>
      <c r="W73" s="325">
        <v>1</v>
      </c>
      <c r="X73" s="325"/>
      <c r="Y73" s="325"/>
      <c r="Z73" s="325"/>
      <c r="AA73" s="325"/>
      <c r="AB73" s="325"/>
      <c r="AC73" s="325"/>
      <c r="AD73" s="325"/>
      <c r="AE73" s="325"/>
      <c r="AF73" s="326">
        <v>2</v>
      </c>
    </row>
    <row r="74" spans="1:32" x14ac:dyDescent="0.65">
      <c r="A74" s="322"/>
      <c r="B74" s="333" t="s">
        <v>546</v>
      </c>
      <c r="C74" s="334"/>
      <c r="D74" s="335"/>
      <c r="E74" s="336"/>
      <c r="F74" s="336"/>
      <c r="G74" s="336"/>
      <c r="H74" s="336"/>
      <c r="I74" s="336"/>
      <c r="J74" s="336">
        <v>1</v>
      </c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>
        <v>1</v>
      </c>
      <c r="V74" s="336"/>
      <c r="W74" s="336">
        <v>1</v>
      </c>
      <c r="X74" s="336"/>
      <c r="Y74" s="336"/>
      <c r="Z74" s="336"/>
      <c r="AA74" s="336"/>
      <c r="AB74" s="336"/>
      <c r="AC74" s="336"/>
      <c r="AD74" s="336"/>
      <c r="AE74" s="336"/>
      <c r="AF74" s="337">
        <v>3</v>
      </c>
    </row>
    <row r="75" spans="1:32" x14ac:dyDescent="0.65">
      <c r="A75" s="322"/>
      <c r="B75" s="319" t="s">
        <v>266</v>
      </c>
      <c r="C75" s="319" t="s">
        <v>441</v>
      </c>
      <c r="D75" s="315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>
        <v>1</v>
      </c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1">
        <v>1</v>
      </c>
    </row>
    <row r="76" spans="1:32" x14ac:dyDescent="0.65">
      <c r="A76" s="322"/>
      <c r="B76" s="322"/>
      <c r="C76" s="323" t="s">
        <v>510</v>
      </c>
      <c r="D76" s="324"/>
      <c r="E76" s="325"/>
      <c r="F76" s="325"/>
      <c r="G76" s="325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325"/>
      <c r="S76" s="325"/>
      <c r="T76" s="325"/>
      <c r="U76" s="325"/>
      <c r="V76" s="325"/>
      <c r="W76" s="325"/>
      <c r="X76" s="325"/>
      <c r="Y76" s="325"/>
      <c r="Z76" s="325"/>
      <c r="AA76" s="325"/>
      <c r="AB76" s="325"/>
      <c r="AC76" s="325">
        <v>1</v>
      </c>
      <c r="AD76" s="325"/>
      <c r="AE76" s="325"/>
      <c r="AF76" s="326">
        <v>1</v>
      </c>
    </row>
    <row r="77" spans="1:32" x14ac:dyDescent="0.65">
      <c r="A77" s="322"/>
      <c r="B77" s="333" t="s">
        <v>548</v>
      </c>
      <c r="C77" s="334"/>
      <c r="D77" s="335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>
        <v>1</v>
      </c>
      <c r="P77" s="336"/>
      <c r="Q77" s="336"/>
      <c r="R77" s="336"/>
      <c r="S77" s="336"/>
      <c r="T77" s="336"/>
      <c r="U77" s="336"/>
      <c r="V77" s="336"/>
      <c r="W77" s="336"/>
      <c r="X77" s="336"/>
      <c r="Y77" s="336"/>
      <c r="Z77" s="336"/>
      <c r="AA77" s="336"/>
      <c r="AB77" s="336"/>
      <c r="AC77" s="336">
        <v>1</v>
      </c>
      <c r="AD77" s="336"/>
      <c r="AE77" s="336"/>
      <c r="AF77" s="337">
        <v>2</v>
      </c>
    </row>
    <row r="78" spans="1:32" x14ac:dyDescent="0.65">
      <c r="A78" s="322"/>
      <c r="B78" s="319" t="s">
        <v>63</v>
      </c>
      <c r="C78" s="319" t="s">
        <v>425</v>
      </c>
      <c r="D78" s="315"/>
      <c r="E78" s="320"/>
      <c r="F78" s="320"/>
      <c r="G78" s="320"/>
      <c r="H78" s="320"/>
      <c r="I78" s="320"/>
      <c r="J78" s="320"/>
      <c r="K78" s="320"/>
      <c r="L78" s="320"/>
      <c r="M78" s="320">
        <v>1</v>
      </c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1">
        <v>1</v>
      </c>
    </row>
    <row r="79" spans="1:32" x14ac:dyDescent="0.65">
      <c r="A79" s="322"/>
      <c r="B79" s="322"/>
      <c r="C79" s="323" t="s">
        <v>512</v>
      </c>
      <c r="D79" s="324"/>
      <c r="E79" s="325"/>
      <c r="F79" s="325"/>
      <c r="G79" s="325"/>
      <c r="H79" s="325"/>
      <c r="I79" s="325"/>
      <c r="J79" s="325"/>
      <c r="K79" s="325"/>
      <c r="L79" s="325"/>
      <c r="M79" s="325"/>
      <c r="N79" s="325"/>
      <c r="O79" s="325"/>
      <c r="P79" s="325"/>
      <c r="Q79" s="325"/>
      <c r="R79" s="325"/>
      <c r="S79" s="325"/>
      <c r="T79" s="325"/>
      <c r="U79" s="325"/>
      <c r="V79" s="325"/>
      <c r="W79" s="325"/>
      <c r="X79" s="325"/>
      <c r="Y79" s="325"/>
      <c r="Z79" s="325"/>
      <c r="AA79" s="325"/>
      <c r="AB79" s="325"/>
      <c r="AC79" s="325">
        <v>1</v>
      </c>
      <c r="AD79" s="325"/>
      <c r="AE79" s="325"/>
      <c r="AF79" s="326">
        <v>1</v>
      </c>
    </row>
    <row r="80" spans="1:32" x14ac:dyDescent="0.65">
      <c r="A80" s="322"/>
      <c r="B80" s="333" t="s">
        <v>547</v>
      </c>
      <c r="C80" s="334"/>
      <c r="D80" s="335"/>
      <c r="E80" s="336"/>
      <c r="F80" s="336"/>
      <c r="G80" s="336"/>
      <c r="H80" s="336"/>
      <c r="I80" s="336"/>
      <c r="J80" s="336"/>
      <c r="K80" s="336"/>
      <c r="L80" s="336"/>
      <c r="M80" s="336">
        <v>1</v>
      </c>
      <c r="N80" s="336"/>
      <c r="O80" s="336"/>
      <c r="P80" s="336"/>
      <c r="Q80" s="336"/>
      <c r="R80" s="336"/>
      <c r="S80" s="336"/>
      <c r="T80" s="336"/>
      <c r="U80" s="336"/>
      <c r="V80" s="336"/>
      <c r="W80" s="336"/>
      <c r="X80" s="336"/>
      <c r="Y80" s="336"/>
      <c r="Z80" s="336"/>
      <c r="AA80" s="336"/>
      <c r="AB80" s="336"/>
      <c r="AC80" s="336">
        <v>1</v>
      </c>
      <c r="AD80" s="336"/>
      <c r="AE80" s="336"/>
      <c r="AF80" s="337">
        <v>2</v>
      </c>
    </row>
    <row r="81" spans="1:32" x14ac:dyDescent="0.65">
      <c r="A81" s="322"/>
      <c r="B81" s="319" t="s">
        <v>323</v>
      </c>
      <c r="C81" s="319" t="s">
        <v>485</v>
      </c>
      <c r="D81" s="315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>
        <v>1</v>
      </c>
      <c r="AB81" s="320"/>
      <c r="AC81" s="320"/>
      <c r="AD81" s="320"/>
      <c r="AE81" s="320"/>
      <c r="AF81" s="321">
        <v>1</v>
      </c>
    </row>
    <row r="82" spans="1:32" x14ac:dyDescent="0.65">
      <c r="A82" s="322"/>
      <c r="B82" s="333" t="s">
        <v>549</v>
      </c>
      <c r="C82" s="334"/>
      <c r="D82" s="335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  <c r="X82" s="336"/>
      <c r="Y82" s="336"/>
      <c r="Z82" s="336"/>
      <c r="AA82" s="336">
        <v>1</v>
      </c>
      <c r="AB82" s="336"/>
      <c r="AC82" s="336"/>
      <c r="AD82" s="336"/>
      <c r="AE82" s="336"/>
      <c r="AF82" s="337">
        <v>1</v>
      </c>
    </row>
    <row r="83" spans="1:32" x14ac:dyDescent="0.65">
      <c r="A83" s="338" t="s">
        <v>547</v>
      </c>
      <c r="B83" s="339"/>
      <c r="C83" s="339"/>
      <c r="D83" s="338"/>
      <c r="E83" s="340"/>
      <c r="F83" s="340"/>
      <c r="G83" s="340"/>
      <c r="H83" s="340"/>
      <c r="I83" s="340"/>
      <c r="J83" s="340">
        <v>1</v>
      </c>
      <c r="K83" s="340"/>
      <c r="L83" s="340"/>
      <c r="M83" s="340">
        <v>1</v>
      </c>
      <c r="N83" s="340"/>
      <c r="O83" s="340">
        <v>1</v>
      </c>
      <c r="P83" s="340"/>
      <c r="Q83" s="340"/>
      <c r="R83" s="340"/>
      <c r="S83" s="340"/>
      <c r="T83" s="340"/>
      <c r="U83" s="340">
        <v>1</v>
      </c>
      <c r="V83" s="340"/>
      <c r="W83" s="340">
        <v>1</v>
      </c>
      <c r="X83" s="340"/>
      <c r="Y83" s="340"/>
      <c r="Z83" s="340"/>
      <c r="AA83" s="340">
        <v>1</v>
      </c>
      <c r="AB83" s="340"/>
      <c r="AC83" s="340">
        <v>2</v>
      </c>
      <c r="AD83" s="340"/>
      <c r="AE83" s="340"/>
      <c r="AF83" s="341">
        <v>8</v>
      </c>
    </row>
    <row r="84" spans="1:32" x14ac:dyDescent="0.65">
      <c r="A84" s="319" t="s">
        <v>25</v>
      </c>
      <c r="B84" s="319" t="s">
        <v>234</v>
      </c>
      <c r="C84" s="319" t="s">
        <v>513</v>
      </c>
      <c r="D84" s="315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>
        <v>1</v>
      </c>
      <c r="AD84" s="320"/>
      <c r="AE84" s="320"/>
      <c r="AF84" s="321">
        <v>1</v>
      </c>
    </row>
    <row r="85" spans="1:32" x14ac:dyDescent="0.65">
      <c r="A85" s="322"/>
      <c r="B85" s="333" t="s">
        <v>552</v>
      </c>
      <c r="C85" s="334"/>
      <c r="D85" s="335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  <c r="X85" s="336"/>
      <c r="Y85" s="336"/>
      <c r="Z85" s="336"/>
      <c r="AA85" s="336"/>
      <c r="AB85" s="336"/>
      <c r="AC85" s="336">
        <v>1</v>
      </c>
      <c r="AD85" s="336"/>
      <c r="AE85" s="336"/>
      <c r="AF85" s="337">
        <v>1</v>
      </c>
    </row>
    <row r="86" spans="1:32" x14ac:dyDescent="0.65">
      <c r="A86" s="322"/>
      <c r="B86" s="319" t="s">
        <v>232</v>
      </c>
      <c r="C86" s="319" t="s">
        <v>439</v>
      </c>
      <c r="D86" s="315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>
        <v>1</v>
      </c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1">
        <v>1</v>
      </c>
    </row>
    <row r="87" spans="1:32" x14ac:dyDescent="0.65">
      <c r="A87" s="322"/>
      <c r="B87" s="333" t="s">
        <v>551</v>
      </c>
      <c r="C87" s="334"/>
      <c r="D87" s="335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>
        <v>1</v>
      </c>
      <c r="P87" s="336"/>
      <c r="Q87" s="336"/>
      <c r="R87" s="336"/>
      <c r="S87" s="336"/>
      <c r="T87" s="336"/>
      <c r="U87" s="336"/>
      <c r="V87" s="336"/>
      <c r="W87" s="336"/>
      <c r="X87" s="336"/>
      <c r="Y87" s="336"/>
      <c r="Z87" s="336"/>
      <c r="AA87" s="336"/>
      <c r="AB87" s="336"/>
      <c r="AC87" s="336"/>
      <c r="AD87" s="336"/>
      <c r="AE87" s="336"/>
      <c r="AF87" s="337">
        <v>1</v>
      </c>
    </row>
    <row r="88" spans="1:32" x14ac:dyDescent="0.65">
      <c r="A88" s="322"/>
      <c r="B88" s="319" t="s">
        <v>157</v>
      </c>
      <c r="C88" s="319" t="s">
        <v>500</v>
      </c>
      <c r="D88" s="315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>
        <v>1</v>
      </c>
      <c r="AC88" s="320"/>
      <c r="AD88" s="320"/>
      <c r="AE88" s="320"/>
      <c r="AF88" s="321">
        <v>1</v>
      </c>
    </row>
    <row r="89" spans="1:32" x14ac:dyDescent="0.65">
      <c r="A89" s="322"/>
      <c r="B89" s="333" t="s">
        <v>550</v>
      </c>
      <c r="C89" s="334"/>
      <c r="D89" s="335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  <c r="X89" s="336"/>
      <c r="Y89" s="336"/>
      <c r="Z89" s="336"/>
      <c r="AA89" s="336"/>
      <c r="AB89" s="336">
        <v>1</v>
      </c>
      <c r="AC89" s="336"/>
      <c r="AD89" s="336"/>
      <c r="AE89" s="336"/>
      <c r="AF89" s="337">
        <v>1</v>
      </c>
    </row>
    <row r="90" spans="1:32" x14ac:dyDescent="0.65">
      <c r="A90" s="338" t="s">
        <v>553</v>
      </c>
      <c r="B90" s="339"/>
      <c r="C90" s="339"/>
      <c r="D90" s="338"/>
      <c r="E90" s="340"/>
      <c r="F90" s="340"/>
      <c r="G90" s="340"/>
      <c r="H90" s="340"/>
      <c r="I90" s="340"/>
      <c r="J90" s="340"/>
      <c r="K90" s="340"/>
      <c r="L90" s="340"/>
      <c r="M90" s="340"/>
      <c r="N90" s="340"/>
      <c r="O90" s="340">
        <v>1</v>
      </c>
      <c r="P90" s="340"/>
      <c r="Q90" s="340"/>
      <c r="R90" s="340"/>
      <c r="S90" s="340"/>
      <c r="T90" s="340"/>
      <c r="U90" s="340"/>
      <c r="V90" s="340"/>
      <c r="W90" s="340"/>
      <c r="X90" s="340"/>
      <c r="Y90" s="340"/>
      <c r="Z90" s="340"/>
      <c r="AA90" s="340"/>
      <c r="AB90" s="340">
        <v>1</v>
      </c>
      <c r="AC90" s="340">
        <v>1</v>
      </c>
      <c r="AD90" s="340"/>
      <c r="AE90" s="340"/>
      <c r="AF90" s="341">
        <v>3</v>
      </c>
    </row>
    <row r="91" spans="1:32" x14ac:dyDescent="0.65">
      <c r="A91" s="319" t="s">
        <v>31</v>
      </c>
      <c r="B91" s="319" t="s">
        <v>217</v>
      </c>
      <c r="C91" s="319" t="s">
        <v>217</v>
      </c>
      <c r="D91" s="315"/>
      <c r="E91" s="320"/>
      <c r="F91" s="320"/>
      <c r="G91" s="320"/>
      <c r="H91" s="320"/>
      <c r="I91" s="320"/>
      <c r="J91" s="320"/>
      <c r="K91" s="320"/>
      <c r="L91" s="320"/>
      <c r="M91" s="320"/>
      <c r="N91" s="320">
        <v>1</v>
      </c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1">
        <v>1</v>
      </c>
    </row>
    <row r="92" spans="1:32" x14ac:dyDescent="0.65">
      <c r="A92" s="322"/>
      <c r="B92" s="333" t="s">
        <v>554</v>
      </c>
      <c r="C92" s="334"/>
      <c r="D92" s="335"/>
      <c r="E92" s="336"/>
      <c r="F92" s="336"/>
      <c r="G92" s="336"/>
      <c r="H92" s="336"/>
      <c r="I92" s="336"/>
      <c r="J92" s="336"/>
      <c r="K92" s="336"/>
      <c r="L92" s="336"/>
      <c r="M92" s="336"/>
      <c r="N92" s="336">
        <v>1</v>
      </c>
      <c r="O92" s="336"/>
      <c r="P92" s="336"/>
      <c r="Q92" s="336"/>
      <c r="R92" s="336"/>
      <c r="S92" s="336"/>
      <c r="T92" s="336"/>
      <c r="U92" s="336"/>
      <c r="V92" s="336"/>
      <c r="W92" s="336"/>
      <c r="X92" s="336"/>
      <c r="Y92" s="336"/>
      <c r="Z92" s="336"/>
      <c r="AA92" s="336"/>
      <c r="AB92" s="336"/>
      <c r="AC92" s="336"/>
      <c r="AD92" s="336"/>
      <c r="AE92" s="336"/>
      <c r="AF92" s="337">
        <v>1</v>
      </c>
    </row>
    <row r="93" spans="1:32" x14ac:dyDescent="0.65">
      <c r="A93" s="322"/>
      <c r="B93" s="319" t="s">
        <v>220</v>
      </c>
      <c r="C93" s="319" t="s">
        <v>405</v>
      </c>
      <c r="D93" s="315"/>
      <c r="E93" s="320"/>
      <c r="F93" s="320"/>
      <c r="G93" s="320"/>
      <c r="H93" s="320"/>
      <c r="I93" s="320"/>
      <c r="J93" s="320"/>
      <c r="K93" s="320">
        <v>1</v>
      </c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1">
        <v>1</v>
      </c>
    </row>
    <row r="94" spans="1:32" x14ac:dyDescent="0.65">
      <c r="A94" s="322"/>
      <c r="B94" s="333" t="s">
        <v>555</v>
      </c>
      <c r="C94" s="334"/>
      <c r="D94" s="335"/>
      <c r="E94" s="336"/>
      <c r="F94" s="336"/>
      <c r="G94" s="336"/>
      <c r="H94" s="336"/>
      <c r="I94" s="336"/>
      <c r="J94" s="336"/>
      <c r="K94" s="336">
        <v>1</v>
      </c>
      <c r="L94" s="336"/>
      <c r="M94" s="336"/>
      <c r="N94" s="336"/>
      <c r="O94" s="336"/>
      <c r="P94" s="336"/>
      <c r="Q94" s="336"/>
      <c r="R94" s="336"/>
      <c r="S94" s="336"/>
      <c r="T94" s="336"/>
      <c r="U94" s="336"/>
      <c r="V94" s="336"/>
      <c r="W94" s="336"/>
      <c r="X94" s="336"/>
      <c r="Y94" s="336"/>
      <c r="Z94" s="336"/>
      <c r="AA94" s="336"/>
      <c r="AB94" s="336"/>
      <c r="AC94" s="336"/>
      <c r="AD94" s="336"/>
      <c r="AE94" s="336"/>
      <c r="AF94" s="337">
        <v>1</v>
      </c>
    </row>
    <row r="95" spans="1:32" x14ac:dyDescent="0.65">
      <c r="A95" s="322"/>
      <c r="B95" s="319" t="s">
        <v>184</v>
      </c>
      <c r="C95" s="319" t="s">
        <v>184</v>
      </c>
      <c r="D95" s="315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>
        <v>1</v>
      </c>
      <c r="AE95" s="320"/>
      <c r="AF95" s="321">
        <v>1</v>
      </c>
    </row>
    <row r="96" spans="1:32" x14ac:dyDescent="0.65">
      <c r="A96" s="322"/>
      <c r="B96" s="333" t="s">
        <v>556</v>
      </c>
      <c r="C96" s="334"/>
      <c r="D96" s="335"/>
      <c r="E96" s="336"/>
      <c r="F96" s="336"/>
      <c r="G96" s="336"/>
      <c r="H96" s="336"/>
      <c r="I96" s="336"/>
      <c r="J96" s="336"/>
      <c r="K96" s="336"/>
      <c r="L96" s="336"/>
      <c r="M96" s="336"/>
      <c r="N96" s="336"/>
      <c r="O96" s="336"/>
      <c r="P96" s="336"/>
      <c r="Q96" s="336"/>
      <c r="R96" s="336"/>
      <c r="S96" s="336"/>
      <c r="T96" s="336"/>
      <c r="U96" s="336"/>
      <c r="V96" s="336"/>
      <c r="W96" s="336"/>
      <c r="X96" s="336"/>
      <c r="Y96" s="336"/>
      <c r="Z96" s="336"/>
      <c r="AA96" s="336"/>
      <c r="AB96" s="336"/>
      <c r="AC96" s="336"/>
      <c r="AD96" s="336">
        <v>1</v>
      </c>
      <c r="AE96" s="336"/>
      <c r="AF96" s="337">
        <v>1</v>
      </c>
    </row>
    <row r="97" spans="1:32" x14ac:dyDescent="0.65">
      <c r="A97" s="338" t="s">
        <v>557</v>
      </c>
      <c r="B97" s="339"/>
      <c r="C97" s="339"/>
      <c r="D97" s="338"/>
      <c r="E97" s="340"/>
      <c r="F97" s="340"/>
      <c r="G97" s="340"/>
      <c r="H97" s="340"/>
      <c r="I97" s="340"/>
      <c r="J97" s="340"/>
      <c r="K97" s="340">
        <v>1</v>
      </c>
      <c r="L97" s="340"/>
      <c r="M97" s="340"/>
      <c r="N97" s="340">
        <v>1</v>
      </c>
      <c r="O97" s="340"/>
      <c r="P97" s="340"/>
      <c r="Q97" s="340"/>
      <c r="R97" s="340"/>
      <c r="S97" s="340"/>
      <c r="T97" s="340"/>
      <c r="U97" s="340"/>
      <c r="V97" s="340"/>
      <c r="W97" s="340"/>
      <c r="X97" s="340"/>
      <c r="Y97" s="340"/>
      <c r="Z97" s="340"/>
      <c r="AA97" s="340"/>
      <c r="AB97" s="340"/>
      <c r="AC97" s="340"/>
      <c r="AD97" s="340">
        <v>1</v>
      </c>
      <c r="AE97" s="340"/>
      <c r="AF97" s="341">
        <v>3</v>
      </c>
    </row>
    <row r="98" spans="1:32" x14ac:dyDescent="0.65">
      <c r="A98" s="319" t="s">
        <v>26</v>
      </c>
      <c r="B98" s="319" t="s">
        <v>239</v>
      </c>
      <c r="C98" s="319" t="s">
        <v>454</v>
      </c>
      <c r="D98" s="315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>
        <v>1</v>
      </c>
      <c r="S98" s="320"/>
      <c r="T98" s="320"/>
      <c r="U98" s="320"/>
      <c r="V98" s="320">
        <v>1</v>
      </c>
      <c r="W98" s="320"/>
      <c r="X98" s="320"/>
      <c r="Y98" s="320"/>
      <c r="Z98" s="320"/>
      <c r="AA98" s="320"/>
      <c r="AB98" s="320"/>
      <c r="AC98" s="320"/>
      <c r="AD98" s="320">
        <v>2</v>
      </c>
      <c r="AE98" s="320"/>
      <c r="AF98" s="321">
        <v>4</v>
      </c>
    </row>
    <row r="99" spans="1:32" x14ac:dyDescent="0.65">
      <c r="A99" s="322"/>
      <c r="B99" s="333" t="s">
        <v>558</v>
      </c>
      <c r="C99" s="334"/>
      <c r="D99" s="335"/>
      <c r="E99" s="336"/>
      <c r="F99" s="336"/>
      <c r="G99" s="336"/>
      <c r="H99" s="336"/>
      <c r="I99" s="336"/>
      <c r="J99" s="336"/>
      <c r="K99" s="336"/>
      <c r="L99" s="336"/>
      <c r="M99" s="336"/>
      <c r="N99" s="336"/>
      <c r="O99" s="336"/>
      <c r="P99" s="336"/>
      <c r="Q99" s="336"/>
      <c r="R99" s="336">
        <v>1</v>
      </c>
      <c r="S99" s="336"/>
      <c r="T99" s="336"/>
      <c r="U99" s="336"/>
      <c r="V99" s="336">
        <v>1</v>
      </c>
      <c r="W99" s="336"/>
      <c r="X99" s="336"/>
      <c r="Y99" s="336"/>
      <c r="Z99" s="336"/>
      <c r="AA99" s="336"/>
      <c r="AB99" s="336"/>
      <c r="AC99" s="336"/>
      <c r="AD99" s="336">
        <v>2</v>
      </c>
      <c r="AE99" s="336"/>
      <c r="AF99" s="337">
        <v>4</v>
      </c>
    </row>
    <row r="100" spans="1:32" x14ac:dyDescent="0.65">
      <c r="A100" s="322"/>
      <c r="B100" s="319" t="s">
        <v>26</v>
      </c>
      <c r="C100" s="319" t="s">
        <v>406</v>
      </c>
      <c r="D100" s="315"/>
      <c r="E100" s="320"/>
      <c r="F100" s="320"/>
      <c r="G100" s="320"/>
      <c r="H100" s="320"/>
      <c r="I100" s="320"/>
      <c r="J100" s="320"/>
      <c r="K100" s="320">
        <v>1</v>
      </c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1">
        <v>1</v>
      </c>
    </row>
    <row r="101" spans="1:32" x14ac:dyDescent="0.65">
      <c r="A101" s="322"/>
      <c r="B101" s="322"/>
      <c r="C101" s="323" t="s">
        <v>341</v>
      </c>
      <c r="D101" s="324"/>
      <c r="E101" s="325"/>
      <c r="F101" s="325"/>
      <c r="G101" s="325"/>
      <c r="H101" s="325"/>
      <c r="I101" s="325"/>
      <c r="J101" s="325"/>
      <c r="K101" s="325"/>
      <c r="L101" s="325"/>
      <c r="M101" s="325"/>
      <c r="N101" s="325"/>
      <c r="O101" s="325"/>
      <c r="P101" s="325"/>
      <c r="Q101" s="325"/>
      <c r="R101" s="325"/>
      <c r="S101" s="325"/>
      <c r="T101" s="325"/>
      <c r="U101" s="325"/>
      <c r="V101" s="325"/>
      <c r="W101" s="325">
        <v>1</v>
      </c>
      <c r="X101" s="325"/>
      <c r="Y101" s="325"/>
      <c r="Z101" s="325"/>
      <c r="AA101" s="325"/>
      <c r="AB101" s="325"/>
      <c r="AC101" s="325"/>
      <c r="AD101" s="325"/>
      <c r="AE101" s="325"/>
      <c r="AF101" s="326">
        <v>1</v>
      </c>
    </row>
    <row r="102" spans="1:32" x14ac:dyDescent="0.65">
      <c r="A102" s="322"/>
      <c r="B102" s="322"/>
      <c r="C102" s="323" t="s">
        <v>494</v>
      </c>
      <c r="D102" s="324"/>
      <c r="E102" s="325"/>
      <c r="F102" s="325"/>
      <c r="G102" s="325"/>
      <c r="H102" s="325"/>
      <c r="I102" s="325"/>
      <c r="J102" s="325"/>
      <c r="K102" s="325"/>
      <c r="L102" s="325"/>
      <c r="M102" s="325"/>
      <c r="N102" s="325"/>
      <c r="O102" s="325"/>
      <c r="P102" s="325"/>
      <c r="Q102" s="325"/>
      <c r="R102" s="325"/>
      <c r="S102" s="325"/>
      <c r="T102" s="325"/>
      <c r="U102" s="325"/>
      <c r="V102" s="325"/>
      <c r="W102" s="325"/>
      <c r="X102" s="325"/>
      <c r="Y102" s="325"/>
      <c r="Z102" s="325"/>
      <c r="AA102" s="325"/>
      <c r="AB102" s="325">
        <v>1</v>
      </c>
      <c r="AC102" s="325"/>
      <c r="AD102" s="325"/>
      <c r="AE102" s="325"/>
      <c r="AF102" s="326">
        <v>1</v>
      </c>
    </row>
    <row r="103" spans="1:32" x14ac:dyDescent="0.65">
      <c r="A103" s="322"/>
      <c r="B103" s="333" t="s">
        <v>559</v>
      </c>
      <c r="C103" s="334"/>
      <c r="D103" s="335"/>
      <c r="E103" s="336"/>
      <c r="F103" s="336"/>
      <c r="G103" s="336"/>
      <c r="H103" s="336"/>
      <c r="I103" s="336"/>
      <c r="J103" s="336"/>
      <c r="K103" s="336">
        <v>1</v>
      </c>
      <c r="L103" s="336"/>
      <c r="M103" s="336"/>
      <c r="N103" s="336"/>
      <c r="O103" s="336"/>
      <c r="P103" s="336"/>
      <c r="Q103" s="336"/>
      <c r="R103" s="336"/>
      <c r="S103" s="336"/>
      <c r="T103" s="336"/>
      <c r="U103" s="336"/>
      <c r="V103" s="336"/>
      <c r="W103" s="336">
        <v>1</v>
      </c>
      <c r="X103" s="336"/>
      <c r="Y103" s="336"/>
      <c r="Z103" s="336"/>
      <c r="AA103" s="336"/>
      <c r="AB103" s="336">
        <v>1</v>
      </c>
      <c r="AC103" s="336"/>
      <c r="AD103" s="336"/>
      <c r="AE103" s="336"/>
      <c r="AF103" s="337">
        <v>3</v>
      </c>
    </row>
    <row r="104" spans="1:32" x14ac:dyDescent="0.65">
      <c r="A104" s="322"/>
      <c r="B104" s="319" t="s">
        <v>247</v>
      </c>
      <c r="C104" s="319" t="s">
        <v>480</v>
      </c>
      <c r="D104" s="315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>
        <v>1</v>
      </c>
      <c r="AA104" s="320">
        <v>1</v>
      </c>
      <c r="AB104" s="320"/>
      <c r="AC104" s="320"/>
      <c r="AD104" s="320"/>
      <c r="AE104" s="320"/>
      <c r="AF104" s="321">
        <v>2</v>
      </c>
    </row>
    <row r="105" spans="1:32" x14ac:dyDescent="0.65">
      <c r="A105" s="322"/>
      <c r="B105" s="333" t="s">
        <v>560</v>
      </c>
      <c r="C105" s="334"/>
      <c r="D105" s="335"/>
      <c r="E105" s="336"/>
      <c r="F105" s="336"/>
      <c r="G105" s="336"/>
      <c r="H105" s="336"/>
      <c r="I105" s="336"/>
      <c r="J105" s="336"/>
      <c r="K105" s="336"/>
      <c r="L105" s="336"/>
      <c r="M105" s="336"/>
      <c r="N105" s="336"/>
      <c r="O105" s="336"/>
      <c r="P105" s="336"/>
      <c r="Q105" s="336"/>
      <c r="R105" s="336"/>
      <c r="S105" s="336"/>
      <c r="T105" s="336"/>
      <c r="U105" s="336"/>
      <c r="V105" s="336"/>
      <c r="W105" s="336"/>
      <c r="X105" s="336"/>
      <c r="Y105" s="336"/>
      <c r="Z105" s="336">
        <v>1</v>
      </c>
      <c r="AA105" s="336">
        <v>1</v>
      </c>
      <c r="AB105" s="336"/>
      <c r="AC105" s="336"/>
      <c r="AD105" s="336"/>
      <c r="AE105" s="336"/>
      <c r="AF105" s="337">
        <v>2</v>
      </c>
    </row>
    <row r="106" spans="1:32" x14ac:dyDescent="0.65">
      <c r="A106" s="322"/>
      <c r="B106" s="319" t="s">
        <v>243</v>
      </c>
      <c r="C106" s="319" t="s">
        <v>518</v>
      </c>
      <c r="D106" s="315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>
        <v>1</v>
      </c>
      <c r="AD106" s="320"/>
      <c r="AE106" s="320"/>
      <c r="AF106" s="321">
        <v>1</v>
      </c>
    </row>
    <row r="107" spans="1:32" x14ac:dyDescent="0.65">
      <c r="A107" s="322"/>
      <c r="B107" s="322"/>
      <c r="C107" s="323" t="s">
        <v>517</v>
      </c>
      <c r="D107" s="324"/>
      <c r="E107" s="325"/>
      <c r="F107" s="325"/>
      <c r="G107" s="325"/>
      <c r="H107" s="325"/>
      <c r="I107" s="325"/>
      <c r="J107" s="325"/>
      <c r="K107" s="325"/>
      <c r="L107" s="325"/>
      <c r="M107" s="325"/>
      <c r="N107" s="325"/>
      <c r="O107" s="325"/>
      <c r="P107" s="325"/>
      <c r="Q107" s="325"/>
      <c r="R107" s="325"/>
      <c r="S107" s="325"/>
      <c r="T107" s="325"/>
      <c r="U107" s="325"/>
      <c r="V107" s="325"/>
      <c r="W107" s="325"/>
      <c r="X107" s="325"/>
      <c r="Y107" s="325"/>
      <c r="Z107" s="325"/>
      <c r="AA107" s="325"/>
      <c r="AB107" s="325"/>
      <c r="AC107" s="325"/>
      <c r="AD107" s="325">
        <v>1</v>
      </c>
      <c r="AE107" s="325"/>
      <c r="AF107" s="326">
        <v>1</v>
      </c>
    </row>
    <row r="108" spans="1:32" x14ac:dyDescent="0.65">
      <c r="A108" s="322"/>
      <c r="B108" s="333" t="s">
        <v>561</v>
      </c>
      <c r="C108" s="334"/>
      <c r="D108" s="335"/>
      <c r="E108" s="336"/>
      <c r="F108" s="336"/>
      <c r="G108" s="336"/>
      <c r="H108" s="336"/>
      <c r="I108" s="336"/>
      <c r="J108" s="336"/>
      <c r="K108" s="336"/>
      <c r="L108" s="336"/>
      <c r="M108" s="336"/>
      <c r="N108" s="336"/>
      <c r="O108" s="336"/>
      <c r="P108" s="336"/>
      <c r="Q108" s="336"/>
      <c r="R108" s="336"/>
      <c r="S108" s="336"/>
      <c r="T108" s="336"/>
      <c r="U108" s="336"/>
      <c r="V108" s="336"/>
      <c r="W108" s="336"/>
      <c r="X108" s="336"/>
      <c r="Y108" s="336"/>
      <c r="Z108" s="336"/>
      <c r="AA108" s="336"/>
      <c r="AB108" s="336"/>
      <c r="AC108" s="336">
        <v>1</v>
      </c>
      <c r="AD108" s="336">
        <v>1</v>
      </c>
      <c r="AE108" s="336"/>
      <c r="AF108" s="337">
        <v>2</v>
      </c>
    </row>
    <row r="109" spans="1:32" x14ac:dyDescent="0.65">
      <c r="A109" s="322"/>
      <c r="B109" s="319" t="s">
        <v>238</v>
      </c>
      <c r="C109" s="319" t="s">
        <v>478</v>
      </c>
      <c r="D109" s="315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>
        <v>1</v>
      </c>
      <c r="AA109" s="320"/>
      <c r="AB109" s="320"/>
      <c r="AC109" s="320"/>
      <c r="AD109" s="320"/>
      <c r="AE109" s="320"/>
      <c r="AF109" s="321">
        <v>1</v>
      </c>
    </row>
    <row r="110" spans="1:32" x14ac:dyDescent="0.65">
      <c r="A110" s="322"/>
      <c r="B110" s="333" t="s">
        <v>562</v>
      </c>
      <c r="C110" s="334"/>
      <c r="D110" s="335"/>
      <c r="E110" s="336"/>
      <c r="F110" s="336"/>
      <c r="G110" s="336"/>
      <c r="H110" s="336"/>
      <c r="I110" s="336"/>
      <c r="J110" s="336"/>
      <c r="K110" s="336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36"/>
      <c r="W110" s="336"/>
      <c r="X110" s="336"/>
      <c r="Y110" s="336"/>
      <c r="Z110" s="336">
        <v>1</v>
      </c>
      <c r="AA110" s="336"/>
      <c r="AB110" s="336"/>
      <c r="AC110" s="336"/>
      <c r="AD110" s="336"/>
      <c r="AE110" s="336"/>
      <c r="AF110" s="337">
        <v>1</v>
      </c>
    </row>
    <row r="111" spans="1:32" x14ac:dyDescent="0.65">
      <c r="A111" s="322"/>
      <c r="B111" s="319" t="s">
        <v>244</v>
      </c>
      <c r="C111" s="319" t="s">
        <v>244</v>
      </c>
      <c r="D111" s="315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>
        <v>1</v>
      </c>
      <c r="AF111" s="321">
        <v>1</v>
      </c>
    </row>
    <row r="112" spans="1:32" x14ac:dyDescent="0.65">
      <c r="A112" s="322"/>
      <c r="B112" s="333" t="s">
        <v>667</v>
      </c>
      <c r="C112" s="334"/>
      <c r="D112" s="335"/>
      <c r="E112" s="336"/>
      <c r="F112" s="336"/>
      <c r="G112" s="336"/>
      <c r="H112" s="336"/>
      <c r="I112" s="336"/>
      <c r="J112" s="336"/>
      <c r="K112" s="336"/>
      <c r="L112" s="336"/>
      <c r="M112" s="336"/>
      <c r="N112" s="336"/>
      <c r="O112" s="336"/>
      <c r="P112" s="336"/>
      <c r="Q112" s="336"/>
      <c r="R112" s="336"/>
      <c r="S112" s="336"/>
      <c r="T112" s="336"/>
      <c r="U112" s="336"/>
      <c r="V112" s="336"/>
      <c r="W112" s="336"/>
      <c r="X112" s="336"/>
      <c r="Y112" s="336"/>
      <c r="Z112" s="336"/>
      <c r="AA112" s="336"/>
      <c r="AB112" s="336"/>
      <c r="AC112" s="336"/>
      <c r="AD112" s="336"/>
      <c r="AE112" s="336">
        <v>1</v>
      </c>
      <c r="AF112" s="337">
        <v>1</v>
      </c>
    </row>
    <row r="113" spans="1:32" x14ac:dyDescent="0.65">
      <c r="A113" s="338" t="s">
        <v>559</v>
      </c>
      <c r="B113" s="339"/>
      <c r="C113" s="339"/>
      <c r="D113" s="338"/>
      <c r="E113" s="340"/>
      <c r="F113" s="340"/>
      <c r="G113" s="340"/>
      <c r="H113" s="340"/>
      <c r="I113" s="340"/>
      <c r="J113" s="340"/>
      <c r="K113" s="340">
        <v>1</v>
      </c>
      <c r="L113" s="340"/>
      <c r="M113" s="340"/>
      <c r="N113" s="340"/>
      <c r="O113" s="340"/>
      <c r="P113" s="340"/>
      <c r="Q113" s="340"/>
      <c r="R113" s="340">
        <v>1</v>
      </c>
      <c r="S113" s="340"/>
      <c r="T113" s="340"/>
      <c r="U113" s="340"/>
      <c r="V113" s="340">
        <v>1</v>
      </c>
      <c r="W113" s="340">
        <v>1</v>
      </c>
      <c r="X113" s="340"/>
      <c r="Y113" s="340"/>
      <c r="Z113" s="340">
        <v>2</v>
      </c>
      <c r="AA113" s="340">
        <v>1</v>
      </c>
      <c r="AB113" s="340">
        <v>1</v>
      </c>
      <c r="AC113" s="340">
        <v>1</v>
      </c>
      <c r="AD113" s="340">
        <v>3</v>
      </c>
      <c r="AE113" s="340">
        <v>1</v>
      </c>
      <c r="AF113" s="341">
        <v>13</v>
      </c>
    </row>
    <row r="114" spans="1:32" x14ac:dyDescent="0.65">
      <c r="A114" s="319" t="s">
        <v>34</v>
      </c>
      <c r="B114" s="319" t="s">
        <v>262</v>
      </c>
      <c r="C114" s="319" t="s">
        <v>502</v>
      </c>
      <c r="D114" s="315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>
        <v>1</v>
      </c>
      <c r="AC114" s="320">
        <v>3</v>
      </c>
      <c r="AD114" s="320">
        <v>1</v>
      </c>
      <c r="AE114" s="320"/>
      <c r="AF114" s="321">
        <v>5</v>
      </c>
    </row>
    <row r="115" spans="1:32" x14ac:dyDescent="0.65">
      <c r="A115" s="322"/>
      <c r="B115" s="322"/>
      <c r="C115" s="323" t="s">
        <v>462</v>
      </c>
      <c r="D115" s="324"/>
      <c r="E115" s="325"/>
      <c r="F115" s="325"/>
      <c r="G115" s="325"/>
      <c r="H115" s="325"/>
      <c r="I115" s="325"/>
      <c r="J115" s="325"/>
      <c r="K115" s="325"/>
      <c r="L115" s="325"/>
      <c r="M115" s="325"/>
      <c r="N115" s="325"/>
      <c r="O115" s="325"/>
      <c r="P115" s="325"/>
      <c r="Q115" s="325"/>
      <c r="R115" s="325"/>
      <c r="S115" s="325"/>
      <c r="T115" s="325"/>
      <c r="U115" s="325">
        <v>1</v>
      </c>
      <c r="V115" s="325"/>
      <c r="W115" s="325"/>
      <c r="X115" s="325"/>
      <c r="Y115" s="325"/>
      <c r="Z115" s="325"/>
      <c r="AA115" s="325"/>
      <c r="AB115" s="325"/>
      <c r="AC115" s="325"/>
      <c r="AD115" s="325"/>
      <c r="AE115" s="325"/>
      <c r="AF115" s="326">
        <v>1</v>
      </c>
    </row>
    <row r="116" spans="1:32" x14ac:dyDescent="0.65">
      <c r="A116" s="322"/>
      <c r="B116" s="322"/>
      <c r="C116" s="323" t="s">
        <v>267</v>
      </c>
      <c r="D116" s="324"/>
      <c r="E116" s="325">
        <v>1</v>
      </c>
      <c r="F116" s="325"/>
      <c r="G116" s="325"/>
      <c r="H116" s="325"/>
      <c r="I116" s="325"/>
      <c r="J116" s="325"/>
      <c r="K116" s="325"/>
      <c r="L116" s="325"/>
      <c r="M116" s="325"/>
      <c r="N116" s="325"/>
      <c r="O116" s="325"/>
      <c r="P116" s="325"/>
      <c r="Q116" s="325"/>
      <c r="R116" s="325"/>
      <c r="S116" s="325"/>
      <c r="T116" s="325"/>
      <c r="U116" s="325"/>
      <c r="V116" s="325"/>
      <c r="W116" s="325"/>
      <c r="X116" s="325"/>
      <c r="Y116" s="325"/>
      <c r="Z116" s="325"/>
      <c r="AA116" s="325"/>
      <c r="AB116" s="325"/>
      <c r="AC116" s="325"/>
      <c r="AD116" s="325"/>
      <c r="AE116" s="325"/>
      <c r="AF116" s="326">
        <v>1</v>
      </c>
    </row>
    <row r="117" spans="1:32" x14ac:dyDescent="0.65">
      <c r="A117" s="322"/>
      <c r="B117" s="333" t="s">
        <v>563</v>
      </c>
      <c r="C117" s="334"/>
      <c r="D117" s="335"/>
      <c r="E117" s="336">
        <v>1</v>
      </c>
      <c r="F117" s="336"/>
      <c r="G117" s="336"/>
      <c r="H117" s="336"/>
      <c r="I117" s="336"/>
      <c r="J117" s="336"/>
      <c r="K117" s="336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>
        <v>1</v>
      </c>
      <c r="V117" s="336"/>
      <c r="W117" s="336"/>
      <c r="X117" s="336"/>
      <c r="Y117" s="336"/>
      <c r="Z117" s="336"/>
      <c r="AA117" s="336"/>
      <c r="AB117" s="336">
        <v>1</v>
      </c>
      <c r="AC117" s="336">
        <v>3</v>
      </c>
      <c r="AD117" s="336">
        <v>1</v>
      </c>
      <c r="AE117" s="336"/>
      <c r="AF117" s="337">
        <v>7</v>
      </c>
    </row>
    <row r="118" spans="1:32" x14ac:dyDescent="0.65">
      <c r="A118" s="322"/>
      <c r="B118" s="319" t="s">
        <v>258</v>
      </c>
      <c r="C118" s="319" t="s">
        <v>258</v>
      </c>
      <c r="D118" s="315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>
        <v>1</v>
      </c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>
        <v>1</v>
      </c>
      <c r="AC118" s="320"/>
      <c r="AD118" s="320"/>
      <c r="AE118" s="320"/>
      <c r="AF118" s="321">
        <v>2</v>
      </c>
    </row>
    <row r="119" spans="1:32" x14ac:dyDescent="0.65">
      <c r="A119" s="322"/>
      <c r="B119" s="322"/>
      <c r="C119" s="323" t="s">
        <v>479</v>
      </c>
      <c r="D119" s="324"/>
      <c r="E119" s="325"/>
      <c r="F119" s="325"/>
      <c r="G119" s="325"/>
      <c r="H119" s="325"/>
      <c r="I119" s="325"/>
      <c r="J119" s="325"/>
      <c r="K119" s="325"/>
      <c r="L119" s="325"/>
      <c r="M119" s="325"/>
      <c r="N119" s="325"/>
      <c r="O119" s="325"/>
      <c r="P119" s="325"/>
      <c r="Q119" s="325"/>
      <c r="R119" s="325"/>
      <c r="S119" s="325"/>
      <c r="T119" s="325"/>
      <c r="U119" s="325"/>
      <c r="V119" s="325"/>
      <c r="W119" s="325"/>
      <c r="X119" s="325"/>
      <c r="Y119" s="325">
        <v>1</v>
      </c>
      <c r="Z119" s="325"/>
      <c r="AA119" s="325"/>
      <c r="AB119" s="325"/>
      <c r="AC119" s="325"/>
      <c r="AD119" s="325"/>
      <c r="AE119" s="325"/>
      <c r="AF119" s="326">
        <v>1</v>
      </c>
    </row>
    <row r="120" spans="1:32" x14ac:dyDescent="0.65">
      <c r="A120" s="322"/>
      <c r="B120" s="333" t="s">
        <v>564</v>
      </c>
      <c r="C120" s="334"/>
      <c r="D120" s="335"/>
      <c r="E120" s="336"/>
      <c r="F120" s="336"/>
      <c r="G120" s="336"/>
      <c r="H120" s="336"/>
      <c r="I120" s="336"/>
      <c r="J120" s="336"/>
      <c r="K120" s="336"/>
      <c r="L120" s="336"/>
      <c r="M120" s="336"/>
      <c r="N120" s="336"/>
      <c r="O120" s="336">
        <v>1</v>
      </c>
      <c r="P120" s="336"/>
      <c r="Q120" s="336"/>
      <c r="R120" s="336"/>
      <c r="S120" s="336"/>
      <c r="T120" s="336"/>
      <c r="U120" s="336"/>
      <c r="V120" s="336"/>
      <c r="W120" s="336"/>
      <c r="X120" s="336"/>
      <c r="Y120" s="336">
        <v>1</v>
      </c>
      <c r="Z120" s="336"/>
      <c r="AA120" s="336"/>
      <c r="AB120" s="336">
        <v>1</v>
      </c>
      <c r="AC120" s="336"/>
      <c r="AD120" s="336"/>
      <c r="AE120" s="336"/>
      <c r="AF120" s="337">
        <v>3</v>
      </c>
    </row>
    <row r="121" spans="1:32" x14ac:dyDescent="0.65">
      <c r="A121" s="322"/>
      <c r="B121" s="319" t="s">
        <v>260</v>
      </c>
      <c r="C121" s="319" t="s">
        <v>434</v>
      </c>
      <c r="D121" s="315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>
        <v>1</v>
      </c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1">
        <v>1</v>
      </c>
    </row>
    <row r="122" spans="1:32" x14ac:dyDescent="0.65">
      <c r="A122" s="322"/>
      <c r="B122" s="322"/>
      <c r="C122" s="323" t="s">
        <v>442</v>
      </c>
      <c r="D122" s="324"/>
      <c r="E122" s="325"/>
      <c r="F122" s="325"/>
      <c r="G122" s="325"/>
      <c r="H122" s="325"/>
      <c r="I122" s="325"/>
      <c r="J122" s="325"/>
      <c r="K122" s="325"/>
      <c r="L122" s="325"/>
      <c r="M122" s="325"/>
      <c r="N122" s="325"/>
      <c r="O122" s="325"/>
      <c r="P122" s="325">
        <v>1</v>
      </c>
      <c r="Q122" s="325"/>
      <c r="R122" s="325"/>
      <c r="S122" s="325"/>
      <c r="T122" s="325"/>
      <c r="U122" s="325"/>
      <c r="V122" s="325"/>
      <c r="W122" s="325"/>
      <c r="X122" s="325"/>
      <c r="Y122" s="325"/>
      <c r="Z122" s="325"/>
      <c r="AA122" s="325"/>
      <c r="AB122" s="325"/>
      <c r="AC122" s="325"/>
      <c r="AD122" s="325"/>
      <c r="AE122" s="325"/>
      <c r="AF122" s="326">
        <v>1</v>
      </c>
    </row>
    <row r="123" spans="1:32" x14ac:dyDescent="0.65">
      <c r="A123" s="322"/>
      <c r="B123" s="333" t="s">
        <v>565</v>
      </c>
      <c r="C123" s="334"/>
      <c r="D123" s="335"/>
      <c r="E123" s="336"/>
      <c r="F123" s="336"/>
      <c r="G123" s="336"/>
      <c r="H123" s="336"/>
      <c r="I123" s="336"/>
      <c r="J123" s="336"/>
      <c r="K123" s="336"/>
      <c r="L123" s="336"/>
      <c r="M123" s="336"/>
      <c r="N123" s="336">
        <v>1</v>
      </c>
      <c r="O123" s="336"/>
      <c r="P123" s="336">
        <v>1</v>
      </c>
      <c r="Q123" s="336"/>
      <c r="R123" s="336"/>
      <c r="S123" s="336"/>
      <c r="T123" s="336"/>
      <c r="U123" s="336"/>
      <c r="V123" s="336"/>
      <c r="W123" s="336"/>
      <c r="X123" s="336"/>
      <c r="Y123" s="336"/>
      <c r="Z123" s="336"/>
      <c r="AA123" s="336"/>
      <c r="AB123" s="336"/>
      <c r="AC123" s="336"/>
      <c r="AD123" s="336"/>
      <c r="AE123" s="336"/>
      <c r="AF123" s="337">
        <v>2</v>
      </c>
    </row>
    <row r="124" spans="1:32" x14ac:dyDescent="0.65">
      <c r="A124" s="322"/>
      <c r="B124" s="319" t="s">
        <v>259</v>
      </c>
      <c r="C124" s="319" t="s">
        <v>459</v>
      </c>
      <c r="D124" s="315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>
        <v>1</v>
      </c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1">
        <v>1</v>
      </c>
    </row>
    <row r="125" spans="1:32" x14ac:dyDescent="0.65">
      <c r="A125" s="322"/>
      <c r="B125" s="333" t="s">
        <v>568</v>
      </c>
      <c r="C125" s="334"/>
      <c r="D125" s="335"/>
      <c r="E125" s="336"/>
      <c r="F125" s="336"/>
      <c r="G125" s="336"/>
      <c r="H125" s="336"/>
      <c r="I125" s="336"/>
      <c r="J125" s="336"/>
      <c r="K125" s="336"/>
      <c r="L125" s="336"/>
      <c r="M125" s="336"/>
      <c r="N125" s="336"/>
      <c r="O125" s="336"/>
      <c r="P125" s="336"/>
      <c r="Q125" s="336"/>
      <c r="R125" s="336">
        <v>1</v>
      </c>
      <c r="S125" s="336"/>
      <c r="T125" s="336"/>
      <c r="U125" s="336"/>
      <c r="V125" s="336"/>
      <c r="W125" s="336"/>
      <c r="X125" s="336"/>
      <c r="Y125" s="336"/>
      <c r="Z125" s="336"/>
      <c r="AA125" s="336"/>
      <c r="AB125" s="336"/>
      <c r="AC125" s="336"/>
      <c r="AD125" s="336"/>
      <c r="AE125" s="336"/>
      <c r="AF125" s="337">
        <v>1</v>
      </c>
    </row>
    <row r="126" spans="1:32" x14ac:dyDescent="0.65">
      <c r="A126" s="322"/>
      <c r="B126" s="319" t="s">
        <v>257</v>
      </c>
      <c r="C126" s="319" t="s">
        <v>662</v>
      </c>
      <c r="D126" s="315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>
        <v>1</v>
      </c>
      <c r="AF126" s="321">
        <v>1</v>
      </c>
    </row>
    <row r="127" spans="1:32" x14ac:dyDescent="0.65">
      <c r="A127" s="322"/>
      <c r="B127" s="333" t="s">
        <v>668</v>
      </c>
      <c r="C127" s="334"/>
      <c r="D127" s="335"/>
      <c r="E127" s="336"/>
      <c r="F127" s="336"/>
      <c r="G127" s="336"/>
      <c r="H127" s="336"/>
      <c r="I127" s="336"/>
      <c r="J127" s="336"/>
      <c r="K127" s="336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36"/>
      <c r="W127" s="336"/>
      <c r="X127" s="336"/>
      <c r="Y127" s="336"/>
      <c r="Z127" s="336"/>
      <c r="AA127" s="336"/>
      <c r="AB127" s="336"/>
      <c r="AC127" s="336"/>
      <c r="AD127" s="336"/>
      <c r="AE127" s="336">
        <v>1</v>
      </c>
      <c r="AF127" s="337">
        <v>1</v>
      </c>
    </row>
    <row r="128" spans="1:32" x14ac:dyDescent="0.65">
      <c r="A128" s="322"/>
      <c r="B128" s="319" t="s">
        <v>264</v>
      </c>
      <c r="C128" s="319" t="s">
        <v>514</v>
      </c>
      <c r="D128" s="315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>
        <v>1</v>
      </c>
      <c r="AC128" s="320"/>
      <c r="AD128" s="320"/>
      <c r="AE128" s="320"/>
      <c r="AF128" s="321">
        <v>1</v>
      </c>
    </row>
    <row r="129" spans="1:32" x14ac:dyDescent="0.65">
      <c r="A129" s="322"/>
      <c r="B129" s="333" t="s">
        <v>569</v>
      </c>
      <c r="C129" s="334"/>
      <c r="D129" s="335"/>
      <c r="E129" s="336"/>
      <c r="F129" s="336"/>
      <c r="G129" s="336"/>
      <c r="H129" s="336"/>
      <c r="I129" s="336"/>
      <c r="J129" s="336"/>
      <c r="K129" s="336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36"/>
      <c r="W129" s="336"/>
      <c r="X129" s="336"/>
      <c r="Y129" s="336"/>
      <c r="Z129" s="336"/>
      <c r="AA129" s="336"/>
      <c r="AB129" s="336">
        <v>1</v>
      </c>
      <c r="AC129" s="336"/>
      <c r="AD129" s="336"/>
      <c r="AE129" s="336"/>
      <c r="AF129" s="337">
        <v>1</v>
      </c>
    </row>
    <row r="130" spans="1:32" x14ac:dyDescent="0.65">
      <c r="A130" s="322"/>
      <c r="B130" s="319" t="s">
        <v>265</v>
      </c>
      <c r="C130" s="319" t="s">
        <v>566</v>
      </c>
      <c r="D130" s="315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>
        <v>1</v>
      </c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1">
        <v>1</v>
      </c>
    </row>
    <row r="131" spans="1:32" x14ac:dyDescent="0.65">
      <c r="A131" s="322"/>
      <c r="B131" s="333" t="s">
        <v>567</v>
      </c>
      <c r="C131" s="334"/>
      <c r="D131" s="335"/>
      <c r="E131" s="336"/>
      <c r="F131" s="336"/>
      <c r="G131" s="336"/>
      <c r="H131" s="336"/>
      <c r="I131" s="336"/>
      <c r="J131" s="336"/>
      <c r="K131" s="336"/>
      <c r="L131" s="336"/>
      <c r="M131" s="336"/>
      <c r="N131" s="336"/>
      <c r="O131" s="336"/>
      <c r="P131" s="336"/>
      <c r="Q131" s="336">
        <v>1</v>
      </c>
      <c r="R131" s="336"/>
      <c r="S131" s="336"/>
      <c r="T131" s="336"/>
      <c r="U131" s="336"/>
      <c r="V131" s="336"/>
      <c r="W131" s="336"/>
      <c r="X131" s="336"/>
      <c r="Y131" s="336"/>
      <c r="Z131" s="336"/>
      <c r="AA131" s="336"/>
      <c r="AB131" s="336"/>
      <c r="AC131" s="336"/>
      <c r="AD131" s="336"/>
      <c r="AE131" s="336"/>
      <c r="AF131" s="337">
        <v>1</v>
      </c>
    </row>
    <row r="132" spans="1:32" x14ac:dyDescent="0.65">
      <c r="A132" s="338" t="s">
        <v>570</v>
      </c>
      <c r="B132" s="339"/>
      <c r="C132" s="339"/>
      <c r="D132" s="338"/>
      <c r="E132" s="340">
        <v>1</v>
      </c>
      <c r="F132" s="340"/>
      <c r="G132" s="340"/>
      <c r="H132" s="340"/>
      <c r="I132" s="340"/>
      <c r="J132" s="340"/>
      <c r="K132" s="340"/>
      <c r="L132" s="340"/>
      <c r="M132" s="340"/>
      <c r="N132" s="340">
        <v>1</v>
      </c>
      <c r="O132" s="340">
        <v>1</v>
      </c>
      <c r="P132" s="340">
        <v>1</v>
      </c>
      <c r="Q132" s="340">
        <v>1</v>
      </c>
      <c r="R132" s="340">
        <v>1</v>
      </c>
      <c r="S132" s="340"/>
      <c r="T132" s="340"/>
      <c r="U132" s="340">
        <v>1</v>
      </c>
      <c r="V132" s="340"/>
      <c r="W132" s="340"/>
      <c r="X132" s="340"/>
      <c r="Y132" s="340">
        <v>1</v>
      </c>
      <c r="Z132" s="340"/>
      <c r="AA132" s="340"/>
      <c r="AB132" s="340">
        <v>3</v>
      </c>
      <c r="AC132" s="340">
        <v>3</v>
      </c>
      <c r="AD132" s="340">
        <v>1</v>
      </c>
      <c r="AE132" s="340">
        <v>1</v>
      </c>
      <c r="AF132" s="341">
        <v>16</v>
      </c>
    </row>
    <row r="133" spans="1:32" x14ac:dyDescent="0.65">
      <c r="A133" s="319" t="s">
        <v>58</v>
      </c>
      <c r="B133" s="319" t="s">
        <v>58</v>
      </c>
      <c r="C133" s="319" t="s">
        <v>58</v>
      </c>
      <c r="D133" s="315"/>
      <c r="E133" s="320"/>
      <c r="F133" s="320">
        <v>1</v>
      </c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1">
        <v>1</v>
      </c>
    </row>
    <row r="134" spans="1:32" x14ac:dyDescent="0.65">
      <c r="A134" s="322"/>
      <c r="B134" s="322"/>
      <c r="C134" s="323" t="s">
        <v>388</v>
      </c>
      <c r="D134" s="324"/>
      <c r="E134" s="325">
        <v>1</v>
      </c>
      <c r="F134" s="325"/>
      <c r="G134" s="325"/>
      <c r="H134" s="325">
        <v>1</v>
      </c>
      <c r="I134" s="325"/>
      <c r="J134" s="325"/>
      <c r="K134" s="325"/>
      <c r="L134" s="325"/>
      <c r="M134" s="325"/>
      <c r="N134" s="325"/>
      <c r="O134" s="325"/>
      <c r="P134" s="325"/>
      <c r="Q134" s="325"/>
      <c r="R134" s="325"/>
      <c r="S134" s="325"/>
      <c r="T134" s="325"/>
      <c r="U134" s="325"/>
      <c r="V134" s="325"/>
      <c r="W134" s="325"/>
      <c r="X134" s="325"/>
      <c r="Y134" s="325"/>
      <c r="Z134" s="325"/>
      <c r="AA134" s="325"/>
      <c r="AB134" s="325"/>
      <c r="AC134" s="325"/>
      <c r="AD134" s="325"/>
      <c r="AE134" s="325"/>
      <c r="AF134" s="326">
        <v>2</v>
      </c>
    </row>
    <row r="135" spans="1:32" x14ac:dyDescent="0.65">
      <c r="A135" s="322"/>
      <c r="B135" s="322"/>
      <c r="C135" s="323" t="s">
        <v>437</v>
      </c>
      <c r="D135" s="324"/>
      <c r="E135" s="325"/>
      <c r="F135" s="325"/>
      <c r="G135" s="325"/>
      <c r="H135" s="325"/>
      <c r="I135" s="325"/>
      <c r="J135" s="325"/>
      <c r="K135" s="325"/>
      <c r="L135" s="325"/>
      <c r="M135" s="325"/>
      <c r="N135" s="325"/>
      <c r="O135" s="325">
        <v>1</v>
      </c>
      <c r="P135" s="325"/>
      <c r="Q135" s="325"/>
      <c r="R135" s="325"/>
      <c r="S135" s="325"/>
      <c r="T135" s="325"/>
      <c r="U135" s="325"/>
      <c r="V135" s="325"/>
      <c r="W135" s="325"/>
      <c r="X135" s="325"/>
      <c r="Y135" s="325"/>
      <c r="Z135" s="325"/>
      <c r="AA135" s="325"/>
      <c r="AB135" s="325"/>
      <c r="AC135" s="325"/>
      <c r="AD135" s="325"/>
      <c r="AE135" s="325"/>
      <c r="AF135" s="326">
        <v>1</v>
      </c>
    </row>
    <row r="136" spans="1:32" x14ac:dyDescent="0.65">
      <c r="A136" s="322"/>
      <c r="B136" s="333" t="s">
        <v>571</v>
      </c>
      <c r="C136" s="334"/>
      <c r="D136" s="335"/>
      <c r="E136" s="336">
        <v>1</v>
      </c>
      <c r="F136" s="336">
        <v>1</v>
      </c>
      <c r="G136" s="336"/>
      <c r="H136" s="336">
        <v>1</v>
      </c>
      <c r="I136" s="336"/>
      <c r="J136" s="336"/>
      <c r="K136" s="336"/>
      <c r="L136" s="336"/>
      <c r="M136" s="336"/>
      <c r="N136" s="336"/>
      <c r="O136" s="336">
        <v>1</v>
      </c>
      <c r="P136" s="336"/>
      <c r="Q136" s="336"/>
      <c r="R136" s="336"/>
      <c r="S136" s="336"/>
      <c r="T136" s="336"/>
      <c r="U136" s="336"/>
      <c r="V136" s="336"/>
      <c r="W136" s="336"/>
      <c r="X136" s="336"/>
      <c r="Y136" s="336"/>
      <c r="Z136" s="336"/>
      <c r="AA136" s="336"/>
      <c r="AB136" s="336"/>
      <c r="AC136" s="336"/>
      <c r="AD136" s="336"/>
      <c r="AE136" s="336"/>
      <c r="AF136" s="337">
        <v>4</v>
      </c>
    </row>
    <row r="137" spans="1:32" x14ac:dyDescent="0.65">
      <c r="A137" s="322"/>
      <c r="B137" s="319" t="s">
        <v>295</v>
      </c>
      <c r="C137" s="319" t="s">
        <v>573</v>
      </c>
      <c r="D137" s="315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>
        <v>1</v>
      </c>
      <c r="AE137" s="320">
        <v>1</v>
      </c>
      <c r="AF137" s="321">
        <v>2</v>
      </c>
    </row>
    <row r="138" spans="1:32" x14ac:dyDescent="0.65">
      <c r="A138" s="322"/>
      <c r="B138" s="333" t="s">
        <v>574</v>
      </c>
      <c r="C138" s="334"/>
      <c r="D138" s="335"/>
      <c r="E138" s="336"/>
      <c r="F138" s="336"/>
      <c r="G138" s="336"/>
      <c r="H138" s="336"/>
      <c r="I138" s="336"/>
      <c r="J138" s="336"/>
      <c r="K138" s="336"/>
      <c r="L138" s="336"/>
      <c r="M138" s="336"/>
      <c r="N138" s="336"/>
      <c r="O138" s="336"/>
      <c r="P138" s="336"/>
      <c r="Q138" s="336"/>
      <c r="R138" s="336"/>
      <c r="S138" s="336"/>
      <c r="T138" s="336"/>
      <c r="U138" s="336"/>
      <c r="V138" s="336"/>
      <c r="W138" s="336"/>
      <c r="X138" s="336"/>
      <c r="Y138" s="336"/>
      <c r="Z138" s="336"/>
      <c r="AA138" s="336"/>
      <c r="AB138" s="336"/>
      <c r="AC138" s="336"/>
      <c r="AD138" s="336">
        <v>1</v>
      </c>
      <c r="AE138" s="336">
        <v>1</v>
      </c>
      <c r="AF138" s="337">
        <v>2</v>
      </c>
    </row>
    <row r="139" spans="1:32" x14ac:dyDescent="0.65">
      <c r="A139" s="322"/>
      <c r="B139" s="319" t="s">
        <v>296</v>
      </c>
      <c r="C139" s="319" t="s">
        <v>350</v>
      </c>
      <c r="D139" s="315"/>
      <c r="E139" s="320"/>
      <c r="F139" s="320">
        <v>1</v>
      </c>
      <c r="G139" s="320"/>
      <c r="H139" s="320"/>
      <c r="I139" s="320"/>
      <c r="J139" s="320"/>
      <c r="K139" s="320"/>
      <c r="L139" s="320">
        <v>1</v>
      </c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1">
        <v>2</v>
      </c>
    </row>
    <row r="140" spans="1:32" x14ac:dyDescent="0.65">
      <c r="A140" s="322"/>
      <c r="B140" s="333" t="s">
        <v>572</v>
      </c>
      <c r="C140" s="334"/>
      <c r="D140" s="335"/>
      <c r="E140" s="336"/>
      <c r="F140" s="336">
        <v>1</v>
      </c>
      <c r="G140" s="336"/>
      <c r="H140" s="336"/>
      <c r="I140" s="336"/>
      <c r="J140" s="336"/>
      <c r="K140" s="336"/>
      <c r="L140" s="336">
        <v>1</v>
      </c>
      <c r="M140" s="336"/>
      <c r="N140" s="336"/>
      <c r="O140" s="336"/>
      <c r="P140" s="336"/>
      <c r="Q140" s="336"/>
      <c r="R140" s="336"/>
      <c r="S140" s="336"/>
      <c r="T140" s="336"/>
      <c r="U140" s="336"/>
      <c r="V140" s="336"/>
      <c r="W140" s="336"/>
      <c r="X140" s="336"/>
      <c r="Y140" s="336"/>
      <c r="Z140" s="336"/>
      <c r="AA140" s="336"/>
      <c r="AB140" s="336"/>
      <c r="AC140" s="336"/>
      <c r="AD140" s="336"/>
      <c r="AE140" s="336"/>
      <c r="AF140" s="337">
        <v>2</v>
      </c>
    </row>
    <row r="141" spans="1:32" x14ac:dyDescent="0.65">
      <c r="A141" s="338" t="s">
        <v>571</v>
      </c>
      <c r="B141" s="339"/>
      <c r="C141" s="339"/>
      <c r="D141" s="338"/>
      <c r="E141" s="340">
        <v>1</v>
      </c>
      <c r="F141" s="340">
        <v>2</v>
      </c>
      <c r="G141" s="340"/>
      <c r="H141" s="340">
        <v>1</v>
      </c>
      <c r="I141" s="340"/>
      <c r="J141" s="340"/>
      <c r="K141" s="340"/>
      <c r="L141" s="340">
        <v>1</v>
      </c>
      <c r="M141" s="340"/>
      <c r="N141" s="340"/>
      <c r="O141" s="340">
        <v>1</v>
      </c>
      <c r="P141" s="340"/>
      <c r="Q141" s="340"/>
      <c r="R141" s="340"/>
      <c r="S141" s="340"/>
      <c r="T141" s="340"/>
      <c r="U141" s="340"/>
      <c r="V141" s="340"/>
      <c r="W141" s="340"/>
      <c r="X141" s="340"/>
      <c r="Y141" s="340"/>
      <c r="Z141" s="340"/>
      <c r="AA141" s="340"/>
      <c r="AB141" s="340"/>
      <c r="AC141" s="340"/>
      <c r="AD141" s="340">
        <v>1</v>
      </c>
      <c r="AE141" s="340">
        <v>1</v>
      </c>
      <c r="AF141" s="341">
        <v>8</v>
      </c>
    </row>
    <row r="142" spans="1:32" x14ac:dyDescent="0.65">
      <c r="A142" s="319" t="s">
        <v>27</v>
      </c>
      <c r="B142" s="319" t="s">
        <v>255</v>
      </c>
      <c r="C142" s="319" t="s">
        <v>446</v>
      </c>
      <c r="D142" s="315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>
        <v>1</v>
      </c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1">
        <v>1</v>
      </c>
    </row>
    <row r="143" spans="1:32" x14ac:dyDescent="0.65">
      <c r="A143" s="322"/>
      <c r="B143" s="322"/>
      <c r="C143" s="323" t="s">
        <v>452</v>
      </c>
      <c r="D143" s="324"/>
      <c r="E143" s="325"/>
      <c r="F143" s="325"/>
      <c r="G143" s="325"/>
      <c r="H143" s="325"/>
      <c r="I143" s="325"/>
      <c r="J143" s="325"/>
      <c r="K143" s="325"/>
      <c r="L143" s="325"/>
      <c r="M143" s="325"/>
      <c r="N143" s="325"/>
      <c r="O143" s="325"/>
      <c r="P143" s="325"/>
      <c r="Q143" s="325"/>
      <c r="R143" s="325">
        <v>4</v>
      </c>
      <c r="S143" s="325"/>
      <c r="T143" s="325">
        <v>2</v>
      </c>
      <c r="U143" s="325">
        <v>2</v>
      </c>
      <c r="V143" s="325">
        <v>2</v>
      </c>
      <c r="W143" s="325"/>
      <c r="X143" s="325"/>
      <c r="Y143" s="325"/>
      <c r="Z143" s="325"/>
      <c r="AA143" s="325"/>
      <c r="AB143" s="325"/>
      <c r="AC143" s="325"/>
      <c r="AD143" s="325"/>
      <c r="AE143" s="325"/>
      <c r="AF143" s="326">
        <v>10</v>
      </c>
    </row>
    <row r="144" spans="1:32" x14ac:dyDescent="0.65">
      <c r="A144" s="322"/>
      <c r="B144" s="322"/>
      <c r="C144" s="323" t="s">
        <v>232</v>
      </c>
      <c r="D144" s="324"/>
      <c r="E144" s="325"/>
      <c r="F144" s="325"/>
      <c r="G144" s="325"/>
      <c r="H144" s="325"/>
      <c r="I144" s="325"/>
      <c r="J144" s="325"/>
      <c r="K144" s="325"/>
      <c r="L144" s="325"/>
      <c r="M144" s="325"/>
      <c r="N144" s="325"/>
      <c r="O144" s="325"/>
      <c r="P144" s="325"/>
      <c r="Q144" s="325"/>
      <c r="R144" s="325">
        <v>2</v>
      </c>
      <c r="S144" s="325">
        <v>1</v>
      </c>
      <c r="T144" s="325">
        <v>2</v>
      </c>
      <c r="U144" s="325"/>
      <c r="V144" s="325">
        <v>1</v>
      </c>
      <c r="W144" s="325"/>
      <c r="X144" s="325"/>
      <c r="Y144" s="325"/>
      <c r="Z144" s="325"/>
      <c r="AA144" s="325"/>
      <c r="AB144" s="325"/>
      <c r="AC144" s="325"/>
      <c r="AD144" s="325"/>
      <c r="AE144" s="325"/>
      <c r="AF144" s="326">
        <v>6</v>
      </c>
    </row>
    <row r="145" spans="1:32" x14ac:dyDescent="0.65">
      <c r="A145" s="322"/>
      <c r="B145" s="333" t="s">
        <v>575</v>
      </c>
      <c r="C145" s="334"/>
      <c r="D145" s="335"/>
      <c r="E145" s="336"/>
      <c r="F145" s="336"/>
      <c r="G145" s="336"/>
      <c r="H145" s="336"/>
      <c r="I145" s="336"/>
      <c r="J145" s="336"/>
      <c r="K145" s="336"/>
      <c r="L145" s="336"/>
      <c r="M145" s="336"/>
      <c r="N145" s="336"/>
      <c r="O145" s="336"/>
      <c r="P145" s="336"/>
      <c r="Q145" s="336">
        <v>1</v>
      </c>
      <c r="R145" s="336">
        <v>6</v>
      </c>
      <c r="S145" s="336">
        <v>1</v>
      </c>
      <c r="T145" s="336">
        <v>4</v>
      </c>
      <c r="U145" s="336">
        <v>2</v>
      </c>
      <c r="V145" s="336">
        <v>3</v>
      </c>
      <c r="W145" s="336"/>
      <c r="X145" s="336"/>
      <c r="Y145" s="336"/>
      <c r="Z145" s="336"/>
      <c r="AA145" s="336"/>
      <c r="AB145" s="336"/>
      <c r="AC145" s="336"/>
      <c r="AD145" s="336"/>
      <c r="AE145" s="336"/>
      <c r="AF145" s="337">
        <v>17</v>
      </c>
    </row>
    <row r="146" spans="1:32" x14ac:dyDescent="0.65">
      <c r="A146" s="322"/>
      <c r="B146" s="319" t="s">
        <v>161</v>
      </c>
      <c r="C146" s="319" t="s">
        <v>438</v>
      </c>
      <c r="D146" s="315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>
        <v>1</v>
      </c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>
        <v>1</v>
      </c>
      <c r="AE146" s="320"/>
      <c r="AF146" s="321">
        <v>2</v>
      </c>
    </row>
    <row r="147" spans="1:32" x14ac:dyDescent="0.65">
      <c r="A147" s="322"/>
      <c r="B147" s="322"/>
      <c r="C147" s="323" t="s">
        <v>338</v>
      </c>
      <c r="D147" s="324"/>
      <c r="E147" s="325"/>
      <c r="F147" s="325"/>
      <c r="G147" s="325"/>
      <c r="H147" s="325"/>
      <c r="I147" s="325">
        <v>1</v>
      </c>
      <c r="J147" s="325"/>
      <c r="K147" s="325"/>
      <c r="L147" s="325"/>
      <c r="M147" s="325"/>
      <c r="N147" s="325"/>
      <c r="O147" s="325"/>
      <c r="P147" s="325"/>
      <c r="Q147" s="325"/>
      <c r="R147" s="325"/>
      <c r="S147" s="325"/>
      <c r="T147" s="325"/>
      <c r="U147" s="325"/>
      <c r="V147" s="325"/>
      <c r="W147" s="325"/>
      <c r="X147" s="325"/>
      <c r="Y147" s="325"/>
      <c r="Z147" s="325"/>
      <c r="AA147" s="325"/>
      <c r="AB147" s="325"/>
      <c r="AC147" s="325"/>
      <c r="AD147" s="325"/>
      <c r="AE147" s="325"/>
      <c r="AF147" s="326">
        <v>1</v>
      </c>
    </row>
    <row r="148" spans="1:32" x14ac:dyDescent="0.65">
      <c r="A148" s="322"/>
      <c r="B148" s="333" t="s">
        <v>576</v>
      </c>
      <c r="C148" s="334"/>
      <c r="D148" s="335"/>
      <c r="E148" s="336"/>
      <c r="F148" s="336"/>
      <c r="G148" s="336"/>
      <c r="H148" s="336"/>
      <c r="I148" s="336">
        <v>1</v>
      </c>
      <c r="J148" s="336"/>
      <c r="K148" s="336"/>
      <c r="L148" s="336"/>
      <c r="M148" s="336"/>
      <c r="N148" s="336"/>
      <c r="O148" s="336">
        <v>1</v>
      </c>
      <c r="P148" s="336"/>
      <c r="Q148" s="336"/>
      <c r="R148" s="336"/>
      <c r="S148" s="336"/>
      <c r="T148" s="336"/>
      <c r="U148" s="336"/>
      <c r="V148" s="336"/>
      <c r="W148" s="336"/>
      <c r="X148" s="336"/>
      <c r="Y148" s="336"/>
      <c r="Z148" s="336"/>
      <c r="AA148" s="336"/>
      <c r="AB148" s="336"/>
      <c r="AC148" s="336"/>
      <c r="AD148" s="336">
        <v>1</v>
      </c>
      <c r="AE148" s="336"/>
      <c r="AF148" s="337">
        <v>3</v>
      </c>
    </row>
    <row r="149" spans="1:32" x14ac:dyDescent="0.65">
      <c r="A149" s="322"/>
      <c r="B149" s="319" t="s">
        <v>182</v>
      </c>
      <c r="C149" s="319" t="s">
        <v>427</v>
      </c>
      <c r="D149" s="315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>
        <v>1</v>
      </c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1">
        <v>1</v>
      </c>
    </row>
    <row r="150" spans="1:32" x14ac:dyDescent="0.65">
      <c r="A150" s="322"/>
      <c r="B150" s="322"/>
      <c r="C150" s="323" t="s">
        <v>407</v>
      </c>
      <c r="D150" s="324"/>
      <c r="E150" s="325"/>
      <c r="F150" s="325"/>
      <c r="G150" s="325"/>
      <c r="H150" s="325"/>
      <c r="I150" s="325"/>
      <c r="J150" s="325"/>
      <c r="K150" s="325">
        <v>1</v>
      </c>
      <c r="L150" s="325"/>
      <c r="M150" s="325"/>
      <c r="N150" s="325"/>
      <c r="O150" s="325"/>
      <c r="P150" s="325"/>
      <c r="Q150" s="325"/>
      <c r="R150" s="325"/>
      <c r="S150" s="325"/>
      <c r="T150" s="325"/>
      <c r="U150" s="325"/>
      <c r="V150" s="325"/>
      <c r="W150" s="325"/>
      <c r="X150" s="325"/>
      <c r="Y150" s="325"/>
      <c r="Z150" s="325"/>
      <c r="AA150" s="325"/>
      <c r="AB150" s="325"/>
      <c r="AC150" s="325"/>
      <c r="AD150" s="325"/>
      <c r="AE150" s="325"/>
      <c r="AF150" s="326">
        <v>1</v>
      </c>
    </row>
    <row r="151" spans="1:32" x14ac:dyDescent="0.65">
      <c r="A151" s="322"/>
      <c r="B151" s="333" t="s">
        <v>577</v>
      </c>
      <c r="C151" s="334"/>
      <c r="D151" s="335"/>
      <c r="E151" s="336"/>
      <c r="F151" s="336"/>
      <c r="G151" s="336"/>
      <c r="H151" s="336"/>
      <c r="I151" s="336"/>
      <c r="J151" s="336"/>
      <c r="K151" s="336">
        <v>1</v>
      </c>
      <c r="L151" s="336"/>
      <c r="M151" s="336"/>
      <c r="N151" s="336">
        <v>1</v>
      </c>
      <c r="O151" s="336"/>
      <c r="P151" s="336"/>
      <c r="Q151" s="336"/>
      <c r="R151" s="336"/>
      <c r="S151" s="336"/>
      <c r="T151" s="336"/>
      <c r="U151" s="336"/>
      <c r="V151" s="336"/>
      <c r="W151" s="336"/>
      <c r="X151" s="336"/>
      <c r="Y151" s="336"/>
      <c r="Z151" s="336"/>
      <c r="AA151" s="336"/>
      <c r="AB151" s="336"/>
      <c r="AC151" s="336"/>
      <c r="AD151" s="336"/>
      <c r="AE151" s="336"/>
      <c r="AF151" s="337">
        <v>2</v>
      </c>
    </row>
    <row r="152" spans="1:32" x14ac:dyDescent="0.65">
      <c r="A152" s="322"/>
      <c r="B152" s="319" t="s">
        <v>251</v>
      </c>
      <c r="C152" s="319" t="s">
        <v>453</v>
      </c>
      <c r="D152" s="315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>
        <v>1</v>
      </c>
      <c r="R152" s="320"/>
      <c r="S152" s="320"/>
      <c r="T152" s="320">
        <v>1</v>
      </c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1">
        <v>2</v>
      </c>
    </row>
    <row r="153" spans="1:32" x14ac:dyDescent="0.65">
      <c r="A153" s="322"/>
      <c r="B153" s="333" t="s">
        <v>578</v>
      </c>
      <c r="C153" s="334"/>
      <c r="D153" s="335"/>
      <c r="E153" s="336"/>
      <c r="F153" s="336"/>
      <c r="G153" s="336"/>
      <c r="H153" s="336"/>
      <c r="I153" s="336"/>
      <c r="J153" s="336"/>
      <c r="K153" s="336"/>
      <c r="L153" s="336"/>
      <c r="M153" s="336"/>
      <c r="N153" s="336"/>
      <c r="O153" s="336"/>
      <c r="P153" s="336"/>
      <c r="Q153" s="336">
        <v>1</v>
      </c>
      <c r="R153" s="336"/>
      <c r="S153" s="336"/>
      <c r="T153" s="336">
        <v>1</v>
      </c>
      <c r="U153" s="336"/>
      <c r="V153" s="336"/>
      <c r="W153" s="336"/>
      <c r="X153" s="336"/>
      <c r="Y153" s="336"/>
      <c r="Z153" s="336"/>
      <c r="AA153" s="336"/>
      <c r="AB153" s="336"/>
      <c r="AC153" s="336"/>
      <c r="AD153" s="336"/>
      <c r="AE153" s="336"/>
      <c r="AF153" s="337">
        <v>2</v>
      </c>
    </row>
    <row r="154" spans="1:32" x14ac:dyDescent="0.65">
      <c r="A154" s="322"/>
      <c r="B154" s="319" t="s">
        <v>256</v>
      </c>
      <c r="C154" s="319" t="s">
        <v>375</v>
      </c>
      <c r="D154" s="315"/>
      <c r="E154" s="320"/>
      <c r="F154" s="320"/>
      <c r="G154" s="320">
        <v>1</v>
      </c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1">
        <v>1</v>
      </c>
    </row>
    <row r="155" spans="1:32" x14ac:dyDescent="0.65">
      <c r="A155" s="322"/>
      <c r="B155" s="333" t="s">
        <v>579</v>
      </c>
      <c r="C155" s="334"/>
      <c r="D155" s="335"/>
      <c r="E155" s="336"/>
      <c r="F155" s="336"/>
      <c r="G155" s="336">
        <v>1</v>
      </c>
      <c r="H155" s="336"/>
      <c r="I155" s="336"/>
      <c r="J155" s="336"/>
      <c r="K155" s="336"/>
      <c r="L155" s="336"/>
      <c r="M155" s="336"/>
      <c r="N155" s="336"/>
      <c r="O155" s="336"/>
      <c r="P155" s="336"/>
      <c r="Q155" s="336"/>
      <c r="R155" s="336"/>
      <c r="S155" s="336"/>
      <c r="T155" s="336"/>
      <c r="U155" s="336"/>
      <c r="V155" s="336"/>
      <c r="W155" s="336"/>
      <c r="X155" s="336"/>
      <c r="Y155" s="336"/>
      <c r="Z155" s="336"/>
      <c r="AA155" s="336"/>
      <c r="AB155" s="336"/>
      <c r="AC155" s="336"/>
      <c r="AD155" s="336"/>
      <c r="AE155" s="336"/>
      <c r="AF155" s="337">
        <v>1</v>
      </c>
    </row>
    <row r="156" spans="1:32" x14ac:dyDescent="0.65">
      <c r="A156" s="322"/>
      <c r="B156" s="319" t="s">
        <v>249</v>
      </c>
      <c r="C156" s="319" t="s">
        <v>428</v>
      </c>
      <c r="D156" s="315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>
        <v>1</v>
      </c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1">
        <v>1</v>
      </c>
    </row>
    <row r="157" spans="1:32" x14ac:dyDescent="0.65">
      <c r="A157" s="322"/>
      <c r="B157" s="333" t="s">
        <v>580</v>
      </c>
      <c r="C157" s="334"/>
      <c r="D157" s="335"/>
      <c r="E157" s="336"/>
      <c r="F157" s="336"/>
      <c r="G157" s="336"/>
      <c r="H157" s="336"/>
      <c r="I157" s="336"/>
      <c r="J157" s="336"/>
      <c r="K157" s="336"/>
      <c r="L157" s="336"/>
      <c r="M157" s="336"/>
      <c r="N157" s="336">
        <v>1</v>
      </c>
      <c r="O157" s="336"/>
      <c r="P157" s="336"/>
      <c r="Q157" s="336"/>
      <c r="R157" s="336"/>
      <c r="S157" s="336"/>
      <c r="T157" s="336"/>
      <c r="U157" s="336"/>
      <c r="V157" s="336"/>
      <c r="W157" s="336"/>
      <c r="X157" s="336"/>
      <c r="Y157" s="336"/>
      <c r="Z157" s="336"/>
      <c r="AA157" s="336"/>
      <c r="AB157" s="336"/>
      <c r="AC157" s="336"/>
      <c r="AD157" s="336"/>
      <c r="AE157" s="336"/>
      <c r="AF157" s="337">
        <v>1</v>
      </c>
    </row>
    <row r="158" spans="1:32" x14ac:dyDescent="0.65">
      <c r="A158" s="338" t="s">
        <v>581</v>
      </c>
      <c r="B158" s="339"/>
      <c r="C158" s="339"/>
      <c r="D158" s="338"/>
      <c r="E158" s="340"/>
      <c r="F158" s="340"/>
      <c r="G158" s="340">
        <v>1</v>
      </c>
      <c r="H158" s="340"/>
      <c r="I158" s="340">
        <v>1</v>
      </c>
      <c r="J158" s="340"/>
      <c r="K158" s="340">
        <v>1</v>
      </c>
      <c r="L158" s="340"/>
      <c r="M158" s="340"/>
      <c r="N158" s="340">
        <v>2</v>
      </c>
      <c r="O158" s="340">
        <v>1</v>
      </c>
      <c r="P158" s="340"/>
      <c r="Q158" s="340">
        <v>2</v>
      </c>
      <c r="R158" s="340">
        <v>6</v>
      </c>
      <c r="S158" s="340">
        <v>1</v>
      </c>
      <c r="T158" s="340">
        <v>5</v>
      </c>
      <c r="U158" s="340">
        <v>2</v>
      </c>
      <c r="V158" s="340">
        <v>3</v>
      </c>
      <c r="W158" s="340"/>
      <c r="X158" s="340"/>
      <c r="Y158" s="340"/>
      <c r="Z158" s="340"/>
      <c r="AA158" s="340"/>
      <c r="AB158" s="340"/>
      <c r="AC158" s="340"/>
      <c r="AD158" s="340">
        <v>1</v>
      </c>
      <c r="AE158" s="340"/>
      <c r="AF158" s="341">
        <v>26</v>
      </c>
    </row>
    <row r="159" spans="1:32" x14ac:dyDescent="0.65">
      <c r="A159" s="319" t="s">
        <v>35</v>
      </c>
      <c r="B159" s="319" t="s">
        <v>304</v>
      </c>
      <c r="C159" s="319" t="s">
        <v>408</v>
      </c>
      <c r="D159" s="315"/>
      <c r="E159" s="320"/>
      <c r="F159" s="320"/>
      <c r="G159" s="320"/>
      <c r="H159" s="320"/>
      <c r="I159" s="320"/>
      <c r="J159" s="320"/>
      <c r="K159" s="320">
        <v>1</v>
      </c>
      <c r="L159" s="320"/>
      <c r="M159" s="320"/>
      <c r="N159" s="320"/>
      <c r="O159" s="320"/>
      <c r="P159" s="320"/>
      <c r="Q159" s="320"/>
      <c r="R159" s="320"/>
      <c r="S159" s="320">
        <v>1</v>
      </c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1">
        <v>2</v>
      </c>
    </row>
    <row r="160" spans="1:32" x14ac:dyDescent="0.65">
      <c r="A160" s="322"/>
      <c r="B160" s="322"/>
      <c r="C160" s="323" t="s">
        <v>400</v>
      </c>
      <c r="D160" s="324"/>
      <c r="E160" s="325"/>
      <c r="F160" s="325"/>
      <c r="G160" s="325"/>
      <c r="H160" s="325"/>
      <c r="I160" s="325"/>
      <c r="J160" s="325">
        <v>1</v>
      </c>
      <c r="K160" s="325"/>
      <c r="L160" s="325">
        <v>1</v>
      </c>
      <c r="M160" s="325">
        <v>1</v>
      </c>
      <c r="N160" s="325"/>
      <c r="O160" s="325"/>
      <c r="P160" s="325"/>
      <c r="Q160" s="325"/>
      <c r="R160" s="325"/>
      <c r="S160" s="325"/>
      <c r="T160" s="325"/>
      <c r="U160" s="325"/>
      <c r="V160" s="325"/>
      <c r="W160" s="325"/>
      <c r="X160" s="325"/>
      <c r="Y160" s="325"/>
      <c r="Z160" s="325"/>
      <c r="AA160" s="325"/>
      <c r="AB160" s="325"/>
      <c r="AC160" s="325"/>
      <c r="AD160" s="325"/>
      <c r="AE160" s="325"/>
      <c r="AF160" s="326">
        <v>3</v>
      </c>
    </row>
    <row r="161" spans="1:32" x14ac:dyDescent="0.65">
      <c r="A161" s="322"/>
      <c r="B161" s="322"/>
      <c r="C161" s="323" t="s">
        <v>409</v>
      </c>
      <c r="D161" s="324"/>
      <c r="E161" s="325"/>
      <c r="F161" s="325"/>
      <c r="G161" s="325"/>
      <c r="H161" s="325"/>
      <c r="I161" s="325"/>
      <c r="J161" s="325"/>
      <c r="K161" s="325"/>
      <c r="L161" s="325">
        <v>1</v>
      </c>
      <c r="M161" s="325">
        <v>1</v>
      </c>
      <c r="N161" s="325"/>
      <c r="O161" s="325"/>
      <c r="P161" s="325"/>
      <c r="Q161" s="325">
        <v>1</v>
      </c>
      <c r="R161" s="325"/>
      <c r="S161" s="325">
        <v>3</v>
      </c>
      <c r="T161" s="325"/>
      <c r="U161" s="325"/>
      <c r="V161" s="325"/>
      <c r="W161" s="325"/>
      <c r="X161" s="325"/>
      <c r="Y161" s="325"/>
      <c r="Z161" s="325"/>
      <c r="AA161" s="325"/>
      <c r="AB161" s="325"/>
      <c r="AC161" s="325"/>
      <c r="AD161" s="325"/>
      <c r="AE161" s="325"/>
      <c r="AF161" s="326">
        <v>6</v>
      </c>
    </row>
    <row r="162" spans="1:32" x14ac:dyDescent="0.65">
      <c r="A162" s="322"/>
      <c r="B162" s="333" t="s">
        <v>582</v>
      </c>
      <c r="C162" s="334"/>
      <c r="D162" s="335"/>
      <c r="E162" s="336"/>
      <c r="F162" s="336"/>
      <c r="G162" s="336"/>
      <c r="H162" s="336"/>
      <c r="I162" s="336"/>
      <c r="J162" s="336">
        <v>1</v>
      </c>
      <c r="K162" s="336">
        <v>1</v>
      </c>
      <c r="L162" s="336">
        <v>2</v>
      </c>
      <c r="M162" s="336">
        <v>2</v>
      </c>
      <c r="N162" s="336"/>
      <c r="O162" s="336"/>
      <c r="P162" s="336"/>
      <c r="Q162" s="336">
        <v>1</v>
      </c>
      <c r="R162" s="336"/>
      <c r="S162" s="336">
        <v>4</v>
      </c>
      <c r="T162" s="336"/>
      <c r="U162" s="336"/>
      <c r="V162" s="336"/>
      <c r="W162" s="336"/>
      <c r="X162" s="336"/>
      <c r="Y162" s="336"/>
      <c r="Z162" s="336"/>
      <c r="AA162" s="336"/>
      <c r="AB162" s="336"/>
      <c r="AC162" s="336"/>
      <c r="AD162" s="336"/>
      <c r="AE162" s="336"/>
      <c r="AF162" s="337">
        <v>11</v>
      </c>
    </row>
    <row r="163" spans="1:32" x14ac:dyDescent="0.65">
      <c r="A163" s="322"/>
      <c r="B163" s="319" t="s">
        <v>35</v>
      </c>
      <c r="C163" s="319" t="s">
        <v>424</v>
      </c>
      <c r="D163" s="315"/>
      <c r="E163" s="320"/>
      <c r="F163" s="320"/>
      <c r="G163" s="320"/>
      <c r="H163" s="320"/>
      <c r="I163" s="320"/>
      <c r="J163" s="320"/>
      <c r="K163" s="320"/>
      <c r="L163" s="320"/>
      <c r="M163" s="320">
        <v>1</v>
      </c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1">
        <v>1</v>
      </c>
    </row>
    <row r="164" spans="1:32" x14ac:dyDescent="0.65">
      <c r="A164" s="322"/>
      <c r="B164" s="322"/>
      <c r="C164" s="323" t="s">
        <v>392</v>
      </c>
      <c r="D164" s="324"/>
      <c r="E164" s="325">
        <v>1</v>
      </c>
      <c r="F164" s="325"/>
      <c r="G164" s="325"/>
      <c r="H164" s="325"/>
      <c r="I164" s="325"/>
      <c r="J164" s="325"/>
      <c r="K164" s="325"/>
      <c r="L164" s="325"/>
      <c r="M164" s="325"/>
      <c r="N164" s="325"/>
      <c r="O164" s="325"/>
      <c r="P164" s="325"/>
      <c r="Q164" s="325"/>
      <c r="R164" s="325"/>
      <c r="S164" s="325"/>
      <c r="T164" s="325"/>
      <c r="U164" s="325"/>
      <c r="V164" s="325"/>
      <c r="W164" s="325"/>
      <c r="X164" s="325"/>
      <c r="Y164" s="325"/>
      <c r="Z164" s="325"/>
      <c r="AA164" s="325"/>
      <c r="AB164" s="325"/>
      <c r="AC164" s="325"/>
      <c r="AD164" s="325"/>
      <c r="AE164" s="325"/>
      <c r="AF164" s="326">
        <v>1</v>
      </c>
    </row>
    <row r="165" spans="1:32" x14ac:dyDescent="0.65">
      <c r="A165" s="322"/>
      <c r="B165" s="333" t="s">
        <v>583</v>
      </c>
      <c r="C165" s="334"/>
      <c r="D165" s="335"/>
      <c r="E165" s="336">
        <v>1</v>
      </c>
      <c r="F165" s="336"/>
      <c r="G165" s="336"/>
      <c r="H165" s="336"/>
      <c r="I165" s="336"/>
      <c r="J165" s="336"/>
      <c r="K165" s="336"/>
      <c r="L165" s="336"/>
      <c r="M165" s="336">
        <v>1</v>
      </c>
      <c r="N165" s="336"/>
      <c r="O165" s="336"/>
      <c r="P165" s="336"/>
      <c r="Q165" s="336"/>
      <c r="R165" s="336"/>
      <c r="S165" s="336"/>
      <c r="T165" s="336"/>
      <c r="U165" s="336"/>
      <c r="V165" s="336"/>
      <c r="W165" s="336"/>
      <c r="X165" s="336"/>
      <c r="Y165" s="336"/>
      <c r="Z165" s="336"/>
      <c r="AA165" s="336"/>
      <c r="AB165" s="336"/>
      <c r="AC165" s="336"/>
      <c r="AD165" s="336"/>
      <c r="AE165" s="336"/>
      <c r="AF165" s="337">
        <v>2</v>
      </c>
    </row>
    <row r="166" spans="1:32" x14ac:dyDescent="0.65">
      <c r="A166" s="338" t="s">
        <v>583</v>
      </c>
      <c r="B166" s="339"/>
      <c r="C166" s="339"/>
      <c r="D166" s="338"/>
      <c r="E166" s="340">
        <v>1</v>
      </c>
      <c r="F166" s="340"/>
      <c r="G166" s="340"/>
      <c r="H166" s="340"/>
      <c r="I166" s="340"/>
      <c r="J166" s="340">
        <v>1</v>
      </c>
      <c r="K166" s="340">
        <v>1</v>
      </c>
      <c r="L166" s="340">
        <v>2</v>
      </c>
      <c r="M166" s="340">
        <v>3</v>
      </c>
      <c r="N166" s="340"/>
      <c r="O166" s="340"/>
      <c r="P166" s="340"/>
      <c r="Q166" s="340">
        <v>1</v>
      </c>
      <c r="R166" s="340"/>
      <c r="S166" s="340">
        <v>4</v>
      </c>
      <c r="T166" s="340"/>
      <c r="U166" s="340"/>
      <c r="V166" s="340"/>
      <c r="W166" s="340"/>
      <c r="X166" s="340"/>
      <c r="Y166" s="340"/>
      <c r="Z166" s="340"/>
      <c r="AA166" s="340"/>
      <c r="AB166" s="340"/>
      <c r="AC166" s="340"/>
      <c r="AD166" s="340"/>
      <c r="AE166" s="340"/>
      <c r="AF166" s="341">
        <v>13</v>
      </c>
    </row>
    <row r="167" spans="1:32" x14ac:dyDescent="0.65">
      <c r="A167" s="319" t="s">
        <v>21</v>
      </c>
      <c r="B167" s="319" t="s">
        <v>169</v>
      </c>
      <c r="C167" s="319" t="s">
        <v>460</v>
      </c>
      <c r="D167" s="315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>
        <v>1</v>
      </c>
      <c r="U167" s="320"/>
      <c r="V167" s="320"/>
      <c r="W167" s="320">
        <v>1</v>
      </c>
      <c r="X167" s="320"/>
      <c r="Y167" s="320"/>
      <c r="Z167" s="320"/>
      <c r="AA167" s="320"/>
      <c r="AB167" s="320"/>
      <c r="AC167" s="320"/>
      <c r="AD167" s="320">
        <v>1</v>
      </c>
      <c r="AE167" s="320"/>
      <c r="AF167" s="321">
        <v>3</v>
      </c>
    </row>
    <row r="168" spans="1:32" x14ac:dyDescent="0.65">
      <c r="A168" s="322"/>
      <c r="B168" s="322"/>
      <c r="C168" s="323" t="s">
        <v>468</v>
      </c>
      <c r="D168" s="324"/>
      <c r="E168" s="325"/>
      <c r="F168" s="325"/>
      <c r="G168" s="325"/>
      <c r="H168" s="325"/>
      <c r="I168" s="325"/>
      <c r="J168" s="325"/>
      <c r="K168" s="325"/>
      <c r="L168" s="325"/>
      <c r="M168" s="325"/>
      <c r="N168" s="325"/>
      <c r="O168" s="325"/>
      <c r="P168" s="325"/>
      <c r="Q168" s="325"/>
      <c r="R168" s="325"/>
      <c r="S168" s="325"/>
      <c r="T168" s="325"/>
      <c r="U168" s="325">
        <v>1</v>
      </c>
      <c r="V168" s="325"/>
      <c r="W168" s="325"/>
      <c r="X168" s="325"/>
      <c r="Y168" s="325"/>
      <c r="Z168" s="325"/>
      <c r="AA168" s="325"/>
      <c r="AB168" s="325"/>
      <c r="AC168" s="325"/>
      <c r="AD168" s="325"/>
      <c r="AE168" s="325"/>
      <c r="AF168" s="326">
        <v>1</v>
      </c>
    </row>
    <row r="169" spans="1:32" x14ac:dyDescent="0.65">
      <c r="A169" s="322"/>
      <c r="B169" s="322"/>
      <c r="C169" s="323" t="s">
        <v>656</v>
      </c>
      <c r="D169" s="324"/>
      <c r="E169" s="325"/>
      <c r="F169" s="325"/>
      <c r="G169" s="325"/>
      <c r="H169" s="325"/>
      <c r="I169" s="325"/>
      <c r="J169" s="325"/>
      <c r="K169" s="325"/>
      <c r="L169" s="325"/>
      <c r="M169" s="325"/>
      <c r="N169" s="325"/>
      <c r="O169" s="325"/>
      <c r="P169" s="325"/>
      <c r="Q169" s="325"/>
      <c r="R169" s="325"/>
      <c r="S169" s="325"/>
      <c r="T169" s="325"/>
      <c r="U169" s="325"/>
      <c r="V169" s="325"/>
      <c r="W169" s="325"/>
      <c r="X169" s="325"/>
      <c r="Y169" s="325"/>
      <c r="Z169" s="325"/>
      <c r="AA169" s="325"/>
      <c r="AB169" s="325"/>
      <c r="AC169" s="325"/>
      <c r="AD169" s="325"/>
      <c r="AE169" s="325">
        <v>1</v>
      </c>
      <c r="AF169" s="326">
        <v>1</v>
      </c>
    </row>
    <row r="170" spans="1:32" x14ac:dyDescent="0.65">
      <c r="A170" s="322"/>
      <c r="B170" s="322"/>
      <c r="C170" s="323" t="s">
        <v>394</v>
      </c>
      <c r="D170" s="324"/>
      <c r="E170" s="325"/>
      <c r="F170" s="325"/>
      <c r="G170" s="325"/>
      <c r="H170" s="325"/>
      <c r="I170" s="325"/>
      <c r="J170" s="325"/>
      <c r="K170" s="325"/>
      <c r="L170" s="325"/>
      <c r="M170" s="325"/>
      <c r="N170" s="325"/>
      <c r="O170" s="325"/>
      <c r="P170" s="325"/>
      <c r="Q170" s="325"/>
      <c r="R170" s="325"/>
      <c r="S170" s="325"/>
      <c r="T170" s="325"/>
      <c r="U170" s="325"/>
      <c r="V170" s="325"/>
      <c r="W170" s="325"/>
      <c r="X170" s="325"/>
      <c r="Y170" s="325"/>
      <c r="Z170" s="325"/>
      <c r="AA170" s="325"/>
      <c r="AB170" s="325">
        <v>1</v>
      </c>
      <c r="AC170" s="325"/>
      <c r="AD170" s="325"/>
      <c r="AE170" s="325"/>
      <c r="AF170" s="326">
        <v>1</v>
      </c>
    </row>
    <row r="171" spans="1:32" x14ac:dyDescent="0.65">
      <c r="A171" s="322"/>
      <c r="B171" s="322"/>
      <c r="C171" s="323" t="s">
        <v>373</v>
      </c>
      <c r="D171" s="324"/>
      <c r="E171" s="325"/>
      <c r="F171" s="325"/>
      <c r="G171" s="325"/>
      <c r="H171" s="325">
        <v>1</v>
      </c>
      <c r="I171" s="325"/>
      <c r="J171" s="325"/>
      <c r="K171" s="325"/>
      <c r="L171" s="325"/>
      <c r="M171" s="325"/>
      <c r="N171" s="325"/>
      <c r="O171" s="325"/>
      <c r="P171" s="325"/>
      <c r="Q171" s="325"/>
      <c r="R171" s="325"/>
      <c r="S171" s="325"/>
      <c r="T171" s="325"/>
      <c r="U171" s="325"/>
      <c r="V171" s="325"/>
      <c r="W171" s="325"/>
      <c r="X171" s="325"/>
      <c r="Y171" s="325"/>
      <c r="Z171" s="325"/>
      <c r="AA171" s="325"/>
      <c r="AB171" s="325"/>
      <c r="AC171" s="325"/>
      <c r="AD171" s="325"/>
      <c r="AE171" s="325"/>
      <c r="AF171" s="326">
        <v>1</v>
      </c>
    </row>
    <row r="172" spans="1:32" x14ac:dyDescent="0.65">
      <c r="A172" s="322"/>
      <c r="B172" s="333" t="s">
        <v>584</v>
      </c>
      <c r="C172" s="334"/>
      <c r="D172" s="335"/>
      <c r="E172" s="336"/>
      <c r="F172" s="336"/>
      <c r="G172" s="336"/>
      <c r="H172" s="336">
        <v>1</v>
      </c>
      <c r="I172" s="336"/>
      <c r="J172" s="336"/>
      <c r="K172" s="336"/>
      <c r="L172" s="336"/>
      <c r="M172" s="336"/>
      <c r="N172" s="336"/>
      <c r="O172" s="336"/>
      <c r="P172" s="336"/>
      <c r="Q172" s="336"/>
      <c r="R172" s="336"/>
      <c r="S172" s="336"/>
      <c r="T172" s="336">
        <v>1</v>
      </c>
      <c r="U172" s="336">
        <v>1</v>
      </c>
      <c r="V172" s="336"/>
      <c r="W172" s="336">
        <v>1</v>
      </c>
      <c r="X172" s="336"/>
      <c r="Y172" s="336"/>
      <c r="Z172" s="336"/>
      <c r="AA172" s="336"/>
      <c r="AB172" s="336">
        <v>1</v>
      </c>
      <c r="AC172" s="336"/>
      <c r="AD172" s="336">
        <v>1</v>
      </c>
      <c r="AE172" s="336">
        <v>1</v>
      </c>
      <c r="AF172" s="337">
        <v>7</v>
      </c>
    </row>
    <row r="173" spans="1:32" x14ac:dyDescent="0.65">
      <c r="A173" s="322"/>
      <c r="B173" s="319" t="s">
        <v>146</v>
      </c>
      <c r="C173" s="319" t="s">
        <v>447</v>
      </c>
      <c r="D173" s="315"/>
      <c r="E173" s="320"/>
      <c r="F173" s="320"/>
      <c r="G173" s="320"/>
      <c r="H173" s="320"/>
      <c r="I173" s="320"/>
      <c r="J173" s="320"/>
      <c r="K173" s="320"/>
      <c r="L173" s="320"/>
      <c r="M173" s="320"/>
      <c r="N173" s="320"/>
      <c r="O173" s="320"/>
      <c r="P173" s="320"/>
      <c r="Q173" s="320"/>
      <c r="R173" s="320"/>
      <c r="S173" s="320"/>
      <c r="T173" s="320"/>
      <c r="U173" s="320"/>
      <c r="V173" s="320"/>
      <c r="W173" s="320"/>
      <c r="X173" s="320"/>
      <c r="Y173" s="320"/>
      <c r="Z173" s="320"/>
      <c r="AA173" s="320"/>
      <c r="AB173" s="320"/>
      <c r="AC173" s="320"/>
      <c r="AD173" s="320">
        <v>1</v>
      </c>
      <c r="AE173" s="320">
        <v>1</v>
      </c>
      <c r="AF173" s="321">
        <v>2</v>
      </c>
    </row>
    <row r="174" spans="1:32" x14ac:dyDescent="0.65">
      <c r="A174" s="322"/>
      <c r="B174" s="322"/>
      <c r="C174" s="323" t="s">
        <v>157</v>
      </c>
      <c r="D174" s="324"/>
      <c r="E174" s="325"/>
      <c r="F174" s="325"/>
      <c r="G174" s="325"/>
      <c r="H174" s="325"/>
      <c r="I174" s="325"/>
      <c r="J174" s="325"/>
      <c r="K174" s="325">
        <v>1</v>
      </c>
      <c r="L174" s="325"/>
      <c r="M174" s="325"/>
      <c r="N174" s="325"/>
      <c r="O174" s="325"/>
      <c r="P174" s="325"/>
      <c r="Q174" s="325"/>
      <c r="R174" s="325"/>
      <c r="S174" s="325"/>
      <c r="T174" s="325"/>
      <c r="U174" s="325"/>
      <c r="V174" s="325"/>
      <c r="W174" s="325"/>
      <c r="X174" s="325"/>
      <c r="Y174" s="325"/>
      <c r="Z174" s="325"/>
      <c r="AA174" s="325"/>
      <c r="AB174" s="325"/>
      <c r="AC174" s="325"/>
      <c r="AD174" s="325"/>
      <c r="AE174" s="325"/>
      <c r="AF174" s="326">
        <v>1</v>
      </c>
    </row>
    <row r="175" spans="1:32" x14ac:dyDescent="0.65">
      <c r="A175" s="322"/>
      <c r="B175" s="333" t="s">
        <v>585</v>
      </c>
      <c r="C175" s="334"/>
      <c r="D175" s="335"/>
      <c r="E175" s="336"/>
      <c r="F175" s="336"/>
      <c r="G175" s="336"/>
      <c r="H175" s="336"/>
      <c r="I175" s="336"/>
      <c r="J175" s="336"/>
      <c r="K175" s="336">
        <v>1</v>
      </c>
      <c r="L175" s="336"/>
      <c r="M175" s="336"/>
      <c r="N175" s="336"/>
      <c r="O175" s="336"/>
      <c r="P175" s="336"/>
      <c r="Q175" s="336"/>
      <c r="R175" s="336"/>
      <c r="S175" s="336"/>
      <c r="T175" s="336"/>
      <c r="U175" s="336"/>
      <c r="V175" s="336"/>
      <c r="W175" s="336"/>
      <c r="X175" s="336"/>
      <c r="Y175" s="336"/>
      <c r="Z175" s="336"/>
      <c r="AA175" s="336"/>
      <c r="AB175" s="336"/>
      <c r="AC175" s="336"/>
      <c r="AD175" s="336">
        <v>1</v>
      </c>
      <c r="AE175" s="336">
        <v>1</v>
      </c>
      <c r="AF175" s="337">
        <v>3</v>
      </c>
    </row>
    <row r="176" spans="1:32" x14ac:dyDescent="0.65">
      <c r="A176" s="322"/>
      <c r="B176" s="319" t="s">
        <v>202</v>
      </c>
      <c r="C176" s="319" t="s">
        <v>474</v>
      </c>
      <c r="D176" s="315"/>
      <c r="E176" s="320"/>
      <c r="F176" s="320"/>
      <c r="G176" s="320"/>
      <c r="H176" s="320"/>
      <c r="I176" s="320"/>
      <c r="J176" s="320"/>
      <c r="K176" s="320"/>
      <c r="L176" s="320"/>
      <c r="M176" s="320"/>
      <c r="N176" s="320"/>
      <c r="O176" s="320"/>
      <c r="P176" s="320"/>
      <c r="Q176" s="320"/>
      <c r="R176" s="320"/>
      <c r="S176" s="320"/>
      <c r="T176" s="320"/>
      <c r="U176" s="320"/>
      <c r="V176" s="320">
        <v>1</v>
      </c>
      <c r="W176" s="320"/>
      <c r="X176" s="320"/>
      <c r="Y176" s="320"/>
      <c r="Z176" s="320"/>
      <c r="AA176" s="320"/>
      <c r="AB176" s="320"/>
      <c r="AC176" s="320"/>
      <c r="AD176" s="320"/>
      <c r="AE176" s="320"/>
      <c r="AF176" s="321">
        <v>1</v>
      </c>
    </row>
    <row r="177" spans="1:32" x14ac:dyDescent="0.65">
      <c r="A177" s="322"/>
      <c r="B177" s="322"/>
      <c r="C177" s="323" t="s">
        <v>463</v>
      </c>
      <c r="D177" s="324"/>
      <c r="E177" s="325"/>
      <c r="F177" s="325"/>
      <c r="G177" s="325"/>
      <c r="H177" s="325"/>
      <c r="I177" s="325"/>
      <c r="J177" s="325"/>
      <c r="K177" s="325"/>
      <c r="L177" s="325"/>
      <c r="M177" s="325"/>
      <c r="N177" s="325"/>
      <c r="O177" s="325"/>
      <c r="P177" s="325"/>
      <c r="Q177" s="325"/>
      <c r="R177" s="325"/>
      <c r="S177" s="325"/>
      <c r="T177" s="325">
        <v>1</v>
      </c>
      <c r="U177" s="325"/>
      <c r="V177" s="325"/>
      <c r="W177" s="325"/>
      <c r="X177" s="325"/>
      <c r="Y177" s="325"/>
      <c r="Z177" s="325"/>
      <c r="AA177" s="325"/>
      <c r="AB177" s="325"/>
      <c r="AC177" s="325"/>
      <c r="AD177" s="325"/>
      <c r="AE177" s="325"/>
      <c r="AF177" s="326">
        <v>1</v>
      </c>
    </row>
    <row r="178" spans="1:32" x14ac:dyDescent="0.65">
      <c r="A178" s="322"/>
      <c r="B178" s="322"/>
      <c r="C178" s="323" t="s">
        <v>202</v>
      </c>
      <c r="D178" s="324"/>
      <c r="E178" s="325"/>
      <c r="F178" s="325"/>
      <c r="G178" s="325"/>
      <c r="H178" s="325"/>
      <c r="I178" s="325"/>
      <c r="J178" s="325"/>
      <c r="K178" s="325"/>
      <c r="L178" s="325"/>
      <c r="M178" s="325"/>
      <c r="N178" s="325"/>
      <c r="O178" s="325"/>
      <c r="P178" s="325"/>
      <c r="Q178" s="325"/>
      <c r="R178" s="325">
        <v>1</v>
      </c>
      <c r="S178" s="325"/>
      <c r="T178" s="325"/>
      <c r="U178" s="325"/>
      <c r="V178" s="325"/>
      <c r="W178" s="325"/>
      <c r="X178" s="325"/>
      <c r="Y178" s="325"/>
      <c r="Z178" s="325"/>
      <c r="AA178" s="325"/>
      <c r="AB178" s="325"/>
      <c r="AC178" s="325"/>
      <c r="AD178" s="325"/>
      <c r="AE178" s="325"/>
      <c r="AF178" s="326">
        <v>1</v>
      </c>
    </row>
    <row r="179" spans="1:32" x14ac:dyDescent="0.65">
      <c r="A179" s="322"/>
      <c r="B179" s="333" t="s">
        <v>586</v>
      </c>
      <c r="C179" s="334"/>
      <c r="D179" s="335"/>
      <c r="E179" s="336"/>
      <c r="F179" s="336"/>
      <c r="G179" s="336"/>
      <c r="H179" s="336"/>
      <c r="I179" s="336"/>
      <c r="J179" s="336"/>
      <c r="K179" s="336"/>
      <c r="L179" s="336"/>
      <c r="M179" s="336"/>
      <c r="N179" s="336"/>
      <c r="O179" s="336"/>
      <c r="P179" s="336"/>
      <c r="Q179" s="336"/>
      <c r="R179" s="336">
        <v>1</v>
      </c>
      <c r="S179" s="336"/>
      <c r="T179" s="336">
        <v>1</v>
      </c>
      <c r="U179" s="336"/>
      <c r="V179" s="336">
        <v>1</v>
      </c>
      <c r="W179" s="336"/>
      <c r="X179" s="336"/>
      <c r="Y179" s="336"/>
      <c r="Z179" s="336"/>
      <c r="AA179" s="336"/>
      <c r="AB179" s="336"/>
      <c r="AC179" s="336"/>
      <c r="AD179" s="336"/>
      <c r="AE179" s="336"/>
      <c r="AF179" s="337">
        <v>3</v>
      </c>
    </row>
    <row r="180" spans="1:32" x14ac:dyDescent="0.65">
      <c r="A180" s="322"/>
      <c r="B180" s="319" t="s">
        <v>170</v>
      </c>
      <c r="C180" s="319" t="s">
        <v>464</v>
      </c>
      <c r="D180" s="315"/>
      <c r="E180" s="320"/>
      <c r="F180" s="320"/>
      <c r="G180" s="320"/>
      <c r="H180" s="320"/>
      <c r="I180" s="320"/>
      <c r="J180" s="320"/>
      <c r="K180" s="320"/>
      <c r="L180" s="320"/>
      <c r="M180" s="320"/>
      <c r="N180" s="320"/>
      <c r="O180" s="320"/>
      <c r="P180" s="320"/>
      <c r="Q180" s="320"/>
      <c r="R180" s="320"/>
      <c r="S180" s="320"/>
      <c r="T180" s="320"/>
      <c r="U180" s="320">
        <v>1</v>
      </c>
      <c r="V180" s="320"/>
      <c r="W180" s="320"/>
      <c r="X180" s="320"/>
      <c r="Y180" s="320"/>
      <c r="Z180" s="320"/>
      <c r="AA180" s="320"/>
      <c r="AB180" s="320"/>
      <c r="AC180" s="320"/>
      <c r="AD180" s="320"/>
      <c r="AE180" s="320"/>
      <c r="AF180" s="321">
        <v>1</v>
      </c>
    </row>
    <row r="181" spans="1:32" x14ac:dyDescent="0.65">
      <c r="A181" s="322"/>
      <c r="B181" s="322"/>
      <c r="C181" s="323" t="s">
        <v>504</v>
      </c>
      <c r="D181" s="324"/>
      <c r="E181" s="325"/>
      <c r="F181" s="325"/>
      <c r="G181" s="325"/>
      <c r="H181" s="325"/>
      <c r="I181" s="325"/>
      <c r="J181" s="325"/>
      <c r="K181" s="325"/>
      <c r="L181" s="325"/>
      <c r="M181" s="325"/>
      <c r="N181" s="325"/>
      <c r="O181" s="325"/>
      <c r="P181" s="325"/>
      <c r="Q181" s="325"/>
      <c r="R181" s="325"/>
      <c r="S181" s="325"/>
      <c r="T181" s="325"/>
      <c r="U181" s="325"/>
      <c r="V181" s="325"/>
      <c r="W181" s="325"/>
      <c r="X181" s="325"/>
      <c r="Y181" s="325"/>
      <c r="Z181" s="325"/>
      <c r="AA181" s="325"/>
      <c r="AB181" s="325"/>
      <c r="AC181" s="325">
        <v>1</v>
      </c>
      <c r="AD181" s="325"/>
      <c r="AE181" s="325"/>
      <c r="AF181" s="326">
        <v>1</v>
      </c>
    </row>
    <row r="182" spans="1:32" x14ac:dyDescent="0.65">
      <c r="A182" s="322"/>
      <c r="B182" s="322"/>
      <c r="C182" s="323" t="s">
        <v>429</v>
      </c>
      <c r="D182" s="324"/>
      <c r="E182" s="325"/>
      <c r="F182" s="325">
        <v>1</v>
      </c>
      <c r="G182" s="325"/>
      <c r="H182" s="325"/>
      <c r="I182" s="325"/>
      <c r="J182" s="325"/>
      <c r="K182" s="325"/>
      <c r="L182" s="325"/>
      <c r="M182" s="325"/>
      <c r="N182" s="325"/>
      <c r="O182" s="325"/>
      <c r="P182" s="325"/>
      <c r="Q182" s="325"/>
      <c r="R182" s="325"/>
      <c r="S182" s="325"/>
      <c r="T182" s="325"/>
      <c r="U182" s="325"/>
      <c r="V182" s="325"/>
      <c r="W182" s="325"/>
      <c r="X182" s="325"/>
      <c r="Y182" s="325"/>
      <c r="Z182" s="325"/>
      <c r="AA182" s="325"/>
      <c r="AB182" s="325"/>
      <c r="AC182" s="325"/>
      <c r="AD182" s="325"/>
      <c r="AE182" s="325"/>
      <c r="AF182" s="326">
        <v>1</v>
      </c>
    </row>
    <row r="183" spans="1:32" x14ac:dyDescent="0.65">
      <c r="A183" s="322"/>
      <c r="B183" s="333" t="s">
        <v>526</v>
      </c>
      <c r="C183" s="334"/>
      <c r="D183" s="335"/>
      <c r="E183" s="336"/>
      <c r="F183" s="336">
        <v>1</v>
      </c>
      <c r="G183" s="336"/>
      <c r="H183" s="336"/>
      <c r="I183" s="336"/>
      <c r="J183" s="336"/>
      <c r="K183" s="336"/>
      <c r="L183" s="336"/>
      <c r="M183" s="336"/>
      <c r="N183" s="336"/>
      <c r="O183" s="336"/>
      <c r="P183" s="336"/>
      <c r="Q183" s="336"/>
      <c r="R183" s="336"/>
      <c r="S183" s="336"/>
      <c r="T183" s="336"/>
      <c r="U183" s="336">
        <v>1</v>
      </c>
      <c r="V183" s="336"/>
      <c r="W183" s="336"/>
      <c r="X183" s="336"/>
      <c r="Y183" s="336"/>
      <c r="Z183" s="336"/>
      <c r="AA183" s="336"/>
      <c r="AB183" s="336"/>
      <c r="AC183" s="336">
        <v>1</v>
      </c>
      <c r="AD183" s="336"/>
      <c r="AE183" s="336"/>
      <c r="AF183" s="337">
        <v>3</v>
      </c>
    </row>
    <row r="184" spans="1:32" x14ac:dyDescent="0.65">
      <c r="A184" s="322"/>
      <c r="B184" s="319" t="s">
        <v>198</v>
      </c>
      <c r="C184" s="319" t="s">
        <v>198</v>
      </c>
      <c r="D184" s="315"/>
      <c r="E184" s="320"/>
      <c r="F184" s="320"/>
      <c r="G184" s="320"/>
      <c r="H184" s="320"/>
      <c r="I184" s="320"/>
      <c r="J184" s="320"/>
      <c r="K184" s="320"/>
      <c r="L184" s="320"/>
      <c r="M184" s="320"/>
      <c r="N184" s="320"/>
      <c r="O184" s="320"/>
      <c r="P184" s="320"/>
      <c r="Q184" s="320"/>
      <c r="R184" s="320"/>
      <c r="S184" s="320"/>
      <c r="T184" s="320"/>
      <c r="U184" s="320"/>
      <c r="V184" s="320"/>
      <c r="W184" s="320"/>
      <c r="X184" s="320"/>
      <c r="Y184" s="320"/>
      <c r="Z184" s="320"/>
      <c r="AA184" s="320"/>
      <c r="AB184" s="320"/>
      <c r="AC184" s="320">
        <v>1</v>
      </c>
      <c r="AD184" s="320"/>
      <c r="AE184" s="320"/>
      <c r="AF184" s="321">
        <v>1</v>
      </c>
    </row>
    <row r="185" spans="1:32" x14ac:dyDescent="0.65">
      <c r="A185" s="322"/>
      <c r="B185" s="322"/>
      <c r="C185" s="323" t="s">
        <v>410</v>
      </c>
      <c r="D185" s="324"/>
      <c r="E185" s="325"/>
      <c r="F185" s="325"/>
      <c r="G185" s="325"/>
      <c r="H185" s="325"/>
      <c r="I185" s="325"/>
      <c r="J185" s="325"/>
      <c r="K185" s="325"/>
      <c r="L185" s="325"/>
      <c r="M185" s="325"/>
      <c r="N185" s="325"/>
      <c r="O185" s="325"/>
      <c r="P185" s="325"/>
      <c r="Q185" s="325"/>
      <c r="R185" s="325"/>
      <c r="S185" s="325"/>
      <c r="T185" s="325"/>
      <c r="U185" s="325"/>
      <c r="V185" s="325"/>
      <c r="W185" s="325"/>
      <c r="X185" s="325"/>
      <c r="Y185" s="325"/>
      <c r="Z185" s="325"/>
      <c r="AA185" s="325"/>
      <c r="AB185" s="325"/>
      <c r="AC185" s="325"/>
      <c r="AD185" s="325"/>
      <c r="AE185" s="325">
        <v>1</v>
      </c>
      <c r="AF185" s="326">
        <v>1</v>
      </c>
    </row>
    <row r="186" spans="1:32" x14ac:dyDescent="0.65">
      <c r="A186" s="322"/>
      <c r="B186" s="333" t="s">
        <v>593</v>
      </c>
      <c r="C186" s="334"/>
      <c r="D186" s="335"/>
      <c r="E186" s="336"/>
      <c r="F186" s="336"/>
      <c r="G186" s="336"/>
      <c r="H186" s="336"/>
      <c r="I186" s="336"/>
      <c r="J186" s="336"/>
      <c r="K186" s="336"/>
      <c r="L186" s="336"/>
      <c r="M186" s="336"/>
      <c r="N186" s="336"/>
      <c r="O186" s="336"/>
      <c r="P186" s="336"/>
      <c r="Q186" s="336"/>
      <c r="R186" s="336"/>
      <c r="S186" s="336"/>
      <c r="T186" s="336"/>
      <c r="U186" s="336"/>
      <c r="V186" s="336"/>
      <c r="W186" s="336"/>
      <c r="X186" s="336"/>
      <c r="Y186" s="336"/>
      <c r="Z186" s="336"/>
      <c r="AA186" s="336"/>
      <c r="AB186" s="336"/>
      <c r="AC186" s="336">
        <v>1</v>
      </c>
      <c r="AD186" s="336"/>
      <c r="AE186" s="336">
        <v>1</v>
      </c>
      <c r="AF186" s="337">
        <v>2</v>
      </c>
    </row>
    <row r="187" spans="1:32" x14ac:dyDescent="0.65">
      <c r="A187" s="322"/>
      <c r="B187" s="319" t="s">
        <v>154</v>
      </c>
      <c r="C187" s="319" t="s">
        <v>657</v>
      </c>
      <c r="D187" s="315"/>
      <c r="E187" s="320"/>
      <c r="F187" s="320"/>
      <c r="G187" s="320"/>
      <c r="H187" s="320"/>
      <c r="I187" s="320"/>
      <c r="J187" s="320"/>
      <c r="K187" s="320"/>
      <c r="L187" s="320"/>
      <c r="M187" s="320"/>
      <c r="N187" s="320"/>
      <c r="O187" s="320"/>
      <c r="P187" s="320"/>
      <c r="Q187" s="320"/>
      <c r="R187" s="320"/>
      <c r="S187" s="320"/>
      <c r="T187" s="320"/>
      <c r="U187" s="320"/>
      <c r="V187" s="320"/>
      <c r="W187" s="320"/>
      <c r="X187" s="320"/>
      <c r="Y187" s="320"/>
      <c r="Z187" s="320"/>
      <c r="AA187" s="320"/>
      <c r="AB187" s="320"/>
      <c r="AC187" s="320"/>
      <c r="AD187" s="320"/>
      <c r="AE187" s="320">
        <v>2</v>
      </c>
      <c r="AF187" s="321">
        <v>2</v>
      </c>
    </row>
    <row r="188" spans="1:32" x14ac:dyDescent="0.65">
      <c r="A188" s="322"/>
      <c r="B188" s="333" t="s">
        <v>669</v>
      </c>
      <c r="C188" s="334"/>
      <c r="D188" s="335"/>
      <c r="E188" s="336"/>
      <c r="F188" s="336"/>
      <c r="G188" s="336"/>
      <c r="H188" s="336"/>
      <c r="I188" s="336"/>
      <c r="J188" s="336"/>
      <c r="K188" s="336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36"/>
      <c r="W188" s="336"/>
      <c r="X188" s="336"/>
      <c r="Y188" s="336"/>
      <c r="Z188" s="336"/>
      <c r="AA188" s="336"/>
      <c r="AB188" s="336"/>
      <c r="AC188" s="336"/>
      <c r="AD188" s="336"/>
      <c r="AE188" s="336">
        <v>2</v>
      </c>
      <c r="AF188" s="337">
        <v>2</v>
      </c>
    </row>
    <row r="189" spans="1:32" x14ac:dyDescent="0.65">
      <c r="A189" s="322"/>
      <c r="B189" s="319" t="s">
        <v>185</v>
      </c>
      <c r="C189" s="319" t="s">
        <v>589</v>
      </c>
      <c r="D189" s="315"/>
      <c r="E189" s="320"/>
      <c r="F189" s="320"/>
      <c r="G189" s="320"/>
      <c r="H189" s="320"/>
      <c r="I189" s="320"/>
      <c r="J189" s="320"/>
      <c r="K189" s="320"/>
      <c r="L189" s="320"/>
      <c r="M189" s="320"/>
      <c r="N189" s="320"/>
      <c r="O189" s="320"/>
      <c r="P189" s="320"/>
      <c r="Q189" s="320"/>
      <c r="R189" s="320"/>
      <c r="S189" s="320"/>
      <c r="T189" s="320"/>
      <c r="U189" s="320"/>
      <c r="V189" s="320"/>
      <c r="W189" s="320"/>
      <c r="X189" s="320"/>
      <c r="Y189" s="320"/>
      <c r="Z189" s="320"/>
      <c r="AA189" s="320"/>
      <c r="AB189" s="320"/>
      <c r="AC189" s="320">
        <v>1</v>
      </c>
      <c r="AD189" s="320"/>
      <c r="AE189" s="320"/>
      <c r="AF189" s="321">
        <v>1</v>
      </c>
    </row>
    <row r="190" spans="1:32" x14ac:dyDescent="0.65">
      <c r="A190" s="322"/>
      <c r="B190" s="333" t="s">
        <v>590</v>
      </c>
      <c r="C190" s="334"/>
      <c r="D190" s="335"/>
      <c r="E190" s="336"/>
      <c r="F190" s="336"/>
      <c r="G190" s="336"/>
      <c r="H190" s="336"/>
      <c r="I190" s="336"/>
      <c r="J190" s="336"/>
      <c r="K190" s="336"/>
      <c r="L190" s="336"/>
      <c r="M190" s="336"/>
      <c r="N190" s="336"/>
      <c r="O190" s="336"/>
      <c r="P190" s="336"/>
      <c r="Q190" s="336"/>
      <c r="R190" s="336"/>
      <c r="S190" s="336"/>
      <c r="T190" s="336"/>
      <c r="U190" s="336"/>
      <c r="V190" s="336"/>
      <c r="W190" s="336"/>
      <c r="X190" s="336"/>
      <c r="Y190" s="336"/>
      <c r="Z190" s="336"/>
      <c r="AA190" s="336"/>
      <c r="AB190" s="336"/>
      <c r="AC190" s="336">
        <v>1</v>
      </c>
      <c r="AD190" s="336"/>
      <c r="AE190" s="336"/>
      <c r="AF190" s="337">
        <v>1</v>
      </c>
    </row>
    <row r="191" spans="1:32" x14ac:dyDescent="0.65">
      <c r="A191" s="322"/>
      <c r="B191" s="319" t="s">
        <v>147</v>
      </c>
      <c r="C191" s="319" t="s">
        <v>340</v>
      </c>
      <c r="D191" s="315"/>
      <c r="E191" s="320"/>
      <c r="F191" s="320"/>
      <c r="G191" s="320">
        <v>1</v>
      </c>
      <c r="H191" s="320"/>
      <c r="I191" s="320"/>
      <c r="J191" s="320"/>
      <c r="K191" s="320"/>
      <c r="L191" s="320"/>
      <c r="M191" s="320"/>
      <c r="N191" s="320"/>
      <c r="O191" s="320"/>
      <c r="P191" s="320"/>
      <c r="Q191" s="320"/>
      <c r="R191" s="320"/>
      <c r="S191" s="320"/>
      <c r="T191" s="320"/>
      <c r="U191" s="320"/>
      <c r="V191" s="320"/>
      <c r="W191" s="320"/>
      <c r="X191" s="320"/>
      <c r="Y191" s="320"/>
      <c r="Z191" s="320"/>
      <c r="AA191" s="320"/>
      <c r="AB191" s="320"/>
      <c r="AC191" s="320"/>
      <c r="AD191" s="320"/>
      <c r="AE191" s="320"/>
      <c r="AF191" s="321">
        <v>1</v>
      </c>
    </row>
    <row r="192" spans="1:32" x14ac:dyDescent="0.65">
      <c r="A192" s="322"/>
      <c r="B192" s="333" t="s">
        <v>591</v>
      </c>
      <c r="C192" s="334"/>
      <c r="D192" s="335"/>
      <c r="E192" s="336"/>
      <c r="F192" s="336"/>
      <c r="G192" s="336">
        <v>1</v>
      </c>
      <c r="H192" s="336"/>
      <c r="I192" s="336"/>
      <c r="J192" s="336"/>
      <c r="K192" s="336"/>
      <c r="L192" s="336"/>
      <c r="M192" s="336"/>
      <c r="N192" s="336"/>
      <c r="O192" s="336"/>
      <c r="P192" s="336"/>
      <c r="Q192" s="336"/>
      <c r="R192" s="336"/>
      <c r="S192" s="336"/>
      <c r="T192" s="336"/>
      <c r="U192" s="336"/>
      <c r="V192" s="336"/>
      <c r="W192" s="336"/>
      <c r="X192" s="336"/>
      <c r="Y192" s="336"/>
      <c r="Z192" s="336"/>
      <c r="AA192" s="336"/>
      <c r="AB192" s="336"/>
      <c r="AC192" s="336"/>
      <c r="AD192" s="336"/>
      <c r="AE192" s="336"/>
      <c r="AF192" s="337">
        <v>1</v>
      </c>
    </row>
    <row r="193" spans="1:32" x14ac:dyDescent="0.65">
      <c r="A193" s="322"/>
      <c r="B193" s="319" t="s">
        <v>203</v>
      </c>
      <c r="C193" s="319" t="s">
        <v>203</v>
      </c>
      <c r="D193" s="315"/>
      <c r="E193" s="320"/>
      <c r="F193" s="320"/>
      <c r="G193" s="320"/>
      <c r="H193" s="320"/>
      <c r="I193" s="320"/>
      <c r="J193" s="320"/>
      <c r="K193" s="320"/>
      <c r="L193" s="320"/>
      <c r="M193" s="320"/>
      <c r="N193" s="320"/>
      <c r="O193" s="320"/>
      <c r="P193" s="320"/>
      <c r="Q193" s="320"/>
      <c r="R193" s="320"/>
      <c r="S193" s="320"/>
      <c r="T193" s="320"/>
      <c r="U193" s="320"/>
      <c r="V193" s="320"/>
      <c r="W193" s="320"/>
      <c r="X193" s="320"/>
      <c r="Y193" s="320"/>
      <c r="Z193" s="320"/>
      <c r="AA193" s="320"/>
      <c r="AB193" s="320"/>
      <c r="AC193" s="320">
        <v>1</v>
      </c>
      <c r="AD193" s="320"/>
      <c r="AE193" s="320"/>
      <c r="AF193" s="321">
        <v>1</v>
      </c>
    </row>
    <row r="194" spans="1:32" x14ac:dyDescent="0.65">
      <c r="A194" s="322"/>
      <c r="B194" s="333" t="s">
        <v>592</v>
      </c>
      <c r="C194" s="334"/>
      <c r="D194" s="335"/>
      <c r="E194" s="336"/>
      <c r="F194" s="336"/>
      <c r="G194" s="336"/>
      <c r="H194" s="336"/>
      <c r="I194" s="336"/>
      <c r="J194" s="336"/>
      <c r="K194" s="336"/>
      <c r="L194" s="336"/>
      <c r="M194" s="336"/>
      <c r="N194" s="336"/>
      <c r="O194" s="336"/>
      <c r="P194" s="336"/>
      <c r="Q194" s="336"/>
      <c r="R194" s="336"/>
      <c r="S194" s="336"/>
      <c r="T194" s="336"/>
      <c r="U194" s="336"/>
      <c r="V194" s="336"/>
      <c r="W194" s="336"/>
      <c r="X194" s="336"/>
      <c r="Y194" s="336"/>
      <c r="Z194" s="336"/>
      <c r="AA194" s="336"/>
      <c r="AB194" s="336"/>
      <c r="AC194" s="336">
        <v>1</v>
      </c>
      <c r="AD194" s="336"/>
      <c r="AE194" s="336"/>
      <c r="AF194" s="337">
        <v>1</v>
      </c>
    </row>
    <row r="195" spans="1:32" x14ac:dyDescent="0.65">
      <c r="A195" s="322"/>
      <c r="B195" s="319" t="s">
        <v>207</v>
      </c>
      <c r="C195" s="319" t="s">
        <v>497</v>
      </c>
      <c r="D195" s="315"/>
      <c r="E195" s="320"/>
      <c r="F195" s="320"/>
      <c r="G195" s="320"/>
      <c r="H195" s="320"/>
      <c r="I195" s="320"/>
      <c r="J195" s="320"/>
      <c r="K195" s="320"/>
      <c r="L195" s="320"/>
      <c r="M195" s="320"/>
      <c r="N195" s="320"/>
      <c r="O195" s="320"/>
      <c r="P195" s="320"/>
      <c r="Q195" s="320"/>
      <c r="R195" s="320"/>
      <c r="S195" s="320"/>
      <c r="T195" s="320"/>
      <c r="U195" s="320"/>
      <c r="V195" s="320"/>
      <c r="W195" s="320"/>
      <c r="X195" s="320"/>
      <c r="Y195" s="320"/>
      <c r="Z195" s="320"/>
      <c r="AA195" s="320"/>
      <c r="AB195" s="320">
        <v>1</v>
      </c>
      <c r="AC195" s="320"/>
      <c r="AD195" s="320"/>
      <c r="AE195" s="320"/>
      <c r="AF195" s="321">
        <v>1</v>
      </c>
    </row>
    <row r="196" spans="1:32" x14ac:dyDescent="0.65">
      <c r="A196" s="322"/>
      <c r="B196" s="333" t="s">
        <v>588</v>
      </c>
      <c r="C196" s="334"/>
      <c r="D196" s="335"/>
      <c r="E196" s="336"/>
      <c r="F196" s="336"/>
      <c r="G196" s="336"/>
      <c r="H196" s="336"/>
      <c r="I196" s="336"/>
      <c r="J196" s="336"/>
      <c r="K196" s="336"/>
      <c r="L196" s="336"/>
      <c r="M196" s="336"/>
      <c r="N196" s="336"/>
      <c r="O196" s="336"/>
      <c r="P196" s="336"/>
      <c r="Q196" s="336"/>
      <c r="R196" s="336"/>
      <c r="S196" s="336"/>
      <c r="T196" s="336"/>
      <c r="U196" s="336"/>
      <c r="V196" s="336"/>
      <c r="W196" s="336"/>
      <c r="X196" s="336"/>
      <c r="Y196" s="336"/>
      <c r="Z196" s="336"/>
      <c r="AA196" s="336"/>
      <c r="AB196" s="336">
        <v>1</v>
      </c>
      <c r="AC196" s="336"/>
      <c r="AD196" s="336"/>
      <c r="AE196" s="336"/>
      <c r="AF196" s="337">
        <v>1</v>
      </c>
    </row>
    <row r="197" spans="1:32" x14ac:dyDescent="0.65">
      <c r="A197" s="322"/>
      <c r="B197" s="319" t="s">
        <v>167</v>
      </c>
      <c r="C197" s="319" t="s">
        <v>167</v>
      </c>
      <c r="D197" s="315"/>
      <c r="E197" s="320"/>
      <c r="F197" s="320"/>
      <c r="G197" s="320"/>
      <c r="H197" s="320"/>
      <c r="I197" s="320"/>
      <c r="J197" s="320"/>
      <c r="K197" s="320"/>
      <c r="L197" s="320"/>
      <c r="M197" s="320"/>
      <c r="N197" s="320"/>
      <c r="O197" s="320"/>
      <c r="P197" s="320"/>
      <c r="Q197" s="320"/>
      <c r="R197" s="320"/>
      <c r="S197" s="320"/>
      <c r="T197" s="320">
        <v>1</v>
      </c>
      <c r="U197" s="320"/>
      <c r="V197" s="320"/>
      <c r="W197" s="320"/>
      <c r="X197" s="320"/>
      <c r="Y197" s="320"/>
      <c r="Z197" s="320"/>
      <c r="AA197" s="320"/>
      <c r="AB197" s="320"/>
      <c r="AC197" s="320"/>
      <c r="AD197" s="320"/>
      <c r="AE197" s="320"/>
      <c r="AF197" s="321">
        <v>1</v>
      </c>
    </row>
    <row r="198" spans="1:32" x14ac:dyDescent="0.65">
      <c r="A198" s="322"/>
      <c r="B198" s="333" t="s">
        <v>587</v>
      </c>
      <c r="C198" s="334"/>
      <c r="D198" s="335"/>
      <c r="E198" s="336"/>
      <c r="F198" s="336"/>
      <c r="G198" s="336"/>
      <c r="H198" s="336"/>
      <c r="I198" s="336"/>
      <c r="J198" s="336"/>
      <c r="K198" s="336"/>
      <c r="L198" s="336"/>
      <c r="M198" s="336"/>
      <c r="N198" s="336"/>
      <c r="O198" s="336"/>
      <c r="P198" s="336"/>
      <c r="Q198" s="336"/>
      <c r="R198" s="336"/>
      <c r="S198" s="336"/>
      <c r="T198" s="336">
        <v>1</v>
      </c>
      <c r="U198" s="336"/>
      <c r="V198" s="336"/>
      <c r="W198" s="336"/>
      <c r="X198" s="336"/>
      <c r="Y198" s="336"/>
      <c r="Z198" s="336"/>
      <c r="AA198" s="336"/>
      <c r="AB198" s="336"/>
      <c r="AC198" s="336"/>
      <c r="AD198" s="336"/>
      <c r="AE198" s="336"/>
      <c r="AF198" s="337">
        <v>1</v>
      </c>
    </row>
    <row r="199" spans="1:32" x14ac:dyDescent="0.65">
      <c r="A199" s="338" t="s">
        <v>594</v>
      </c>
      <c r="B199" s="339"/>
      <c r="C199" s="339"/>
      <c r="D199" s="338"/>
      <c r="E199" s="340"/>
      <c r="F199" s="340">
        <v>1</v>
      </c>
      <c r="G199" s="340">
        <v>1</v>
      </c>
      <c r="H199" s="340">
        <v>1</v>
      </c>
      <c r="I199" s="340"/>
      <c r="J199" s="340"/>
      <c r="K199" s="340">
        <v>1</v>
      </c>
      <c r="L199" s="340"/>
      <c r="M199" s="340"/>
      <c r="N199" s="340"/>
      <c r="O199" s="340"/>
      <c r="P199" s="340"/>
      <c r="Q199" s="340"/>
      <c r="R199" s="340">
        <v>1</v>
      </c>
      <c r="S199" s="340"/>
      <c r="T199" s="340">
        <v>3</v>
      </c>
      <c r="U199" s="340">
        <v>2</v>
      </c>
      <c r="V199" s="340">
        <v>1</v>
      </c>
      <c r="W199" s="340">
        <v>1</v>
      </c>
      <c r="X199" s="340"/>
      <c r="Y199" s="340"/>
      <c r="Z199" s="340"/>
      <c r="AA199" s="340"/>
      <c r="AB199" s="340">
        <v>2</v>
      </c>
      <c r="AC199" s="340">
        <v>4</v>
      </c>
      <c r="AD199" s="340">
        <v>2</v>
      </c>
      <c r="AE199" s="340">
        <v>5</v>
      </c>
      <c r="AF199" s="341">
        <v>25</v>
      </c>
    </row>
    <row r="200" spans="1:32" x14ac:dyDescent="0.65">
      <c r="A200" s="319" t="s">
        <v>33</v>
      </c>
      <c r="B200" s="319" t="s">
        <v>148</v>
      </c>
      <c r="C200" s="319" t="s">
        <v>410</v>
      </c>
      <c r="D200" s="315"/>
      <c r="E200" s="320"/>
      <c r="F200" s="320"/>
      <c r="G200" s="320"/>
      <c r="H200" s="320"/>
      <c r="I200" s="320"/>
      <c r="J200" s="320"/>
      <c r="K200" s="320"/>
      <c r="L200" s="320"/>
      <c r="M200" s="320"/>
      <c r="N200" s="320"/>
      <c r="O200" s="320"/>
      <c r="P200" s="320"/>
      <c r="Q200" s="320"/>
      <c r="R200" s="320"/>
      <c r="S200" s="320">
        <v>1</v>
      </c>
      <c r="T200" s="320">
        <v>1</v>
      </c>
      <c r="U200" s="320"/>
      <c r="V200" s="320"/>
      <c r="W200" s="320"/>
      <c r="X200" s="320"/>
      <c r="Y200" s="320"/>
      <c r="Z200" s="320"/>
      <c r="AA200" s="320"/>
      <c r="AB200" s="320"/>
      <c r="AC200" s="320"/>
      <c r="AD200" s="320"/>
      <c r="AE200" s="320"/>
      <c r="AF200" s="321">
        <v>2</v>
      </c>
    </row>
    <row r="201" spans="1:32" x14ac:dyDescent="0.65">
      <c r="A201" s="322"/>
      <c r="B201" s="322"/>
      <c r="C201" s="323" t="s">
        <v>443</v>
      </c>
      <c r="D201" s="324"/>
      <c r="E201" s="325"/>
      <c r="F201" s="325"/>
      <c r="G201" s="325"/>
      <c r="H201" s="325"/>
      <c r="I201" s="325"/>
      <c r="J201" s="325"/>
      <c r="K201" s="325"/>
      <c r="L201" s="325"/>
      <c r="M201" s="325"/>
      <c r="N201" s="325"/>
      <c r="O201" s="325"/>
      <c r="P201" s="325"/>
      <c r="Q201" s="325">
        <v>2</v>
      </c>
      <c r="R201" s="325"/>
      <c r="S201" s="325"/>
      <c r="T201" s="325"/>
      <c r="U201" s="325"/>
      <c r="V201" s="325"/>
      <c r="W201" s="325"/>
      <c r="X201" s="325"/>
      <c r="Y201" s="325"/>
      <c r="Z201" s="325"/>
      <c r="AA201" s="325"/>
      <c r="AB201" s="325"/>
      <c r="AC201" s="325"/>
      <c r="AD201" s="325"/>
      <c r="AE201" s="325"/>
      <c r="AF201" s="326">
        <v>2</v>
      </c>
    </row>
    <row r="202" spans="1:32" x14ac:dyDescent="0.65">
      <c r="A202" s="322"/>
      <c r="B202" s="322"/>
      <c r="C202" s="323" t="s">
        <v>507</v>
      </c>
      <c r="D202" s="324"/>
      <c r="E202" s="325"/>
      <c r="F202" s="325"/>
      <c r="G202" s="325"/>
      <c r="H202" s="325"/>
      <c r="I202" s="325"/>
      <c r="J202" s="325"/>
      <c r="K202" s="325"/>
      <c r="L202" s="325"/>
      <c r="M202" s="325"/>
      <c r="N202" s="325"/>
      <c r="O202" s="325"/>
      <c r="P202" s="325"/>
      <c r="Q202" s="325"/>
      <c r="R202" s="325"/>
      <c r="S202" s="325"/>
      <c r="T202" s="325"/>
      <c r="U202" s="325"/>
      <c r="V202" s="325"/>
      <c r="W202" s="325"/>
      <c r="X202" s="325"/>
      <c r="Y202" s="325"/>
      <c r="Z202" s="325"/>
      <c r="AA202" s="325"/>
      <c r="AB202" s="325">
        <v>1</v>
      </c>
      <c r="AC202" s="325"/>
      <c r="AD202" s="325"/>
      <c r="AE202" s="325"/>
      <c r="AF202" s="326">
        <v>1</v>
      </c>
    </row>
    <row r="203" spans="1:32" x14ac:dyDescent="0.65">
      <c r="A203" s="322"/>
      <c r="B203" s="333" t="s">
        <v>537</v>
      </c>
      <c r="C203" s="334"/>
      <c r="D203" s="335"/>
      <c r="E203" s="336"/>
      <c r="F203" s="336"/>
      <c r="G203" s="336"/>
      <c r="H203" s="336"/>
      <c r="I203" s="336"/>
      <c r="J203" s="336"/>
      <c r="K203" s="336"/>
      <c r="L203" s="336"/>
      <c r="M203" s="336"/>
      <c r="N203" s="336"/>
      <c r="O203" s="336"/>
      <c r="P203" s="336"/>
      <c r="Q203" s="336">
        <v>2</v>
      </c>
      <c r="R203" s="336"/>
      <c r="S203" s="336">
        <v>1</v>
      </c>
      <c r="T203" s="336">
        <v>1</v>
      </c>
      <c r="U203" s="336"/>
      <c r="V203" s="336"/>
      <c r="W203" s="336"/>
      <c r="X203" s="336"/>
      <c r="Y203" s="336"/>
      <c r="Z203" s="336"/>
      <c r="AA203" s="336"/>
      <c r="AB203" s="336">
        <v>1</v>
      </c>
      <c r="AC203" s="336"/>
      <c r="AD203" s="336"/>
      <c r="AE203" s="336"/>
      <c r="AF203" s="337">
        <v>5</v>
      </c>
    </row>
    <row r="204" spans="1:32" x14ac:dyDescent="0.65">
      <c r="A204" s="322"/>
      <c r="B204" s="319" t="s">
        <v>293</v>
      </c>
      <c r="C204" s="319" t="s">
        <v>508</v>
      </c>
      <c r="D204" s="315"/>
      <c r="E204" s="320"/>
      <c r="F204" s="320"/>
      <c r="G204" s="320"/>
      <c r="H204" s="320"/>
      <c r="I204" s="320"/>
      <c r="J204" s="320"/>
      <c r="K204" s="320"/>
      <c r="L204" s="320"/>
      <c r="M204" s="320"/>
      <c r="N204" s="320"/>
      <c r="O204" s="320"/>
      <c r="P204" s="320"/>
      <c r="Q204" s="320"/>
      <c r="R204" s="320"/>
      <c r="S204" s="320"/>
      <c r="T204" s="320"/>
      <c r="U204" s="320"/>
      <c r="V204" s="320"/>
      <c r="W204" s="320"/>
      <c r="X204" s="320"/>
      <c r="Y204" s="320"/>
      <c r="Z204" s="320"/>
      <c r="AA204" s="320"/>
      <c r="AB204" s="320">
        <v>1</v>
      </c>
      <c r="AC204" s="320"/>
      <c r="AD204" s="320"/>
      <c r="AE204" s="320"/>
      <c r="AF204" s="321">
        <v>1</v>
      </c>
    </row>
    <row r="205" spans="1:32" x14ac:dyDescent="0.65">
      <c r="A205" s="322"/>
      <c r="B205" s="333" t="s">
        <v>595</v>
      </c>
      <c r="C205" s="334"/>
      <c r="D205" s="335"/>
      <c r="E205" s="336"/>
      <c r="F205" s="336"/>
      <c r="G205" s="336"/>
      <c r="H205" s="336"/>
      <c r="I205" s="336"/>
      <c r="J205" s="336"/>
      <c r="K205" s="336"/>
      <c r="L205" s="336"/>
      <c r="M205" s="336"/>
      <c r="N205" s="336"/>
      <c r="O205" s="336"/>
      <c r="P205" s="336"/>
      <c r="Q205" s="336"/>
      <c r="R205" s="336"/>
      <c r="S205" s="336"/>
      <c r="T205" s="336"/>
      <c r="U205" s="336"/>
      <c r="V205" s="336"/>
      <c r="W205" s="336"/>
      <c r="X205" s="336"/>
      <c r="Y205" s="336"/>
      <c r="Z205" s="336"/>
      <c r="AA205" s="336"/>
      <c r="AB205" s="336">
        <v>1</v>
      </c>
      <c r="AC205" s="336"/>
      <c r="AD205" s="336"/>
      <c r="AE205" s="336"/>
      <c r="AF205" s="337">
        <v>1</v>
      </c>
    </row>
    <row r="206" spans="1:32" x14ac:dyDescent="0.65">
      <c r="A206" s="338" t="s">
        <v>596</v>
      </c>
      <c r="B206" s="339"/>
      <c r="C206" s="339"/>
      <c r="D206" s="338"/>
      <c r="E206" s="340"/>
      <c r="F206" s="340"/>
      <c r="G206" s="340"/>
      <c r="H206" s="340"/>
      <c r="I206" s="340"/>
      <c r="J206" s="340"/>
      <c r="K206" s="340"/>
      <c r="L206" s="340"/>
      <c r="M206" s="340"/>
      <c r="N206" s="340"/>
      <c r="O206" s="340"/>
      <c r="P206" s="340"/>
      <c r="Q206" s="340">
        <v>2</v>
      </c>
      <c r="R206" s="340"/>
      <c r="S206" s="340">
        <v>1</v>
      </c>
      <c r="T206" s="340">
        <v>1</v>
      </c>
      <c r="U206" s="340"/>
      <c r="V206" s="340"/>
      <c r="W206" s="340"/>
      <c r="X206" s="340"/>
      <c r="Y206" s="340"/>
      <c r="Z206" s="340"/>
      <c r="AA206" s="340"/>
      <c r="AB206" s="340">
        <v>2</v>
      </c>
      <c r="AC206" s="340"/>
      <c r="AD206" s="340"/>
      <c r="AE206" s="340"/>
      <c r="AF206" s="341">
        <v>6</v>
      </c>
    </row>
    <row r="207" spans="1:32" x14ac:dyDescent="0.65">
      <c r="A207" s="319" t="s">
        <v>59</v>
      </c>
      <c r="B207" s="319" t="s">
        <v>179</v>
      </c>
      <c r="C207" s="319" t="s">
        <v>430</v>
      </c>
      <c r="D207" s="315"/>
      <c r="E207" s="320"/>
      <c r="F207" s="320"/>
      <c r="G207" s="320"/>
      <c r="H207" s="320"/>
      <c r="I207" s="320"/>
      <c r="J207" s="320"/>
      <c r="K207" s="320"/>
      <c r="L207" s="320"/>
      <c r="M207" s="320"/>
      <c r="N207" s="320">
        <v>1</v>
      </c>
      <c r="O207" s="320"/>
      <c r="P207" s="320"/>
      <c r="Q207" s="320"/>
      <c r="R207" s="320"/>
      <c r="S207" s="320"/>
      <c r="T207" s="320"/>
      <c r="U207" s="320"/>
      <c r="V207" s="320"/>
      <c r="W207" s="320"/>
      <c r="X207" s="320"/>
      <c r="Y207" s="320"/>
      <c r="Z207" s="320"/>
      <c r="AA207" s="320"/>
      <c r="AB207" s="320"/>
      <c r="AC207" s="320"/>
      <c r="AD207" s="320"/>
      <c r="AE207" s="320"/>
      <c r="AF207" s="321">
        <v>1</v>
      </c>
    </row>
    <row r="208" spans="1:32" x14ac:dyDescent="0.65">
      <c r="A208" s="322"/>
      <c r="B208" s="333" t="s">
        <v>598</v>
      </c>
      <c r="C208" s="334"/>
      <c r="D208" s="335"/>
      <c r="E208" s="336"/>
      <c r="F208" s="336"/>
      <c r="G208" s="336"/>
      <c r="H208" s="336"/>
      <c r="I208" s="336"/>
      <c r="J208" s="336"/>
      <c r="K208" s="336"/>
      <c r="L208" s="336"/>
      <c r="M208" s="336"/>
      <c r="N208" s="336">
        <v>1</v>
      </c>
      <c r="O208" s="336"/>
      <c r="P208" s="336"/>
      <c r="Q208" s="336"/>
      <c r="R208" s="336"/>
      <c r="S208" s="336"/>
      <c r="T208" s="336"/>
      <c r="U208" s="336"/>
      <c r="V208" s="336"/>
      <c r="W208" s="336"/>
      <c r="X208" s="336"/>
      <c r="Y208" s="336"/>
      <c r="Z208" s="336"/>
      <c r="AA208" s="336"/>
      <c r="AB208" s="336"/>
      <c r="AC208" s="336"/>
      <c r="AD208" s="336"/>
      <c r="AE208" s="336"/>
      <c r="AF208" s="337">
        <v>1</v>
      </c>
    </row>
    <row r="209" spans="1:32" x14ac:dyDescent="0.65">
      <c r="A209" s="322"/>
      <c r="B209" s="319" t="s">
        <v>178</v>
      </c>
      <c r="C209" s="319" t="s">
        <v>178</v>
      </c>
      <c r="D209" s="315"/>
      <c r="E209" s="320"/>
      <c r="F209" s="320"/>
      <c r="G209" s="320"/>
      <c r="H209" s="320"/>
      <c r="I209" s="320"/>
      <c r="J209" s="320"/>
      <c r="K209" s="320"/>
      <c r="L209" s="320"/>
      <c r="M209" s="320"/>
      <c r="N209" s="320"/>
      <c r="O209" s="320"/>
      <c r="P209" s="320"/>
      <c r="Q209" s="320"/>
      <c r="R209" s="320"/>
      <c r="S209" s="320"/>
      <c r="T209" s="320"/>
      <c r="U209" s="320"/>
      <c r="V209" s="320"/>
      <c r="W209" s="320"/>
      <c r="X209" s="320"/>
      <c r="Y209" s="320"/>
      <c r="Z209" s="320"/>
      <c r="AA209" s="320"/>
      <c r="AB209" s="320"/>
      <c r="AC209" s="320"/>
      <c r="AD209" s="320"/>
      <c r="AE209" s="320">
        <v>1</v>
      </c>
      <c r="AF209" s="321">
        <v>1</v>
      </c>
    </row>
    <row r="210" spans="1:32" x14ac:dyDescent="0.65">
      <c r="A210" s="322"/>
      <c r="B210" s="333" t="s">
        <v>670</v>
      </c>
      <c r="C210" s="334"/>
      <c r="D210" s="335"/>
      <c r="E210" s="336"/>
      <c r="F210" s="336"/>
      <c r="G210" s="336"/>
      <c r="H210" s="336"/>
      <c r="I210" s="336"/>
      <c r="J210" s="336"/>
      <c r="K210" s="336"/>
      <c r="L210" s="336"/>
      <c r="M210" s="336"/>
      <c r="N210" s="336"/>
      <c r="O210" s="336"/>
      <c r="P210" s="336"/>
      <c r="Q210" s="336"/>
      <c r="R210" s="336"/>
      <c r="S210" s="336"/>
      <c r="T210" s="336"/>
      <c r="U210" s="336"/>
      <c r="V210" s="336"/>
      <c r="W210" s="336"/>
      <c r="X210" s="336"/>
      <c r="Y210" s="336"/>
      <c r="Z210" s="336"/>
      <c r="AA210" s="336"/>
      <c r="AB210" s="336"/>
      <c r="AC210" s="336"/>
      <c r="AD210" s="336"/>
      <c r="AE210" s="336">
        <v>1</v>
      </c>
      <c r="AF210" s="337">
        <v>1</v>
      </c>
    </row>
    <row r="211" spans="1:32" x14ac:dyDescent="0.65">
      <c r="A211" s="322"/>
      <c r="B211" s="319" t="s">
        <v>163</v>
      </c>
      <c r="C211" s="319" t="s">
        <v>422</v>
      </c>
      <c r="D211" s="315"/>
      <c r="E211" s="320"/>
      <c r="F211" s="320">
        <v>1</v>
      </c>
      <c r="G211" s="320"/>
      <c r="H211" s="320"/>
      <c r="I211" s="320"/>
      <c r="J211" s="320"/>
      <c r="K211" s="320"/>
      <c r="L211" s="320"/>
      <c r="M211" s="320"/>
      <c r="N211" s="320"/>
      <c r="O211" s="320"/>
      <c r="P211" s="320"/>
      <c r="Q211" s="320"/>
      <c r="R211" s="320"/>
      <c r="S211" s="320"/>
      <c r="T211" s="320"/>
      <c r="U211" s="320"/>
      <c r="V211" s="320"/>
      <c r="W211" s="320"/>
      <c r="X211" s="320"/>
      <c r="Y211" s="320"/>
      <c r="Z211" s="320"/>
      <c r="AA211" s="320"/>
      <c r="AB211" s="320"/>
      <c r="AC211" s="320"/>
      <c r="AD211" s="320"/>
      <c r="AE211" s="320"/>
      <c r="AF211" s="321">
        <v>1</v>
      </c>
    </row>
    <row r="212" spans="1:32" x14ac:dyDescent="0.65">
      <c r="A212" s="322"/>
      <c r="B212" s="333" t="s">
        <v>597</v>
      </c>
      <c r="C212" s="334"/>
      <c r="D212" s="335"/>
      <c r="E212" s="336"/>
      <c r="F212" s="336">
        <v>1</v>
      </c>
      <c r="G212" s="336"/>
      <c r="H212" s="336"/>
      <c r="I212" s="336"/>
      <c r="J212" s="336"/>
      <c r="K212" s="336"/>
      <c r="L212" s="336"/>
      <c r="M212" s="336"/>
      <c r="N212" s="336"/>
      <c r="O212" s="336"/>
      <c r="P212" s="336"/>
      <c r="Q212" s="336"/>
      <c r="R212" s="336"/>
      <c r="S212" s="336"/>
      <c r="T212" s="336"/>
      <c r="U212" s="336"/>
      <c r="V212" s="336"/>
      <c r="W212" s="336"/>
      <c r="X212" s="336"/>
      <c r="Y212" s="336"/>
      <c r="Z212" s="336"/>
      <c r="AA212" s="336"/>
      <c r="AB212" s="336"/>
      <c r="AC212" s="336"/>
      <c r="AD212" s="336"/>
      <c r="AE212" s="336"/>
      <c r="AF212" s="337">
        <v>1</v>
      </c>
    </row>
    <row r="213" spans="1:32" x14ac:dyDescent="0.65">
      <c r="A213" s="338" t="s">
        <v>599</v>
      </c>
      <c r="B213" s="339"/>
      <c r="C213" s="339"/>
      <c r="D213" s="338"/>
      <c r="E213" s="340"/>
      <c r="F213" s="340">
        <v>1</v>
      </c>
      <c r="G213" s="340"/>
      <c r="H213" s="340"/>
      <c r="I213" s="340"/>
      <c r="J213" s="340"/>
      <c r="K213" s="340"/>
      <c r="L213" s="340"/>
      <c r="M213" s="340"/>
      <c r="N213" s="340">
        <v>1</v>
      </c>
      <c r="O213" s="340"/>
      <c r="P213" s="340"/>
      <c r="Q213" s="340"/>
      <c r="R213" s="340"/>
      <c r="S213" s="340"/>
      <c r="T213" s="340"/>
      <c r="U213" s="340"/>
      <c r="V213" s="340"/>
      <c r="W213" s="340"/>
      <c r="X213" s="340"/>
      <c r="Y213" s="340"/>
      <c r="Z213" s="340"/>
      <c r="AA213" s="340"/>
      <c r="AB213" s="340"/>
      <c r="AC213" s="340"/>
      <c r="AD213" s="340"/>
      <c r="AE213" s="340">
        <v>1</v>
      </c>
      <c r="AF213" s="341">
        <v>3</v>
      </c>
    </row>
    <row r="214" spans="1:32" x14ac:dyDescent="0.65">
      <c r="A214" s="319" t="s">
        <v>29</v>
      </c>
      <c r="B214" s="319" t="s">
        <v>180</v>
      </c>
      <c r="C214" s="319" t="s">
        <v>411</v>
      </c>
      <c r="D214" s="315"/>
      <c r="E214" s="320"/>
      <c r="F214" s="320"/>
      <c r="G214" s="320"/>
      <c r="H214" s="320"/>
      <c r="I214" s="320"/>
      <c r="J214" s="320">
        <v>1</v>
      </c>
      <c r="K214" s="320"/>
      <c r="L214" s="320"/>
      <c r="M214" s="320"/>
      <c r="N214" s="320"/>
      <c r="O214" s="320"/>
      <c r="P214" s="320"/>
      <c r="Q214" s="320"/>
      <c r="R214" s="320"/>
      <c r="S214" s="320"/>
      <c r="T214" s="320"/>
      <c r="U214" s="320"/>
      <c r="V214" s="320"/>
      <c r="W214" s="320"/>
      <c r="X214" s="320"/>
      <c r="Y214" s="320"/>
      <c r="Z214" s="320"/>
      <c r="AA214" s="320"/>
      <c r="AB214" s="320"/>
      <c r="AC214" s="320"/>
      <c r="AD214" s="320"/>
      <c r="AE214" s="320"/>
      <c r="AF214" s="321">
        <v>1</v>
      </c>
    </row>
    <row r="215" spans="1:32" x14ac:dyDescent="0.65">
      <c r="A215" s="322"/>
      <c r="B215" s="322"/>
      <c r="C215" s="323" t="s">
        <v>511</v>
      </c>
      <c r="D215" s="324"/>
      <c r="E215" s="325"/>
      <c r="F215" s="325"/>
      <c r="G215" s="325"/>
      <c r="H215" s="325"/>
      <c r="I215" s="325"/>
      <c r="J215" s="325"/>
      <c r="K215" s="325"/>
      <c r="L215" s="325"/>
      <c r="M215" s="325"/>
      <c r="N215" s="325"/>
      <c r="O215" s="325"/>
      <c r="P215" s="325"/>
      <c r="Q215" s="325"/>
      <c r="R215" s="325"/>
      <c r="S215" s="325"/>
      <c r="T215" s="325"/>
      <c r="U215" s="325"/>
      <c r="V215" s="325"/>
      <c r="W215" s="325"/>
      <c r="X215" s="325"/>
      <c r="Y215" s="325"/>
      <c r="Z215" s="325"/>
      <c r="AA215" s="325"/>
      <c r="AB215" s="325">
        <v>2</v>
      </c>
      <c r="AC215" s="325"/>
      <c r="AD215" s="325"/>
      <c r="AE215" s="325"/>
      <c r="AF215" s="326">
        <v>2</v>
      </c>
    </row>
    <row r="216" spans="1:32" x14ac:dyDescent="0.65">
      <c r="A216" s="322"/>
      <c r="B216" s="322"/>
      <c r="C216" s="323" t="s">
        <v>374</v>
      </c>
      <c r="D216" s="324"/>
      <c r="E216" s="325"/>
      <c r="F216" s="325"/>
      <c r="G216" s="325"/>
      <c r="H216" s="325"/>
      <c r="I216" s="325"/>
      <c r="J216" s="325">
        <v>1</v>
      </c>
      <c r="K216" s="325"/>
      <c r="L216" s="325">
        <v>1</v>
      </c>
      <c r="M216" s="325"/>
      <c r="N216" s="325"/>
      <c r="O216" s="325"/>
      <c r="P216" s="325"/>
      <c r="Q216" s="325"/>
      <c r="R216" s="325"/>
      <c r="S216" s="325"/>
      <c r="T216" s="325"/>
      <c r="U216" s="325"/>
      <c r="V216" s="325"/>
      <c r="W216" s="325"/>
      <c r="X216" s="325"/>
      <c r="Y216" s="325"/>
      <c r="Z216" s="325"/>
      <c r="AA216" s="325"/>
      <c r="AB216" s="325"/>
      <c r="AC216" s="325"/>
      <c r="AD216" s="325"/>
      <c r="AE216" s="325"/>
      <c r="AF216" s="326">
        <v>2</v>
      </c>
    </row>
    <row r="217" spans="1:32" x14ac:dyDescent="0.65">
      <c r="A217" s="322"/>
      <c r="B217" s="322"/>
      <c r="C217" s="323" t="s">
        <v>341</v>
      </c>
      <c r="D217" s="324"/>
      <c r="E217" s="325"/>
      <c r="F217" s="325"/>
      <c r="G217" s="325"/>
      <c r="H217" s="325"/>
      <c r="I217" s="325">
        <v>1</v>
      </c>
      <c r="J217" s="325"/>
      <c r="K217" s="325"/>
      <c r="L217" s="325"/>
      <c r="M217" s="325"/>
      <c r="N217" s="325"/>
      <c r="O217" s="325"/>
      <c r="P217" s="325"/>
      <c r="Q217" s="325"/>
      <c r="R217" s="325"/>
      <c r="S217" s="325"/>
      <c r="T217" s="325"/>
      <c r="U217" s="325"/>
      <c r="V217" s="325"/>
      <c r="W217" s="325"/>
      <c r="X217" s="325"/>
      <c r="Y217" s="325"/>
      <c r="Z217" s="325"/>
      <c r="AA217" s="325"/>
      <c r="AB217" s="325"/>
      <c r="AC217" s="325"/>
      <c r="AD217" s="325"/>
      <c r="AE217" s="325"/>
      <c r="AF217" s="326">
        <v>1</v>
      </c>
    </row>
    <row r="218" spans="1:32" x14ac:dyDescent="0.65">
      <c r="A218" s="322"/>
      <c r="B218" s="322"/>
      <c r="C218" s="323" t="s">
        <v>412</v>
      </c>
      <c r="D218" s="324"/>
      <c r="E218" s="325"/>
      <c r="F218" s="325"/>
      <c r="G218" s="325"/>
      <c r="H218" s="325">
        <v>1</v>
      </c>
      <c r="I218" s="325"/>
      <c r="J218" s="325"/>
      <c r="K218" s="325"/>
      <c r="L218" s="325"/>
      <c r="M218" s="325"/>
      <c r="N218" s="325"/>
      <c r="O218" s="325"/>
      <c r="P218" s="325"/>
      <c r="Q218" s="325"/>
      <c r="R218" s="325"/>
      <c r="S218" s="325"/>
      <c r="T218" s="325"/>
      <c r="U218" s="325"/>
      <c r="V218" s="325"/>
      <c r="W218" s="325"/>
      <c r="X218" s="325"/>
      <c r="Y218" s="325"/>
      <c r="Z218" s="325"/>
      <c r="AA218" s="325"/>
      <c r="AB218" s="325"/>
      <c r="AC218" s="325"/>
      <c r="AD218" s="325"/>
      <c r="AE218" s="325"/>
      <c r="AF218" s="326">
        <v>1</v>
      </c>
    </row>
    <row r="219" spans="1:32" x14ac:dyDescent="0.65">
      <c r="A219" s="322"/>
      <c r="B219" s="322"/>
      <c r="C219" s="323" t="s">
        <v>393</v>
      </c>
      <c r="D219" s="324"/>
      <c r="E219" s="325">
        <v>1</v>
      </c>
      <c r="F219" s="325"/>
      <c r="G219" s="325"/>
      <c r="H219" s="325"/>
      <c r="I219" s="325"/>
      <c r="J219" s="325"/>
      <c r="K219" s="325"/>
      <c r="L219" s="325"/>
      <c r="M219" s="325"/>
      <c r="N219" s="325"/>
      <c r="O219" s="325"/>
      <c r="P219" s="325"/>
      <c r="Q219" s="325"/>
      <c r="R219" s="325">
        <v>1</v>
      </c>
      <c r="S219" s="325">
        <v>2</v>
      </c>
      <c r="T219" s="325"/>
      <c r="U219" s="325"/>
      <c r="V219" s="325"/>
      <c r="W219" s="325"/>
      <c r="X219" s="325"/>
      <c r="Y219" s="325"/>
      <c r="Z219" s="325"/>
      <c r="AA219" s="325"/>
      <c r="AB219" s="325"/>
      <c r="AC219" s="325"/>
      <c r="AD219" s="325"/>
      <c r="AE219" s="325"/>
      <c r="AF219" s="326">
        <v>4</v>
      </c>
    </row>
    <row r="220" spans="1:32" x14ac:dyDescent="0.65">
      <c r="A220" s="322"/>
      <c r="B220" s="322"/>
      <c r="C220" s="323" t="s">
        <v>413</v>
      </c>
      <c r="D220" s="324"/>
      <c r="E220" s="325"/>
      <c r="F220" s="325"/>
      <c r="G220" s="325"/>
      <c r="H220" s="325"/>
      <c r="I220" s="325">
        <v>1</v>
      </c>
      <c r="J220" s="325"/>
      <c r="K220" s="325"/>
      <c r="L220" s="325"/>
      <c r="M220" s="325"/>
      <c r="N220" s="325"/>
      <c r="O220" s="325"/>
      <c r="P220" s="325"/>
      <c r="Q220" s="325"/>
      <c r="R220" s="325"/>
      <c r="S220" s="325"/>
      <c r="T220" s="325"/>
      <c r="U220" s="325"/>
      <c r="V220" s="325"/>
      <c r="W220" s="325"/>
      <c r="X220" s="325"/>
      <c r="Y220" s="325"/>
      <c r="Z220" s="325"/>
      <c r="AA220" s="325"/>
      <c r="AB220" s="325"/>
      <c r="AC220" s="325"/>
      <c r="AD220" s="325"/>
      <c r="AE220" s="325"/>
      <c r="AF220" s="326">
        <v>1</v>
      </c>
    </row>
    <row r="221" spans="1:32" x14ac:dyDescent="0.65">
      <c r="A221" s="322"/>
      <c r="B221" s="322"/>
      <c r="C221" s="323" t="s">
        <v>431</v>
      </c>
      <c r="D221" s="324"/>
      <c r="E221" s="325"/>
      <c r="F221" s="325"/>
      <c r="G221" s="325"/>
      <c r="H221" s="325"/>
      <c r="I221" s="325"/>
      <c r="J221" s="325"/>
      <c r="K221" s="325"/>
      <c r="L221" s="325"/>
      <c r="M221" s="325"/>
      <c r="N221" s="325">
        <v>1</v>
      </c>
      <c r="O221" s="325"/>
      <c r="P221" s="325"/>
      <c r="Q221" s="325"/>
      <c r="R221" s="325"/>
      <c r="S221" s="325"/>
      <c r="T221" s="325"/>
      <c r="U221" s="325"/>
      <c r="V221" s="325"/>
      <c r="W221" s="325"/>
      <c r="X221" s="325"/>
      <c r="Y221" s="325"/>
      <c r="Z221" s="325"/>
      <c r="AA221" s="325"/>
      <c r="AB221" s="325"/>
      <c r="AC221" s="325"/>
      <c r="AD221" s="325"/>
      <c r="AE221" s="325"/>
      <c r="AF221" s="326">
        <v>1</v>
      </c>
    </row>
    <row r="222" spans="1:32" x14ac:dyDescent="0.65">
      <c r="A222" s="322"/>
      <c r="B222" s="322"/>
      <c r="C222" s="323" t="s">
        <v>436</v>
      </c>
      <c r="D222" s="324"/>
      <c r="E222" s="325"/>
      <c r="F222" s="325"/>
      <c r="G222" s="325"/>
      <c r="H222" s="325"/>
      <c r="I222" s="325"/>
      <c r="J222" s="325"/>
      <c r="K222" s="325"/>
      <c r="L222" s="325"/>
      <c r="M222" s="325"/>
      <c r="N222" s="325">
        <v>1</v>
      </c>
      <c r="O222" s="325">
        <v>2</v>
      </c>
      <c r="P222" s="325"/>
      <c r="Q222" s="325"/>
      <c r="R222" s="325"/>
      <c r="S222" s="325"/>
      <c r="T222" s="325"/>
      <c r="U222" s="325"/>
      <c r="V222" s="325"/>
      <c r="W222" s="325"/>
      <c r="X222" s="325"/>
      <c r="Y222" s="325"/>
      <c r="Z222" s="325"/>
      <c r="AA222" s="325"/>
      <c r="AB222" s="325"/>
      <c r="AC222" s="325"/>
      <c r="AD222" s="325"/>
      <c r="AE222" s="325"/>
      <c r="AF222" s="326">
        <v>3</v>
      </c>
    </row>
    <row r="223" spans="1:32" x14ac:dyDescent="0.65">
      <c r="A223" s="322"/>
      <c r="B223" s="322"/>
      <c r="C223" s="323" t="s">
        <v>414</v>
      </c>
      <c r="D223" s="324"/>
      <c r="E223" s="325"/>
      <c r="F223" s="325"/>
      <c r="G223" s="325"/>
      <c r="H223" s="325"/>
      <c r="I223" s="325"/>
      <c r="J223" s="325"/>
      <c r="K223" s="325">
        <v>1</v>
      </c>
      <c r="L223" s="325"/>
      <c r="M223" s="325"/>
      <c r="N223" s="325">
        <v>2</v>
      </c>
      <c r="O223" s="325"/>
      <c r="P223" s="325"/>
      <c r="Q223" s="325"/>
      <c r="R223" s="325">
        <v>1</v>
      </c>
      <c r="S223" s="325">
        <v>1</v>
      </c>
      <c r="T223" s="325">
        <v>3</v>
      </c>
      <c r="U223" s="325"/>
      <c r="V223" s="325"/>
      <c r="W223" s="325"/>
      <c r="X223" s="325">
        <v>1</v>
      </c>
      <c r="Y223" s="325"/>
      <c r="Z223" s="325"/>
      <c r="AA223" s="325"/>
      <c r="AB223" s="325"/>
      <c r="AC223" s="325"/>
      <c r="AD223" s="325"/>
      <c r="AE223" s="325"/>
      <c r="AF223" s="326">
        <v>9</v>
      </c>
    </row>
    <row r="224" spans="1:32" x14ac:dyDescent="0.65">
      <c r="A224" s="322"/>
      <c r="B224" s="333" t="s">
        <v>600</v>
      </c>
      <c r="C224" s="334"/>
      <c r="D224" s="335"/>
      <c r="E224" s="336">
        <v>1</v>
      </c>
      <c r="F224" s="336"/>
      <c r="G224" s="336"/>
      <c r="H224" s="336">
        <v>1</v>
      </c>
      <c r="I224" s="336">
        <v>2</v>
      </c>
      <c r="J224" s="336">
        <v>2</v>
      </c>
      <c r="K224" s="336">
        <v>1</v>
      </c>
      <c r="L224" s="336">
        <v>1</v>
      </c>
      <c r="M224" s="336"/>
      <c r="N224" s="336">
        <v>4</v>
      </c>
      <c r="O224" s="336">
        <v>2</v>
      </c>
      <c r="P224" s="336"/>
      <c r="Q224" s="336"/>
      <c r="R224" s="336">
        <v>2</v>
      </c>
      <c r="S224" s="336">
        <v>3</v>
      </c>
      <c r="T224" s="336">
        <v>3</v>
      </c>
      <c r="U224" s="336"/>
      <c r="V224" s="336"/>
      <c r="W224" s="336"/>
      <c r="X224" s="336">
        <v>1</v>
      </c>
      <c r="Y224" s="336"/>
      <c r="Z224" s="336"/>
      <c r="AA224" s="336"/>
      <c r="AB224" s="336">
        <v>2</v>
      </c>
      <c r="AC224" s="336"/>
      <c r="AD224" s="336"/>
      <c r="AE224" s="336"/>
      <c r="AF224" s="337">
        <v>25</v>
      </c>
    </row>
    <row r="225" spans="1:32" x14ac:dyDescent="0.65">
      <c r="A225" s="322"/>
      <c r="B225" s="319" t="s">
        <v>289</v>
      </c>
      <c r="C225" s="319" t="s">
        <v>448</v>
      </c>
      <c r="D225" s="315"/>
      <c r="E225" s="320"/>
      <c r="F225" s="320"/>
      <c r="G225" s="320"/>
      <c r="H225" s="320"/>
      <c r="I225" s="320"/>
      <c r="J225" s="320"/>
      <c r="K225" s="320"/>
      <c r="L225" s="320"/>
      <c r="M225" s="320"/>
      <c r="N225" s="320"/>
      <c r="O225" s="320"/>
      <c r="P225" s="320">
        <v>1</v>
      </c>
      <c r="Q225" s="320"/>
      <c r="R225" s="320"/>
      <c r="S225" s="320"/>
      <c r="T225" s="320"/>
      <c r="U225" s="320"/>
      <c r="V225" s="320"/>
      <c r="W225" s="320"/>
      <c r="X225" s="320"/>
      <c r="Y225" s="320"/>
      <c r="Z225" s="320"/>
      <c r="AA225" s="320"/>
      <c r="AB225" s="320">
        <v>1</v>
      </c>
      <c r="AC225" s="320"/>
      <c r="AD225" s="320"/>
      <c r="AE225" s="320"/>
      <c r="AF225" s="321">
        <v>2</v>
      </c>
    </row>
    <row r="226" spans="1:32" x14ac:dyDescent="0.65">
      <c r="A226" s="322"/>
      <c r="B226" s="322"/>
      <c r="C226" s="323" t="s">
        <v>517</v>
      </c>
      <c r="D226" s="324"/>
      <c r="E226" s="325"/>
      <c r="F226" s="325"/>
      <c r="G226" s="325"/>
      <c r="H226" s="325"/>
      <c r="I226" s="325"/>
      <c r="J226" s="325"/>
      <c r="K226" s="325"/>
      <c r="L226" s="325"/>
      <c r="M226" s="325"/>
      <c r="N226" s="325"/>
      <c r="O226" s="325"/>
      <c r="P226" s="325"/>
      <c r="Q226" s="325"/>
      <c r="R226" s="325"/>
      <c r="S226" s="325"/>
      <c r="T226" s="325"/>
      <c r="U226" s="325"/>
      <c r="V226" s="325"/>
      <c r="W226" s="325"/>
      <c r="X226" s="325"/>
      <c r="Y226" s="325"/>
      <c r="Z226" s="325"/>
      <c r="AA226" s="325">
        <v>1</v>
      </c>
      <c r="AB226" s="325"/>
      <c r="AC226" s="325"/>
      <c r="AD226" s="325"/>
      <c r="AE226" s="325"/>
      <c r="AF226" s="326">
        <v>1</v>
      </c>
    </row>
    <row r="227" spans="1:32" x14ac:dyDescent="0.65">
      <c r="A227" s="322"/>
      <c r="B227" s="322"/>
      <c r="C227" s="323" t="s">
        <v>170</v>
      </c>
      <c r="D227" s="324"/>
      <c r="E227" s="325"/>
      <c r="F227" s="325"/>
      <c r="G227" s="325"/>
      <c r="H227" s="325"/>
      <c r="I227" s="325"/>
      <c r="J227" s="325"/>
      <c r="K227" s="325"/>
      <c r="L227" s="325"/>
      <c r="M227" s="325"/>
      <c r="N227" s="325"/>
      <c r="O227" s="325"/>
      <c r="P227" s="325"/>
      <c r="Q227" s="325"/>
      <c r="R227" s="325"/>
      <c r="S227" s="325"/>
      <c r="T227" s="325"/>
      <c r="U227" s="325"/>
      <c r="V227" s="325"/>
      <c r="W227" s="325"/>
      <c r="X227" s="325"/>
      <c r="Y227" s="325"/>
      <c r="Z227" s="325">
        <v>1</v>
      </c>
      <c r="AA227" s="325"/>
      <c r="AB227" s="325">
        <v>7</v>
      </c>
      <c r="AC227" s="325">
        <v>2</v>
      </c>
      <c r="AD227" s="325"/>
      <c r="AE227" s="325"/>
      <c r="AF227" s="326">
        <v>10</v>
      </c>
    </row>
    <row r="228" spans="1:32" x14ac:dyDescent="0.65">
      <c r="A228" s="322"/>
      <c r="B228" s="333" t="s">
        <v>602</v>
      </c>
      <c r="C228" s="334"/>
      <c r="D228" s="335"/>
      <c r="E228" s="336"/>
      <c r="F228" s="336"/>
      <c r="G228" s="336"/>
      <c r="H228" s="336"/>
      <c r="I228" s="336"/>
      <c r="J228" s="336"/>
      <c r="K228" s="336"/>
      <c r="L228" s="336"/>
      <c r="M228" s="336"/>
      <c r="N228" s="336"/>
      <c r="O228" s="336"/>
      <c r="P228" s="336">
        <v>1</v>
      </c>
      <c r="Q228" s="336"/>
      <c r="R228" s="336"/>
      <c r="S228" s="336"/>
      <c r="T228" s="336"/>
      <c r="U228" s="336"/>
      <c r="V228" s="336"/>
      <c r="W228" s="336"/>
      <c r="X228" s="336"/>
      <c r="Y228" s="336"/>
      <c r="Z228" s="336">
        <v>1</v>
      </c>
      <c r="AA228" s="336">
        <v>1</v>
      </c>
      <c r="AB228" s="336">
        <v>8</v>
      </c>
      <c r="AC228" s="336">
        <v>2</v>
      </c>
      <c r="AD228" s="336"/>
      <c r="AE228" s="336"/>
      <c r="AF228" s="337">
        <v>13</v>
      </c>
    </row>
    <row r="229" spans="1:32" x14ac:dyDescent="0.65">
      <c r="A229" s="322"/>
      <c r="B229" s="319" t="s">
        <v>286</v>
      </c>
      <c r="C229" s="319" t="s">
        <v>482</v>
      </c>
      <c r="D229" s="315"/>
      <c r="E229" s="320"/>
      <c r="F229" s="320"/>
      <c r="G229" s="320"/>
      <c r="H229" s="320"/>
      <c r="I229" s="320"/>
      <c r="J229" s="320"/>
      <c r="K229" s="320"/>
      <c r="L229" s="320"/>
      <c r="M229" s="320"/>
      <c r="N229" s="320"/>
      <c r="O229" s="320"/>
      <c r="P229" s="320"/>
      <c r="Q229" s="320"/>
      <c r="R229" s="320"/>
      <c r="S229" s="320"/>
      <c r="T229" s="320"/>
      <c r="U229" s="320"/>
      <c r="V229" s="320"/>
      <c r="W229" s="320">
        <v>1</v>
      </c>
      <c r="X229" s="320"/>
      <c r="Y229" s="320"/>
      <c r="Z229" s="320"/>
      <c r="AA229" s="320"/>
      <c r="AB229" s="320"/>
      <c r="AC229" s="320"/>
      <c r="AD229" s="320"/>
      <c r="AE229" s="320"/>
      <c r="AF229" s="321">
        <v>1</v>
      </c>
    </row>
    <row r="230" spans="1:32" x14ac:dyDescent="0.65">
      <c r="A230" s="322"/>
      <c r="B230" s="322"/>
      <c r="C230" s="323" t="s">
        <v>415</v>
      </c>
      <c r="D230" s="324"/>
      <c r="E230" s="325"/>
      <c r="F230" s="325"/>
      <c r="G230" s="325"/>
      <c r="H230" s="325"/>
      <c r="I230" s="325"/>
      <c r="J230" s="325">
        <v>1</v>
      </c>
      <c r="K230" s="325"/>
      <c r="L230" s="325"/>
      <c r="M230" s="325"/>
      <c r="N230" s="325"/>
      <c r="O230" s="325"/>
      <c r="P230" s="325"/>
      <c r="Q230" s="325"/>
      <c r="R230" s="325"/>
      <c r="S230" s="325"/>
      <c r="T230" s="325"/>
      <c r="U230" s="325"/>
      <c r="V230" s="325"/>
      <c r="W230" s="325"/>
      <c r="X230" s="325"/>
      <c r="Y230" s="325"/>
      <c r="Z230" s="325"/>
      <c r="AA230" s="325"/>
      <c r="AB230" s="325"/>
      <c r="AC230" s="325"/>
      <c r="AD230" s="325"/>
      <c r="AE230" s="325"/>
      <c r="AF230" s="326">
        <v>1</v>
      </c>
    </row>
    <row r="231" spans="1:32" x14ac:dyDescent="0.65">
      <c r="A231" s="322"/>
      <c r="B231" s="322"/>
      <c r="C231" s="323" t="s">
        <v>416</v>
      </c>
      <c r="D231" s="324"/>
      <c r="E231" s="325"/>
      <c r="F231" s="325"/>
      <c r="G231" s="325"/>
      <c r="H231" s="325"/>
      <c r="I231" s="325"/>
      <c r="J231" s="325"/>
      <c r="K231" s="325"/>
      <c r="L231" s="325">
        <v>1</v>
      </c>
      <c r="M231" s="325"/>
      <c r="N231" s="325"/>
      <c r="O231" s="325"/>
      <c r="P231" s="325">
        <v>2</v>
      </c>
      <c r="Q231" s="325">
        <v>4</v>
      </c>
      <c r="R231" s="325">
        <v>1</v>
      </c>
      <c r="S231" s="325"/>
      <c r="T231" s="325">
        <v>1</v>
      </c>
      <c r="U231" s="325"/>
      <c r="V231" s="325"/>
      <c r="W231" s="325"/>
      <c r="X231" s="325"/>
      <c r="Y231" s="325"/>
      <c r="Z231" s="325"/>
      <c r="AA231" s="325"/>
      <c r="AB231" s="325"/>
      <c r="AC231" s="325"/>
      <c r="AD231" s="325"/>
      <c r="AE231" s="325"/>
      <c r="AF231" s="326">
        <v>9</v>
      </c>
    </row>
    <row r="232" spans="1:32" x14ac:dyDescent="0.65">
      <c r="A232" s="322"/>
      <c r="B232" s="322"/>
      <c r="C232" s="323" t="s">
        <v>347</v>
      </c>
      <c r="D232" s="324"/>
      <c r="E232" s="325"/>
      <c r="F232" s="325">
        <v>1</v>
      </c>
      <c r="G232" s="325"/>
      <c r="H232" s="325"/>
      <c r="I232" s="325"/>
      <c r="J232" s="325"/>
      <c r="K232" s="325"/>
      <c r="L232" s="325"/>
      <c r="M232" s="325"/>
      <c r="N232" s="325"/>
      <c r="O232" s="325"/>
      <c r="P232" s="325"/>
      <c r="Q232" s="325"/>
      <c r="R232" s="325"/>
      <c r="S232" s="325"/>
      <c r="T232" s="325"/>
      <c r="U232" s="325"/>
      <c r="V232" s="325"/>
      <c r="W232" s="325"/>
      <c r="X232" s="325"/>
      <c r="Y232" s="325"/>
      <c r="Z232" s="325"/>
      <c r="AA232" s="325"/>
      <c r="AB232" s="325"/>
      <c r="AC232" s="325"/>
      <c r="AD232" s="325"/>
      <c r="AE232" s="325"/>
      <c r="AF232" s="326">
        <v>1</v>
      </c>
    </row>
    <row r="233" spans="1:32" x14ac:dyDescent="0.65">
      <c r="A233" s="322"/>
      <c r="B233" s="333" t="s">
        <v>601</v>
      </c>
      <c r="C233" s="334"/>
      <c r="D233" s="335"/>
      <c r="E233" s="336"/>
      <c r="F233" s="336">
        <v>1</v>
      </c>
      <c r="G233" s="336"/>
      <c r="H233" s="336"/>
      <c r="I233" s="336"/>
      <c r="J233" s="336">
        <v>1</v>
      </c>
      <c r="K233" s="336"/>
      <c r="L233" s="336">
        <v>1</v>
      </c>
      <c r="M233" s="336"/>
      <c r="N233" s="336"/>
      <c r="O233" s="336"/>
      <c r="P233" s="336">
        <v>2</v>
      </c>
      <c r="Q233" s="336">
        <v>4</v>
      </c>
      <c r="R233" s="336">
        <v>1</v>
      </c>
      <c r="S233" s="336"/>
      <c r="T233" s="336">
        <v>1</v>
      </c>
      <c r="U233" s="336"/>
      <c r="V233" s="336"/>
      <c r="W233" s="336">
        <v>1</v>
      </c>
      <c r="X233" s="336"/>
      <c r="Y233" s="336"/>
      <c r="Z233" s="336"/>
      <c r="AA233" s="336"/>
      <c r="AB233" s="336"/>
      <c r="AC233" s="336"/>
      <c r="AD233" s="336"/>
      <c r="AE233" s="336"/>
      <c r="AF233" s="337">
        <v>12</v>
      </c>
    </row>
    <row r="234" spans="1:32" x14ac:dyDescent="0.65">
      <c r="A234" s="322"/>
      <c r="B234" s="319" t="s">
        <v>284</v>
      </c>
      <c r="C234" s="319" t="s">
        <v>440</v>
      </c>
      <c r="D234" s="315"/>
      <c r="E234" s="320"/>
      <c r="F234" s="320"/>
      <c r="G234" s="320"/>
      <c r="H234" s="320"/>
      <c r="I234" s="320"/>
      <c r="J234" s="320"/>
      <c r="K234" s="320"/>
      <c r="L234" s="320">
        <v>1</v>
      </c>
      <c r="M234" s="320"/>
      <c r="N234" s="320"/>
      <c r="O234" s="320"/>
      <c r="P234" s="320"/>
      <c r="Q234" s="320"/>
      <c r="R234" s="320"/>
      <c r="S234" s="320"/>
      <c r="T234" s="320"/>
      <c r="U234" s="320"/>
      <c r="V234" s="320"/>
      <c r="W234" s="320"/>
      <c r="X234" s="320">
        <v>1</v>
      </c>
      <c r="Y234" s="320"/>
      <c r="Z234" s="320"/>
      <c r="AA234" s="320"/>
      <c r="AB234" s="320"/>
      <c r="AC234" s="320"/>
      <c r="AD234" s="320"/>
      <c r="AE234" s="320"/>
      <c r="AF234" s="321">
        <v>2</v>
      </c>
    </row>
    <row r="235" spans="1:32" x14ac:dyDescent="0.65">
      <c r="A235" s="322"/>
      <c r="B235" s="322"/>
      <c r="C235" s="323" t="s">
        <v>417</v>
      </c>
      <c r="D235" s="324"/>
      <c r="E235" s="325"/>
      <c r="F235" s="325"/>
      <c r="G235" s="325"/>
      <c r="H235" s="325">
        <v>1</v>
      </c>
      <c r="I235" s="325"/>
      <c r="J235" s="325"/>
      <c r="K235" s="325"/>
      <c r="L235" s="325"/>
      <c r="M235" s="325"/>
      <c r="N235" s="325"/>
      <c r="O235" s="325"/>
      <c r="P235" s="325"/>
      <c r="Q235" s="325"/>
      <c r="R235" s="325"/>
      <c r="S235" s="325"/>
      <c r="T235" s="325"/>
      <c r="U235" s="325"/>
      <c r="V235" s="325"/>
      <c r="W235" s="325"/>
      <c r="X235" s="325"/>
      <c r="Y235" s="325"/>
      <c r="Z235" s="325"/>
      <c r="AA235" s="325"/>
      <c r="AB235" s="325"/>
      <c r="AC235" s="325"/>
      <c r="AD235" s="325"/>
      <c r="AE235" s="325"/>
      <c r="AF235" s="326">
        <v>1</v>
      </c>
    </row>
    <row r="236" spans="1:32" x14ac:dyDescent="0.65">
      <c r="A236" s="322"/>
      <c r="B236" s="322"/>
      <c r="C236" s="323" t="s">
        <v>284</v>
      </c>
      <c r="D236" s="324"/>
      <c r="E236" s="325"/>
      <c r="F236" s="325"/>
      <c r="G236" s="325"/>
      <c r="H236" s="325"/>
      <c r="I236" s="325"/>
      <c r="J236" s="325"/>
      <c r="K236" s="325"/>
      <c r="L236" s="325"/>
      <c r="M236" s="325"/>
      <c r="N236" s="325"/>
      <c r="O236" s="325"/>
      <c r="P236" s="325"/>
      <c r="Q236" s="325"/>
      <c r="R236" s="325"/>
      <c r="S236" s="325"/>
      <c r="T236" s="325"/>
      <c r="U236" s="325"/>
      <c r="V236" s="325"/>
      <c r="W236" s="325"/>
      <c r="X236" s="325"/>
      <c r="Y236" s="325"/>
      <c r="Z236" s="325"/>
      <c r="AA236" s="325"/>
      <c r="AB236" s="325"/>
      <c r="AC236" s="325">
        <v>1</v>
      </c>
      <c r="AD236" s="325"/>
      <c r="AE236" s="325"/>
      <c r="AF236" s="326">
        <v>1</v>
      </c>
    </row>
    <row r="237" spans="1:32" x14ac:dyDescent="0.65">
      <c r="A237" s="322"/>
      <c r="B237" s="333" t="s">
        <v>603</v>
      </c>
      <c r="C237" s="334"/>
      <c r="D237" s="335"/>
      <c r="E237" s="336"/>
      <c r="F237" s="336"/>
      <c r="G237" s="336"/>
      <c r="H237" s="336">
        <v>1</v>
      </c>
      <c r="I237" s="336"/>
      <c r="J237" s="336"/>
      <c r="K237" s="336"/>
      <c r="L237" s="336">
        <v>1</v>
      </c>
      <c r="M237" s="336"/>
      <c r="N237" s="336"/>
      <c r="O237" s="336"/>
      <c r="P237" s="336"/>
      <c r="Q237" s="336"/>
      <c r="R237" s="336"/>
      <c r="S237" s="336"/>
      <c r="T237" s="336"/>
      <c r="U237" s="336"/>
      <c r="V237" s="336"/>
      <c r="W237" s="336"/>
      <c r="X237" s="336">
        <v>1</v>
      </c>
      <c r="Y237" s="336"/>
      <c r="Z237" s="336"/>
      <c r="AA237" s="336"/>
      <c r="AB237" s="336"/>
      <c r="AC237" s="336">
        <v>1</v>
      </c>
      <c r="AD237" s="336"/>
      <c r="AE237" s="336"/>
      <c r="AF237" s="337">
        <v>4</v>
      </c>
    </row>
    <row r="238" spans="1:32" x14ac:dyDescent="0.65">
      <c r="A238" s="322"/>
      <c r="B238" s="319" t="s">
        <v>168</v>
      </c>
      <c r="C238" s="319" t="s">
        <v>435</v>
      </c>
      <c r="D238" s="315"/>
      <c r="E238" s="320"/>
      <c r="F238" s="320"/>
      <c r="G238" s="320"/>
      <c r="H238" s="320"/>
      <c r="I238" s="320"/>
      <c r="J238" s="320"/>
      <c r="K238" s="320"/>
      <c r="L238" s="320"/>
      <c r="M238" s="320">
        <v>1</v>
      </c>
      <c r="N238" s="320"/>
      <c r="O238" s="320"/>
      <c r="P238" s="320"/>
      <c r="Q238" s="320"/>
      <c r="R238" s="320"/>
      <c r="S238" s="320"/>
      <c r="T238" s="320"/>
      <c r="U238" s="320"/>
      <c r="V238" s="320"/>
      <c r="W238" s="320"/>
      <c r="X238" s="320"/>
      <c r="Y238" s="320"/>
      <c r="Z238" s="320"/>
      <c r="AA238" s="320"/>
      <c r="AB238" s="320"/>
      <c r="AC238" s="320"/>
      <c r="AD238" s="320"/>
      <c r="AE238" s="320"/>
      <c r="AF238" s="321">
        <v>1</v>
      </c>
    </row>
    <row r="239" spans="1:32" x14ac:dyDescent="0.65">
      <c r="A239" s="322"/>
      <c r="B239" s="322"/>
      <c r="C239" s="323" t="s">
        <v>475</v>
      </c>
      <c r="D239" s="324"/>
      <c r="E239" s="325"/>
      <c r="F239" s="325"/>
      <c r="G239" s="325"/>
      <c r="H239" s="325"/>
      <c r="I239" s="325"/>
      <c r="J239" s="325"/>
      <c r="K239" s="325"/>
      <c r="L239" s="325"/>
      <c r="M239" s="325"/>
      <c r="N239" s="325"/>
      <c r="O239" s="325"/>
      <c r="P239" s="325"/>
      <c r="Q239" s="325"/>
      <c r="R239" s="325"/>
      <c r="S239" s="325"/>
      <c r="T239" s="325"/>
      <c r="U239" s="325"/>
      <c r="V239" s="325"/>
      <c r="W239" s="325">
        <v>1</v>
      </c>
      <c r="X239" s="325"/>
      <c r="Y239" s="325"/>
      <c r="Z239" s="325"/>
      <c r="AA239" s="325"/>
      <c r="AB239" s="325"/>
      <c r="AC239" s="325"/>
      <c r="AD239" s="325"/>
      <c r="AE239" s="325"/>
      <c r="AF239" s="326">
        <v>1</v>
      </c>
    </row>
    <row r="240" spans="1:32" x14ac:dyDescent="0.65">
      <c r="A240" s="322"/>
      <c r="B240" s="322"/>
      <c r="C240" s="323" t="s">
        <v>432</v>
      </c>
      <c r="D240" s="324"/>
      <c r="E240" s="325">
        <v>1</v>
      </c>
      <c r="F240" s="325"/>
      <c r="G240" s="325"/>
      <c r="H240" s="325"/>
      <c r="I240" s="325"/>
      <c r="J240" s="325"/>
      <c r="K240" s="325"/>
      <c r="L240" s="325"/>
      <c r="M240" s="325"/>
      <c r="N240" s="325"/>
      <c r="O240" s="325"/>
      <c r="P240" s="325"/>
      <c r="Q240" s="325"/>
      <c r="R240" s="325"/>
      <c r="S240" s="325"/>
      <c r="T240" s="325"/>
      <c r="U240" s="325"/>
      <c r="V240" s="325"/>
      <c r="W240" s="325"/>
      <c r="X240" s="325"/>
      <c r="Y240" s="325"/>
      <c r="Z240" s="325"/>
      <c r="AA240" s="325"/>
      <c r="AB240" s="325"/>
      <c r="AC240" s="325"/>
      <c r="AD240" s="325"/>
      <c r="AE240" s="325"/>
      <c r="AF240" s="326">
        <v>1</v>
      </c>
    </row>
    <row r="241" spans="1:32" x14ac:dyDescent="0.65">
      <c r="A241" s="322"/>
      <c r="B241" s="333" t="s">
        <v>605</v>
      </c>
      <c r="C241" s="334"/>
      <c r="D241" s="335"/>
      <c r="E241" s="336">
        <v>1</v>
      </c>
      <c r="F241" s="336"/>
      <c r="G241" s="336"/>
      <c r="H241" s="336"/>
      <c r="I241" s="336"/>
      <c r="J241" s="336"/>
      <c r="K241" s="336"/>
      <c r="L241" s="336"/>
      <c r="M241" s="336">
        <v>1</v>
      </c>
      <c r="N241" s="336"/>
      <c r="O241" s="336"/>
      <c r="P241" s="336"/>
      <c r="Q241" s="336"/>
      <c r="R241" s="336"/>
      <c r="S241" s="336"/>
      <c r="T241" s="336"/>
      <c r="U241" s="336"/>
      <c r="V241" s="336"/>
      <c r="W241" s="336">
        <v>1</v>
      </c>
      <c r="X241" s="336"/>
      <c r="Y241" s="336"/>
      <c r="Z241" s="336"/>
      <c r="AA241" s="336"/>
      <c r="AB241" s="336"/>
      <c r="AC241" s="336"/>
      <c r="AD241" s="336"/>
      <c r="AE241" s="336"/>
      <c r="AF241" s="337">
        <v>3</v>
      </c>
    </row>
    <row r="242" spans="1:32" x14ac:dyDescent="0.65">
      <c r="A242" s="322"/>
      <c r="B242" s="319" t="s">
        <v>283</v>
      </c>
      <c r="C242" s="319" t="s">
        <v>418</v>
      </c>
      <c r="D242" s="315"/>
      <c r="E242" s="320"/>
      <c r="F242" s="320"/>
      <c r="G242" s="320"/>
      <c r="H242" s="320"/>
      <c r="I242" s="320"/>
      <c r="J242" s="320">
        <v>1</v>
      </c>
      <c r="K242" s="320"/>
      <c r="L242" s="320"/>
      <c r="M242" s="320"/>
      <c r="N242" s="320"/>
      <c r="O242" s="320"/>
      <c r="P242" s="320">
        <v>1</v>
      </c>
      <c r="Q242" s="320"/>
      <c r="R242" s="320"/>
      <c r="S242" s="320"/>
      <c r="T242" s="320"/>
      <c r="U242" s="320"/>
      <c r="V242" s="320"/>
      <c r="W242" s="320"/>
      <c r="X242" s="320"/>
      <c r="Y242" s="320"/>
      <c r="Z242" s="320"/>
      <c r="AA242" s="320"/>
      <c r="AB242" s="320"/>
      <c r="AC242" s="320"/>
      <c r="AD242" s="320"/>
      <c r="AE242" s="320"/>
      <c r="AF242" s="321">
        <v>2</v>
      </c>
    </row>
    <row r="243" spans="1:32" x14ac:dyDescent="0.65">
      <c r="A243" s="322"/>
      <c r="B243" s="322"/>
      <c r="C243" s="323" t="s">
        <v>501</v>
      </c>
      <c r="D243" s="324"/>
      <c r="E243" s="325"/>
      <c r="F243" s="325"/>
      <c r="G243" s="325"/>
      <c r="H243" s="325"/>
      <c r="I243" s="325"/>
      <c r="J243" s="325"/>
      <c r="K243" s="325"/>
      <c r="L243" s="325"/>
      <c r="M243" s="325"/>
      <c r="N243" s="325"/>
      <c r="O243" s="325"/>
      <c r="P243" s="325"/>
      <c r="Q243" s="325"/>
      <c r="R243" s="325"/>
      <c r="S243" s="325"/>
      <c r="T243" s="325"/>
      <c r="U243" s="325"/>
      <c r="V243" s="325"/>
      <c r="W243" s="325"/>
      <c r="X243" s="325"/>
      <c r="Y243" s="325"/>
      <c r="Z243" s="325"/>
      <c r="AA243" s="325"/>
      <c r="AB243" s="325">
        <v>1</v>
      </c>
      <c r="AC243" s="325"/>
      <c r="AD243" s="325"/>
      <c r="AE243" s="325"/>
      <c r="AF243" s="326">
        <v>1</v>
      </c>
    </row>
    <row r="244" spans="1:32" x14ac:dyDescent="0.65">
      <c r="A244" s="322"/>
      <c r="B244" s="333" t="s">
        <v>604</v>
      </c>
      <c r="C244" s="334"/>
      <c r="D244" s="335"/>
      <c r="E244" s="336"/>
      <c r="F244" s="336"/>
      <c r="G244" s="336"/>
      <c r="H244" s="336"/>
      <c r="I244" s="336"/>
      <c r="J244" s="336">
        <v>1</v>
      </c>
      <c r="K244" s="336"/>
      <c r="L244" s="336"/>
      <c r="M244" s="336"/>
      <c r="N244" s="336"/>
      <c r="O244" s="336"/>
      <c r="P244" s="336">
        <v>1</v>
      </c>
      <c r="Q244" s="336"/>
      <c r="R244" s="336"/>
      <c r="S244" s="336"/>
      <c r="T244" s="336"/>
      <c r="U244" s="336"/>
      <c r="V244" s="336"/>
      <c r="W244" s="336"/>
      <c r="X244" s="336"/>
      <c r="Y244" s="336"/>
      <c r="Z244" s="336"/>
      <c r="AA244" s="336"/>
      <c r="AB244" s="336">
        <v>1</v>
      </c>
      <c r="AC244" s="336"/>
      <c r="AD244" s="336"/>
      <c r="AE244" s="336"/>
      <c r="AF244" s="337">
        <v>3</v>
      </c>
    </row>
    <row r="245" spans="1:32" x14ac:dyDescent="0.65">
      <c r="A245" s="322"/>
      <c r="B245" s="319" t="s">
        <v>288</v>
      </c>
      <c r="C245" s="319" t="s">
        <v>389</v>
      </c>
      <c r="D245" s="315"/>
      <c r="E245" s="320"/>
      <c r="F245" s="320">
        <v>2</v>
      </c>
      <c r="G245" s="320"/>
      <c r="H245" s="320"/>
      <c r="I245" s="320"/>
      <c r="J245" s="320"/>
      <c r="K245" s="320"/>
      <c r="L245" s="320"/>
      <c r="M245" s="320"/>
      <c r="N245" s="320"/>
      <c r="O245" s="320"/>
      <c r="P245" s="320"/>
      <c r="Q245" s="320"/>
      <c r="R245" s="320"/>
      <c r="S245" s="320"/>
      <c r="T245" s="320"/>
      <c r="U245" s="320"/>
      <c r="V245" s="320"/>
      <c r="W245" s="320"/>
      <c r="X245" s="320"/>
      <c r="Y245" s="320"/>
      <c r="Z245" s="320"/>
      <c r="AA245" s="320"/>
      <c r="AB245" s="320"/>
      <c r="AC245" s="320"/>
      <c r="AD245" s="320"/>
      <c r="AE245" s="320"/>
      <c r="AF245" s="321">
        <v>2</v>
      </c>
    </row>
    <row r="246" spans="1:32" x14ac:dyDescent="0.65">
      <c r="A246" s="322"/>
      <c r="B246" s="333" t="s">
        <v>606</v>
      </c>
      <c r="C246" s="334"/>
      <c r="D246" s="335"/>
      <c r="E246" s="336"/>
      <c r="F246" s="336">
        <v>2</v>
      </c>
      <c r="G246" s="336"/>
      <c r="H246" s="336"/>
      <c r="I246" s="336"/>
      <c r="J246" s="336"/>
      <c r="K246" s="336"/>
      <c r="L246" s="336"/>
      <c r="M246" s="336"/>
      <c r="N246" s="336"/>
      <c r="O246" s="336"/>
      <c r="P246" s="336"/>
      <c r="Q246" s="336"/>
      <c r="R246" s="336"/>
      <c r="S246" s="336"/>
      <c r="T246" s="336"/>
      <c r="U246" s="336"/>
      <c r="V246" s="336"/>
      <c r="W246" s="336"/>
      <c r="X246" s="336"/>
      <c r="Y246" s="336"/>
      <c r="Z246" s="336"/>
      <c r="AA246" s="336"/>
      <c r="AB246" s="336"/>
      <c r="AC246" s="336"/>
      <c r="AD246" s="336"/>
      <c r="AE246" s="336"/>
      <c r="AF246" s="337">
        <v>2</v>
      </c>
    </row>
    <row r="247" spans="1:32" x14ac:dyDescent="0.65">
      <c r="A247" s="322"/>
      <c r="B247" s="319" t="s">
        <v>290</v>
      </c>
      <c r="C247" s="319" t="s">
        <v>449</v>
      </c>
      <c r="D247" s="315"/>
      <c r="E247" s="320"/>
      <c r="F247" s="320"/>
      <c r="G247" s="320"/>
      <c r="H247" s="320"/>
      <c r="I247" s="320"/>
      <c r="J247" s="320"/>
      <c r="K247" s="320"/>
      <c r="L247" s="320"/>
      <c r="M247" s="320"/>
      <c r="N247" s="320"/>
      <c r="O247" s="320"/>
      <c r="P247" s="320">
        <v>1</v>
      </c>
      <c r="Q247" s="320"/>
      <c r="R247" s="320"/>
      <c r="S247" s="320"/>
      <c r="T247" s="320"/>
      <c r="U247" s="320"/>
      <c r="V247" s="320"/>
      <c r="W247" s="320"/>
      <c r="X247" s="320"/>
      <c r="Y247" s="320"/>
      <c r="Z247" s="320"/>
      <c r="AA247" s="320"/>
      <c r="AB247" s="320"/>
      <c r="AC247" s="320"/>
      <c r="AD247" s="320"/>
      <c r="AE247" s="320"/>
      <c r="AF247" s="321">
        <v>1</v>
      </c>
    </row>
    <row r="248" spans="1:32" x14ac:dyDescent="0.65">
      <c r="A248" s="322"/>
      <c r="B248" s="322"/>
      <c r="C248" s="323" t="s">
        <v>190</v>
      </c>
      <c r="D248" s="324"/>
      <c r="E248" s="325"/>
      <c r="F248" s="325"/>
      <c r="G248" s="325"/>
      <c r="H248" s="325"/>
      <c r="I248" s="325"/>
      <c r="J248" s="325"/>
      <c r="K248" s="325"/>
      <c r="L248" s="325"/>
      <c r="M248" s="325"/>
      <c r="N248" s="325"/>
      <c r="O248" s="325"/>
      <c r="P248" s="325"/>
      <c r="Q248" s="325"/>
      <c r="R248" s="325"/>
      <c r="S248" s="325">
        <v>1</v>
      </c>
      <c r="T248" s="325"/>
      <c r="U248" s="325"/>
      <c r="V248" s="325"/>
      <c r="W248" s="325"/>
      <c r="X248" s="325"/>
      <c r="Y248" s="325"/>
      <c r="Z248" s="325"/>
      <c r="AA248" s="325"/>
      <c r="AB248" s="325"/>
      <c r="AC248" s="325"/>
      <c r="AD248" s="325"/>
      <c r="AE248" s="325"/>
      <c r="AF248" s="326">
        <v>1</v>
      </c>
    </row>
    <row r="249" spans="1:32" x14ac:dyDescent="0.65">
      <c r="A249" s="322"/>
      <c r="B249" s="333" t="s">
        <v>607</v>
      </c>
      <c r="C249" s="334"/>
      <c r="D249" s="335"/>
      <c r="E249" s="336"/>
      <c r="F249" s="336"/>
      <c r="G249" s="336"/>
      <c r="H249" s="336"/>
      <c r="I249" s="336"/>
      <c r="J249" s="336"/>
      <c r="K249" s="336"/>
      <c r="L249" s="336"/>
      <c r="M249" s="336"/>
      <c r="N249" s="336"/>
      <c r="O249" s="336"/>
      <c r="P249" s="336">
        <v>1</v>
      </c>
      <c r="Q249" s="336"/>
      <c r="R249" s="336"/>
      <c r="S249" s="336">
        <v>1</v>
      </c>
      <c r="T249" s="336"/>
      <c r="U249" s="336"/>
      <c r="V249" s="336"/>
      <c r="W249" s="336"/>
      <c r="X249" s="336"/>
      <c r="Y249" s="336"/>
      <c r="Z249" s="336"/>
      <c r="AA249" s="336"/>
      <c r="AB249" s="336"/>
      <c r="AC249" s="336"/>
      <c r="AD249" s="336"/>
      <c r="AE249" s="336"/>
      <c r="AF249" s="337">
        <v>2</v>
      </c>
    </row>
    <row r="250" spans="1:32" x14ac:dyDescent="0.65">
      <c r="A250" s="322"/>
      <c r="B250" s="319" t="s">
        <v>285</v>
      </c>
      <c r="C250" s="319" t="s">
        <v>608</v>
      </c>
      <c r="D250" s="315"/>
      <c r="E250" s="320"/>
      <c r="F250" s="320"/>
      <c r="G250" s="320"/>
      <c r="H250" s="320"/>
      <c r="I250" s="320"/>
      <c r="J250" s="320"/>
      <c r="K250" s="320"/>
      <c r="L250" s="320"/>
      <c r="M250" s="320"/>
      <c r="N250" s="320"/>
      <c r="O250" s="320"/>
      <c r="P250" s="320"/>
      <c r="Q250" s="320"/>
      <c r="R250" s="320"/>
      <c r="S250" s="320"/>
      <c r="T250" s="320"/>
      <c r="U250" s="320"/>
      <c r="V250" s="320"/>
      <c r="W250" s="320"/>
      <c r="X250" s="320"/>
      <c r="Y250" s="320"/>
      <c r="Z250" s="320"/>
      <c r="AA250" s="320"/>
      <c r="AB250" s="320"/>
      <c r="AC250" s="320"/>
      <c r="AD250" s="320">
        <v>1</v>
      </c>
      <c r="AE250" s="320"/>
      <c r="AF250" s="321">
        <v>1</v>
      </c>
    </row>
    <row r="251" spans="1:32" x14ac:dyDescent="0.65">
      <c r="A251" s="322"/>
      <c r="B251" s="333" t="s">
        <v>609</v>
      </c>
      <c r="C251" s="334"/>
      <c r="D251" s="335"/>
      <c r="E251" s="336"/>
      <c r="F251" s="336"/>
      <c r="G251" s="336"/>
      <c r="H251" s="336"/>
      <c r="I251" s="336"/>
      <c r="J251" s="336"/>
      <c r="K251" s="336"/>
      <c r="L251" s="336"/>
      <c r="M251" s="336"/>
      <c r="N251" s="336"/>
      <c r="O251" s="336"/>
      <c r="P251" s="336"/>
      <c r="Q251" s="336"/>
      <c r="R251" s="336"/>
      <c r="S251" s="336"/>
      <c r="T251" s="336"/>
      <c r="U251" s="336"/>
      <c r="V251" s="336"/>
      <c r="W251" s="336"/>
      <c r="X251" s="336"/>
      <c r="Y251" s="336"/>
      <c r="Z251" s="336"/>
      <c r="AA251" s="336"/>
      <c r="AB251" s="336"/>
      <c r="AC251" s="336"/>
      <c r="AD251" s="336">
        <v>1</v>
      </c>
      <c r="AE251" s="336"/>
      <c r="AF251" s="337">
        <v>1</v>
      </c>
    </row>
    <row r="252" spans="1:32" x14ac:dyDescent="0.65">
      <c r="A252" s="322"/>
      <c r="B252" s="319" t="s">
        <v>162</v>
      </c>
      <c r="C252" s="319" t="s">
        <v>397</v>
      </c>
      <c r="D252" s="315"/>
      <c r="E252" s="320"/>
      <c r="F252" s="320"/>
      <c r="G252" s="320">
        <v>1</v>
      </c>
      <c r="H252" s="320"/>
      <c r="I252" s="320"/>
      <c r="J252" s="320"/>
      <c r="K252" s="320"/>
      <c r="L252" s="320"/>
      <c r="M252" s="320"/>
      <c r="N252" s="320"/>
      <c r="O252" s="320"/>
      <c r="P252" s="320"/>
      <c r="Q252" s="320"/>
      <c r="R252" s="320"/>
      <c r="S252" s="320"/>
      <c r="T252" s="320"/>
      <c r="U252" s="320"/>
      <c r="V252" s="320"/>
      <c r="W252" s="320"/>
      <c r="X252" s="320"/>
      <c r="Y252" s="320"/>
      <c r="Z252" s="320"/>
      <c r="AA252" s="320"/>
      <c r="AB252" s="320"/>
      <c r="AC252" s="320"/>
      <c r="AD252" s="320"/>
      <c r="AE252" s="320"/>
      <c r="AF252" s="321">
        <v>1</v>
      </c>
    </row>
    <row r="253" spans="1:32" x14ac:dyDescent="0.65">
      <c r="A253" s="322"/>
      <c r="B253" s="333" t="s">
        <v>611</v>
      </c>
      <c r="C253" s="334"/>
      <c r="D253" s="335"/>
      <c r="E253" s="336"/>
      <c r="F253" s="336"/>
      <c r="G253" s="336">
        <v>1</v>
      </c>
      <c r="H253" s="336"/>
      <c r="I253" s="336"/>
      <c r="J253" s="336"/>
      <c r="K253" s="336"/>
      <c r="L253" s="336"/>
      <c r="M253" s="336"/>
      <c r="N253" s="336"/>
      <c r="O253" s="336"/>
      <c r="P253" s="336"/>
      <c r="Q253" s="336"/>
      <c r="R253" s="336"/>
      <c r="S253" s="336"/>
      <c r="T253" s="336"/>
      <c r="U253" s="336"/>
      <c r="V253" s="336"/>
      <c r="W253" s="336"/>
      <c r="X253" s="336"/>
      <c r="Y253" s="336"/>
      <c r="Z253" s="336"/>
      <c r="AA253" s="336"/>
      <c r="AB253" s="336"/>
      <c r="AC253" s="336"/>
      <c r="AD253" s="336"/>
      <c r="AE253" s="336"/>
      <c r="AF253" s="337">
        <v>1</v>
      </c>
    </row>
    <row r="254" spans="1:32" x14ac:dyDescent="0.65">
      <c r="A254" s="322"/>
      <c r="B254" s="319" t="s">
        <v>287</v>
      </c>
      <c r="C254" s="319" t="s">
        <v>465</v>
      </c>
      <c r="D254" s="315"/>
      <c r="E254" s="320"/>
      <c r="F254" s="320"/>
      <c r="G254" s="320"/>
      <c r="H254" s="320"/>
      <c r="I254" s="320"/>
      <c r="J254" s="320"/>
      <c r="K254" s="320"/>
      <c r="L254" s="320"/>
      <c r="M254" s="320"/>
      <c r="N254" s="320"/>
      <c r="O254" s="320"/>
      <c r="P254" s="320"/>
      <c r="Q254" s="320"/>
      <c r="R254" s="320"/>
      <c r="S254" s="320"/>
      <c r="T254" s="320">
        <v>1</v>
      </c>
      <c r="U254" s="320"/>
      <c r="V254" s="320"/>
      <c r="W254" s="320"/>
      <c r="X254" s="320"/>
      <c r="Y254" s="320"/>
      <c r="Z254" s="320"/>
      <c r="AA254" s="320"/>
      <c r="AB254" s="320"/>
      <c r="AC254" s="320"/>
      <c r="AD254" s="320"/>
      <c r="AE254" s="320"/>
      <c r="AF254" s="321">
        <v>1</v>
      </c>
    </row>
    <row r="255" spans="1:32" x14ac:dyDescent="0.65">
      <c r="A255" s="322"/>
      <c r="B255" s="333" t="s">
        <v>612</v>
      </c>
      <c r="C255" s="334"/>
      <c r="D255" s="335"/>
      <c r="E255" s="336"/>
      <c r="F255" s="336"/>
      <c r="G255" s="336"/>
      <c r="H255" s="336"/>
      <c r="I255" s="336"/>
      <c r="J255" s="336"/>
      <c r="K255" s="336"/>
      <c r="L255" s="336"/>
      <c r="M255" s="336"/>
      <c r="N255" s="336"/>
      <c r="O255" s="336"/>
      <c r="P255" s="336"/>
      <c r="Q255" s="336"/>
      <c r="R255" s="336"/>
      <c r="S255" s="336"/>
      <c r="T255" s="336">
        <v>1</v>
      </c>
      <c r="U255" s="336"/>
      <c r="V255" s="336"/>
      <c r="W255" s="336"/>
      <c r="X255" s="336"/>
      <c r="Y255" s="336"/>
      <c r="Z255" s="336"/>
      <c r="AA255" s="336"/>
      <c r="AB255" s="336"/>
      <c r="AC255" s="336"/>
      <c r="AD255" s="336"/>
      <c r="AE255" s="336"/>
      <c r="AF255" s="337">
        <v>1</v>
      </c>
    </row>
    <row r="256" spans="1:32" x14ac:dyDescent="0.65">
      <c r="A256" s="322"/>
      <c r="B256" s="319" t="s">
        <v>223</v>
      </c>
      <c r="C256" s="319" t="s">
        <v>486</v>
      </c>
      <c r="D256" s="315"/>
      <c r="E256" s="320"/>
      <c r="F256" s="320"/>
      <c r="G256" s="320"/>
      <c r="H256" s="320"/>
      <c r="I256" s="320"/>
      <c r="J256" s="320"/>
      <c r="K256" s="320"/>
      <c r="L256" s="320"/>
      <c r="M256" s="320"/>
      <c r="N256" s="320"/>
      <c r="O256" s="320"/>
      <c r="P256" s="320"/>
      <c r="Q256" s="320"/>
      <c r="R256" s="320"/>
      <c r="S256" s="320"/>
      <c r="T256" s="320"/>
      <c r="U256" s="320"/>
      <c r="V256" s="320"/>
      <c r="W256" s="320"/>
      <c r="X256" s="320">
        <v>1</v>
      </c>
      <c r="Y256" s="320"/>
      <c r="Z256" s="320"/>
      <c r="AA256" s="320"/>
      <c r="AB256" s="320"/>
      <c r="AC256" s="320"/>
      <c r="AD256" s="320"/>
      <c r="AE256" s="320"/>
      <c r="AF256" s="321">
        <v>1</v>
      </c>
    </row>
    <row r="257" spans="1:32" x14ac:dyDescent="0.65">
      <c r="A257" s="322"/>
      <c r="B257" s="333" t="s">
        <v>534</v>
      </c>
      <c r="C257" s="334"/>
      <c r="D257" s="335"/>
      <c r="E257" s="336"/>
      <c r="F257" s="336"/>
      <c r="G257" s="336"/>
      <c r="H257" s="336"/>
      <c r="I257" s="336"/>
      <c r="J257" s="336"/>
      <c r="K257" s="336"/>
      <c r="L257" s="336"/>
      <c r="M257" s="336"/>
      <c r="N257" s="336"/>
      <c r="O257" s="336"/>
      <c r="P257" s="336"/>
      <c r="Q257" s="336"/>
      <c r="R257" s="336"/>
      <c r="S257" s="336"/>
      <c r="T257" s="336"/>
      <c r="U257" s="336"/>
      <c r="V257" s="336"/>
      <c r="W257" s="336"/>
      <c r="X257" s="336">
        <v>1</v>
      </c>
      <c r="Y257" s="336"/>
      <c r="Z257" s="336"/>
      <c r="AA257" s="336"/>
      <c r="AB257" s="336"/>
      <c r="AC257" s="336"/>
      <c r="AD257" s="336"/>
      <c r="AE257" s="336"/>
      <c r="AF257" s="337">
        <v>1</v>
      </c>
    </row>
    <row r="258" spans="1:32" x14ac:dyDescent="0.65">
      <c r="A258" s="322"/>
      <c r="B258" s="319" t="s">
        <v>292</v>
      </c>
      <c r="C258" s="319" t="s">
        <v>426</v>
      </c>
      <c r="D258" s="315"/>
      <c r="E258" s="320"/>
      <c r="F258" s="320"/>
      <c r="G258" s="320">
        <v>1</v>
      </c>
      <c r="H258" s="320"/>
      <c r="I258" s="320"/>
      <c r="J258" s="320"/>
      <c r="K258" s="320"/>
      <c r="L258" s="320"/>
      <c r="M258" s="320"/>
      <c r="N258" s="320"/>
      <c r="O258" s="320"/>
      <c r="P258" s="320"/>
      <c r="Q258" s="320"/>
      <c r="R258" s="320"/>
      <c r="S258" s="320"/>
      <c r="T258" s="320"/>
      <c r="U258" s="320"/>
      <c r="V258" s="320"/>
      <c r="W258" s="320"/>
      <c r="X258" s="320"/>
      <c r="Y258" s="320"/>
      <c r="Z258" s="320"/>
      <c r="AA258" s="320"/>
      <c r="AB258" s="320"/>
      <c r="AC258" s="320"/>
      <c r="AD258" s="320"/>
      <c r="AE258" s="320"/>
      <c r="AF258" s="321">
        <v>1</v>
      </c>
    </row>
    <row r="259" spans="1:32" x14ac:dyDescent="0.65">
      <c r="A259" s="322"/>
      <c r="B259" s="333" t="s">
        <v>610</v>
      </c>
      <c r="C259" s="334"/>
      <c r="D259" s="335"/>
      <c r="E259" s="336"/>
      <c r="F259" s="336"/>
      <c r="G259" s="336">
        <v>1</v>
      </c>
      <c r="H259" s="336"/>
      <c r="I259" s="336"/>
      <c r="J259" s="336"/>
      <c r="K259" s="336"/>
      <c r="L259" s="336"/>
      <c r="M259" s="336"/>
      <c r="N259" s="336"/>
      <c r="O259" s="336"/>
      <c r="P259" s="336"/>
      <c r="Q259" s="336"/>
      <c r="R259" s="336"/>
      <c r="S259" s="336"/>
      <c r="T259" s="336"/>
      <c r="U259" s="336"/>
      <c r="V259" s="336"/>
      <c r="W259" s="336"/>
      <c r="X259" s="336"/>
      <c r="Y259" s="336"/>
      <c r="Z259" s="336"/>
      <c r="AA259" s="336"/>
      <c r="AB259" s="336"/>
      <c r="AC259" s="336"/>
      <c r="AD259" s="336"/>
      <c r="AE259" s="336"/>
      <c r="AF259" s="337">
        <v>1</v>
      </c>
    </row>
    <row r="260" spans="1:32" x14ac:dyDescent="0.65">
      <c r="A260" s="338" t="s">
        <v>613</v>
      </c>
      <c r="B260" s="339"/>
      <c r="C260" s="339"/>
      <c r="D260" s="338"/>
      <c r="E260" s="340">
        <v>2</v>
      </c>
      <c r="F260" s="340">
        <v>3</v>
      </c>
      <c r="G260" s="340">
        <v>2</v>
      </c>
      <c r="H260" s="340">
        <v>2</v>
      </c>
      <c r="I260" s="340">
        <v>2</v>
      </c>
      <c r="J260" s="340">
        <v>4</v>
      </c>
      <c r="K260" s="340">
        <v>1</v>
      </c>
      <c r="L260" s="340">
        <v>3</v>
      </c>
      <c r="M260" s="340">
        <v>1</v>
      </c>
      <c r="N260" s="340">
        <v>4</v>
      </c>
      <c r="O260" s="340">
        <v>2</v>
      </c>
      <c r="P260" s="340">
        <v>5</v>
      </c>
      <c r="Q260" s="340">
        <v>4</v>
      </c>
      <c r="R260" s="340">
        <v>3</v>
      </c>
      <c r="S260" s="340">
        <v>4</v>
      </c>
      <c r="T260" s="340">
        <v>5</v>
      </c>
      <c r="U260" s="340"/>
      <c r="V260" s="340"/>
      <c r="W260" s="340">
        <v>2</v>
      </c>
      <c r="X260" s="340">
        <v>3</v>
      </c>
      <c r="Y260" s="340"/>
      <c r="Z260" s="340">
        <v>1</v>
      </c>
      <c r="AA260" s="340">
        <v>1</v>
      </c>
      <c r="AB260" s="340">
        <v>11</v>
      </c>
      <c r="AC260" s="340">
        <v>3</v>
      </c>
      <c r="AD260" s="340">
        <v>1</v>
      </c>
      <c r="AE260" s="340"/>
      <c r="AF260" s="341">
        <v>69</v>
      </c>
    </row>
    <row r="261" spans="1:32" x14ac:dyDescent="0.65">
      <c r="A261" s="319" t="s">
        <v>28</v>
      </c>
      <c r="B261" s="319" t="s">
        <v>151</v>
      </c>
      <c r="C261" s="319" t="s">
        <v>390</v>
      </c>
      <c r="D261" s="315"/>
      <c r="E261" s="320"/>
      <c r="F261" s="320"/>
      <c r="G261" s="320"/>
      <c r="H261" s="320"/>
      <c r="I261" s="320">
        <v>1</v>
      </c>
      <c r="J261" s="320"/>
      <c r="K261" s="320"/>
      <c r="L261" s="320">
        <v>1</v>
      </c>
      <c r="M261" s="320"/>
      <c r="N261" s="320">
        <v>1</v>
      </c>
      <c r="O261" s="320"/>
      <c r="P261" s="320"/>
      <c r="Q261" s="320"/>
      <c r="R261" s="320"/>
      <c r="S261" s="320"/>
      <c r="T261" s="320"/>
      <c r="U261" s="320"/>
      <c r="V261" s="320"/>
      <c r="W261" s="320"/>
      <c r="X261" s="320"/>
      <c r="Y261" s="320"/>
      <c r="Z261" s="320"/>
      <c r="AA261" s="320"/>
      <c r="AB261" s="320"/>
      <c r="AC261" s="320"/>
      <c r="AD261" s="320"/>
      <c r="AE261" s="320"/>
      <c r="AF261" s="321">
        <v>3</v>
      </c>
    </row>
    <row r="262" spans="1:32" x14ac:dyDescent="0.65">
      <c r="A262" s="322"/>
      <c r="B262" s="333" t="s">
        <v>614</v>
      </c>
      <c r="C262" s="334"/>
      <c r="D262" s="335"/>
      <c r="E262" s="336"/>
      <c r="F262" s="336"/>
      <c r="G262" s="336"/>
      <c r="H262" s="336"/>
      <c r="I262" s="336">
        <v>1</v>
      </c>
      <c r="J262" s="336"/>
      <c r="K262" s="336"/>
      <c r="L262" s="336">
        <v>1</v>
      </c>
      <c r="M262" s="336"/>
      <c r="N262" s="336">
        <v>1</v>
      </c>
      <c r="O262" s="336"/>
      <c r="P262" s="336"/>
      <c r="Q262" s="336"/>
      <c r="R262" s="336"/>
      <c r="S262" s="336"/>
      <c r="T262" s="336"/>
      <c r="U262" s="336"/>
      <c r="V262" s="336"/>
      <c r="W262" s="336"/>
      <c r="X262" s="336"/>
      <c r="Y262" s="336"/>
      <c r="Z262" s="336"/>
      <c r="AA262" s="336"/>
      <c r="AB262" s="336"/>
      <c r="AC262" s="336"/>
      <c r="AD262" s="336"/>
      <c r="AE262" s="336"/>
      <c r="AF262" s="337">
        <v>3</v>
      </c>
    </row>
    <row r="263" spans="1:32" x14ac:dyDescent="0.65">
      <c r="A263" s="322"/>
      <c r="B263" s="319" t="s">
        <v>250</v>
      </c>
      <c r="C263" s="319" t="s">
        <v>200</v>
      </c>
      <c r="D263" s="315"/>
      <c r="E263" s="320"/>
      <c r="F263" s="320"/>
      <c r="G263" s="320"/>
      <c r="H263" s="320"/>
      <c r="I263" s="320"/>
      <c r="J263" s="320"/>
      <c r="K263" s="320"/>
      <c r="L263" s="320"/>
      <c r="M263" s="320"/>
      <c r="N263" s="320"/>
      <c r="O263" s="320"/>
      <c r="P263" s="320"/>
      <c r="Q263" s="320"/>
      <c r="R263" s="320"/>
      <c r="S263" s="320"/>
      <c r="T263" s="320"/>
      <c r="U263" s="320"/>
      <c r="V263" s="320"/>
      <c r="W263" s="320"/>
      <c r="X263" s="320"/>
      <c r="Y263" s="320"/>
      <c r="Z263" s="320"/>
      <c r="AA263" s="320"/>
      <c r="AB263" s="320"/>
      <c r="AC263" s="320"/>
      <c r="AD263" s="320"/>
      <c r="AE263" s="320">
        <v>1</v>
      </c>
      <c r="AF263" s="321">
        <v>1</v>
      </c>
    </row>
    <row r="264" spans="1:32" x14ac:dyDescent="0.65">
      <c r="A264" s="322"/>
      <c r="B264" s="322"/>
      <c r="C264" s="323" t="s">
        <v>661</v>
      </c>
      <c r="D264" s="324"/>
      <c r="E264" s="325"/>
      <c r="F264" s="325"/>
      <c r="G264" s="325"/>
      <c r="H264" s="325"/>
      <c r="I264" s="325"/>
      <c r="J264" s="325"/>
      <c r="K264" s="325"/>
      <c r="L264" s="325"/>
      <c r="M264" s="325"/>
      <c r="N264" s="325"/>
      <c r="O264" s="325"/>
      <c r="P264" s="325"/>
      <c r="Q264" s="325"/>
      <c r="R264" s="325"/>
      <c r="S264" s="325"/>
      <c r="T264" s="325"/>
      <c r="U264" s="325"/>
      <c r="V264" s="325"/>
      <c r="W264" s="325"/>
      <c r="X264" s="325"/>
      <c r="Y264" s="325"/>
      <c r="Z264" s="325"/>
      <c r="AA264" s="325"/>
      <c r="AB264" s="325"/>
      <c r="AC264" s="325"/>
      <c r="AD264" s="325"/>
      <c r="AE264" s="325">
        <v>1</v>
      </c>
      <c r="AF264" s="326">
        <v>1</v>
      </c>
    </row>
    <row r="265" spans="1:32" x14ac:dyDescent="0.65">
      <c r="A265" s="322"/>
      <c r="B265" s="333" t="s">
        <v>671</v>
      </c>
      <c r="C265" s="334"/>
      <c r="D265" s="335"/>
      <c r="E265" s="336"/>
      <c r="F265" s="336"/>
      <c r="G265" s="336"/>
      <c r="H265" s="336"/>
      <c r="I265" s="336"/>
      <c r="J265" s="336"/>
      <c r="K265" s="336"/>
      <c r="L265" s="336"/>
      <c r="M265" s="336"/>
      <c r="N265" s="336"/>
      <c r="O265" s="336"/>
      <c r="P265" s="336"/>
      <c r="Q265" s="336"/>
      <c r="R265" s="336"/>
      <c r="S265" s="336"/>
      <c r="T265" s="336"/>
      <c r="U265" s="336"/>
      <c r="V265" s="336"/>
      <c r="W265" s="336"/>
      <c r="X265" s="336"/>
      <c r="Y265" s="336"/>
      <c r="Z265" s="336"/>
      <c r="AA265" s="336"/>
      <c r="AB265" s="336"/>
      <c r="AC265" s="336"/>
      <c r="AD265" s="336"/>
      <c r="AE265" s="336">
        <v>2</v>
      </c>
      <c r="AF265" s="337">
        <v>2</v>
      </c>
    </row>
    <row r="266" spans="1:32" x14ac:dyDescent="0.65">
      <c r="A266" s="322"/>
      <c r="B266" s="319" t="s">
        <v>272</v>
      </c>
      <c r="C266" s="319" t="s">
        <v>471</v>
      </c>
      <c r="D266" s="315"/>
      <c r="E266" s="320"/>
      <c r="F266" s="320"/>
      <c r="G266" s="320"/>
      <c r="H266" s="320"/>
      <c r="I266" s="320"/>
      <c r="J266" s="320"/>
      <c r="K266" s="320"/>
      <c r="L266" s="320"/>
      <c r="M266" s="320"/>
      <c r="N266" s="320"/>
      <c r="O266" s="320"/>
      <c r="P266" s="320"/>
      <c r="Q266" s="320"/>
      <c r="R266" s="320"/>
      <c r="S266" s="320"/>
      <c r="T266" s="320"/>
      <c r="U266" s="320"/>
      <c r="V266" s="320"/>
      <c r="W266" s="320">
        <v>1</v>
      </c>
      <c r="X266" s="320"/>
      <c r="Y266" s="320"/>
      <c r="Z266" s="320"/>
      <c r="AA266" s="320"/>
      <c r="AB266" s="320"/>
      <c r="AC266" s="320"/>
      <c r="AD266" s="320"/>
      <c r="AE266" s="320"/>
      <c r="AF266" s="321">
        <v>1</v>
      </c>
    </row>
    <row r="267" spans="1:32" x14ac:dyDescent="0.65">
      <c r="A267" s="322"/>
      <c r="B267" s="322"/>
      <c r="C267" s="323" t="s">
        <v>664</v>
      </c>
      <c r="D267" s="324"/>
      <c r="E267" s="325"/>
      <c r="F267" s="325"/>
      <c r="G267" s="325"/>
      <c r="H267" s="325"/>
      <c r="I267" s="325"/>
      <c r="J267" s="325"/>
      <c r="K267" s="325"/>
      <c r="L267" s="325"/>
      <c r="M267" s="325"/>
      <c r="N267" s="325"/>
      <c r="O267" s="325"/>
      <c r="P267" s="325"/>
      <c r="Q267" s="325"/>
      <c r="R267" s="325"/>
      <c r="S267" s="325"/>
      <c r="T267" s="325"/>
      <c r="U267" s="325"/>
      <c r="V267" s="325"/>
      <c r="W267" s="325"/>
      <c r="X267" s="325"/>
      <c r="Y267" s="325"/>
      <c r="Z267" s="325"/>
      <c r="AA267" s="325"/>
      <c r="AB267" s="325"/>
      <c r="AC267" s="325"/>
      <c r="AD267" s="325"/>
      <c r="AE267" s="325">
        <v>1</v>
      </c>
      <c r="AF267" s="326">
        <v>1</v>
      </c>
    </row>
    <row r="268" spans="1:32" x14ac:dyDescent="0.65">
      <c r="A268" s="322"/>
      <c r="B268" s="333" t="s">
        <v>615</v>
      </c>
      <c r="C268" s="334"/>
      <c r="D268" s="335"/>
      <c r="E268" s="336"/>
      <c r="F268" s="336"/>
      <c r="G268" s="336"/>
      <c r="H268" s="336"/>
      <c r="I268" s="336"/>
      <c r="J268" s="336"/>
      <c r="K268" s="336"/>
      <c r="L268" s="336"/>
      <c r="M268" s="336"/>
      <c r="N268" s="336"/>
      <c r="O268" s="336"/>
      <c r="P268" s="336"/>
      <c r="Q268" s="336"/>
      <c r="R268" s="336"/>
      <c r="S268" s="336"/>
      <c r="T268" s="336"/>
      <c r="U268" s="336"/>
      <c r="V268" s="336"/>
      <c r="W268" s="336">
        <v>1</v>
      </c>
      <c r="X268" s="336"/>
      <c r="Y268" s="336"/>
      <c r="Z268" s="336"/>
      <c r="AA268" s="336"/>
      <c r="AB268" s="336"/>
      <c r="AC268" s="336"/>
      <c r="AD268" s="336"/>
      <c r="AE268" s="336">
        <v>1</v>
      </c>
      <c r="AF268" s="337">
        <v>2</v>
      </c>
    </row>
    <row r="269" spans="1:32" x14ac:dyDescent="0.65">
      <c r="A269" s="322"/>
      <c r="B269" s="319" t="s">
        <v>181</v>
      </c>
      <c r="C269" s="319" t="s">
        <v>620</v>
      </c>
      <c r="D269" s="315"/>
      <c r="E269" s="320"/>
      <c r="F269" s="320"/>
      <c r="G269" s="320"/>
      <c r="H269" s="320"/>
      <c r="I269" s="320"/>
      <c r="J269" s="320"/>
      <c r="K269" s="320"/>
      <c r="L269" s="320"/>
      <c r="M269" s="320"/>
      <c r="N269" s="320"/>
      <c r="O269" s="320"/>
      <c r="P269" s="320"/>
      <c r="Q269" s="320"/>
      <c r="R269" s="320"/>
      <c r="S269" s="320"/>
      <c r="T269" s="320"/>
      <c r="U269" s="320"/>
      <c r="V269" s="320"/>
      <c r="W269" s="320"/>
      <c r="X269" s="320"/>
      <c r="Y269" s="320"/>
      <c r="Z269" s="320"/>
      <c r="AA269" s="320"/>
      <c r="AB269" s="320"/>
      <c r="AC269" s="320">
        <v>1</v>
      </c>
      <c r="AD269" s="320"/>
      <c r="AE269" s="320"/>
      <c r="AF269" s="321">
        <v>1</v>
      </c>
    </row>
    <row r="270" spans="1:32" x14ac:dyDescent="0.65">
      <c r="A270" s="322"/>
      <c r="B270" s="333" t="s">
        <v>621</v>
      </c>
      <c r="C270" s="334"/>
      <c r="D270" s="335"/>
      <c r="E270" s="336"/>
      <c r="F270" s="336"/>
      <c r="G270" s="336"/>
      <c r="H270" s="336"/>
      <c r="I270" s="336"/>
      <c r="J270" s="336"/>
      <c r="K270" s="336"/>
      <c r="L270" s="336"/>
      <c r="M270" s="336"/>
      <c r="N270" s="336"/>
      <c r="O270" s="336"/>
      <c r="P270" s="336"/>
      <c r="Q270" s="336"/>
      <c r="R270" s="336"/>
      <c r="S270" s="336"/>
      <c r="T270" s="336"/>
      <c r="U270" s="336"/>
      <c r="V270" s="336"/>
      <c r="W270" s="336"/>
      <c r="X270" s="336"/>
      <c r="Y270" s="336"/>
      <c r="Z270" s="336"/>
      <c r="AA270" s="336"/>
      <c r="AB270" s="336"/>
      <c r="AC270" s="336">
        <v>1</v>
      </c>
      <c r="AD270" s="336"/>
      <c r="AE270" s="336"/>
      <c r="AF270" s="337">
        <v>1</v>
      </c>
    </row>
    <row r="271" spans="1:32" x14ac:dyDescent="0.65">
      <c r="A271" s="322"/>
      <c r="B271" s="319" t="s">
        <v>275</v>
      </c>
      <c r="C271" s="319" t="s">
        <v>487</v>
      </c>
      <c r="D271" s="315"/>
      <c r="E271" s="320"/>
      <c r="F271" s="320"/>
      <c r="G271" s="320"/>
      <c r="H271" s="320"/>
      <c r="I271" s="320"/>
      <c r="J271" s="320"/>
      <c r="K271" s="320"/>
      <c r="L271" s="320"/>
      <c r="M271" s="320"/>
      <c r="N271" s="320"/>
      <c r="O271" s="320"/>
      <c r="P271" s="320"/>
      <c r="Q271" s="320"/>
      <c r="R271" s="320"/>
      <c r="S271" s="320"/>
      <c r="T271" s="320"/>
      <c r="U271" s="320"/>
      <c r="V271" s="320"/>
      <c r="W271" s="320"/>
      <c r="X271" s="320"/>
      <c r="Y271" s="320"/>
      <c r="Z271" s="320"/>
      <c r="AA271" s="320">
        <v>1</v>
      </c>
      <c r="AB271" s="320"/>
      <c r="AC271" s="320"/>
      <c r="AD271" s="320"/>
      <c r="AE271" s="320"/>
      <c r="AF271" s="321">
        <v>1</v>
      </c>
    </row>
    <row r="272" spans="1:32" x14ac:dyDescent="0.65">
      <c r="A272" s="322"/>
      <c r="B272" s="333" t="s">
        <v>623</v>
      </c>
      <c r="C272" s="334"/>
      <c r="D272" s="335"/>
      <c r="E272" s="336"/>
      <c r="F272" s="336"/>
      <c r="G272" s="336"/>
      <c r="H272" s="336"/>
      <c r="I272" s="336"/>
      <c r="J272" s="336"/>
      <c r="K272" s="336"/>
      <c r="L272" s="336"/>
      <c r="M272" s="336"/>
      <c r="N272" s="336"/>
      <c r="O272" s="336"/>
      <c r="P272" s="336"/>
      <c r="Q272" s="336"/>
      <c r="R272" s="336"/>
      <c r="S272" s="336"/>
      <c r="T272" s="336"/>
      <c r="U272" s="336"/>
      <c r="V272" s="336"/>
      <c r="W272" s="336"/>
      <c r="X272" s="336"/>
      <c r="Y272" s="336"/>
      <c r="Z272" s="336"/>
      <c r="AA272" s="336">
        <v>1</v>
      </c>
      <c r="AB272" s="336"/>
      <c r="AC272" s="336"/>
      <c r="AD272" s="336"/>
      <c r="AE272" s="336"/>
      <c r="AF272" s="337">
        <v>1</v>
      </c>
    </row>
    <row r="273" spans="1:32" x14ac:dyDescent="0.65">
      <c r="A273" s="322"/>
      <c r="B273" s="319" t="s">
        <v>277</v>
      </c>
      <c r="C273" s="319" t="s">
        <v>489</v>
      </c>
      <c r="D273" s="315"/>
      <c r="E273" s="320"/>
      <c r="F273" s="320"/>
      <c r="G273" s="320"/>
      <c r="H273" s="320"/>
      <c r="I273" s="320"/>
      <c r="J273" s="320"/>
      <c r="K273" s="320"/>
      <c r="L273" s="320"/>
      <c r="M273" s="320"/>
      <c r="N273" s="320"/>
      <c r="O273" s="320"/>
      <c r="P273" s="320"/>
      <c r="Q273" s="320"/>
      <c r="R273" s="320"/>
      <c r="S273" s="320"/>
      <c r="T273" s="320"/>
      <c r="U273" s="320"/>
      <c r="V273" s="320"/>
      <c r="W273" s="320"/>
      <c r="X273" s="320"/>
      <c r="Y273" s="320"/>
      <c r="Z273" s="320"/>
      <c r="AA273" s="320">
        <v>1</v>
      </c>
      <c r="AB273" s="320"/>
      <c r="AC273" s="320"/>
      <c r="AD273" s="320"/>
      <c r="AE273" s="320"/>
      <c r="AF273" s="321">
        <v>1</v>
      </c>
    </row>
    <row r="274" spans="1:32" x14ac:dyDescent="0.65">
      <c r="A274" s="322"/>
      <c r="B274" s="333" t="s">
        <v>617</v>
      </c>
      <c r="C274" s="334"/>
      <c r="D274" s="335"/>
      <c r="E274" s="336"/>
      <c r="F274" s="336"/>
      <c r="G274" s="336"/>
      <c r="H274" s="336"/>
      <c r="I274" s="336"/>
      <c r="J274" s="336"/>
      <c r="K274" s="336"/>
      <c r="L274" s="336"/>
      <c r="M274" s="336"/>
      <c r="N274" s="336"/>
      <c r="O274" s="336"/>
      <c r="P274" s="336"/>
      <c r="Q274" s="336"/>
      <c r="R274" s="336"/>
      <c r="S274" s="336"/>
      <c r="T274" s="336"/>
      <c r="U274" s="336"/>
      <c r="V274" s="336"/>
      <c r="W274" s="336"/>
      <c r="X274" s="336"/>
      <c r="Y274" s="336"/>
      <c r="Z274" s="336"/>
      <c r="AA274" s="336">
        <v>1</v>
      </c>
      <c r="AB274" s="336"/>
      <c r="AC274" s="336"/>
      <c r="AD274" s="336"/>
      <c r="AE274" s="336"/>
      <c r="AF274" s="337">
        <v>1</v>
      </c>
    </row>
    <row r="275" spans="1:32" x14ac:dyDescent="0.65">
      <c r="A275" s="322"/>
      <c r="B275" s="319" t="s">
        <v>273</v>
      </c>
      <c r="C275" s="319" t="s">
        <v>488</v>
      </c>
      <c r="D275" s="315"/>
      <c r="E275" s="320"/>
      <c r="F275" s="320"/>
      <c r="G275" s="320"/>
      <c r="H275" s="320"/>
      <c r="I275" s="320"/>
      <c r="J275" s="320"/>
      <c r="K275" s="320"/>
      <c r="L275" s="320"/>
      <c r="M275" s="320"/>
      <c r="N275" s="320"/>
      <c r="O275" s="320"/>
      <c r="P275" s="320"/>
      <c r="Q275" s="320"/>
      <c r="R275" s="320"/>
      <c r="S275" s="320"/>
      <c r="T275" s="320"/>
      <c r="U275" s="320"/>
      <c r="V275" s="320"/>
      <c r="W275" s="320"/>
      <c r="X275" s="320"/>
      <c r="Y275" s="320"/>
      <c r="Z275" s="320"/>
      <c r="AA275" s="320">
        <v>1</v>
      </c>
      <c r="AB275" s="320"/>
      <c r="AC275" s="320"/>
      <c r="AD275" s="320"/>
      <c r="AE275" s="320"/>
      <c r="AF275" s="321">
        <v>1</v>
      </c>
    </row>
    <row r="276" spans="1:32" x14ac:dyDescent="0.65">
      <c r="A276" s="322"/>
      <c r="B276" s="333" t="s">
        <v>622</v>
      </c>
      <c r="C276" s="334"/>
      <c r="D276" s="335"/>
      <c r="E276" s="336"/>
      <c r="F276" s="336"/>
      <c r="G276" s="336"/>
      <c r="H276" s="336"/>
      <c r="I276" s="336"/>
      <c r="J276" s="336"/>
      <c r="K276" s="336"/>
      <c r="L276" s="336"/>
      <c r="M276" s="336"/>
      <c r="N276" s="336"/>
      <c r="O276" s="336"/>
      <c r="P276" s="336"/>
      <c r="Q276" s="336"/>
      <c r="R276" s="336"/>
      <c r="S276" s="336"/>
      <c r="T276" s="336"/>
      <c r="U276" s="336"/>
      <c r="V276" s="336"/>
      <c r="W276" s="336"/>
      <c r="X276" s="336"/>
      <c r="Y276" s="336"/>
      <c r="Z276" s="336"/>
      <c r="AA276" s="336">
        <v>1</v>
      </c>
      <c r="AB276" s="336"/>
      <c r="AC276" s="336"/>
      <c r="AD276" s="336"/>
      <c r="AE276" s="336"/>
      <c r="AF276" s="337">
        <v>1</v>
      </c>
    </row>
    <row r="277" spans="1:32" x14ac:dyDescent="0.65">
      <c r="A277" s="322"/>
      <c r="B277" s="319" t="s">
        <v>280</v>
      </c>
      <c r="C277" s="319" t="s">
        <v>509</v>
      </c>
      <c r="D277" s="315"/>
      <c r="E277" s="320"/>
      <c r="F277" s="320"/>
      <c r="G277" s="320"/>
      <c r="H277" s="320"/>
      <c r="I277" s="320"/>
      <c r="J277" s="320"/>
      <c r="K277" s="320"/>
      <c r="L277" s="320"/>
      <c r="M277" s="320"/>
      <c r="N277" s="320"/>
      <c r="O277" s="320"/>
      <c r="P277" s="320"/>
      <c r="Q277" s="320"/>
      <c r="R277" s="320"/>
      <c r="S277" s="320"/>
      <c r="T277" s="320"/>
      <c r="U277" s="320"/>
      <c r="V277" s="320"/>
      <c r="W277" s="320"/>
      <c r="X277" s="320"/>
      <c r="Y277" s="320"/>
      <c r="Z277" s="320"/>
      <c r="AA277" s="320"/>
      <c r="AB277" s="320"/>
      <c r="AC277" s="320">
        <v>1</v>
      </c>
      <c r="AD277" s="320"/>
      <c r="AE277" s="320"/>
      <c r="AF277" s="321">
        <v>1</v>
      </c>
    </row>
    <row r="278" spans="1:32" x14ac:dyDescent="0.65">
      <c r="A278" s="322"/>
      <c r="B278" s="333" t="s">
        <v>616</v>
      </c>
      <c r="C278" s="334"/>
      <c r="D278" s="335"/>
      <c r="E278" s="336"/>
      <c r="F278" s="336"/>
      <c r="G278" s="336"/>
      <c r="H278" s="336"/>
      <c r="I278" s="336"/>
      <c r="J278" s="336"/>
      <c r="K278" s="336"/>
      <c r="L278" s="336"/>
      <c r="M278" s="336"/>
      <c r="N278" s="336"/>
      <c r="O278" s="336"/>
      <c r="P278" s="336"/>
      <c r="Q278" s="336"/>
      <c r="R278" s="336"/>
      <c r="S278" s="336"/>
      <c r="T278" s="336"/>
      <c r="U278" s="336"/>
      <c r="V278" s="336"/>
      <c r="W278" s="336"/>
      <c r="X278" s="336"/>
      <c r="Y278" s="336"/>
      <c r="Z278" s="336"/>
      <c r="AA278" s="336"/>
      <c r="AB278" s="336"/>
      <c r="AC278" s="336">
        <v>1</v>
      </c>
      <c r="AD278" s="336"/>
      <c r="AE278" s="336"/>
      <c r="AF278" s="337">
        <v>1</v>
      </c>
    </row>
    <row r="279" spans="1:32" x14ac:dyDescent="0.65">
      <c r="A279" s="322"/>
      <c r="B279" s="319" t="s">
        <v>274</v>
      </c>
      <c r="C279" s="319" t="s">
        <v>618</v>
      </c>
      <c r="D279" s="315"/>
      <c r="E279" s="320"/>
      <c r="F279" s="320"/>
      <c r="G279" s="320"/>
      <c r="H279" s="320"/>
      <c r="I279" s="320"/>
      <c r="J279" s="320"/>
      <c r="K279" s="320"/>
      <c r="L279" s="320"/>
      <c r="M279" s="320"/>
      <c r="N279" s="320"/>
      <c r="O279" s="320"/>
      <c r="P279" s="320"/>
      <c r="Q279" s="320"/>
      <c r="R279" s="320"/>
      <c r="S279" s="320"/>
      <c r="T279" s="320"/>
      <c r="U279" s="320"/>
      <c r="V279" s="320"/>
      <c r="W279" s="320"/>
      <c r="X279" s="320"/>
      <c r="Y279" s="320"/>
      <c r="Z279" s="320"/>
      <c r="AA279" s="320"/>
      <c r="AB279" s="320"/>
      <c r="AC279" s="320"/>
      <c r="AD279" s="320">
        <v>1</v>
      </c>
      <c r="AE279" s="320"/>
      <c r="AF279" s="321">
        <v>1</v>
      </c>
    </row>
    <row r="280" spans="1:32" x14ac:dyDescent="0.65">
      <c r="A280" s="322"/>
      <c r="B280" s="333" t="s">
        <v>619</v>
      </c>
      <c r="C280" s="334"/>
      <c r="D280" s="335"/>
      <c r="E280" s="336"/>
      <c r="F280" s="336"/>
      <c r="G280" s="336"/>
      <c r="H280" s="336"/>
      <c r="I280" s="336"/>
      <c r="J280" s="336"/>
      <c r="K280" s="336"/>
      <c r="L280" s="336"/>
      <c r="M280" s="336"/>
      <c r="N280" s="336"/>
      <c r="O280" s="336"/>
      <c r="P280" s="336"/>
      <c r="Q280" s="336"/>
      <c r="R280" s="336"/>
      <c r="S280" s="336"/>
      <c r="T280" s="336"/>
      <c r="U280" s="336"/>
      <c r="V280" s="336"/>
      <c r="W280" s="336"/>
      <c r="X280" s="336"/>
      <c r="Y280" s="336"/>
      <c r="Z280" s="336"/>
      <c r="AA280" s="336"/>
      <c r="AB280" s="336"/>
      <c r="AC280" s="336"/>
      <c r="AD280" s="336">
        <v>1</v>
      </c>
      <c r="AE280" s="336"/>
      <c r="AF280" s="337">
        <v>1</v>
      </c>
    </row>
    <row r="281" spans="1:32" x14ac:dyDescent="0.65">
      <c r="A281" s="338" t="s">
        <v>624</v>
      </c>
      <c r="B281" s="339"/>
      <c r="C281" s="339"/>
      <c r="D281" s="338"/>
      <c r="E281" s="340"/>
      <c r="F281" s="340"/>
      <c r="G281" s="340"/>
      <c r="H281" s="340"/>
      <c r="I281" s="340">
        <v>1</v>
      </c>
      <c r="J281" s="340"/>
      <c r="K281" s="340"/>
      <c r="L281" s="340">
        <v>1</v>
      </c>
      <c r="M281" s="340"/>
      <c r="N281" s="340">
        <v>1</v>
      </c>
      <c r="O281" s="340"/>
      <c r="P281" s="340"/>
      <c r="Q281" s="340"/>
      <c r="R281" s="340"/>
      <c r="S281" s="340"/>
      <c r="T281" s="340"/>
      <c r="U281" s="340"/>
      <c r="V281" s="340"/>
      <c r="W281" s="340">
        <v>1</v>
      </c>
      <c r="X281" s="340"/>
      <c r="Y281" s="340"/>
      <c r="Z281" s="340"/>
      <c r="AA281" s="340">
        <v>3</v>
      </c>
      <c r="AB281" s="340"/>
      <c r="AC281" s="340">
        <v>2</v>
      </c>
      <c r="AD281" s="340">
        <v>1</v>
      </c>
      <c r="AE281" s="340">
        <v>3</v>
      </c>
      <c r="AF281" s="341">
        <v>13</v>
      </c>
    </row>
    <row r="282" spans="1:32" x14ac:dyDescent="0.65">
      <c r="A282" s="319" t="s">
        <v>32</v>
      </c>
      <c r="B282" s="319" t="s">
        <v>267</v>
      </c>
      <c r="C282" s="319" t="s">
        <v>457</v>
      </c>
      <c r="D282" s="315"/>
      <c r="E282" s="320"/>
      <c r="F282" s="320"/>
      <c r="G282" s="320"/>
      <c r="H282" s="320"/>
      <c r="I282" s="320"/>
      <c r="J282" s="320"/>
      <c r="K282" s="320"/>
      <c r="L282" s="320"/>
      <c r="M282" s="320"/>
      <c r="N282" s="320"/>
      <c r="O282" s="320"/>
      <c r="P282" s="320"/>
      <c r="Q282" s="320"/>
      <c r="R282" s="320"/>
      <c r="S282" s="320">
        <v>1</v>
      </c>
      <c r="T282" s="320"/>
      <c r="U282" s="320"/>
      <c r="V282" s="320"/>
      <c r="W282" s="320">
        <v>1</v>
      </c>
      <c r="X282" s="320"/>
      <c r="Y282" s="320"/>
      <c r="Z282" s="320"/>
      <c r="AA282" s="320"/>
      <c r="AB282" s="320"/>
      <c r="AC282" s="320"/>
      <c r="AD282" s="320"/>
      <c r="AE282" s="320"/>
      <c r="AF282" s="321">
        <v>2</v>
      </c>
    </row>
    <row r="283" spans="1:32" x14ac:dyDescent="0.65">
      <c r="A283" s="322"/>
      <c r="B283" s="322"/>
      <c r="C283" s="323" t="s">
        <v>451</v>
      </c>
      <c r="D283" s="324"/>
      <c r="E283" s="325"/>
      <c r="F283" s="325"/>
      <c r="G283" s="325"/>
      <c r="H283" s="325"/>
      <c r="I283" s="325"/>
      <c r="J283" s="325"/>
      <c r="K283" s="325"/>
      <c r="L283" s="325"/>
      <c r="M283" s="325"/>
      <c r="N283" s="325"/>
      <c r="O283" s="325"/>
      <c r="P283" s="325">
        <v>1</v>
      </c>
      <c r="Q283" s="325"/>
      <c r="R283" s="325"/>
      <c r="S283" s="325">
        <v>1</v>
      </c>
      <c r="T283" s="325">
        <v>2</v>
      </c>
      <c r="U283" s="325"/>
      <c r="V283" s="325"/>
      <c r="W283" s="325"/>
      <c r="X283" s="325"/>
      <c r="Y283" s="325"/>
      <c r="Z283" s="325"/>
      <c r="AA283" s="325"/>
      <c r="AB283" s="325"/>
      <c r="AC283" s="325"/>
      <c r="AD283" s="325"/>
      <c r="AE283" s="325"/>
      <c r="AF283" s="326">
        <v>4</v>
      </c>
    </row>
    <row r="284" spans="1:32" x14ac:dyDescent="0.65">
      <c r="A284" s="322"/>
      <c r="B284" s="322"/>
      <c r="C284" s="323" t="s">
        <v>456</v>
      </c>
      <c r="D284" s="324"/>
      <c r="E284" s="325"/>
      <c r="F284" s="325"/>
      <c r="G284" s="325"/>
      <c r="H284" s="325"/>
      <c r="I284" s="325"/>
      <c r="J284" s="325"/>
      <c r="K284" s="325"/>
      <c r="L284" s="325"/>
      <c r="M284" s="325"/>
      <c r="N284" s="325"/>
      <c r="O284" s="325"/>
      <c r="P284" s="325"/>
      <c r="Q284" s="325"/>
      <c r="R284" s="325">
        <v>1</v>
      </c>
      <c r="S284" s="325">
        <v>1</v>
      </c>
      <c r="T284" s="325">
        <v>1</v>
      </c>
      <c r="U284" s="325"/>
      <c r="V284" s="325"/>
      <c r="W284" s="325"/>
      <c r="X284" s="325"/>
      <c r="Y284" s="325"/>
      <c r="Z284" s="325"/>
      <c r="AA284" s="325"/>
      <c r="AB284" s="325"/>
      <c r="AC284" s="325"/>
      <c r="AD284" s="325"/>
      <c r="AE284" s="325"/>
      <c r="AF284" s="326">
        <v>3</v>
      </c>
    </row>
    <row r="285" spans="1:32" x14ac:dyDescent="0.65">
      <c r="A285" s="322"/>
      <c r="B285" s="322"/>
      <c r="C285" s="323" t="s">
        <v>498</v>
      </c>
      <c r="D285" s="324"/>
      <c r="E285" s="325"/>
      <c r="F285" s="325"/>
      <c r="G285" s="325"/>
      <c r="H285" s="325"/>
      <c r="I285" s="325"/>
      <c r="J285" s="325"/>
      <c r="K285" s="325"/>
      <c r="L285" s="325"/>
      <c r="M285" s="325"/>
      <c r="N285" s="325"/>
      <c r="O285" s="325"/>
      <c r="P285" s="325"/>
      <c r="Q285" s="325"/>
      <c r="R285" s="325"/>
      <c r="S285" s="325"/>
      <c r="T285" s="325"/>
      <c r="U285" s="325"/>
      <c r="V285" s="325"/>
      <c r="W285" s="325"/>
      <c r="X285" s="325"/>
      <c r="Y285" s="325"/>
      <c r="Z285" s="325"/>
      <c r="AA285" s="325"/>
      <c r="AB285" s="325">
        <v>2</v>
      </c>
      <c r="AC285" s="325">
        <v>3</v>
      </c>
      <c r="AD285" s="325">
        <v>1</v>
      </c>
      <c r="AE285" s="325"/>
      <c r="AF285" s="326">
        <v>6</v>
      </c>
    </row>
    <row r="286" spans="1:32" x14ac:dyDescent="0.65">
      <c r="A286" s="322"/>
      <c r="B286" s="322"/>
      <c r="C286" s="323" t="s">
        <v>472</v>
      </c>
      <c r="D286" s="324"/>
      <c r="E286" s="325"/>
      <c r="F286" s="325"/>
      <c r="G286" s="325"/>
      <c r="H286" s="325"/>
      <c r="I286" s="325"/>
      <c r="J286" s="325"/>
      <c r="K286" s="325"/>
      <c r="L286" s="325"/>
      <c r="M286" s="325"/>
      <c r="N286" s="325"/>
      <c r="O286" s="325"/>
      <c r="P286" s="325"/>
      <c r="Q286" s="325"/>
      <c r="R286" s="325"/>
      <c r="S286" s="325"/>
      <c r="T286" s="325"/>
      <c r="U286" s="325"/>
      <c r="V286" s="325"/>
      <c r="W286" s="325">
        <v>1</v>
      </c>
      <c r="X286" s="325"/>
      <c r="Y286" s="325">
        <v>1</v>
      </c>
      <c r="Z286" s="325"/>
      <c r="AA286" s="325"/>
      <c r="AB286" s="325"/>
      <c r="AC286" s="325">
        <v>3</v>
      </c>
      <c r="AD286" s="325">
        <v>2</v>
      </c>
      <c r="AE286" s="325">
        <v>3</v>
      </c>
      <c r="AF286" s="326">
        <v>10</v>
      </c>
    </row>
    <row r="287" spans="1:32" x14ac:dyDescent="0.65">
      <c r="A287" s="322"/>
      <c r="B287" s="333" t="s">
        <v>625</v>
      </c>
      <c r="C287" s="334"/>
      <c r="D287" s="335"/>
      <c r="E287" s="336"/>
      <c r="F287" s="336"/>
      <c r="G287" s="336"/>
      <c r="H287" s="336"/>
      <c r="I287" s="336"/>
      <c r="J287" s="336"/>
      <c r="K287" s="336"/>
      <c r="L287" s="336"/>
      <c r="M287" s="336"/>
      <c r="N287" s="336"/>
      <c r="O287" s="336"/>
      <c r="P287" s="336">
        <v>1</v>
      </c>
      <c r="Q287" s="336"/>
      <c r="R287" s="336">
        <v>1</v>
      </c>
      <c r="S287" s="336">
        <v>3</v>
      </c>
      <c r="T287" s="336">
        <v>3</v>
      </c>
      <c r="U287" s="336"/>
      <c r="V287" s="336"/>
      <c r="W287" s="336">
        <v>2</v>
      </c>
      <c r="X287" s="336"/>
      <c r="Y287" s="336">
        <v>1</v>
      </c>
      <c r="Z287" s="336"/>
      <c r="AA287" s="336"/>
      <c r="AB287" s="336">
        <v>2</v>
      </c>
      <c r="AC287" s="336">
        <v>6</v>
      </c>
      <c r="AD287" s="336">
        <v>3</v>
      </c>
      <c r="AE287" s="336">
        <v>3</v>
      </c>
      <c r="AF287" s="337">
        <v>25</v>
      </c>
    </row>
    <row r="288" spans="1:32" x14ac:dyDescent="0.65">
      <c r="A288" s="322"/>
      <c r="B288" s="319" t="s">
        <v>269</v>
      </c>
      <c r="C288" s="319" t="s">
        <v>444</v>
      </c>
      <c r="D288" s="315"/>
      <c r="E288" s="320"/>
      <c r="F288" s="320"/>
      <c r="G288" s="320"/>
      <c r="H288" s="320"/>
      <c r="I288" s="320"/>
      <c r="J288" s="320"/>
      <c r="K288" s="320"/>
      <c r="L288" s="320"/>
      <c r="M288" s="320"/>
      <c r="N288" s="320"/>
      <c r="O288" s="320"/>
      <c r="P288" s="320">
        <v>2</v>
      </c>
      <c r="Q288" s="320"/>
      <c r="R288" s="320">
        <v>2</v>
      </c>
      <c r="S288" s="320">
        <v>1</v>
      </c>
      <c r="T288" s="320">
        <v>2</v>
      </c>
      <c r="U288" s="320">
        <v>1</v>
      </c>
      <c r="V288" s="320"/>
      <c r="W288" s="320">
        <v>1</v>
      </c>
      <c r="X288" s="320"/>
      <c r="Y288" s="320"/>
      <c r="Z288" s="320"/>
      <c r="AA288" s="320"/>
      <c r="AB288" s="320"/>
      <c r="AC288" s="320">
        <v>3</v>
      </c>
      <c r="AD288" s="320"/>
      <c r="AE288" s="320"/>
      <c r="AF288" s="321">
        <v>12</v>
      </c>
    </row>
    <row r="289" spans="1:32" x14ac:dyDescent="0.65">
      <c r="A289" s="322"/>
      <c r="B289" s="322"/>
      <c r="C289" s="323" t="s">
        <v>450</v>
      </c>
      <c r="D289" s="324"/>
      <c r="E289" s="325"/>
      <c r="F289" s="325"/>
      <c r="G289" s="325"/>
      <c r="H289" s="325"/>
      <c r="I289" s="325"/>
      <c r="J289" s="325"/>
      <c r="K289" s="325"/>
      <c r="L289" s="325"/>
      <c r="M289" s="325"/>
      <c r="N289" s="325"/>
      <c r="O289" s="325"/>
      <c r="P289" s="325">
        <v>1</v>
      </c>
      <c r="Q289" s="325"/>
      <c r="R289" s="325"/>
      <c r="S289" s="325"/>
      <c r="T289" s="325"/>
      <c r="U289" s="325"/>
      <c r="V289" s="325"/>
      <c r="W289" s="325"/>
      <c r="X289" s="325"/>
      <c r="Y289" s="325"/>
      <c r="Z289" s="325"/>
      <c r="AA289" s="325">
        <v>1</v>
      </c>
      <c r="AB289" s="325"/>
      <c r="AC289" s="325"/>
      <c r="AD289" s="325"/>
      <c r="AE289" s="325"/>
      <c r="AF289" s="326">
        <v>2</v>
      </c>
    </row>
    <row r="290" spans="1:32" x14ac:dyDescent="0.65">
      <c r="A290" s="322"/>
      <c r="B290" s="322"/>
      <c r="C290" s="323" t="s">
        <v>470</v>
      </c>
      <c r="D290" s="324"/>
      <c r="E290" s="325"/>
      <c r="F290" s="325"/>
      <c r="G290" s="325"/>
      <c r="H290" s="325"/>
      <c r="I290" s="325"/>
      <c r="J290" s="325"/>
      <c r="K290" s="325"/>
      <c r="L290" s="325"/>
      <c r="M290" s="325"/>
      <c r="N290" s="325"/>
      <c r="O290" s="325"/>
      <c r="P290" s="325"/>
      <c r="Q290" s="325"/>
      <c r="R290" s="325"/>
      <c r="S290" s="325"/>
      <c r="T290" s="325"/>
      <c r="U290" s="325"/>
      <c r="V290" s="325"/>
      <c r="W290" s="325">
        <v>1</v>
      </c>
      <c r="X290" s="325"/>
      <c r="Y290" s="325"/>
      <c r="Z290" s="325"/>
      <c r="AA290" s="325"/>
      <c r="AB290" s="325"/>
      <c r="AC290" s="325"/>
      <c r="AD290" s="325"/>
      <c r="AE290" s="325"/>
      <c r="AF290" s="326">
        <v>1</v>
      </c>
    </row>
    <row r="291" spans="1:32" x14ac:dyDescent="0.65">
      <c r="A291" s="322"/>
      <c r="B291" s="322"/>
      <c r="C291" s="323" t="s">
        <v>396</v>
      </c>
      <c r="D291" s="324"/>
      <c r="E291" s="325">
        <v>1</v>
      </c>
      <c r="F291" s="325"/>
      <c r="G291" s="325"/>
      <c r="H291" s="325"/>
      <c r="I291" s="325"/>
      <c r="J291" s="325"/>
      <c r="K291" s="325"/>
      <c r="L291" s="325"/>
      <c r="M291" s="325"/>
      <c r="N291" s="325"/>
      <c r="O291" s="325"/>
      <c r="P291" s="325"/>
      <c r="Q291" s="325"/>
      <c r="R291" s="325"/>
      <c r="S291" s="325"/>
      <c r="T291" s="325"/>
      <c r="U291" s="325"/>
      <c r="V291" s="325"/>
      <c r="W291" s="325"/>
      <c r="X291" s="325"/>
      <c r="Y291" s="325"/>
      <c r="Z291" s="325"/>
      <c r="AA291" s="325"/>
      <c r="AB291" s="325"/>
      <c r="AC291" s="325"/>
      <c r="AD291" s="325"/>
      <c r="AE291" s="325"/>
      <c r="AF291" s="326">
        <v>1</v>
      </c>
    </row>
    <row r="292" spans="1:32" x14ac:dyDescent="0.65">
      <c r="A292" s="322"/>
      <c r="B292" s="322"/>
      <c r="C292" s="323" t="s">
        <v>445</v>
      </c>
      <c r="D292" s="324"/>
      <c r="E292" s="325"/>
      <c r="F292" s="325"/>
      <c r="G292" s="325"/>
      <c r="H292" s="325"/>
      <c r="I292" s="325"/>
      <c r="J292" s="325"/>
      <c r="K292" s="325"/>
      <c r="L292" s="325"/>
      <c r="M292" s="325"/>
      <c r="N292" s="325"/>
      <c r="O292" s="325"/>
      <c r="P292" s="325">
        <v>1</v>
      </c>
      <c r="Q292" s="325"/>
      <c r="R292" s="325"/>
      <c r="S292" s="325"/>
      <c r="T292" s="325"/>
      <c r="U292" s="325"/>
      <c r="V292" s="325"/>
      <c r="W292" s="325"/>
      <c r="X292" s="325"/>
      <c r="Y292" s="325"/>
      <c r="Z292" s="325"/>
      <c r="AA292" s="325"/>
      <c r="AB292" s="325"/>
      <c r="AC292" s="325"/>
      <c r="AD292" s="325"/>
      <c r="AE292" s="325"/>
      <c r="AF292" s="326">
        <v>1</v>
      </c>
    </row>
    <row r="293" spans="1:32" x14ac:dyDescent="0.65">
      <c r="A293" s="322"/>
      <c r="B293" s="333" t="s">
        <v>626</v>
      </c>
      <c r="C293" s="334"/>
      <c r="D293" s="335"/>
      <c r="E293" s="336">
        <v>1</v>
      </c>
      <c r="F293" s="336"/>
      <c r="G293" s="336"/>
      <c r="H293" s="336"/>
      <c r="I293" s="336"/>
      <c r="J293" s="336"/>
      <c r="K293" s="336"/>
      <c r="L293" s="336"/>
      <c r="M293" s="336"/>
      <c r="N293" s="336"/>
      <c r="O293" s="336"/>
      <c r="P293" s="336">
        <v>4</v>
      </c>
      <c r="Q293" s="336"/>
      <c r="R293" s="336">
        <v>2</v>
      </c>
      <c r="S293" s="336">
        <v>1</v>
      </c>
      <c r="T293" s="336">
        <v>2</v>
      </c>
      <c r="U293" s="336">
        <v>1</v>
      </c>
      <c r="V293" s="336"/>
      <c r="W293" s="336">
        <v>2</v>
      </c>
      <c r="X293" s="336"/>
      <c r="Y293" s="336"/>
      <c r="Z293" s="336"/>
      <c r="AA293" s="336">
        <v>1</v>
      </c>
      <c r="AB293" s="336"/>
      <c r="AC293" s="336">
        <v>3</v>
      </c>
      <c r="AD293" s="336"/>
      <c r="AE293" s="336"/>
      <c r="AF293" s="337">
        <v>17</v>
      </c>
    </row>
    <row r="294" spans="1:32" x14ac:dyDescent="0.65">
      <c r="A294" s="322"/>
      <c r="B294" s="319" t="s">
        <v>266</v>
      </c>
      <c r="C294" s="319" t="s">
        <v>423</v>
      </c>
      <c r="D294" s="315"/>
      <c r="E294" s="320"/>
      <c r="F294" s="320"/>
      <c r="G294" s="320"/>
      <c r="H294" s="320"/>
      <c r="I294" s="320"/>
      <c r="J294" s="320"/>
      <c r="K294" s="320">
        <v>1</v>
      </c>
      <c r="L294" s="320"/>
      <c r="M294" s="320">
        <v>1</v>
      </c>
      <c r="N294" s="320"/>
      <c r="O294" s="320"/>
      <c r="P294" s="320"/>
      <c r="Q294" s="320"/>
      <c r="R294" s="320"/>
      <c r="S294" s="320"/>
      <c r="T294" s="320"/>
      <c r="U294" s="320"/>
      <c r="V294" s="320"/>
      <c r="W294" s="320"/>
      <c r="X294" s="320"/>
      <c r="Y294" s="320"/>
      <c r="Z294" s="320"/>
      <c r="AA294" s="320"/>
      <c r="AB294" s="320"/>
      <c r="AC294" s="320"/>
      <c r="AD294" s="320"/>
      <c r="AE294" s="320"/>
      <c r="AF294" s="321">
        <v>2</v>
      </c>
    </row>
    <row r="295" spans="1:32" x14ac:dyDescent="0.65">
      <c r="A295" s="322"/>
      <c r="B295" s="322"/>
      <c r="C295" s="323" t="s">
        <v>419</v>
      </c>
      <c r="D295" s="324"/>
      <c r="E295" s="325"/>
      <c r="F295" s="325"/>
      <c r="G295" s="325">
        <v>1</v>
      </c>
      <c r="H295" s="325"/>
      <c r="I295" s="325"/>
      <c r="J295" s="325"/>
      <c r="K295" s="325">
        <v>1</v>
      </c>
      <c r="L295" s="325">
        <v>1</v>
      </c>
      <c r="M295" s="325">
        <v>3</v>
      </c>
      <c r="N295" s="325"/>
      <c r="O295" s="325"/>
      <c r="P295" s="325"/>
      <c r="Q295" s="325"/>
      <c r="R295" s="325"/>
      <c r="S295" s="325"/>
      <c r="T295" s="325"/>
      <c r="U295" s="325"/>
      <c r="V295" s="325"/>
      <c r="W295" s="325"/>
      <c r="X295" s="325"/>
      <c r="Y295" s="325"/>
      <c r="Z295" s="325"/>
      <c r="AA295" s="325"/>
      <c r="AB295" s="325"/>
      <c r="AC295" s="325"/>
      <c r="AD295" s="325"/>
      <c r="AE295" s="325"/>
      <c r="AF295" s="326">
        <v>6</v>
      </c>
    </row>
    <row r="296" spans="1:32" x14ac:dyDescent="0.65">
      <c r="A296" s="322"/>
      <c r="B296" s="322"/>
      <c r="C296" s="323" t="s">
        <v>627</v>
      </c>
      <c r="D296" s="324"/>
      <c r="E296" s="325"/>
      <c r="F296" s="325"/>
      <c r="G296" s="325"/>
      <c r="H296" s="325"/>
      <c r="I296" s="325"/>
      <c r="J296" s="325"/>
      <c r="K296" s="325"/>
      <c r="L296" s="325"/>
      <c r="M296" s="325"/>
      <c r="N296" s="325"/>
      <c r="O296" s="325"/>
      <c r="P296" s="325"/>
      <c r="Q296" s="325"/>
      <c r="R296" s="325"/>
      <c r="S296" s="325"/>
      <c r="T296" s="325"/>
      <c r="U296" s="325"/>
      <c r="V296" s="325"/>
      <c r="W296" s="325"/>
      <c r="X296" s="325"/>
      <c r="Y296" s="325"/>
      <c r="Z296" s="325"/>
      <c r="AA296" s="325"/>
      <c r="AB296" s="325"/>
      <c r="AC296" s="325">
        <v>1</v>
      </c>
      <c r="AD296" s="325"/>
      <c r="AE296" s="325"/>
      <c r="AF296" s="326">
        <v>1</v>
      </c>
    </row>
    <row r="297" spans="1:32" x14ac:dyDescent="0.65">
      <c r="A297" s="322"/>
      <c r="B297" s="333" t="s">
        <v>548</v>
      </c>
      <c r="C297" s="334"/>
      <c r="D297" s="335"/>
      <c r="E297" s="336"/>
      <c r="F297" s="336"/>
      <c r="G297" s="336">
        <v>1</v>
      </c>
      <c r="H297" s="336"/>
      <c r="I297" s="336"/>
      <c r="J297" s="336"/>
      <c r="K297" s="336">
        <v>2</v>
      </c>
      <c r="L297" s="336">
        <v>1</v>
      </c>
      <c r="M297" s="336">
        <v>4</v>
      </c>
      <c r="N297" s="336"/>
      <c r="O297" s="336"/>
      <c r="P297" s="336"/>
      <c r="Q297" s="336"/>
      <c r="R297" s="336"/>
      <c r="S297" s="336"/>
      <c r="T297" s="336"/>
      <c r="U297" s="336"/>
      <c r="V297" s="336"/>
      <c r="W297" s="336"/>
      <c r="X297" s="336"/>
      <c r="Y297" s="336"/>
      <c r="Z297" s="336"/>
      <c r="AA297" s="336"/>
      <c r="AB297" s="336"/>
      <c r="AC297" s="336">
        <v>1</v>
      </c>
      <c r="AD297" s="336"/>
      <c r="AE297" s="336"/>
      <c r="AF297" s="337">
        <v>9</v>
      </c>
    </row>
    <row r="298" spans="1:32" x14ac:dyDescent="0.65">
      <c r="A298" s="322"/>
      <c r="B298" s="319" t="s">
        <v>268</v>
      </c>
      <c r="C298" s="319" t="s">
        <v>466</v>
      </c>
      <c r="D298" s="315"/>
      <c r="E298" s="320"/>
      <c r="F298" s="320"/>
      <c r="G298" s="320"/>
      <c r="H298" s="320"/>
      <c r="I298" s="320"/>
      <c r="J298" s="320"/>
      <c r="K298" s="320"/>
      <c r="L298" s="320"/>
      <c r="M298" s="320"/>
      <c r="N298" s="320"/>
      <c r="O298" s="320"/>
      <c r="P298" s="320"/>
      <c r="Q298" s="320"/>
      <c r="R298" s="320"/>
      <c r="S298" s="320"/>
      <c r="T298" s="320"/>
      <c r="U298" s="320">
        <v>1</v>
      </c>
      <c r="V298" s="320"/>
      <c r="W298" s="320"/>
      <c r="X298" s="320"/>
      <c r="Y298" s="320"/>
      <c r="Z298" s="320"/>
      <c r="AA298" s="320"/>
      <c r="AB298" s="320"/>
      <c r="AC298" s="320"/>
      <c r="AD298" s="320"/>
      <c r="AE298" s="320"/>
      <c r="AF298" s="321">
        <v>1</v>
      </c>
    </row>
    <row r="299" spans="1:32" x14ac:dyDescent="0.65">
      <c r="A299" s="322"/>
      <c r="B299" s="322"/>
      <c r="C299" s="323" t="s">
        <v>346</v>
      </c>
      <c r="D299" s="324"/>
      <c r="E299" s="325"/>
      <c r="F299" s="325"/>
      <c r="G299" s="325">
        <v>2</v>
      </c>
      <c r="H299" s="325">
        <v>1</v>
      </c>
      <c r="I299" s="325">
        <v>1</v>
      </c>
      <c r="J299" s="325"/>
      <c r="K299" s="325"/>
      <c r="L299" s="325"/>
      <c r="M299" s="325"/>
      <c r="N299" s="325"/>
      <c r="O299" s="325"/>
      <c r="P299" s="325"/>
      <c r="Q299" s="325"/>
      <c r="R299" s="325"/>
      <c r="S299" s="325"/>
      <c r="T299" s="325"/>
      <c r="U299" s="325"/>
      <c r="V299" s="325"/>
      <c r="W299" s="325"/>
      <c r="X299" s="325"/>
      <c r="Y299" s="325"/>
      <c r="Z299" s="325"/>
      <c r="AA299" s="325"/>
      <c r="AB299" s="325"/>
      <c r="AC299" s="325"/>
      <c r="AD299" s="325"/>
      <c r="AE299" s="325"/>
      <c r="AF299" s="326">
        <v>4</v>
      </c>
    </row>
    <row r="300" spans="1:32" x14ac:dyDescent="0.65">
      <c r="A300" s="322"/>
      <c r="B300" s="333" t="s">
        <v>628</v>
      </c>
      <c r="C300" s="334"/>
      <c r="D300" s="335"/>
      <c r="E300" s="336"/>
      <c r="F300" s="336"/>
      <c r="G300" s="336">
        <v>2</v>
      </c>
      <c r="H300" s="336">
        <v>1</v>
      </c>
      <c r="I300" s="336">
        <v>1</v>
      </c>
      <c r="J300" s="336"/>
      <c r="K300" s="336"/>
      <c r="L300" s="336"/>
      <c r="M300" s="336"/>
      <c r="N300" s="336"/>
      <c r="O300" s="336"/>
      <c r="P300" s="336"/>
      <c r="Q300" s="336"/>
      <c r="R300" s="336"/>
      <c r="S300" s="336"/>
      <c r="T300" s="336"/>
      <c r="U300" s="336">
        <v>1</v>
      </c>
      <c r="V300" s="336"/>
      <c r="W300" s="336"/>
      <c r="X300" s="336"/>
      <c r="Y300" s="336"/>
      <c r="Z300" s="336"/>
      <c r="AA300" s="336"/>
      <c r="AB300" s="336"/>
      <c r="AC300" s="336"/>
      <c r="AD300" s="336"/>
      <c r="AE300" s="336"/>
      <c r="AF300" s="337">
        <v>5</v>
      </c>
    </row>
    <row r="301" spans="1:32" x14ac:dyDescent="0.65">
      <c r="A301" s="322"/>
      <c r="B301" s="319" t="s">
        <v>32</v>
      </c>
      <c r="C301" s="319" t="s">
        <v>629</v>
      </c>
      <c r="D301" s="315"/>
      <c r="E301" s="320"/>
      <c r="F301" s="320"/>
      <c r="G301" s="320"/>
      <c r="H301" s="320"/>
      <c r="I301" s="320"/>
      <c r="J301" s="320"/>
      <c r="K301" s="320"/>
      <c r="L301" s="320"/>
      <c r="M301" s="320"/>
      <c r="N301" s="320"/>
      <c r="O301" s="320"/>
      <c r="P301" s="320"/>
      <c r="Q301" s="320"/>
      <c r="R301" s="320"/>
      <c r="S301" s="320"/>
      <c r="T301" s="320"/>
      <c r="U301" s="320"/>
      <c r="V301" s="320"/>
      <c r="W301" s="320"/>
      <c r="X301" s="320"/>
      <c r="Y301" s="320"/>
      <c r="Z301" s="320"/>
      <c r="AA301" s="320"/>
      <c r="AB301" s="320"/>
      <c r="AC301" s="320">
        <v>1</v>
      </c>
      <c r="AD301" s="320"/>
      <c r="AE301" s="320"/>
      <c r="AF301" s="321">
        <v>1</v>
      </c>
    </row>
    <row r="302" spans="1:32" x14ac:dyDescent="0.65">
      <c r="A302" s="322"/>
      <c r="B302" s="322"/>
      <c r="C302" s="323" t="s">
        <v>391</v>
      </c>
      <c r="D302" s="324"/>
      <c r="E302" s="325">
        <v>1</v>
      </c>
      <c r="F302" s="325"/>
      <c r="G302" s="325"/>
      <c r="H302" s="325"/>
      <c r="I302" s="325"/>
      <c r="J302" s="325"/>
      <c r="K302" s="325"/>
      <c r="L302" s="325"/>
      <c r="M302" s="325"/>
      <c r="N302" s="325"/>
      <c r="O302" s="325"/>
      <c r="P302" s="325"/>
      <c r="Q302" s="325"/>
      <c r="R302" s="325"/>
      <c r="S302" s="325"/>
      <c r="T302" s="325">
        <v>1</v>
      </c>
      <c r="U302" s="325"/>
      <c r="V302" s="325"/>
      <c r="W302" s="325"/>
      <c r="X302" s="325"/>
      <c r="Y302" s="325"/>
      <c r="Z302" s="325"/>
      <c r="AA302" s="325"/>
      <c r="AB302" s="325"/>
      <c r="AC302" s="325"/>
      <c r="AD302" s="325"/>
      <c r="AE302" s="325"/>
      <c r="AF302" s="326">
        <v>2</v>
      </c>
    </row>
    <row r="303" spans="1:32" x14ac:dyDescent="0.65">
      <c r="A303" s="322"/>
      <c r="B303" s="322"/>
      <c r="C303" s="323" t="s">
        <v>32</v>
      </c>
      <c r="D303" s="324"/>
      <c r="E303" s="325"/>
      <c r="F303" s="325"/>
      <c r="G303" s="325"/>
      <c r="H303" s="325"/>
      <c r="I303" s="325"/>
      <c r="J303" s="325"/>
      <c r="K303" s="325"/>
      <c r="L303" s="325"/>
      <c r="M303" s="325"/>
      <c r="N303" s="325"/>
      <c r="O303" s="325"/>
      <c r="P303" s="325"/>
      <c r="Q303" s="325"/>
      <c r="R303" s="325"/>
      <c r="S303" s="325"/>
      <c r="T303" s="325"/>
      <c r="U303" s="325"/>
      <c r="V303" s="325"/>
      <c r="W303" s="325"/>
      <c r="X303" s="325"/>
      <c r="Y303" s="325"/>
      <c r="Z303" s="325"/>
      <c r="AA303" s="325"/>
      <c r="AB303" s="325"/>
      <c r="AC303" s="325">
        <v>1</v>
      </c>
      <c r="AD303" s="325"/>
      <c r="AE303" s="325"/>
      <c r="AF303" s="326">
        <v>1</v>
      </c>
    </row>
    <row r="304" spans="1:32" x14ac:dyDescent="0.65">
      <c r="A304" s="322"/>
      <c r="B304" s="333" t="s">
        <v>630</v>
      </c>
      <c r="C304" s="334"/>
      <c r="D304" s="335"/>
      <c r="E304" s="336">
        <v>1</v>
      </c>
      <c r="F304" s="336"/>
      <c r="G304" s="336"/>
      <c r="H304" s="336"/>
      <c r="I304" s="336"/>
      <c r="J304" s="336"/>
      <c r="K304" s="336"/>
      <c r="L304" s="336"/>
      <c r="M304" s="336"/>
      <c r="N304" s="336"/>
      <c r="O304" s="336"/>
      <c r="P304" s="336"/>
      <c r="Q304" s="336"/>
      <c r="R304" s="336"/>
      <c r="S304" s="336"/>
      <c r="T304" s="336">
        <v>1</v>
      </c>
      <c r="U304" s="336"/>
      <c r="V304" s="336"/>
      <c r="W304" s="336"/>
      <c r="X304" s="336"/>
      <c r="Y304" s="336"/>
      <c r="Z304" s="336"/>
      <c r="AA304" s="336"/>
      <c r="AB304" s="336"/>
      <c r="AC304" s="336">
        <v>2</v>
      </c>
      <c r="AD304" s="336"/>
      <c r="AE304" s="336"/>
      <c r="AF304" s="337">
        <v>4</v>
      </c>
    </row>
    <row r="305" spans="1:32" x14ac:dyDescent="0.65">
      <c r="A305" s="322"/>
      <c r="B305" s="319" t="s">
        <v>169</v>
      </c>
      <c r="C305" s="319" t="s">
        <v>516</v>
      </c>
      <c r="D305" s="315"/>
      <c r="E305" s="320"/>
      <c r="F305" s="320"/>
      <c r="G305" s="320"/>
      <c r="H305" s="320"/>
      <c r="I305" s="320"/>
      <c r="J305" s="320"/>
      <c r="K305" s="320"/>
      <c r="L305" s="320"/>
      <c r="M305" s="320"/>
      <c r="N305" s="320"/>
      <c r="O305" s="320"/>
      <c r="P305" s="320"/>
      <c r="Q305" s="320"/>
      <c r="R305" s="320"/>
      <c r="S305" s="320"/>
      <c r="T305" s="320"/>
      <c r="U305" s="320"/>
      <c r="V305" s="320"/>
      <c r="W305" s="320"/>
      <c r="X305" s="320"/>
      <c r="Y305" s="320"/>
      <c r="Z305" s="320"/>
      <c r="AA305" s="320"/>
      <c r="AB305" s="320"/>
      <c r="AC305" s="320">
        <v>1</v>
      </c>
      <c r="AD305" s="320"/>
      <c r="AE305" s="320"/>
      <c r="AF305" s="321">
        <v>1</v>
      </c>
    </row>
    <row r="306" spans="1:32" x14ac:dyDescent="0.65">
      <c r="A306" s="322"/>
      <c r="B306" s="322"/>
      <c r="C306" s="323" t="s">
        <v>352</v>
      </c>
      <c r="D306" s="324"/>
      <c r="E306" s="325"/>
      <c r="F306" s="325"/>
      <c r="G306" s="325"/>
      <c r="H306" s="325"/>
      <c r="I306" s="325">
        <v>1</v>
      </c>
      <c r="J306" s="325"/>
      <c r="K306" s="325"/>
      <c r="L306" s="325"/>
      <c r="M306" s="325"/>
      <c r="N306" s="325"/>
      <c r="O306" s="325"/>
      <c r="P306" s="325"/>
      <c r="Q306" s="325"/>
      <c r="R306" s="325"/>
      <c r="S306" s="325"/>
      <c r="T306" s="325">
        <v>1</v>
      </c>
      <c r="U306" s="325"/>
      <c r="V306" s="325"/>
      <c r="W306" s="325"/>
      <c r="X306" s="325"/>
      <c r="Y306" s="325"/>
      <c r="Z306" s="325"/>
      <c r="AA306" s="325"/>
      <c r="AB306" s="325"/>
      <c r="AC306" s="325"/>
      <c r="AD306" s="325"/>
      <c r="AE306" s="325"/>
      <c r="AF306" s="326">
        <v>2</v>
      </c>
    </row>
    <row r="307" spans="1:32" x14ac:dyDescent="0.65">
      <c r="A307" s="322"/>
      <c r="B307" s="322"/>
      <c r="C307" s="323" t="s">
        <v>32</v>
      </c>
      <c r="D307" s="324"/>
      <c r="E307" s="325"/>
      <c r="F307" s="325"/>
      <c r="G307" s="325"/>
      <c r="H307" s="325"/>
      <c r="I307" s="325"/>
      <c r="J307" s="325"/>
      <c r="K307" s="325"/>
      <c r="L307" s="325"/>
      <c r="M307" s="325"/>
      <c r="N307" s="325">
        <v>1</v>
      </c>
      <c r="O307" s="325"/>
      <c r="P307" s="325"/>
      <c r="Q307" s="325"/>
      <c r="R307" s="325"/>
      <c r="S307" s="325"/>
      <c r="T307" s="325"/>
      <c r="U307" s="325"/>
      <c r="V307" s="325"/>
      <c r="W307" s="325"/>
      <c r="X307" s="325"/>
      <c r="Y307" s="325"/>
      <c r="Z307" s="325"/>
      <c r="AA307" s="325"/>
      <c r="AB307" s="325"/>
      <c r="AC307" s="325"/>
      <c r="AD307" s="325"/>
      <c r="AE307" s="325"/>
      <c r="AF307" s="326">
        <v>1</v>
      </c>
    </row>
    <row r="308" spans="1:32" x14ac:dyDescent="0.65">
      <c r="A308" s="322"/>
      <c r="B308" s="333" t="s">
        <v>584</v>
      </c>
      <c r="C308" s="334"/>
      <c r="D308" s="335"/>
      <c r="E308" s="336"/>
      <c r="F308" s="336"/>
      <c r="G308" s="336"/>
      <c r="H308" s="336"/>
      <c r="I308" s="336">
        <v>1</v>
      </c>
      <c r="J308" s="336"/>
      <c r="K308" s="336"/>
      <c r="L308" s="336"/>
      <c r="M308" s="336"/>
      <c r="N308" s="336">
        <v>1</v>
      </c>
      <c r="O308" s="336"/>
      <c r="P308" s="336"/>
      <c r="Q308" s="336"/>
      <c r="R308" s="336"/>
      <c r="S308" s="336"/>
      <c r="T308" s="336">
        <v>1</v>
      </c>
      <c r="U308" s="336"/>
      <c r="V308" s="336"/>
      <c r="W308" s="336"/>
      <c r="X308" s="336"/>
      <c r="Y308" s="336"/>
      <c r="Z308" s="336"/>
      <c r="AA308" s="336"/>
      <c r="AB308" s="336"/>
      <c r="AC308" s="336">
        <v>1</v>
      </c>
      <c r="AD308" s="336"/>
      <c r="AE308" s="336"/>
      <c r="AF308" s="337">
        <v>4</v>
      </c>
    </row>
    <row r="309" spans="1:32" x14ac:dyDescent="0.65">
      <c r="A309" s="322"/>
      <c r="B309" s="319" t="s">
        <v>270</v>
      </c>
      <c r="C309" s="319" t="s">
        <v>505</v>
      </c>
      <c r="D309" s="315"/>
      <c r="E309" s="320"/>
      <c r="F309" s="320"/>
      <c r="G309" s="320"/>
      <c r="H309" s="320"/>
      <c r="I309" s="320"/>
      <c r="J309" s="320"/>
      <c r="K309" s="320"/>
      <c r="L309" s="320"/>
      <c r="M309" s="320"/>
      <c r="N309" s="320"/>
      <c r="O309" s="320"/>
      <c r="P309" s="320"/>
      <c r="Q309" s="320"/>
      <c r="R309" s="320"/>
      <c r="S309" s="320"/>
      <c r="T309" s="320"/>
      <c r="U309" s="320"/>
      <c r="V309" s="320"/>
      <c r="W309" s="320"/>
      <c r="X309" s="320"/>
      <c r="Y309" s="320"/>
      <c r="Z309" s="320"/>
      <c r="AA309" s="320"/>
      <c r="AB309" s="320"/>
      <c r="AC309" s="320">
        <v>1</v>
      </c>
      <c r="AD309" s="320"/>
      <c r="AE309" s="320"/>
      <c r="AF309" s="321">
        <v>1</v>
      </c>
    </row>
    <row r="310" spans="1:32" x14ac:dyDescent="0.65">
      <c r="A310" s="322"/>
      <c r="B310" s="322"/>
      <c r="C310" s="323" t="s">
        <v>506</v>
      </c>
      <c r="D310" s="324"/>
      <c r="E310" s="325"/>
      <c r="F310" s="325"/>
      <c r="G310" s="325"/>
      <c r="H310" s="325"/>
      <c r="I310" s="325"/>
      <c r="J310" s="325"/>
      <c r="K310" s="325"/>
      <c r="L310" s="325"/>
      <c r="M310" s="325"/>
      <c r="N310" s="325"/>
      <c r="O310" s="325"/>
      <c r="P310" s="325"/>
      <c r="Q310" s="325"/>
      <c r="R310" s="325"/>
      <c r="S310" s="325"/>
      <c r="T310" s="325"/>
      <c r="U310" s="325"/>
      <c r="V310" s="325"/>
      <c r="W310" s="325"/>
      <c r="X310" s="325"/>
      <c r="Y310" s="325"/>
      <c r="Z310" s="325"/>
      <c r="AA310" s="325"/>
      <c r="AB310" s="325"/>
      <c r="AC310" s="325">
        <v>1</v>
      </c>
      <c r="AD310" s="325"/>
      <c r="AE310" s="325"/>
      <c r="AF310" s="326">
        <v>1</v>
      </c>
    </row>
    <row r="311" spans="1:32" x14ac:dyDescent="0.65">
      <c r="A311" s="322"/>
      <c r="B311" s="322"/>
      <c r="C311" s="323" t="s">
        <v>495</v>
      </c>
      <c r="D311" s="324"/>
      <c r="E311" s="325"/>
      <c r="F311" s="325"/>
      <c r="G311" s="325"/>
      <c r="H311" s="325"/>
      <c r="I311" s="325"/>
      <c r="J311" s="325"/>
      <c r="K311" s="325"/>
      <c r="L311" s="325"/>
      <c r="M311" s="325"/>
      <c r="N311" s="325"/>
      <c r="O311" s="325"/>
      <c r="P311" s="325"/>
      <c r="Q311" s="325"/>
      <c r="R311" s="325"/>
      <c r="S311" s="325"/>
      <c r="T311" s="325"/>
      <c r="U311" s="325"/>
      <c r="V311" s="325"/>
      <c r="W311" s="325"/>
      <c r="X311" s="325"/>
      <c r="Y311" s="325"/>
      <c r="Z311" s="325"/>
      <c r="AA311" s="325">
        <v>1</v>
      </c>
      <c r="AB311" s="325"/>
      <c r="AC311" s="325"/>
      <c r="AD311" s="325"/>
      <c r="AE311" s="325"/>
      <c r="AF311" s="326">
        <v>1</v>
      </c>
    </row>
    <row r="312" spans="1:32" x14ac:dyDescent="0.65">
      <c r="A312" s="322"/>
      <c r="B312" s="333" t="s">
        <v>631</v>
      </c>
      <c r="C312" s="334"/>
      <c r="D312" s="335"/>
      <c r="E312" s="336"/>
      <c r="F312" s="336"/>
      <c r="G312" s="336"/>
      <c r="H312" s="336"/>
      <c r="I312" s="336"/>
      <c r="J312" s="336"/>
      <c r="K312" s="336"/>
      <c r="L312" s="336"/>
      <c r="M312" s="336"/>
      <c r="N312" s="336"/>
      <c r="O312" s="336"/>
      <c r="P312" s="336"/>
      <c r="Q312" s="336"/>
      <c r="R312" s="336"/>
      <c r="S312" s="336"/>
      <c r="T312" s="336"/>
      <c r="U312" s="336"/>
      <c r="V312" s="336"/>
      <c r="W312" s="336"/>
      <c r="X312" s="336"/>
      <c r="Y312" s="336"/>
      <c r="Z312" s="336"/>
      <c r="AA312" s="336">
        <v>1</v>
      </c>
      <c r="AB312" s="336"/>
      <c r="AC312" s="336">
        <v>2</v>
      </c>
      <c r="AD312" s="336"/>
      <c r="AE312" s="336"/>
      <c r="AF312" s="337">
        <v>3</v>
      </c>
    </row>
    <row r="313" spans="1:32" x14ac:dyDescent="0.65">
      <c r="A313" s="322"/>
      <c r="B313" s="319" t="s">
        <v>271</v>
      </c>
      <c r="C313" s="319" t="s">
        <v>490</v>
      </c>
      <c r="D313" s="315"/>
      <c r="E313" s="320"/>
      <c r="F313" s="320"/>
      <c r="G313" s="320"/>
      <c r="H313" s="320"/>
      <c r="I313" s="320"/>
      <c r="J313" s="320"/>
      <c r="K313" s="320"/>
      <c r="L313" s="320"/>
      <c r="M313" s="320"/>
      <c r="N313" s="320"/>
      <c r="O313" s="320"/>
      <c r="P313" s="320"/>
      <c r="Q313" s="320"/>
      <c r="R313" s="320"/>
      <c r="S313" s="320"/>
      <c r="T313" s="320"/>
      <c r="U313" s="320"/>
      <c r="V313" s="320"/>
      <c r="W313" s="320"/>
      <c r="X313" s="320"/>
      <c r="Y313" s="320"/>
      <c r="Z313" s="320"/>
      <c r="AA313" s="320">
        <v>1</v>
      </c>
      <c r="AB313" s="320"/>
      <c r="AC313" s="320"/>
      <c r="AD313" s="320"/>
      <c r="AE313" s="320"/>
      <c r="AF313" s="321">
        <v>1</v>
      </c>
    </row>
    <row r="314" spans="1:32" x14ac:dyDescent="0.65">
      <c r="A314" s="322"/>
      <c r="B314" s="322"/>
      <c r="C314" s="323" t="s">
        <v>496</v>
      </c>
      <c r="D314" s="324"/>
      <c r="E314" s="325"/>
      <c r="F314" s="325"/>
      <c r="G314" s="325"/>
      <c r="H314" s="325"/>
      <c r="I314" s="325"/>
      <c r="J314" s="325"/>
      <c r="K314" s="325"/>
      <c r="L314" s="325"/>
      <c r="M314" s="325"/>
      <c r="N314" s="325"/>
      <c r="O314" s="325"/>
      <c r="P314" s="325"/>
      <c r="Q314" s="325"/>
      <c r="R314" s="325"/>
      <c r="S314" s="325"/>
      <c r="T314" s="325"/>
      <c r="U314" s="325"/>
      <c r="V314" s="325"/>
      <c r="W314" s="325"/>
      <c r="X314" s="325"/>
      <c r="Y314" s="325"/>
      <c r="Z314" s="325"/>
      <c r="AA314" s="325">
        <v>1</v>
      </c>
      <c r="AB314" s="325"/>
      <c r="AC314" s="325"/>
      <c r="AD314" s="325"/>
      <c r="AE314" s="325"/>
      <c r="AF314" s="326">
        <v>1</v>
      </c>
    </row>
    <row r="315" spans="1:32" x14ac:dyDescent="0.65">
      <c r="A315" s="322"/>
      <c r="B315" s="333" t="s">
        <v>632</v>
      </c>
      <c r="C315" s="334"/>
      <c r="D315" s="335"/>
      <c r="E315" s="336"/>
      <c r="F315" s="336"/>
      <c r="G315" s="336"/>
      <c r="H315" s="336"/>
      <c r="I315" s="336"/>
      <c r="J315" s="336"/>
      <c r="K315" s="336"/>
      <c r="L315" s="336"/>
      <c r="M315" s="336"/>
      <c r="N315" s="336"/>
      <c r="O315" s="336"/>
      <c r="P315" s="336"/>
      <c r="Q315" s="336"/>
      <c r="R315" s="336"/>
      <c r="S315" s="336"/>
      <c r="T315" s="336"/>
      <c r="U315" s="336"/>
      <c r="V315" s="336"/>
      <c r="W315" s="336"/>
      <c r="X315" s="336"/>
      <c r="Y315" s="336"/>
      <c r="Z315" s="336"/>
      <c r="AA315" s="336">
        <v>2</v>
      </c>
      <c r="AB315" s="336"/>
      <c r="AC315" s="336"/>
      <c r="AD315" s="336"/>
      <c r="AE315" s="336"/>
      <c r="AF315" s="337">
        <v>2</v>
      </c>
    </row>
    <row r="316" spans="1:32" x14ac:dyDescent="0.65">
      <c r="A316" s="322"/>
      <c r="B316" s="319" t="s">
        <v>242</v>
      </c>
      <c r="C316" s="319" t="s">
        <v>242</v>
      </c>
      <c r="D316" s="315"/>
      <c r="E316" s="320"/>
      <c r="F316" s="320"/>
      <c r="G316" s="320"/>
      <c r="H316" s="320"/>
      <c r="I316" s="320"/>
      <c r="J316" s="320"/>
      <c r="K316" s="320"/>
      <c r="L316" s="320"/>
      <c r="M316" s="320"/>
      <c r="N316" s="320"/>
      <c r="O316" s="320"/>
      <c r="P316" s="320"/>
      <c r="Q316" s="320"/>
      <c r="R316" s="320"/>
      <c r="S316" s="320"/>
      <c r="T316" s="320"/>
      <c r="U316" s="320"/>
      <c r="V316" s="320"/>
      <c r="W316" s="320"/>
      <c r="X316" s="320"/>
      <c r="Y316" s="320"/>
      <c r="Z316" s="320"/>
      <c r="AA316" s="320"/>
      <c r="AB316" s="320"/>
      <c r="AC316" s="320"/>
      <c r="AD316" s="320"/>
      <c r="AE316" s="320">
        <v>1</v>
      </c>
      <c r="AF316" s="321">
        <v>1</v>
      </c>
    </row>
    <row r="317" spans="1:32" x14ac:dyDescent="0.65">
      <c r="A317" s="322"/>
      <c r="B317" s="333" t="s">
        <v>672</v>
      </c>
      <c r="C317" s="334"/>
      <c r="D317" s="335"/>
      <c r="E317" s="336"/>
      <c r="F317" s="336"/>
      <c r="G317" s="336"/>
      <c r="H317" s="336"/>
      <c r="I317" s="336"/>
      <c r="J317" s="336"/>
      <c r="K317" s="336"/>
      <c r="L317" s="336"/>
      <c r="M317" s="336"/>
      <c r="N317" s="336"/>
      <c r="O317" s="336"/>
      <c r="P317" s="336"/>
      <c r="Q317" s="336"/>
      <c r="R317" s="336"/>
      <c r="S317" s="336"/>
      <c r="T317" s="336"/>
      <c r="U317" s="336"/>
      <c r="V317" s="336"/>
      <c r="W317" s="336"/>
      <c r="X317" s="336"/>
      <c r="Y317" s="336"/>
      <c r="Z317" s="336"/>
      <c r="AA317" s="336"/>
      <c r="AB317" s="336"/>
      <c r="AC317" s="336"/>
      <c r="AD317" s="336"/>
      <c r="AE317" s="336">
        <v>1</v>
      </c>
      <c r="AF317" s="337">
        <v>1</v>
      </c>
    </row>
    <row r="318" spans="1:32" x14ac:dyDescent="0.65">
      <c r="A318" s="338" t="s">
        <v>630</v>
      </c>
      <c r="B318" s="339"/>
      <c r="C318" s="339"/>
      <c r="D318" s="338"/>
      <c r="E318" s="340">
        <v>2</v>
      </c>
      <c r="F318" s="340"/>
      <c r="G318" s="340">
        <v>3</v>
      </c>
      <c r="H318" s="340">
        <v>1</v>
      </c>
      <c r="I318" s="340">
        <v>2</v>
      </c>
      <c r="J318" s="340"/>
      <c r="K318" s="340">
        <v>2</v>
      </c>
      <c r="L318" s="340">
        <v>1</v>
      </c>
      <c r="M318" s="340">
        <v>4</v>
      </c>
      <c r="N318" s="340">
        <v>1</v>
      </c>
      <c r="O318" s="340"/>
      <c r="P318" s="340">
        <v>5</v>
      </c>
      <c r="Q318" s="340"/>
      <c r="R318" s="340">
        <v>3</v>
      </c>
      <c r="S318" s="340">
        <v>4</v>
      </c>
      <c r="T318" s="340">
        <v>7</v>
      </c>
      <c r="U318" s="340">
        <v>2</v>
      </c>
      <c r="V318" s="340"/>
      <c r="W318" s="340">
        <v>4</v>
      </c>
      <c r="X318" s="340"/>
      <c r="Y318" s="340">
        <v>1</v>
      </c>
      <c r="Z318" s="340"/>
      <c r="AA318" s="340">
        <v>4</v>
      </c>
      <c r="AB318" s="340">
        <v>2</v>
      </c>
      <c r="AC318" s="340">
        <v>15</v>
      </c>
      <c r="AD318" s="340">
        <v>3</v>
      </c>
      <c r="AE318" s="340">
        <v>4</v>
      </c>
      <c r="AF318" s="341">
        <v>70</v>
      </c>
    </row>
    <row r="319" spans="1:32" x14ac:dyDescent="0.65">
      <c r="A319" s="319" t="s">
        <v>62</v>
      </c>
      <c r="B319" s="319" t="s">
        <v>62</v>
      </c>
      <c r="C319" s="319" t="s">
        <v>499</v>
      </c>
      <c r="D319" s="315"/>
      <c r="E319" s="320"/>
      <c r="F319" s="320"/>
      <c r="G319" s="320"/>
      <c r="H319" s="320"/>
      <c r="I319" s="320"/>
      <c r="J319" s="320"/>
      <c r="K319" s="320"/>
      <c r="L319" s="320"/>
      <c r="M319" s="320"/>
      <c r="N319" s="320"/>
      <c r="O319" s="320"/>
      <c r="P319" s="320"/>
      <c r="Q319" s="320"/>
      <c r="R319" s="320"/>
      <c r="S319" s="320"/>
      <c r="T319" s="320"/>
      <c r="U319" s="320"/>
      <c r="V319" s="320"/>
      <c r="W319" s="320"/>
      <c r="X319" s="320"/>
      <c r="Y319" s="320"/>
      <c r="Z319" s="320"/>
      <c r="AA319" s="320"/>
      <c r="AB319" s="320">
        <v>1</v>
      </c>
      <c r="AC319" s="320"/>
      <c r="AD319" s="320"/>
      <c r="AE319" s="320"/>
      <c r="AF319" s="321">
        <v>1</v>
      </c>
    </row>
    <row r="320" spans="1:32" x14ac:dyDescent="0.65">
      <c r="A320" s="322"/>
      <c r="B320" s="322"/>
      <c r="C320" s="323" t="s">
        <v>420</v>
      </c>
      <c r="D320" s="324"/>
      <c r="E320" s="325"/>
      <c r="F320" s="325"/>
      <c r="G320" s="325"/>
      <c r="H320" s="325"/>
      <c r="I320" s="325"/>
      <c r="J320" s="325"/>
      <c r="K320" s="325">
        <v>1</v>
      </c>
      <c r="L320" s="325"/>
      <c r="M320" s="325"/>
      <c r="N320" s="325"/>
      <c r="O320" s="325"/>
      <c r="P320" s="325"/>
      <c r="Q320" s="325"/>
      <c r="R320" s="325"/>
      <c r="S320" s="325"/>
      <c r="T320" s="325"/>
      <c r="U320" s="325"/>
      <c r="V320" s="325"/>
      <c r="W320" s="325"/>
      <c r="X320" s="325"/>
      <c r="Y320" s="325"/>
      <c r="Z320" s="325"/>
      <c r="AA320" s="325"/>
      <c r="AB320" s="325"/>
      <c r="AC320" s="325"/>
      <c r="AD320" s="325"/>
      <c r="AE320" s="325"/>
      <c r="AF320" s="326">
        <v>1</v>
      </c>
    </row>
    <row r="321" spans="1:32" x14ac:dyDescent="0.65">
      <c r="A321" s="322"/>
      <c r="B321" s="322"/>
      <c r="C321" s="323" t="s">
        <v>62</v>
      </c>
      <c r="D321" s="324"/>
      <c r="E321" s="325"/>
      <c r="F321" s="325"/>
      <c r="G321" s="325"/>
      <c r="H321" s="325">
        <v>1</v>
      </c>
      <c r="I321" s="325"/>
      <c r="J321" s="325"/>
      <c r="K321" s="325">
        <v>1</v>
      </c>
      <c r="L321" s="325"/>
      <c r="M321" s="325"/>
      <c r="N321" s="325"/>
      <c r="O321" s="325"/>
      <c r="P321" s="325"/>
      <c r="Q321" s="325"/>
      <c r="R321" s="325"/>
      <c r="S321" s="325"/>
      <c r="T321" s="325"/>
      <c r="U321" s="325"/>
      <c r="V321" s="325"/>
      <c r="W321" s="325"/>
      <c r="X321" s="325"/>
      <c r="Y321" s="325"/>
      <c r="Z321" s="325"/>
      <c r="AA321" s="325"/>
      <c r="AB321" s="325"/>
      <c r="AC321" s="325"/>
      <c r="AD321" s="325"/>
      <c r="AE321" s="325"/>
      <c r="AF321" s="326">
        <v>2</v>
      </c>
    </row>
    <row r="322" spans="1:32" x14ac:dyDescent="0.65">
      <c r="A322" s="322"/>
      <c r="B322" s="333" t="s">
        <v>633</v>
      </c>
      <c r="C322" s="334"/>
      <c r="D322" s="335"/>
      <c r="E322" s="336"/>
      <c r="F322" s="336"/>
      <c r="G322" s="336"/>
      <c r="H322" s="336">
        <v>1</v>
      </c>
      <c r="I322" s="336"/>
      <c r="J322" s="336"/>
      <c r="K322" s="336">
        <v>2</v>
      </c>
      <c r="L322" s="336"/>
      <c r="M322" s="336"/>
      <c r="N322" s="336"/>
      <c r="O322" s="336"/>
      <c r="P322" s="336"/>
      <c r="Q322" s="336"/>
      <c r="R322" s="336"/>
      <c r="S322" s="336"/>
      <c r="T322" s="336"/>
      <c r="U322" s="336"/>
      <c r="V322" s="336"/>
      <c r="W322" s="336"/>
      <c r="X322" s="336"/>
      <c r="Y322" s="336"/>
      <c r="Z322" s="336"/>
      <c r="AA322" s="336"/>
      <c r="AB322" s="336">
        <v>1</v>
      </c>
      <c r="AC322" s="336"/>
      <c r="AD322" s="336"/>
      <c r="AE322" s="336"/>
      <c r="AF322" s="337">
        <v>4</v>
      </c>
    </row>
    <row r="323" spans="1:32" x14ac:dyDescent="0.65">
      <c r="A323" s="322"/>
      <c r="B323" s="319" t="s">
        <v>320</v>
      </c>
      <c r="C323" s="319" t="s">
        <v>401</v>
      </c>
      <c r="D323" s="315"/>
      <c r="E323" s="320"/>
      <c r="F323" s="320"/>
      <c r="G323" s="320"/>
      <c r="H323" s="320"/>
      <c r="I323" s="320"/>
      <c r="J323" s="320">
        <v>1</v>
      </c>
      <c r="K323" s="320"/>
      <c r="L323" s="320"/>
      <c r="M323" s="320"/>
      <c r="N323" s="320"/>
      <c r="O323" s="320"/>
      <c r="P323" s="320"/>
      <c r="Q323" s="320"/>
      <c r="R323" s="320"/>
      <c r="S323" s="320"/>
      <c r="T323" s="320"/>
      <c r="U323" s="320"/>
      <c r="V323" s="320"/>
      <c r="W323" s="320"/>
      <c r="X323" s="320"/>
      <c r="Y323" s="320"/>
      <c r="Z323" s="320"/>
      <c r="AA323" s="320"/>
      <c r="AB323" s="320">
        <v>1</v>
      </c>
      <c r="AC323" s="320"/>
      <c r="AD323" s="320"/>
      <c r="AE323" s="320">
        <v>1</v>
      </c>
      <c r="AF323" s="321">
        <v>3</v>
      </c>
    </row>
    <row r="324" spans="1:32" x14ac:dyDescent="0.65">
      <c r="A324" s="322"/>
      <c r="B324" s="333" t="s">
        <v>634</v>
      </c>
      <c r="C324" s="334"/>
      <c r="D324" s="335"/>
      <c r="E324" s="336"/>
      <c r="F324" s="336"/>
      <c r="G324" s="336"/>
      <c r="H324" s="336"/>
      <c r="I324" s="336"/>
      <c r="J324" s="336">
        <v>1</v>
      </c>
      <c r="K324" s="336"/>
      <c r="L324" s="336"/>
      <c r="M324" s="336"/>
      <c r="N324" s="336"/>
      <c r="O324" s="336"/>
      <c r="P324" s="336"/>
      <c r="Q324" s="336"/>
      <c r="R324" s="336"/>
      <c r="S324" s="336"/>
      <c r="T324" s="336"/>
      <c r="U324" s="336"/>
      <c r="V324" s="336"/>
      <c r="W324" s="336"/>
      <c r="X324" s="336"/>
      <c r="Y324" s="336"/>
      <c r="Z324" s="336"/>
      <c r="AA324" s="336"/>
      <c r="AB324" s="336">
        <v>1</v>
      </c>
      <c r="AC324" s="336"/>
      <c r="AD324" s="336"/>
      <c r="AE324" s="336">
        <v>1</v>
      </c>
      <c r="AF324" s="337">
        <v>3</v>
      </c>
    </row>
    <row r="325" spans="1:32" x14ac:dyDescent="0.65">
      <c r="A325" s="322"/>
      <c r="B325" s="319" t="s">
        <v>318</v>
      </c>
      <c r="C325" s="319" t="s">
        <v>491</v>
      </c>
      <c r="D325" s="315"/>
      <c r="E325" s="320"/>
      <c r="F325" s="320"/>
      <c r="G325" s="320"/>
      <c r="H325" s="320"/>
      <c r="I325" s="320"/>
      <c r="J325" s="320"/>
      <c r="K325" s="320"/>
      <c r="L325" s="320"/>
      <c r="M325" s="320"/>
      <c r="N325" s="320"/>
      <c r="O325" s="320"/>
      <c r="P325" s="320"/>
      <c r="Q325" s="320"/>
      <c r="R325" s="320"/>
      <c r="S325" s="320"/>
      <c r="T325" s="320"/>
      <c r="U325" s="320"/>
      <c r="V325" s="320"/>
      <c r="W325" s="320"/>
      <c r="X325" s="320"/>
      <c r="Y325" s="320"/>
      <c r="Z325" s="320"/>
      <c r="AA325" s="320">
        <v>1</v>
      </c>
      <c r="AB325" s="320"/>
      <c r="AC325" s="320"/>
      <c r="AD325" s="320"/>
      <c r="AE325" s="320"/>
      <c r="AF325" s="321">
        <v>1</v>
      </c>
    </row>
    <row r="326" spans="1:32" x14ac:dyDescent="0.65">
      <c r="A326" s="322"/>
      <c r="B326" s="333" t="s">
        <v>635</v>
      </c>
      <c r="C326" s="334"/>
      <c r="D326" s="335"/>
      <c r="E326" s="336"/>
      <c r="F326" s="336"/>
      <c r="G326" s="336"/>
      <c r="H326" s="336"/>
      <c r="I326" s="336"/>
      <c r="J326" s="336"/>
      <c r="K326" s="336"/>
      <c r="L326" s="336"/>
      <c r="M326" s="336"/>
      <c r="N326" s="336"/>
      <c r="O326" s="336"/>
      <c r="P326" s="336"/>
      <c r="Q326" s="336"/>
      <c r="R326" s="336"/>
      <c r="S326" s="336"/>
      <c r="T326" s="336"/>
      <c r="U326" s="336"/>
      <c r="V326" s="336"/>
      <c r="W326" s="336"/>
      <c r="X326" s="336"/>
      <c r="Y326" s="336"/>
      <c r="Z326" s="336"/>
      <c r="AA326" s="336">
        <v>1</v>
      </c>
      <c r="AB326" s="336"/>
      <c r="AC326" s="336"/>
      <c r="AD326" s="336"/>
      <c r="AE326" s="336"/>
      <c r="AF326" s="337">
        <v>1</v>
      </c>
    </row>
    <row r="327" spans="1:32" x14ac:dyDescent="0.65">
      <c r="A327" s="338" t="s">
        <v>633</v>
      </c>
      <c r="B327" s="339"/>
      <c r="C327" s="339"/>
      <c r="D327" s="338"/>
      <c r="E327" s="340"/>
      <c r="F327" s="340"/>
      <c r="G327" s="340"/>
      <c r="H327" s="340">
        <v>1</v>
      </c>
      <c r="I327" s="340"/>
      <c r="J327" s="340">
        <v>1</v>
      </c>
      <c r="K327" s="340">
        <v>2</v>
      </c>
      <c r="L327" s="340"/>
      <c r="M327" s="340"/>
      <c r="N327" s="340"/>
      <c r="O327" s="340"/>
      <c r="P327" s="340"/>
      <c r="Q327" s="340"/>
      <c r="R327" s="340"/>
      <c r="S327" s="340"/>
      <c r="T327" s="340"/>
      <c r="U327" s="340"/>
      <c r="V327" s="340"/>
      <c r="W327" s="340"/>
      <c r="X327" s="340"/>
      <c r="Y327" s="340"/>
      <c r="Z327" s="340"/>
      <c r="AA327" s="340">
        <v>1</v>
      </c>
      <c r="AB327" s="340">
        <v>2</v>
      </c>
      <c r="AC327" s="340"/>
      <c r="AD327" s="340"/>
      <c r="AE327" s="340">
        <v>1</v>
      </c>
      <c r="AF327" s="341">
        <v>8</v>
      </c>
    </row>
    <row r="328" spans="1:32" x14ac:dyDescent="0.65">
      <c r="A328" s="319" t="s">
        <v>30</v>
      </c>
      <c r="B328" s="319" t="s">
        <v>299</v>
      </c>
      <c r="C328" s="319" t="s">
        <v>469</v>
      </c>
      <c r="D328" s="315"/>
      <c r="E328" s="320"/>
      <c r="F328" s="320"/>
      <c r="G328" s="320"/>
      <c r="H328" s="320"/>
      <c r="I328" s="320"/>
      <c r="J328" s="320"/>
      <c r="K328" s="320"/>
      <c r="L328" s="320"/>
      <c r="M328" s="320"/>
      <c r="N328" s="320"/>
      <c r="O328" s="320"/>
      <c r="P328" s="320"/>
      <c r="Q328" s="320"/>
      <c r="R328" s="320"/>
      <c r="S328" s="320"/>
      <c r="T328" s="320"/>
      <c r="U328" s="320">
        <v>1</v>
      </c>
      <c r="V328" s="320"/>
      <c r="W328" s="320"/>
      <c r="X328" s="320"/>
      <c r="Y328" s="320"/>
      <c r="Z328" s="320"/>
      <c r="AA328" s="320"/>
      <c r="AB328" s="320"/>
      <c r="AC328" s="320"/>
      <c r="AD328" s="320"/>
      <c r="AE328" s="320"/>
      <c r="AF328" s="321">
        <v>1</v>
      </c>
    </row>
    <row r="329" spans="1:32" x14ac:dyDescent="0.65">
      <c r="A329" s="322"/>
      <c r="B329" s="322"/>
      <c r="C329" s="323" t="s">
        <v>467</v>
      </c>
      <c r="D329" s="324"/>
      <c r="E329" s="325"/>
      <c r="F329" s="325"/>
      <c r="G329" s="325"/>
      <c r="H329" s="325"/>
      <c r="I329" s="325"/>
      <c r="J329" s="325"/>
      <c r="K329" s="325"/>
      <c r="L329" s="325"/>
      <c r="M329" s="325"/>
      <c r="N329" s="325"/>
      <c r="O329" s="325"/>
      <c r="P329" s="325"/>
      <c r="Q329" s="325"/>
      <c r="R329" s="325"/>
      <c r="S329" s="325"/>
      <c r="T329" s="325"/>
      <c r="U329" s="325"/>
      <c r="V329" s="325"/>
      <c r="W329" s="325"/>
      <c r="X329" s="325"/>
      <c r="Y329" s="325"/>
      <c r="Z329" s="325"/>
      <c r="AA329" s="325"/>
      <c r="AB329" s="325"/>
      <c r="AC329" s="325">
        <v>1</v>
      </c>
      <c r="AD329" s="325"/>
      <c r="AE329" s="325">
        <v>2</v>
      </c>
      <c r="AF329" s="326">
        <v>3</v>
      </c>
    </row>
    <row r="330" spans="1:32" x14ac:dyDescent="0.65">
      <c r="A330" s="322"/>
      <c r="B330" s="333" t="s">
        <v>636</v>
      </c>
      <c r="C330" s="334"/>
      <c r="D330" s="335"/>
      <c r="E330" s="336"/>
      <c r="F330" s="336"/>
      <c r="G330" s="336"/>
      <c r="H330" s="336"/>
      <c r="I330" s="336"/>
      <c r="J330" s="336"/>
      <c r="K330" s="336"/>
      <c r="L330" s="336"/>
      <c r="M330" s="336"/>
      <c r="N330" s="336"/>
      <c r="O330" s="336"/>
      <c r="P330" s="336"/>
      <c r="Q330" s="336"/>
      <c r="R330" s="336"/>
      <c r="S330" s="336"/>
      <c r="T330" s="336"/>
      <c r="U330" s="336">
        <v>1</v>
      </c>
      <c r="V330" s="336"/>
      <c r="W330" s="336"/>
      <c r="X330" s="336"/>
      <c r="Y330" s="336"/>
      <c r="Z330" s="336"/>
      <c r="AA330" s="336"/>
      <c r="AB330" s="336"/>
      <c r="AC330" s="336">
        <v>1</v>
      </c>
      <c r="AD330" s="336"/>
      <c r="AE330" s="336">
        <v>2</v>
      </c>
      <c r="AF330" s="337">
        <v>4</v>
      </c>
    </row>
    <row r="331" spans="1:32" x14ac:dyDescent="0.65">
      <c r="A331" s="322"/>
      <c r="B331" s="319" t="s">
        <v>30</v>
      </c>
      <c r="C331" s="319" t="s">
        <v>654</v>
      </c>
      <c r="D331" s="315"/>
      <c r="E331" s="320"/>
      <c r="F331" s="320"/>
      <c r="G331" s="320"/>
      <c r="H331" s="320"/>
      <c r="I331" s="320"/>
      <c r="J331" s="320"/>
      <c r="K331" s="320"/>
      <c r="L331" s="320"/>
      <c r="M331" s="320"/>
      <c r="N331" s="320"/>
      <c r="O331" s="320"/>
      <c r="P331" s="320"/>
      <c r="Q331" s="320"/>
      <c r="R331" s="320"/>
      <c r="S331" s="320"/>
      <c r="T331" s="320"/>
      <c r="U331" s="320"/>
      <c r="V331" s="320"/>
      <c r="W331" s="320"/>
      <c r="X331" s="320"/>
      <c r="Y331" s="320"/>
      <c r="Z331" s="320"/>
      <c r="AA331" s="320"/>
      <c r="AB331" s="320"/>
      <c r="AC331" s="320"/>
      <c r="AD331" s="320"/>
      <c r="AE331" s="320">
        <v>1</v>
      </c>
      <c r="AF331" s="321">
        <v>1</v>
      </c>
    </row>
    <row r="332" spans="1:32" x14ac:dyDescent="0.65">
      <c r="A332" s="322"/>
      <c r="B332" s="322"/>
      <c r="C332" s="323" t="s">
        <v>492</v>
      </c>
      <c r="D332" s="324"/>
      <c r="E332" s="325"/>
      <c r="F332" s="325"/>
      <c r="G332" s="325"/>
      <c r="H332" s="325"/>
      <c r="I332" s="325"/>
      <c r="J332" s="325"/>
      <c r="K332" s="325"/>
      <c r="L332" s="325"/>
      <c r="M332" s="325"/>
      <c r="N332" s="325"/>
      <c r="O332" s="325"/>
      <c r="P332" s="325"/>
      <c r="Q332" s="325"/>
      <c r="R332" s="325"/>
      <c r="S332" s="325"/>
      <c r="T332" s="325"/>
      <c r="U332" s="325"/>
      <c r="V332" s="325"/>
      <c r="W332" s="325"/>
      <c r="X332" s="325"/>
      <c r="Y332" s="325"/>
      <c r="Z332" s="325"/>
      <c r="AA332" s="325">
        <v>1</v>
      </c>
      <c r="AB332" s="325"/>
      <c r="AC332" s="325"/>
      <c r="AD332" s="325"/>
      <c r="AE332" s="325"/>
      <c r="AF332" s="326">
        <v>1</v>
      </c>
    </row>
    <row r="333" spans="1:32" x14ac:dyDescent="0.65">
      <c r="A333" s="322"/>
      <c r="B333" s="333" t="s">
        <v>640</v>
      </c>
      <c r="C333" s="334"/>
      <c r="D333" s="335"/>
      <c r="E333" s="336"/>
      <c r="F333" s="336"/>
      <c r="G333" s="336"/>
      <c r="H333" s="336"/>
      <c r="I333" s="336"/>
      <c r="J333" s="336"/>
      <c r="K333" s="336"/>
      <c r="L333" s="336"/>
      <c r="M333" s="336"/>
      <c r="N333" s="336"/>
      <c r="O333" s="336"/>
      <c r="P333" s="336"/>
      <c r="Q333" s="336"/>
      <c r="R333" s="336"/>
      <c r="S333" s="336"/>
      <c r="T333" s="336"/>
      <c r="U333" s="336"/>
      <c r="V333" s="336"/>
      <c r="W333" s="336"/>
      <c r="X333" s="336"/>
      <c r="Y333" s="336"/>
      <c r="Z333" s="336"/>
      <c r="AA333" s="336">
        <v>1</v>
      </c>
      <c r="AB333" s="336"/>
      <c r="AC333" s="336"/>
      <c r="AD333" s="336"/>
      <c r="AE333" s="336">
        <v>1</v>
      </c>
      <c r="AF333" s="337">
        <v>2</v>
      </c>
    </row>
    <row r="334" spans="1:32" x14ac:dyDescent="0.65">
      <c r="A334" s="322"/>
      <c r="B334" s="319" t="s">
        <v>302</v>
      </c>
      <c r="C334" s="319" t="s">
        <v>481</v>
      </c>
      <c r="D334" s="315"/>
      <c r="E334" s="320"/>
      <c r="F334" s="320"/>
      <c r="G334" s="320"/>
      <c r="H334" s="320"/>
      <c r="I334" s="320"/>
      <c r="J334" s="320"/>
      <c r="K334" s="320"/>
      <c r="L334" s="320"/>
      <c r="M334" s="320"/>
      <c r="N334" s="320"/>
      <c r="O334" s="320"/>
      <c r="P334" s="320"/>
      <c r="Q334" s="320"/>
      <c r="R334" s="320"/>
      <c r="S334" s="320"/>
      <c r="T334" s="320"/>
      <c r="U334" s="320"/>
      <c r="V334" s="320"/>
      <c r="W334" s="320"/>
      <c r="X334" s="320"/>
      <c r="Y334" s="320">
        <v>1</v>
      </c>
      <c r="Z334" s="320"/>
      <c r="AA334" s="320"/>
      <c r="AB334" s="320"/>
      <c r="AC334" s="320"/>
      <c r="AD334" s="320"/>
      <c r="AE334" s="320"/>
      <c r="AF334" s="321">
        <v>1</v>
      </c>
    </row>
    <row r="335" spans="1:32" x14ac:dyDescent="0.65">
      <c r="A335" s="322"/>
      <c r="B335" s="333" t="s">
        <v>637</v>
      </c>
      <c r="C335" s="334"/>
      <c r="D335" s="335"/>
      <c r="E335" s="336"/>
      <c r="F335" s="336"/>
      <c r="G335" s="336"/>
      <c r="H335" s="336"/>
      <c r="I335" s="336"/>
      <c r="J335" s="336"/>
      <c r="K335" s="336"/>
      <c r="L335" s="336"/>
      <c r="M335" s="336"/>
      <c r="N335" s="336"/>
      <c r="O335" s="336"/>
      <c r="P335" s="336"/>
      <c r="Q335" s="336"/>
      <c r="R335" s="336"/>
      <c r="S335" s="336"/>
      <c r="T335" s="336"/>
      <c r="U335" s="336"/>
      <c r="V335" s="336"/>
      <c r="W335" s="336"/>
      <c r="X335" s="336"/>
      <c r="Y335" s="336">
        <v>1</v>
      </c>
      <c r="Z335" s="336"/>
      <c r="AA335" s="336"/>
      <c r="AB335" s="336"/>
      <c r="AC335" s="336"/>
      <c r="AD335" s="336"/>
      <c r="AE335" s="336"/>
      <c r="AF335" s="337">
        <v>1</v>
      </c>
    </row>
    <row r="336" spans="1:32" x14ac:dyDescent="0.65">
      <c r="A336" s="322"/>
      <c r="B336" s="319" t="s">
        <v>186</v>
      </c>
      <c r="C336" s="319" t="s">
        <v>638</v>
      </c>
      <c r="D336" s="315"/>
      <c r="E336" s="320"/>
      <c r="F336" s="320"/>
      <c r="G336" s="320"/>
      <c r="H336" s="320"/>
      <c r="I336" s="320"/>
      <c r="J336" s="320"/>
      <c r="K336" s="320"/>
      <c r="L336" s="320"/>
      <c r="M336" s="320"/>
      <c r="N336" s="320"/>
      <c r="O336" s="320"/>
      <c r="P336" s="320"/>
      <c r="Q336" s="320"/>
      <c r="R336" s="320"/>
      <c r="S336" s="320"/>
      <c r="T336" s="320"/>
      <c r="U336" s="320"/>
      <c r="V336" s="320"/>
      <c r="W336" s="320"/>
      <c r="X336" s="320"/>
      <c r="Y336" s="320"/>
      <c r="Z336" s="320"/>
      <c r="AA336" s="320">
        <v>1</v>
      </c>
      <c r="AB336" s="320"/>
      <c r="AC336" s="320"/>
      <c r="AD336" s="320"/>
      <c r="AE336" s="320"/>
      <c r="AF336" s="321">
        <v>1</v>
      </c>
    </row>
    <row r="337" spans="1:32" x14ac:dyDescent="0.65">
      <c r="A337" s="322"/>
      <c r="B337" s="333" t="s">
        <v>639</v>
      </c>
      <c r="C337" s="334"/>
      <c r="D337" s="335"/>
      <c r="E337" s="336"/>
      <c r="F337" s="336"/>
      <c r="G337" s="336"/>
      <c r="H337" s="336"/>
      <c r="I337" s="336"/>
      <c r="J337" s="336"/>
      <c r="K337" s="336"/>
      <c r="L337" s="336"/>
      <c r="M337" s="336"/>
      <c r="N337" s="336"/>
      <c r="O337" s="336"/>
      <c r="P337" s="336"/>
      <c r="Q337" s="336"/>
      <c r="R337" s="336"/>
      <c r="S337" s="336"/>
      <c r="T337" s="336"/>
      <c r="U337" s="336"/>
      <c r="V337" s="336"/>
      <c r="W337" s="336"/>
      <c r="X337" s="336"/>
      <c r="Y337" s="336"/>
      <c r="Z337" s="336"/>
      <c r="AA337" s="336">
        <v>1</v>
      </c>
      <c r="AB337" s="336"/>
      <c r="AC337" s="336"/>
      <c r="AD337" s="336"/>
      <c r="AE337" s="336"/>
      <c r="AF337" s="337">
        <v>1</v>
      </c>
    </row>
    <row r="338" spans="1:32" x14ac:dyDescent="0.65">
      <c r="A338" s="322"/>
      <c r="B338" s="319" t="s">
        <v>301</v>
      </c>
      <c r="C338" s="319" t="s">
        <v>301</v>
      </c>
      <c r="D338" s="315"/>
      <c r="E338" s="320"/>
      <c r="F338" s="320"/>
      <c r="G338" s="320">
        <v>1</v>
      </c>
      <c r="H338" s="320"/>
      <c r="I338" s="320"/>
      <c r="J338" s="320"/>
      <c r="K338" s="320"/>
      <c r="L338" s="320"/>
      <c r="M338" s="320"/>
      <c r="N338" s="320"/>
      <c r="O338" s="320"/>
      <c r="P338" s="320"/>
      <c r="Q338" s="320"/>
      <c r="R338" s="320"/>
      <c r="S338" s="320"/>
      <c r="T338" s="320"/>
      <c r="U338" s="320"/>
      <c r="V338" s="320"/>
      <c r="W338" s="320"/>
      <c r="X338" s="320"/>
      <c r="Y338" s="320"/>
      <c r="Z338" s="320"/>
      <c r="AA338" s="320"/>
      <c r="AB338" s="320"/>
      <c r="AC338" s="320"/>
      <c r="AD338" s="320"/>
      <c r="AE338" s="320"/>
      <c r="AF338" s="321">
        <v>1</v>
      </c>
    </row>
    <row r="339" spans="1:32" x14ac:dyDescent="0.65">
      <c r="A339" s="322"/>
      <c r="B339" s="333" t="s">
        <v>641</v>
      </c>
      <c r="C339" s="334"/>
      <c r="D339" s="335"/>
      <c r="E339" s="336"/>
      <c r="F339" s="336"/>
      <c r="G339" s="336">
        <v>1</v>
      </c>
      <c r="H339" s="336"/>
      <c r="I339" s="336"/>
      <c r="J339" s="336"/>
      <c r="K339" s="336"/>
      <c r="L339" s="336"/>
      <c r="M339" s="336"/>
      <c r="N339" s="336"/>
      <c r="O339" s="336"/>
      <c r="P339" s="336"/>
      <c r="Q339" s="336"/>
      <c r="R339" s="336"/>
      <c r="S339" s="336"/>
      <c r="T339" s="336"/>
      <c r="U339" s="336"/>
      <c r="V339" s="336"/>
      <c r="W339" s="336"/>
      <c r="X339" s="336"/>
      <c r="Y339" s="336"/>
      <c r="Z339" s="336"/>
      <c r="AA339" s="336"/>
      <c r="AB339" s="336"/>
      <c r="AC339" s="336"/>
      <c r="AD339" s="336"/>
      <c r="AE339" s="336"/>
      <c r="AF339" s="337">
        <v>1</v>
      </c>
    </row>
    <row r="340" spans="1:32" x14ac:dyDescent="0.65">
      <c r="A340" s="322"/>
      <c r="B340" s="319" t="s">
        <v>222</v>
      </c>
      <c r="C340" s="319" t="s">
        <v>659</v>
      </c>
      <c r="D340" s="315"/>
      <c r="E340" s="320"/>
      <c r="F340" s="320"/>
      <c r="G340" s="320"/>
      <c r="H340" s="320"/>
      <c r="I340" s="320"/>
      <c r="J340" s="320"/>
      <c r="K340" s="320"/>
      <c r="L340" s="320"/>
      <c r="M340" s="320"/>
      <c r="N340" s="320"/>
      <c r="O340" s="320"/>
      <c r="P340" s="320"/>
      <c r="Q340" s="320"/>
      <c r="R340" s="320"/>
      <c r="S340" s="320"/>
      <c r="T340" s="320"/>
      <c r="U340" s="320"/>
      <c r="V340" s="320"/>
      <c r="W340" s="320"/>
      <c r="X340" s="320"/>
      <c r="Y340" s="320"/>
      <c r="Z340" s="320"/>
      <c r="AA340" s="320"/>
      <c r="AB340" s="320"/>
      <c r="AC340" s="320"/>
      <c r="AD340" s="320">
        <v>1</v>
      </c>
      <c r="AE340" s="320"/>
      <c r="AF340" s="321">
        <v>1</v>
      </c>
    </row>
    <row r="341" spans="1:32" x14ac:dyDescent="0.65">
      <c r="A341" s="322"/>
      <c r="B341" s="333" t="s">
        <v>673</v>
      </c>
      <c r="C341" s="334"/>
      <c r="D341" s="335"/>
      <c r="E341" s="336"/>
      <c r="F341" s="336"/>
      <c r="G341" s="336"/>
      <c r="H341" s="336"/>
      <c r="I341" s="336"/>
      <c r="J341" s="336"/>
      <c r="K341" s="336"/>
      <c r="L341" s="336"/>
      <c r="M341" s="336"/>
      <c r="N341" s="336"/>
      <c r="O341" s="336"/>
      <c r="P341" s="336"/>
      <c r="Q341" s="336"/>
      <c r="R341" s="336"/>
      <c r="S341" s="336"/>
      <c r="T341" s="336"/>
      <c r="U341" s="336"/>
      <c r="V341" s="336"/>
      <c r="W341" s="336"/>
      <c r="X341" s="336"/>
      <c r="Y341" s="336"/>
      <c r="Z341" s="336"/>
      <c r="AA341" s="336"/>
      <c r="AB341" s="336"/>
      <c r="AC341" s="336"/>
      <c r="AD341" s="336">
        <v>1</v>
      </c>
      <c r="AE341" s="336"/>
      <c r="AF341" s="337">
        <v>1</v>
      </c>
    </row>
    <row r="342" spans="1:32" x14ac:dyDescent="0.65">
      <c r="A342" s="338" t="s">
        <v>640</v>
      </c>
      <c r="B342" s="339"/>
      <c r="C342" s="339"/>
      <c r="D342" s="338"/>
      <c r="E342" s="340"/>
      <c r="F342" s="340"/>
      <c r="G342" s="340">
        <v>1</v>
      </c>
      <c r="H342" s="340"/>
      <c r="I342" s="340"/>
      <c r="J342" s="340"/>
      <c r="K342" s="340"/>
      <c r="L342" s="340"/>
      <c r="M342" s="340"/>
      <c r="N342" s="340"/>
      <c r="O342" s="340"/>
      <c r="P342" s="340"/>
      <c r="Q342" s="340"/>
      <c r="R342" s="340"/>
      <c r="S342" s="340"/>
      <c r="T342" s="340"/>
      <c r="U342" s="340">
        <v>1</v>
      </c>
      <c r="V342" s="340"/>
      <c r="W342" s="340"/>
      <c r="X342" s="340"/>
      <c r="Y342" s="340">
        <v>1</v>
      </c>
      <c r="Z342" s="340"/>
      <c r="AA342" s="340">
        <v>2</v>
      </c>
      <c r="AB342" s="340"/>
      <c r="AC342" s="340">
        <v>1</v>
      </c>
      <c r="AD342" s="340">
        <v>1</v>
      </c>
      <c r="AE342" s="340">
        <v>3</v>
      </c>
      <c r="AF342" s="341">
        <v>10</v>
      </c>
    </row>
    <row r="343" spans="1:32" x14ac:dyDescent="0.65">
      <c r="A343" s="316" t="s">
        <v>520</v>
      </c>
      <c r="B343" s="327"/>
      <c r="C343" s="327"/>
      <c r="D343" s="316">
        <v>2</v>
      </c>
      <c r="E343" s="317">
        <v>7</v>
      </c>
      <c r="F343" s="317">
        <v>13</v>
      </c>
      <c r="G343" s="317">
        <v>11</v>
      </c>
      <c r="H343" s="317">
        <v>8</v>
      </c>
      <c r="I343" s="317">
        <v>11</v>
      </c>
      <c r="J343" s="317">
        <v>9</v>
      </c>
      <c r="K343" s="317">
        <v>13</v>
      </c>
      <c r="L343" s="317">
        <v>10</v>
      </c>
      <c r="M343" s="317">
        <v>10</v>
      </c>
      <c r="N343" s="317">
        <v>12</v>
      </c>
      <c r="O343" s="317">
        <v>9</v>
      </c>
      <c r="P343" s="317">
        <v>11</v>
      </c>
      <c r="Q343" s="317">
        <v>10</v>
      </c>
      <c r="R343" s="317">
        <v>15</v>
      </c>
      <c r="S343" s="317">
        <v>16</v>
      </c>
      <c r="T343" s="317">
        <v>21</v>
      </c>
      <c r="U343" s="317">
        <v>12</v>
      </c>
      <c r="V343" s="317">
        <v>5</v>
      </c>
      <c r="W343" s="317">
        <v>11</v>
      </c>
      <c r="X343" s="317">
        <v>4</v>
      </c>
      <c r="Y343" s="317">
        <v>3</v>
      </c>
      <c r="Z343" s="317">
        <v>3</v>
      </c>
      <c r="AA343" s="317">
        <v>14</v>
      </c>
      <c r="AB343" s="317">
        <v>26</v>
      </c>
      <c r="AC343" s="317">
        <v>35</v>
      </c>
      <c r="AD343" s="317">
        <v>19</v>
      </c>
      <c r="AE343" s="317">
        <v>22</v>
      </c>
      <c r="AF343" s="318">
        <v>342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4" x14ac:dyDescent="0.55000000000000004"/>
  <cols>
    <col min="1" max="1" width="10.5703125" style="235" customWidth="1"/>
    <col min="2" max="2" width="18.5703125" style="293" customWidth="1"/>
    <col min="3" max="3" width="5.140625" style="21" customWidth="1"/>
    <col min="4" max="5" width="4.85546875" style="21" customWidth="1"/>
    <col min="6" max="6" width="5" style="21" customWidth="1"/>
    <col min="7" max="8" width="5.140625" style="21" customWidth="1"/>
    <col min="9" max="9" width="4.7109375" style="21" customWidth="1"/>
    <col min="10" max="10" width="5" style="21" customWidth="1"/>
    <col min="11" max="13" width="5.28515625" style="21" customWidth="1"/>
    <col min="14" max="14" width="5" style="21" customWidth="1"/>
    <col min="15" max="15" width="6.5703125" style="175" customWidth="1"/>
    <col min="16" max="16" width="18.140625" style="176" customWidth="1"/>
    <col min="17" max="18" width="9.140625" style="21"/>
    <col min="19" max="19" width="9.28515625" style="21" bestFit="1" customWidth="1"/>
    <col min="20" max="16384" width="9.140625" style="21"/>
  </cols>
  <sheetData>
    <row r="1" spans="1:19" x14ac:dyDescent="0.55000000000000004">
      <c r="B1" s="236" t="s">
        <v>385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9" x14ac:dyDescent="0.55000000000000004">
      <c r="A2" s="237"/>
      <c r="B2" s="238" t="s">
        <v>646</v>
      </c>
      <c r="C2" s="237"/>
      <c r="D2" s="237"/>
      <c r="E2" s="237"/>
      <c r="F2" s="237"/>
      <c r="G2" s="237"/>
      <c r="H2" s="237"/>
    </row>
    <row r="3" spans="1:19" x14ac:dyDescent="0.55000000000000004">
      <c r="A3" s="239" t="s">
        <v>9</v>
      </c>
      <c r="B3" s="240" t="s">
        <v>72</v>
      </c>
      <c r="C3" s="239" t="s">
        <v>65</v>
      </c>
      <c r="D3" s="239" t="s">
        <v>66</v>
      </c>
      <c r="E3" s="239" t="s">
        <v>47</v>
      </c>
      <c r="F3" s="239" t="s">
        <v>48</v>
      </c>
      <c r="G3" s="239" t="s">
        <v>49</v>
      </c>
      <c r="H3" s="239" t="s">
        <v>50</v>
      </c>
      <c r="I3" s="239" t="s">
        <v>51</v>
      </c>
      <c r="J3" s="239" t="s">
        <v>52</v>
      </c>
      <c r="K3" s="239" t="s">
        <v>53</v>
      </c>
      <c r="L3" s="239" t="s">
        <v>54</v>
      </c>
      <c r="M3" s="239" t="s">
        <v>55</v>
      </c>
      <c r="N3" s="239" t="s">
        <v>56</v>
      </c>
      <c r="O3" s="239" t="s">
        <v>41</v>
      </c>
      <c r="P3" s="241" t="s">
        <v>333</v>
      </c>
    </row>
    <row r="4" spans="1:19" x14ac:dyDescent="0.55000000000000004">
      <c r="A4" s="242"/>
      <c r="B4" s="243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4" t="s">
        <v>1</v>
      </c>
    </row>
    <row r="5" spans="1:19" x14ac:dyDescent="0.55000000000000004">
      <c r="A5" s="245" t="s">
        <v>73</v>
      </c>
      <c r="B5" s="246" t="s">
        <v>152</v>
      </c>
      <c r="C5" s="247">
        <v>4</v>
      </c>
      <c r="D5" s="247">
        <v>14</v>
      </c>
      <c r="E5" s="247">
        <v>17</v>
      </c>
      <c r="F5" s="247">
        <v>21</v>
      </c>
      <c r="G5" s="247">
        <v>44</v>
      </c>
      <c r="H5" s="247">
        <v>213</v>
      </c>
      <c r="I5" s="247">
        <v>255</v>
      </c>
      <c r="J5" s="247">
        <v>158</v>
      </c>
      <c r="K5" s="247">
        <v>117</v>
      </c>
      <c r="L5" s="247">
        <v>70</v>
      </c>
      <c r="M5" s="247">
        <v>23</v>
      </c>
      <c r="N5" s="247">
        <v>12</v>
      </c>
      <c r="O5" s="248">
        <v>948</v>
      </c>
      <c r="S5" s="249"/>
    </row>
    <row r="6" spans="1:19" x14ac:dyDescent="0.55000000000000004">
      <c r="A6" s="245"/>
      <c r="B6" s="246" t="s">
        <v>188</v>
      </c>
      <c r="C6" s="247">
        <v>13</v>
      </c>
      <c r="D6" s="247">
        <v>11</v>
      </c>
      <c r="E6" s="247">
        <v>15</v>
      </c>
      <c r="F6" s="247">
        <v>35</v>
      </c>
      <c r="G6" s="247">
        <v>32</v>
      </c>
      <c r="H6" s="247">
        <v>30</v>
      </c>
      <c r="I6" s="247">
        <v>60</v>
      </c>
      <c r="J6" s="247">
        <v>46</v>
      </c>
      <c r="K6" s="247">
        <v>23</v>
      </c>
      <c r="L6" s="247">
        <v>16</v>
      </c>
      <c r="M6" s="247">
        <v>5</v>
      </c>
      <c r="N6" s="247">
        <v>0</v>
      </c>
      <c r="O6" s="248">
        <v>286</v>
      </c>
    </row>
    <row r="7" spans="1:19" x14ac:dyDescent="0.55000000000000004">
      <c r="A7" s="245"/>
      <c r="B7" s="246" t="s">
        <v>328</v>
      </c>
      <c r="C7" s="247">
        <v>1</v>
      </c>
      <c r="D7" s="247">
        <v>2</v>
      </c>
      <c r="E7" s="247">
        <v>0</v>
      </c>
      <c r="F7" s="247">
        <v>1</v>
      </c>
      <c r="G7" s="247">
        <v>1</v>
      </c>
      <c r="H7" s="247">
        <v>7</v>
      </c>
      <c r="I7" s="247">
        <v>4</v>
      </c>
      <c r="J7" s="247">
        <v>2</v>
      </c>
      <c r="K7" s="247">
        <v>4</v>
      </c>
      <c r="L7" s="247">
        <v>3</v>
      </c>
      <c r="M7" s="247">
        <v>1</v>
      </c>
      <c r="N7" s="247">
        <v>4</v>
      </c>
      <c r="O7" s="248">
        <v>30</v>
      </c>
    </row>
    <row r="8" spans="1:19" x14ac:dyDescent="0.55000000000000004">
      <c r="A8" s="245"/>
      <c r="B8" s="246" t="s">
        <v>329</v>
      </c>
      <c r="C8" s="247">
        <v>1</v>
      </c>
      <c r="D8" s="247">
        <v>1</v>
      </c>
      <c r="E8" s="247">
        <v>0</v>
      </c>
      <c r="F8" s="247">
        <v>2</v>
      </c>
      <c r="G8" s="247">
        <v>4</v>
      </c>
      <c r="H8" s="247">
        <v>28</v>
      </c>
      <c r="I8" s="247">
        <v>16</v>
      </c>
      <c r="J8" s="247">
        <v>21</v>
      </c>
      <c r="K8" s="247">
        <v>9</v>
      </c>
      <c r="L8" s="247">
        <v>10</v>
      </c>
      <c r="M8" s="247">
        <v>5</v>
      </c>
      <c r="N8" s="247">
        <v>3</v>
      </c>
      <c r="O8" s="248">
        <v>100</v>
      </c>
    </row>
    <row r="9" spans="1:19" x14ac:dyDescent="0.55000000000000004">
      <c r="A9" s="245"/>
      <c r="B9" s="246" t="s">
        <v>332</v>
      </c>
      <c r="C9" s="247">
        <v>1</v>
      </c>
      <c r="D9" s="247">
        <v>0</v>
      </c>
      <c r="E9" s="247">
        <v>2</v>
      </c>
      <c r="F9" s="247">
        <v>6</v>
      </c>
      <c r="G9" s="247">
        <v>3</v>
      </c>
      <c r="H9" s="247">
        <v>18</v>
      </c>
      <c r="I9" s="247">
        <v>29</v>
      </c>
      <c r="J9" s="247">
        <v>35</v>
      </c>
      <c r="K9" s="247">
        <v>23</v>
      </c>
      <c r="L9" s="247">
        <v>15</v>
      </c>
      <c r="M9" s="247">
        <v>2</v>
      </c>
      <c r="N9" s="247">
        <v>2</v>
      </c>
      <c r="O9" s="248">
        <f t="shared" ref="O9:O12" si="0">SUM(C9:N9)</f>
        <v>136</v>
      </c>
    </row>
    <row r="10" spans="1:19" x14ac:dyDescent="0.55000000000000004">
      <c r="A10" s="250"/>
      <c r="B10" s="251" t="s">
        <v>386</v>
      </c>
      <c r="C10" s="252">
        <f>MEDIAN(C5:C9)</f>
        <v>1</v>
      </c>
      <c r="D10" s="252">
        <f t="shared" ref="D10:N10" si="1">MEDIAN(D5:D9)</f>
        <v>2</v>
      </c>
      <c r="E10" s="252">
        <f t="shared" si="1"/>
        <v>2</v>
      </c>
      <c r="F10" s="252">
        <f t="shared" si="1"/>
        <v>6</v>
      </c>
      <c r="G10" s="252">
        <f t="shared" si="1"/>
        <v>4</v>
      </c>
      <c r="H10" s="252">
        <f t="shared" si="1"/>
        <v>28</v>
      </c>
      <c r="I10" s="252">
        <f t="shared" si="1"/>
        <v>29</v>
      </c>
      <c r="J10" s="252">
        <f t="shared" si="1"/>
        <v>35</v>
      </c>
      <c r="K10" s="252">
        <f t="shared" si="1"/>
        <v>23</v>
      </c>
      <c r="L10" s="252">
        <f t="shared" si="1"/>
        <v>15</v>
      </c>
      <c r="M10" s="252">
        <f t="shared" si="1"/>
        <v>5</v>
      </c>
      <c r="N10" s="252">
        <f t="shared" si="1"/>
        <v>3</v>
      </c>
      <c r="O10" s="252">
        <f t="shared" si="0"/>
        <v>153</v>
      </c>
    </row>
    <row r="11" spans="1:19" x14ac:dyDescent="0.55000000000000004">
      <c r="A11" s="245"/>
      <c r="B11" s="253" t="s">
        <v>74</v>
      </c>
      <c r="C11" s="174">
        <f>C10*P11/O10</f>
        <v>0.8</v>
      </c>
      <c r="D11" s="174">
        <f>D10*P11/O10</f>
        <v>1.6</v>
      </c>
      <c r="E11" s="174">
        <f>E10*P11/O10</f>
        <v>1.6</v>
      </c>
      <c r="F11" s="174">
        <f>F10*P11/O10</f>
        <v>4.8000000000000007</v>
      </c>
      <c r="G11" s="174">
        <f>G10*P11/O10</f>
        <v>3.2</v>
      </c>
      <c r="H11" s="174">
        <f>H10*P11/O10</f>
        <v>22.400000000000002</v>
      </c>
      <c r="I11" s="174">
        <f>I10*P11/O10</f>
        <v>23.200000000000003</v>
      </c>
      <c r="J11" s="174">
        <f>J10*P11/O10</f>
        <v>28</v>
      </c>
      <c r="K11" s="174">
        <f>K10*P11/O10</f>
        <v>18.400000000000002</v>
      </c>
      <c r="L11" s="174">
        <f>L10*P11/O10</f>
        <v>12</v>
      </c>
      <c r="M11" s="174">
        <f>M10*P11/O10</f>
        <v>4</v>
      </c>
      <c r="N11" s="174">
        <f>N10*P11/O10</f>
        <v>2.4000000000000004</v>
      </c>
      <c r="O11" s="127">
        <f t="shared" si="0"/>
        <v>122.40000000000002</v>
      </c>
      <c r="P11" s="254">
        <f>O10*80/100</f>
        <v>122.4</v>
      </c>
    </row>
    <row r="12" spans="1:19" x14ac:dyDescent="0.55000000000000004">
      <c r="A12" s="245"/>
      <c r="B12" s="255" t="s">
        <v>382</v>
      </c>
      <c r="C12" s="256">
        <f>รายเดือน67!B5</f>
        <v>3</v>
      </c>
      <c r="D12" s="256">
        <f>รายเดือน67!C5</f>
        <v>1</v>
      </c>
      <c r="E12" s="256">
        <f>รายเดือน67!D5</f>
        <v>0</v>
      </c>
      <c r="F12" s="256">
        <f>รายเดือน67!E5</f>
        <v>6</v>
      </c>
      <c r="G12" s="256">
        <f>รายเดือน67!F5</f>
        <v>2</v>
      </c>
      <c r="H12" s="256">
        <f>รายเดือน67!G5</f>
        <v>7</v>
      </c>
      <c r="I12" s="256">
        <f>รายเดือน67!H5</f>
        <v>7</v>
      </c>
      <c r="J12" s="256">
        <f>รายเดือน67!I5</f>
        <v>0</v>
      </c>
      <c r="K12" s="256">
        <f>รายเดือน67!J5</f>
        <v>0</v>
      </c>
      <c r="L12" s="256">
        <f>รายเดือน67!K5</f>
        <v>0</v>
      </c>
      <c r="M12" s="256">
        <f>รายเดือน67!L5</f>
        <v>0</v>
      </c>
      <c r="N12" s="256">
        <f>รายเดือน67!M5</f>
        <v>0</v>
      </c>
      <c r="O12" s="257">
        <f t="shared" si="0"/>
        <v>26</v>
      </c>
      <c r="P12" s="258"/>
    </row>
    <row r="13" spans="1:19" x14ac:dyDescent="0.55000000000000004">
      <c r="A13" s="245"/>
      <c r="B13" s="259" t="s">
        <v>387</v>
      </c>
      <c r="C13" s="260">
        <f>C12</f>
        <v>3</v>
      </c>
      <c r="D13" s="260">
        <f>C12+D12</f>
        <v>4</v>
      </c>
      <c r="E13" s="260">
        <f>C12+D12+E12</f>
        <v>4</v>
      </c>
      <c r="F13" s="260">
        <f>C12+D12+E12+F12</f>
        <v>10</v>
      </c>
      <c r="G13" s="260">
        <f>C12+D12+E12+F12+G12</f>
        <v>12</v>
      </c>
      <c r="H13" s="260">
        <f>C12+D12+E12+F12+G12+H12</f>
        <v>19</v>
      </c>
      <c r="I13" s="260">
        <f>C12+D12+E12+F12+G12+H12+I12</f>
        <v>26</v>
      </c>
      <c r="J13" s="260">
        <f>C12+D12+E12+F12+G12+H12+I12+J12</f>
        <v>26</v>
      </c>
      <c r="K13" s="260">
        <f>C12+D12+E12+F12+G12+H12+I12+J12+K12</f>
        <v>26</v>
      </c>
      <c r="L13" s="260">
        <f>C12+D12+E12+F12+G12+H12+I12+J12+K12+L12</f>
        <v>26</v>
      </c>
      <c r="M13" s="260">
        <f>C12+D12+E12+F12+G12+H12+I12+J12+K12+L12+M12</f>
        <v>26</v>
      </c>
      <c r="N13" s="260">
        <f>C12+D12+E12+F12+G12+H12+I12+J12+K12+L12+M12+N12</f>
        <v>26</v>
      </c>
      <c r="O13" s="261"/>
      <c r="P13" s="258"/>
    </row>
    <row r="14" spans="1:19" x14ac:dyDescent="0.55000000000000004">
      <c r="A14" s="262"/>
      <c r="B14" s="263" t="s">
        <v>72</v>
      </c>
      <c r="C14" s="264" t="s">
        <v>65</v>
      </c>
      <c r="D14" s="264" t="s">
        <v>66</v>
      </c>
      <c r="E14" s="264" t="s">
        <v>47</v>
      </c>
      <c r="F14" s="264" t="s">
        <v>48</v>
      </c>
      <c r="G14" s="264" t="s">
        <v>49</v>
      </c>
      <c r="H14" s="264" t="s">
        <v>50</v>
      </c>
      <c r="I14" s="264" t="s">
        <v>51</v>
      </c>
      <c r="J14" s="264" t="s">
        <v>52</v>
      </c>
      <c r="K14" s="264" t="s">
        <v>53</v>
      </c>
      <c r="L14" s="264" t="s">
        <v>54</v>
      </c>
      <c r="M14" s="264" t="s">
        <v>55</v>
      </c>
      <c r="N14" s="264" t="s">
        <v>56</v>
      </c>
      <c r="O14" s="261" t="s">
        <v>41</v>
      </c>
      <c r="P14" s="258"/>
    </row>
    <row r="15" spans="1:19" x14ac:dyDescent="0.55000000000000004">
      <c r="A15" s="245" t="s">
        <v>75</v>
      </c>
      <c r="B15" s="246" t="s">
        <v>152</v>
      </c>
      <c r="C15" s="265">
        <v>2</v>
      </c>
      <c r="D15" s="265">
        <v>2</v>
      </c>
      <c r="E15" s="265">
        <v>1</v>
      </c>
      <c r="F15" s="265">
        <v>3</v>
      </c>
      <c r="G15" s="265">
        <v>5</v>
      </c>
      <c r="H15" s="265">
        <v>17</v>
      </c>
      <c r="I15" s="265">
        <v>39</v>
      </c>
      <c r="J15" s="265">
        <v>31</v>
      </c>
      <c r="K15" s="265">
        <v>19</v>
      </c>
      <c r="L15" s="265">
        <v>10</v>
      </c>
      <c r="M15" s="265">
        <v>3</v>
      </c>
      <c r="N15" s="265">
        <v>1</v>
      </c>
      <c r="O15" s="248">
        <v>133</v>
      </c>
    </row>
    <row r="16" spans="1:19" ht="21.75" customHeight="1" x14ac:dyDescent="0.55000000000000004">
      <c r="A16" s="245" t="s">
        <v>21</v>
      </c>
      <c r="B16" s="246" t="s">
        <v>188</v>
      </c>
      <c r="C16" s="265">
        <v>4</v>
      </c>
      <c r="D16" s="265">
        <v>2</v>
      </c>
      <c r="E16" s="265">
        <v>3</v>
      </c>
      <c r="F16" s="265">
        <v>3</v>
      </c>
      <c r="G16" s="265">
        <v>3</v>
      </c>
      <c r="H16" s="265">
        <v>4</v>
      </c>
      <c r="I16" s="265">
        <v>17</v>
      </c>
      <c r="J16" s="265">
        <v>11</v>
      </c>
      <c r="K16" s="265">
        <v>7</v>
      </c>
      <c r="L16" s="265">
        <v>2</v>
      </c>
      <c r="M16" s="265">
        <v>3</v>
      </c>
      <c r="N16" s="265">
        <v>0</v>
      </c>
      <c r="O16" s="248">
        <v>59</v>
      </c>
    </row>
    <row r="17" spans="1:18" x14ac:dyDescent="0.55000000000000004">
      <c r="A17" s="245"/>
      <c r="B17" s="246" t="s">
        <v>328</v>
      </c>
      <c r="C17" s="265">
        <v>1</v>
      </c>
      <c r="D17" s="265">
        <v>2</v>
      </c>
      <c r="E17" s="265">
        <v>0</v>
      </c>
      <c r="F17" s="265">
        <v>0</v>
      </c>
      <c r="G17" s="265">
        <v>1</v>
      </c>
      <c r="H17" s="265">
        <v>1</v>
      </c>
      <c r="I17" s="265">
        <v>0</v>
      </c>
      <c r="J17" s="265">
        <v>0</v>
      </c>
      <c r="K17" s="265">
        <v>1</v>
      </c>
      <c r="L17" s="265">
        <v>1</v>
      </c>
      <c r="M17" s="265">
        <v>1</v>
      </c>
      <c r="N17" s="265">
        <v>0</v>
      </c>
      <c r="O17" s="248">
        <v>8</v>
      </c>
    </row>
    <row r="18" spans="1:18" x14ac:dyDescent="0.55000000000000004">
      <c r="A18" s="245"/>
      <c r="B18" s="246" t="s">
        <v>329</v>
      </c>
      <c r="C18" s="265">
        <v>1</v>
      </c>
      <c r="D18" s="265">
        <v>0</v>
      </c>
      <c r="E18" s="265">
        <v>0</v>
      </c>
      <c r="F18" s="265">
        <v>1</v>
      </c>
      <c r="G18" s="265">
        <v>1</v>
      </c>
      <c r="H18" s="265">
        <v>9</v>
      </c>
      <c r="I18" s="265">
        <v>6</v>
      </c>
      <c r="J18" s="265">
        <v>5</v>
      </c>
      <c r="K18" s="265">
        <v>1</v>
      </c>
      <c r="L18" s="265">
        <v>1</v>
      </c>
      <c r="M18" s="265">
        <v>0</v>
      </c>
      <c r="N18" s="265">
        <v>0</v>
      </c>
      <c r="O18" s="248">
        <v>25</v>
      </c>
    </row>
    <row r="19" spans="1:18" x14ac:dyDescent="0.55000000000000004">
      <c r="A19" s="245"/>
      <c r="B19" s="246" t="s">
        <v>332</v>
      </c>
      <c r="C19" s="265">
        <v>0</v>
      </c>
      <c r="D19" s="265">
        <v>0</v>
      </c>
      <c r="E19" s="265">
        <v>0</v>
      </c>
      <c r="F19" s="265">
        <v>0</v>
      </c>
      <c r="G19" s="265">
        <v>0</v>
      </c>
      <c r="H19" s="265">
        <v>2</v>
      </c>
      <c r="I19" s="265">
        <v>13</v>
      </c>
      <c r="J19" s="265">
        <v>6</v>
      </c>
      <c r="K19" s="265">
        <v>3</v>
      </c>
      <c r="L19" s="265">
        <v>2</v>
      </c>
      <c r="M19" s="265">
        <v>0</v>
      </c>
      <c r="N19" s="265">
        <v>0</v>
      </c>
      <c r="O19" s="248">
        <f t="shared" ref="O19:O22" si="2">SUM(C19:N19)</f>
        <v>26</v>
      </c>
    </row>
    <row r="20" spans="1:18" x14ac:dyDescent="0.55000000000000004">
      <c r="A20" s="250"/>
      <c r="B20" s="251" t="s">
        <v>386</v>
      </c>
      <c r="C20" s="266">
        <f>MEDIAN(C15:C19)</f>
        <v>1</v>
      </c>
      <c r="D20" s="266">
        <f t="shared" ref="D20:N20" si="3">MEDIAN(D15:D19)</f>
        <v>2</v>
      </c>
      <c r="E20" s="266">
        <f t="shared" si="3"/>
        <v>0</v>
      </c>
      <c r="F20" s="266">
        <f t="shared" si="3"/>
        <v>1</v>
      </c>
      <c r="G20" s="266">
        <f t="shared" si="3"/>
        <v>1</v>
      </c>
      <c r="H20" s="266">
        <f t="shared" si="3"/>
        <v>4</v>
      </c>
      <c r="I20" s="266">
        <f t="shared" si="3"/>
        <v>13</v>
      </c>
      <c r="J20" s="266">
        <f t="shared" si="3"/>
        <v>6</v>
      </c>
      <c r="K20" s="266">
        <f t="shared" si="3"/>
        <v>3</v>
      </c>
      <c r="L20" s="266">
        <f t="shared" si="3"/>
        <v>2</v>
      </c>
      <c r="M20" s="266">
        <f t="shared" si="3"/>
        <v>1</v>
      </c>
      <c r="N20" s="266">
        <f t="shared" si="3"/>
        <v>0</v>
      </c>
      <c r="O20" s="252">
        <f t="shared" si="2"/>
        <v>34</v>
      </c>
      <c r="R20" s="249"/>
    </row>
    <row r="21" spans="1:18" x14ac:dyDescent="0.55000000000000004">
      <c r="A21" s="245"/>
      <c r="B21" s="253" t="s">
        <v>74</v>
      </c>
      <c r="C21" s="174">
        <f>C20*P21/O20</f>
        <v>0.79999999999999993</v>
      </c>
      <c r="D21" s="174">
        <f>D20*P21/O20</f>
        <v>1.5999999999999999</v>
      </c>
      <c r="E21" s="174">
        <f>E20*P21/O20</f>
        <v>0</v>
      </c>
      <c r="F21" s="174">
        <f>F20*P21/O20</f>
        <v>0.79999999999999993</v>
      </c>
      <c r="G21" s="174">
        <f>G20*P21/O20</f>
        <v>0.79999999999999993</v>
      </c>
      <c r="H21" s="174">
        <f>H20*P21/O20</f>
        <v>3.1999999999999997</v>
      </c>
      <c r="I21" s="174">
        <f>I20*P21/O20</f>
        <v>10.399999999999999</v>
      </c>
      <c r="J21" s="174">
        <f>J20*P21/O20</f>
        <v>4.8</v>
      </c>
      <c r="K21" s="174">
        <f>K20*P21/O20</f>
        <v>2.4</v>
      </c>
      <c r="L21" s="174">
        <f>L20*P21/O20</f>
        <v>1.5999999999999999</v>
      </c>
      <c r="M21" s="174">
        <f>M20*P21/O20</f>
        <v>0.79999999999999993</v>
      </c>
      <c r="N21" s="174">
        <f>N20*P21/O20</f>
        <v>0</v>
      </c>
      <c r="O21" s="127">
        <f t="shared" si="2"/>
        <v>27.2</v>
      </c>
      <c r="P21" s="254">
        <f>O20*80/100</f>
        <v>27.2</v>
      </c>
    </row>
    <row r="22" spans="1:18" x14ac:dyDescent="0.55000000000000004">
      <c r="A22" s="245"/>
      <c r="B22" s="255" t="s">
        <v>382</v>
      </c>
      <c r="C22" s="256">
        <f>รายเดือน67!B6</f>
        <v>0</v>
      </c>
      <c r="D22" s="256">
        <f>รายเดือน67!C6</f>
        <v>0</v>
      </c>
      <c r="E22" s="256">
        <f>รายเดือน67!D6</f>
        <v>0</v>
      </c>
      <c r="F22" s="256">
        <f>รายเดือน67!E6</f>
        <v>0</v>
      </c>
      <c r="G22" s="256">
        <f>รายเดือน67!F6</f>
        <v>0</v>
      </c>
      <c r="H22" s="256">
        <f>รายเดือน67!G6</f>
        <v>0</v>
      </c>
      <c r="I22" s="256">
        <f>รายเดือน67!H6</f>
        <v>2</v>
      </c>
      <c r="J22" s="256">
        <f>รายเดือน67!I6</f>
        <v>0</v>
      </c>
      <c r="K22" s="256">
        <f>รายเดือน67!J6</f>
        <v>0</v>
      </c>
      <c r="L22" s="256">
        <f>รายเดือน67!K6</f>
        <v>0</v>
      </c>
      <c r="M22" s="256">
        <f>รายเดือน67!L6</f>
        <v>0</v>
      </c>
      <c r="N22" s="256">
        <f>รายเดือน67!M6</f>
        <v>0</v>
      </c>
      <c r="O22" s="257">
        <f t="shared" si="2"/>
        <v>2</v>
      </c>
    </row>
    <row r="23" spans="1:18" x14ac:dyDescent="0.55000000000000004">
      <c r="A23" s="267"/>
      <c r="B23" s="259" t="s">
        <v>387</v>
      </c>
      <c r="C23" s="260">
        <f>C22</f>
        <v>0</v>
      </c>
      <c r="D23" s="260">
        <f>C22+D22</f>
        <v>0</v>
      </c>
      <c r="E23" s="260">
        <f>C22+D22+E22</f>
        <v>0</v>
      </c>
      <c r="F23" s="260">
        <f>C22+D22+E22+F22</f>
        <v>0</v>
      </c>
      <c r="G23" s="260">
        <f>C22+D22+E22+F22+G22</f>
        <v>0</v>
      </c>
      <c r="H23" s="260">
        <f>C22+D22+E22+F22+G22+H22</f>
        <v>0</v>
      </c>
      <c r="I23" s="260">
        <f>C22+D22+E22+F22+G22+H22+I22</f>
        <v>2</v>
      </c>
      <c r="J23" s="260">
        <f>C22+D22+E22+F22+G22+H22+I22+J22</f>
        <v>2</v>
      </c>
      <c r="K23" s="260">
        <f>C22+D22+E22+F22+G22+H22+I22+J22+K22</f>
        <v>2</v>
      </c>
      <c r="L23" s="260">
        <f>C22+D22+E22+F22+G22+H22+I22+J22+K22+L22</f>
        <v>2</v>
      </c>
      <c r="M23" s="260">
        <f>C22+D22+E22+F22+G22+H22+I22+J22+K22+L22+M22</f>
        <v>2</v>
      </c>
      <c r="N23" s="260">
        <f>C22+D22+E22+F22+G22+H22+I22+J22+K22+L22+M22+N22</f>
        <v>2</v>
      </c>
      <c r="O23" s="261"/>
    </row>
    <row r="24" spans="1:18" x14ac:dyDescent="0.55000000000000004">
      <c r="A24" s="245" t="s">
        <v>76</v>
      </c>
      <c r="B24" s="71" t="s">
        <v>72</v>
      </c>
      <c r="C24" s="25" t="s">
        <v>65</v>
      </c>
      <c r="D24" s="25" t="s">
        <v>66</v>
      </c>
      <c r="E24" s="25" t="s">
        <v>47</v>
      </c>
      <c r="F24" s="25" t="s">
        <v>48</v>
      </c>
      <c r="G24" s="25" t="s">
        <v>49</v>
      </c>
      <c r="H24" s="25" t="s">
        <v>50</v>
      </c>
      <c r="I24" s="25" t="s">
        <v>51</v>
      </c>
      <c r="J24" s="25" t="s">
        <v>52</v>
      </c>
      <c r="K24" s="25" t="s">
        <v>53</v>
      </c>
      <c r="L24" s="25" t="s">
        <v>54</v>
      </c>
      <c r="M24" s="25" t="s">
        <v>55</v>
      </c>
      <c r="N24" s="25" t="s">
        <v>56</v>
      </c>
      <c r="O24" s="25" t="s">
        <v>41</v>
      </c>
    </row>
    <row r="25" spans="1:18" x14ac:dyDescent="0.55000000000000004">
      <c r="A25" s="245" t="s">
        <v>77</v>
      </c>
      <c r="B25" s="246" t="s">
        <v>152</v>
      </c>
      <c r="C25" s="268">
        <v>9</v>
      </c>
      <c r="D25" s="268">
        <v>9</v>
      </c>
      <c r="E25" s="268">
        <v>12</v>
      </c>
      <c r="F25" s="268">
        <v>32</v>
      </c>
      <c r="G25" s="268">
        <v>29</v>
      </c>
      <c r="H25" s="268">
        <v>26</v>
      </c>
      <c r="I25" s="268">
        <v>43</v>
      </c>
      <c r="J25" s="268">
        <v>35</v>
      </c>
      <c r="K25" s="268">
        <v>16</v>
      </c>
      <c r="L25" s="268">
        <v>14</v>
      </c>
      <c r="M25" s="268">
        <v>2</v>
      </c>
      <c r="N25" s="268">
        <v>0</v>
      </c>
      <c r="O25" s="248">
        <v>227</v>
      </c>
    </row>
    <row r="26" spans="1:18" x14ac:dyDescent="0.55000000000000004">
      <c r="A26" s="245"/>
      <c r="B26" s="246" t="s">
        <v>188</v>
      </c>
      <c r="C26" s="268">
        <v>0</v>
      </c>
      <c r="D26" s="268">
        <v>0</v>
      </c>
      <c r="E26" s="268">
        <v>0</v>
      </c>
      <c r="F26" s="268">
        <v>1</v>
      </c>
      <c r="G26" s="268">
        <v>0</v>
      </c>
      <c r="H26" s="268">
        <v>6</v>
      </c>
      <c r="I26" s="268">
        <v>4</v>
      </c>
      <c r="J26" s="268">
        <v>2</v>
      </c>
      <c r="K26" s="268">
        <v>3</v>
      </c>
      <c r="L26" s="268">
        <v>2</v>
      </c>
      <c r="M26" s="268">
        <v>0</v>
      </c>
      <c r="N26" s="268">
        <v>4</v>
      </c>
      <c r="O26" s="248">
        <v>22</v>
      </c>
    </row>
    <row r="27" spans="1:18" x14ac:dyDescent="0.55000000000000004">
      <c r="A27" s="245"/>
      <c r="B27" s="246" t="s">
        <v>328</v>
      </c>
      <c r="C27" s="268">
        <v>0</v>
      </c>
      <c r="D27" s="268">
        <v>0</v>
      </c>
      <c r="E27" s="268">
        <v>0</v>
      </c>
      <c r="F27" s="268">
        <v>1</v>
      </c>
      <c r="G27" s="268">
        <v>0</v>
      </c>
      <c r="H27" s="268">
        <v>6</v>
      </c>
      <c r="I27" s="268">
        <v>4</v>
      </c>
      <c r="J27" s="268">
        <v>2</v>
      </c>
      <c r="K27" s="268">
        <v>3</v>
      </c>
      <c r="L27" s="268">
        <v>2</v>
      </c>
      <c r="M27" s="268">
        <v>0</v>
      </c>
      <c r="N27" s="268">
        <v>4</v>
      </c>
      <c r="O27" s="248">
        <v>22</v>
      </c>
    </row>
    <row r="28" spans="1:18" x14ac:dyDescent="0.55000000000000004">
      <c r="A28" s="245"/>
      <c r="B28" s="246" t="s">
        <v>329</v>
      </c>
      <c r="C28" s="268">
        <v>0</v>
      </c>
      <c r="D28" s="268">
        <v>1</v>
      </c>
      <c r="E28" s="268">
        <v>0</v>
      </c>
      <c r="F28" s="268">
        <v>1</v>
      </c>
      <c r="G28" s="268">
        <v>3</v>
      </c>
      <c r="H28" s="268">
        <v>19</v>
      </c>
      <c r="I28" s="268">
        <v>10</v>
      </c>
      <c r="J28" s="268">
        <v>16</v>
      </c>
      <c r="K28" s="268">
        <v>8</v>
      </c>
      <c r="L28" s="268">
        <v>9</v>
      </c>
      <c r="M28" s="268">
        <v>5</v>
      </c>
      <c r="N28" s="268">
        <v>3</v>
      </c>
      <c r="O28" s="248">
        <v>75</v>
      </c>
    </row>
    <row r="29" spans="1:18" x14ac:dyDescent="0.55000000000000004">
      <c r="A29" s="245"/>
      <c r="B29" s="246" t="s">
        <v>332</v>
      </c>
      <c r="C29" s="268">
        <v>1</v>
      </c>
      <c r="D29" s="268">
        <v>0</v>
      </c>
      <c r="E29" s="268">
        <v>2</v>
      </c>
      <c r="F29" s="268">
        <v>6</v>
      </c>
      <c r="G29" s="268">
        <v>3</v>
      </c>
      <c r="H29" s="268">
        <v>16</v>
      </c>
      <c r="I29" s="268">
        <v>16</v>
      </c>
      <c r="J29" s="268">
        <v>29</v>
      </c>
      <c r="K29" s="268">
        <v>20</v>
      </c>
      <c r="L29" s="268">
        <v>13</v>
      </c>
      <c r="M29" s="268">
        <v>2</v>
      </c>
      <c r="N29" s="268">
        <v>2</v>
      </c>
      <c r="O29" s="248">
        <f t="shared" ref="O29:O32" si="4">SUM(C29:N29)</f>
        <v>110</v>
      </c>
    </row>
    <row r="30" spans="1:18" x14ac:dyDescent="0.55000000000000004">
      <c r="A30" s="250"/>
      <c r="B30" s="251" t="s">
        <v>386</v>
      </c>
      <c r="C30" s="266">
        <f>MEDIAN(C25:C29)</f>
        <v>0</v>
      </c>
      <c r="D30" s="266">
        <f t="shared" ref="D30:N30" si="5">MEDIAN(D25:D29)</f>
        <v>0</v>
      </c>
      <c r="E30" s="266">
        <f t="shared" si="5"/>
        <v>0</v>
      </c>
      <c r="F30" s="266">
        <f t="shared" si="5"/>
        <v>1</v>
      </c>
      <c r="G30" s="266">
        <f t="shared" si="5"/>
        <v>3</v>
      </c>
      <c r="H30" s="266">
        <f t="shared" si="5"/>
        <v>16</v>
      </c>
      <c r="I30" s="266">
        <f t="shared" si="5"/>
        <v>10</v>
      </c>
      <c r="J30" s="266">
        <f t="shared" si="5"/>
        <v>16</v>
      </c>
      <c r="K30" s="266">
        <f t="shared" si="5"/>
        <v>8</v>
      </c>
      <c r="L30" s="266">
        <f t="shared" si="5"/>
        <v>9</v>
      </c>
      <c r="M30" s="266">
        <f t="shared" si="5"/>
        <v>2</v>
      </c>
      <c r="N30" s="266">
        <f t="shared" si="5"/>
        <v>3</v>
      </c>
      <c r="O30" s="252">
        <f t="shared" si="4"/>
        <v>68</v>
      </c>
    </row>
    <row r="31" spans="1:18" x14ac:dyDescent="0.55000000000000004">
      <c r="A31" s="245"/>
      <c r="B31" s="253" t="s">
        <v>74</v>
      </c>
      <c r="C31" s="174">
        <f>C30*P31/O30</f>
        <v>0</v>
      </c>
      <c r="D31" s="174">
        <f>D30*P31/O30</f>
        <v>0</v>
      </c>
      <c r="E31" s="174">
        <f>E30*P31/O30</f>
        <v>0</v>
      </c>
      <c r="F31" s="174">
        <f>F30*P31/O30</f>
        <v>0.79999999999999993</v>
      </c>
      <c r="G31" s="174">
        <f>G30*P31/O30</f>
        <v>2.4</v>
      </c>
      <c r="H31" s="174">
        <f>H30*P31/O30</f>
        <v>12.799999999999999</v>
      </c>
      <c r="I31" s="174">
        <f>I30*P31/O30</f>
        <v>8</v>
      </c>
      <c r="J31" s="174">
        <f>J30*P31/O30</f>
        <v>12.799999999999999</v>
      </c>
      <c r="K31" s="174">
        <f>K30*P31/O30</f>
        <v>6.3999999999999995</v>
      </c>
      <c r="L31" s="174">
        <f>L30*P31/O30</f>
        <v>7.1999999999999993</v>
      </c>
      <c r="M31" s="174">
        <f>M30*P31/O30</f>
        <v>1.5999999999999999</v>
      </c>
      <c r="N31" s="174">
        <f>N30*P31/O30</f>
        <v>2.4</v>
      </c>
      <c r="O31" s="127">
        <f t="shared" si="4"/>
        <v>54.399999999999991</v>
      </c>
      <c r="P31" s="254">
        <f>O30*80/100</f>
        <v>54.4</v>
      </c>
    </row>
    <row r="32" spans="1:18" x14ac:dyDescent="0.55000000000000004">
      <c r="A32" s="245"/>
      <c r="B32" s="255" t="s">
        <v>382</v>
      </c>
      <c r="C32" s="256">
        <f>รายเดือน67!B7</f>
        <v>3</v>
      </c>
      <c r="D32" s="256">
        <f>รายเดือน67!C7</f>
        <v>1</v>
      </c>
      <c r="E32" s="256">
        <f>รายเดือน67!D7</f>
        <v>0</v>
      </c>
      <c r="F32" s="256">
        <f>รายเดือน67!E7</f>
        <v>6</v>
      </c>
      <c r="G32" s="256">
        <f>รายเดือน67!F7</f>
        <v>2</v>
      </c>
      <c r="H32" s="256">
        <f>รายเดือน67!G7</f>
        <v>7</v>
      </c>
      <c r="I32" s="256">
        <f>รายเดือน67!H7</f>
        <v>5</v>
      </c>
      <c r="J32" s="256">
        <f>รายเดือน67!I7</f>
        <v>0</v>
      </c>
      <c r="K32" s="256">
        <f>รายเดือน67!J7</f>
        <v>0</v>
      </c>
      <c r="L32" s="256">
        <f>รายเดือน67!K7</f>
        <v>0</v>
      </c>
      <c r="M32" s="256">
        <f>รายเดือน67!L7</f>
        <v>0</v>
      </c>
      <c r="N32" s="256">
        <f>รายเดือน67!M7</f>
        <v>0</v>
      </c>
      <c r="O32" s="257">
        <f t="shared" si="4"/>
        <v>24</v>
      </c>
    </row>
    <row r="33" spans="1:16" x14ac:dyDescent="0.55000000000000004">
      <c r="A33" s="267"/>
      <c r="B33" s="259" t="s">
        <v>387</v>
      </c>
      <c r="C33" s="260">
        <f>C32</f>
        <v>3</v>
      </c>
      <c r="D33" s="260">
        <f>C32+D32</f>
        <v>4</v>
      </c>
      <c r="E33" s="260">
        <f>C32+D32+E32</f>
        <v>4</v>
      </c>
      <c r="F33" s="260">
        <f>C32+D32+E32+F32</f>
        <v>10</v>
      </c>
      <c r="G33" s="260">
        <f>C32+D32+E32+F32+G32</f>
        <v>12</v>
      </c>
      <c r="H33" s="260">
        <f>C32+D32+E32+F32+G32+H32</f>
        <v>19</v>
      </c>
      <c r="I33" s="260">
        <f>C32+D32+E32+F32+G32+H32+I32</f>
        <v>24</v>
      </c>
      <c r="J33" s="260">
        <f>C32+D32+E32+F32+G32+H32+I32+J32</f>
        <v>24</v>
      </c>
      <c r="K33" s="260">
        <f>C32+D32+E32+F32+G32+H32+I32+J32+K32</f>
        <v>24</v>
      </c>
      <c r="L33" s="260">
        <f>C32+D32+E32+F32+G32+H32+I32+J32+K32+L32</f>
        <v>24</v>
      </c>
      <c r="M33" s="260">
        <f>C32+D32+E32+F32+G32+H32+I32+J32+K32+L32+M32</f>
        <v>24</v>
      </c>
      <c r="N33" s="260">
        <f>C32+D32+E32+F32+G32+H32+I32+J32+K32+L32+M32+N32</f>
        <v>24</v>
      </c>
      <c r="O33" s="261"/>
    </row>
    <row r="34" spans="1:16" x14ac:dyDescent="0.55000000000000004">
      <c r="A34" s="262"/>
      <c r="B34" s="71" t="s">
        <v>72</v>
      </c>
      <c r="C34" s="25" t="s">
        <v>65</v>
      </c>
      <c r="D34" s="25" t="s">
        <v>66</v>
      </c>
      <c r="E34" s="25" t="s">
        <v>47</v>
      </c>
      <c r="F34" s="25" t="s">
        <v>48</v>
      </c>
      <c r="G34" s="25" t="s">
        <v>49</v>
      </c>
      <c r="H34" s="25" t="s">
        <v>50</v>
      </c>
      <c r="I34" s="25" t="s">
        <v>51</v>
      </c>
      <c r="J34" s="25" t="s">
        <v>52</v>
      </c>
      <c r="K34" s="25" t="s">
        <v>53</v>
      </c>
      <c r="L34" s="25" t="s">
        <v>54</v>
      </c>
      <c r="M34" s="25" t="s">
        <v>55</v>
      </c>
      <c r="N34" s="25" t="s">
        <v>56</v>
      </c>
      <c r="O34" s="25" t="s">
        <v>41</v>
      </c>
    </row>
    <row r="35" spans="1:16" x14ac:dyDescent="0.55000000000000004">
      <c r="A35" s="245" t="s">
        <v>78</v>
      </c>
      <c r="B35" s="246" t="s">
        <v>152</v>
      </c>
      <c r="C35" s="269">
        <v>4</v>
      </c>
      <c r="D35" s="269">
        <v>2</v>
      </c>
      <c r="E35" s="269">
        <v>3</v>
      </c>
      <c r="F35" s="269">
        <v>3</v>
      </c>
      <c r="G35" s="269">
        <v>3</v>
      </c>
      <c r="H35" s="269">
        <v>27</v>
      </c>
      <c r="I35" s="269">
        <v>34</v>
      </c>
      <c r="J35" s="269">
        <v>38</v>
      </c>
      <c r="K35" s="269">
        <v>55</v>
      </c>
      <c r="L35" s="269">
        <v>25</v>
      </c>
      <c r="M35" s="269">
        <v>7</v>
      </c>
      <c r="N35" s="269">
        <v>2</v>
      </c>
      <c r="O35" s="248">
        <f t="shared" ref="O35:O42" si="6">SUM(C35:N35)</f>
        <v>203</v>
      </c>
    </row>
    <row r="36" spans="1:16" x14ac:dyDescent="0.55000000000000004">
      <c r="A36" s="245"/>
      <c r="B36" s="246" t="s">
        <v>188</v>
      </c>
      <c r="C36" s="269">
        <v>1</v>
      </c>
      <c r="D36" s="269">
        <v>1</v>
      </c>
      <c r="E36" s="269">
        <v>1</v>
      </c>
      <c r="F36" s="269">
        <v>0</v>
      </c>
      <c r="G36" s="269">
        <v>7</v>
      </c>
      <c r="H36" s="269">
        <v>6</v>
      </c>
      <c r="I36" s="269">
        <v>13</v>
      </c>
      <c r="J36" s="269">
        <v>17</v>
      </c>
      <c r="K36" s="269">
        <v>23</v>
      </c>
      <c r="L36" s="269">
        <v>8</v>
      </c>
      <c r="M36" s="269">
        <v>5</v>
      </c>
      <c r="N36" s="269">
        <v>3</v>
      </c>
      <c r="O36" s="248">
        <f t="shared" si="6"/>
        <v>85</v>
      </c>
    </row>
    <row r="37" spans="1:16" x14ac:dyDescent="0.55000000000000004">
      <c r="A37" s="245"/>
      <c r="B37" s="246" t="s">
        <v>328</v>
      </c>
      <c r="C37" s="269">
        <v>1</v>
      </c>
      <c r="D37" s="269">
        <v>0</v>
      </c>
      <c r="E37" s="269">
        <v>1</v>
      </c>
      <c r="F37" s="269">
        <v>0</v>
      </c>
      <c r="G37" s="269">
        <v>5</v>
      </c>
      <c r="H37" s="269">
        <v>4</v>
      </c>
      <c r="I37" s="269">
        <v>1</v>
      </c>
      <c r="J37" s="269">
        <v>9</v>
      </c>
      <c r="K37" s="269">
        <v>12</v>
      </c>
      <c r="L37" s="269">
        <v>6</v>
      </c>
      <c r="M37" s="269">
        <v>1</v>
      </c>
      <c r="N37" s="269">
        <v>0</v>
      </c>
      <c r="O37" s="248">
        <f t="shared" si="6"/>
        <v>40</v>
      </c>
    </row>
    <row r="38" spans="1:16" x14ac:dyDescent="0.55000000000000004">
      <c r="A38" s="245"/>
      <c r="B38" s="246" t="s">
        <v>329</v>
      </c>
      <c r="C38" s="269">
        <v>2</v>
      </c>
      <c r="D38" s="269">
        <v>3</v>
      </c>
      <c r="E38" s="269">
        <v>0</v>
      </c>
      <c r="F38" s="269">
        <v>0</v>
      </c>
      <c r="G38" s="269">
        <v>0</v>
      </c>
      <c r="H38" s="269">
        <v>4</v>
      </c>
      <c r="I38" s="269">
        <v>8</v>
      </c>
      <c r="J38" s="269">
        <v>2</v>
      </c>
      <c r="K38" s="269">
        <v>0</v>
      </c>
      <c r="L38" s="269">
        <v>0</v>
      </c>
      <c r="M38" s="269">
        <v>0</v>
      </c>
      <c r="N38" s="269">
        <v>0</v>
      </c>
      <c r="O38" s="248">
        <f t="shared" si="6"/>
        <v>19</v>
      </c>
    </row>
    <row r="39" spans="1:16" x14ac:dyDescent="0.55000000000000004">
      <c r="A39" s="245"/>
      <c r="B39" s="246" t="s">
        <v>332</v>
      </c>
      <c r="C39" s="269">
        <v>1</v>
      </c>
      <c r="D39" s="269">
        <v>0</v>
      </c>
      <c r="E39" s="269">
        <v>0</v>
      </c>
      <c r="F39" s="269">
        <v>2</v>
      </c>
      <c r="G39" s="269">
        <v>5</v>
      </c>
      <c r="H39" s="269">
        <v>26</v>
      </c>
      <c r="I39" s="269">
        <v>65</v>
      </c>
      <c r="J39" s="269">
        <v>63</v>
      </c>
      <c r="K39" s="269">
        <v>53</v>
      </c>
      <c r="L39" s="269">
        <v>5</v>
      </c>
      <c r="M39" s="269">
        <v>7</v>
      </c>
      <c r="N39" s="269">
        <v>1</v>
      </c>
      <c r="O39" s="248">
        <f t="shared" si="6"/>
        <v>228</v>
      </c>
    </row>
    <row r="40" spans="1:16" x14ac:dyDescent="0.55000000000000004">
      <c r="A40" s="250"/>
      <c r="B40" s="251" t="s">
        <v>386</v>
      </c>
      <c r="C40" s="266">
        <f>MEDIAN(C35:C39)</f>
        <v>1</v>
      </c>
      <c r="D40" s="266">
        <f t="shared" ref="D40:N40" si="7">MEDIAN(D35:D39)</f>
        <v>1</v>
      </c>
      <c r="E40" s="266">
        <f t="shared" si="7"/>
        <v>1</v>
      </c>
      <c r="F40" s="266">
        <f t="shared" si="7"/>
        <v>0</v>
      </c>
      <c r="G40" s="266">
        <f t="shared" si="7"/>
        <v>5</v>
      </c>
      <c r="H40" s="266">
        <f t="shared" si="7"/>
        <v>6</v>
      </c>
      <c r="I40" s="266">
        <f t="shared" si="7"/>
        <v>13</v>
      </c>
      <c r="J40" s="266">
        <f t="shared" si="7"/>
        <v>17</v>
      </c>
      <c r="K40" s="266">
        <f t="shared" si="7"/>
        <v>23</v>
      </c>
      <c r="L40" s="266">
        <f t="shared" si="7"/>
        <v>6</v>
      </c>
      <c r="M40" s="266">
        <f t="shared" si="7"/>
        <v>5</v>
      </c>
      <c r="N40" s="266">
        <f t="shared" si="7"/>
        <v>1</v>
      </c>
      <c r="O40" s="252">
        <f t="shared" si="6"/>
        <v>79</v>
      </c>
    </row>
    <row r="41" spans="1:16" x14ac:dyDescent="0.55000000000000004">
      <c r="A41" s="245"/>
      <c r="B41" s="253" t="s">
        <v>74</v>
      </c>
      <c r="C41" s="174">
        <f>C40*P41/O40</f>
        <v>0.8</v>
      </c>
      <c r="D41" s="174">
        <f>D40*P41/O40</f>
        <v>0.8</v>
      </c>
      <c r="E41" s="174">
        <f>E40*P41/O40</f>
        <v>0.8</v>
      </c>
      <c r="F41" s="174">
        <f>F40*P41/O40</f>
        <v>0</v>
      </c>
      <c r="G41" s="174">
        <f>G40*P41/O40</f>
        <v>4</v>
      </c>
      <c r="H41" s="174">
        <f>H40*P41/O40</f>
        <v>4.8000000000000007</v>
      </c>
      <c r="I41" s="174">
        <f>I40*P41/O40</f>
        <v>10.4</v>
      </c>
      <c r="J41" s="174">
        <f>J40*P41/O40</f>
        <v>13.600000000000001</v>
      </c>
      <c r="K41" s="174">
        <f>K40*P41/O40</f>
        <v>18.400000000000002</v>
      </c>
      <c r="L41" s="174">
        <f>L40*P41/O40</f>
        <v>4.8000000000000007</v>
      </c>
      <c r="M41" s="174">
        <f>M40*P41/O40</f>
        <v>4</v>
      </c>
      <c r="N41" s="174">
        <f>N40*P41/O40</f>
        <v>0.8</v>
      </c>
      <c r="O41" s="127">
        <f t="shared" si="6"/>
        <v>63.2</v>
      </c>
      <c r="P41" s="254">
        <f>O40*80/100</f>
        <v>63.2</v>
      </c>
    </row>
    <row r="42" spans="1:16" x14ac:dyDescent="0.55000000000000004">
      <c r="A42" s="245"/>
      <c r="B42" s="255" t="s">
        <v>382</v>
      </c>
      <c r="C42" s="256">
        <f>รายเดือน67!B8</f>
        <v>10</v>
      </c>
      <c r="D42" s="256">
        <f>รายเดือน67!C8</f>
        <v>3</v>
      </c>
      <c r="E42" s="256">
        <f>รายเดือน67!D8</f>
        <v>2</v>
      </c>
      <c r="F42" s="256">
        <f>รายเดือน67!E8</f>
        <v>1</v>
      </c>
      <c r="G42" s="256">
        <f>รายเดือน67!F8</f>
        <v>0</v>
      </c>
      <c r="H42" s="256">
        <f>รายเดือน67!G8</f>
        <v>1</v>
      </c>
      <c r="I42" s="256">
        <f>รายเดือน67!H8</f>
        <v>0</v>
      </c>
      <c r="J42" s="256">
        <f>รายเดือน67!I8</f>
        <v>0</v>
      </c>
      <c r="K42" s="256">
        <f>รายเดือน67!J8</f>
        <v>0</v>
      </c>
      <c r="L42" s="256">
        <f>รายเดือน67!K8</f>
        <v>0</v>
      </c>
      <c r="M42" s="256">
        <f>รายเดือน67!L8</f>
        <v>0</v>
      </c>
      <c r="N42" s="256">
        <f>รายเดือน67!M8</f>
        <v>0</v>
      </c>
      <c r="O42" s="257">
        <f t="shared" si="6"/>
        <v>17</v>
      </c>
    </row>
    <row r="43" spans="1:16" x14ac:dyDescent="0.55000000000000004">
      <c r="A43" s="267"/>
      <c r="B43" s="259" t="s">
        <v>387</v>
      </c>
      <c r="C43" s="260">
        <f>C42</f>
        <v>10</v>
      </c>
      <c r="D43" s="260">
        <f>C42+D42</f>
        <v>13</v>
      </c>
      <c r="E43" s="260">
        <f>C42+D42+E42</f>
        <v>15</v>
      </c>
      <c r="F43" s="260">
        <f>C42+D42+E42+F42</f>
        <v>16</v>
      </c>
      <c r="G43" s="260">
        <f>C42+D42+E42+F42+G42</f>
        <v>16</v>
      </c>
      <c r="H43" s="260">
        <f>C42+D42+E42+F42+G42+H42</f>
        <v>17</v>
      </c>
      <c r="I43" s="260">
        <f>C42+D42+E42+F42+G42+H42+I42</f>
        <v>17</v>
      </c>
      <c r="J43" s="260">
        <f>C42+D42+E42+F42+G42+H42+I42+J42</f>
        <v>17</v>
      </c>
      <c r="K43" s="260">
        <f>C42+D42+E42+F42+G42+H42+I42+J42+K42</f>
        <v>17</v>
      </c>
      <c r="L43" s="260">
        <f>C42+D42+E42+F42+G42+H42+I42+J42+K42+L42</f>
        <v>17</v>
      </c>
      <c r="M43" s="260">
        <f>C42+D42+E42+F42+G42+H42+I42+J42+K42+L42+M42</f>
        <v>17</v>
      </c>
      <c r="N43" s="260">
        <f>C42+D42+E42+F42+G42+H42+I42+J42+K42+L42+M42+N42</f>
        <v>17</v>
      </c>
      <c r="O43" s="261"/>
    </row>
    <row r="44" spans="1:16" x14ac:dyDescent="0.55000000000000004">
      <c r="A44" s="262"/>
      <c r="B44" s="71" t="s">
        <v>72</v>
      </c>
      <c r="C44" s="25" t="s">
        <v>65</v>
      </c>
      <c r="D44" s="25" t="s">
        <v>66</v>
      </c>
      <c r="E44" s="25" t="s">
        <v>47</v>
      </c>
      <c r="F44" s="25" t="s">
        <v>48</v>
      </c>
      <c r="G44" s="25" t="s">
        <v>49</v>
      </c>
      <c r="H44" s="25" t="s">
        <v>50</v>
      </c>
      <c r="I44" s="25" t="s">
        <v>51</v>
      </c>
      <c r="J44" s="25" t="s">
        <v>52</v>
      </c>
      <c r="K44" s="25" t="s">
        <v>53</v>
      </c>
      <c r="L44" s="25" t="s">
        <v>54</v>
      </c>
      <c r="M44" s="25" t="s">
        <v>55</v>
      </c>
      <c r="N44" s="25" t="s">
        <v>56</v>
      </c>
      <c r="O44" s="25" t="s">
        <v>41</v>
      </c>
    </row>
    <row r="45" spans="1:16" x14ac:dyDescent="0.55000000000000004">
      <c r="A45" s="245" t="s">
        <v>79</v>
      </c>
      <c r="B45" s="246" t="s">
        <v>152</v>
      </c>
      <c r="C45" s="270">
        <v>2</v>
      </c>
      <c r="D45" s="270">
        <v>2</v>
      </c>
      <c r="E45" s="270">
        <v>6</v>
      </c>
      <c r="F45" s="270">
        <v>5</v>
      </c>
      <c r="G45" s="270">
        <v>10</v>
      </c>
      <c r="H45" s="270">
        <v>58</v>
      </c>
      <c r="I45" s="270">
        <v>64</v>
      </c>
      <c r="J45" s="270">
        <v>37</v>
      </c>
      <c r="K45" s="270">
        <v>39</v>
      </c>
      <c r="L45" s="270">
        <v>24</v>
      </c>
      <c r="M45" s="270">
        <v>16</v>
      </c>
      <c r="N45" s="270">
        <v>10</v>
      </c>
      <c r="O45" s="248">
        <f>SUM(C45:N45)</f>
        <v>273</v>
      </c>
    </row>
    <row r="46" spans="1:16" x14ac:dyDescent="0.55000000000000004">
      <c r="A46" s="245"/>
      <c r="B46" s="246" t="s">
        <v>188</v>
      </c>
      <c r="C46" s="270">
        <v>6</v>
      </c>
      <c r="D46" s="270">
        <v>3</v>
      </c>
      <c r="E46" s="270">
        <v>12</v>
      </c>
      <c r="F46" s="270">
        <v>5</v>
      </c>
      <c r="G46" s="270">
        <v>10</v>
      </c>
      <c r="H46" s="270">
        <v>14</v>
      </c>
      <c r="I46" s="270">
        <v>16</v>
      </c>
      <c r="J46" s="270">
        <v>16</v>
      </c>
      <c r="K46" s="270">
        <v>10</v>
      </c>
      <c r="L46" s="270">
        <v>0</v>
      </c>
      <c r="M46" s="270">
        <v>1</v>
      </c>
      <c r="N46" s="270">
        <v>1</v>
      </c>
      <c r="O46" s="248">
        <f t="shared" ref="O46:O49" si="8">SUM(C46:N46)</f>
        <v>94</v>
      </c>
    </row>
    <row r="47" spans="1:16" x14ac:dyDescent="0.55000000000000004">
      <c r="A47" s="245"/>
      <c r="B47" s="246" t="s">
        <v>328</v>
      </c>
      <c r="C47" s="270">
        <v>2</v>
      </c>
      <c r="D47" s="270">
        <v>0</v>
      </c>
      <c r="E47" s="270">
        <v>1</v>
      </c>
      <c r="F47" s="270">
        <v>0</v>
      </c>
      <c r="G47" s="270">
        <v>6</v>
      </c>
      <c r="H47" s="270">
        <v>16</v>
      </c>
      <c r="I47" s="270">
        <v>4</v>
      </c>
      <c r="J47" s="270">
        <v>11</v>
      </c>
      <c r="K47" s="270">
        <v>10</v>
      </c>
      <c r="L47" s="270">
        <v>5</v>
      </c>
      <c r="M47" s="270">
        <v>0</v>
      </c>
      <c r="N47" s="270">
        <v>3</v>
      </c>
      <c r="O47" s="248">
        <f t="shared" si="8"/>
        <v>58</v>
      </c>
    </row>
    <row r="48" spans="1:16" x14ac:dyDescent="0.55000000000000004">
      <c r="A48" s="245"/>
      <c r="B48" s="246" t="s">
        <v>329</v>
      </c>
      <c r="C48" s="270">
        <v>1</v>
      </c>
      <c r="D48" s="270">
        <v>0</v>
      </c>
      <c r="E48" s="270">
        <v>1</v>
      </c>
      <c r="F48" s="270">
        <v>1</v>
      </c>
      <c r="G48" s="270">
        <v>2</v>
      </c>
      <c r="H48" s="270">
        <v>3</v>
      </c>
      <c r="I48" s="270">
        <v>9</v>
      </c>
      <c r="J48" s="270">
        <v>8</v>
      </c>
      <c r="K48" s="270">
        <v>2</v>
      </c>
      <c r="L48" s="270">
        <v>3</v>
      </c>
      <c r="M48" s="270">
        <v>1</v>
      </c>
      <c r="N48" s="270">
        <v>0</v>
      </c>
      <c r="O48" s="248">
        <f t="shared" si="8"/>
        <v>31</v>
      </c>
    </row>
    <row r="49" spans="1:16" x14ac:dyDescent="0.55000000000000004">
      <c r="A49" s="245"/>
      <c r="B49" s="246" t="s">
        <v>332</v>
      </c>
      <c r="C49" s="270">
        <v>0</v>
      </c>
      <c r="D49" s="270">
        <v>0</v>
      </c>
      <c r="E49" s="270">
        <v>1</v>
      </c>
      <c r="F49" s="270">
        <v>1</v>
      </c>
      <c r="G49" s="270">
        <v>10</v>
      </c>
      <c r="H49" s="270">
        <v>28</v>
      </c>
      <c r="I49" s="270">
        <v>33</v>
      </c>
      <c r="J49" s="270">
        <v>25</v>
      </c>
      <c r="K49" s="270">
        <v>22</v>
      </c>
      <c r="L49" s="270">
        <v>5</v>
      </c>
      <c r="M49" s="270">
        <v>1</v>
      </c>
      <c r="N49" s="270">
        <v>0</v>
      </c>
      <c r="O49" s="248">
        <f t="shared" si="8"/>
        <v>126</v>
      </c>
    </row>
    <row r="50" spans="1:16" x14ac:dyDescent="0.55000000000000004">
      <c r="A50" s="250"/>
      <c r="B50" s="251" t="s">
        <v>386</v>
      </c>
      <c r="C50" s="266">
        <f>MEDIAN(C45:C49)</f>
        <v>2</v>
      </c>
      <c r="D50" s="266">
        <f t="shared" ref="D50:N50" si="9">MEDIAN(D45:D49)</f>
        <v>0</v>
      </c>
      <c r="E50" s="266">
        <f t="shared" si="9"/>
        <v>1</v>
      </c>
      <c r="F50" s="266">
        <f t="shared" si="9"/>
        <v>1</v>
      </c>
      <c r="G50" s="266">
        <f t="shared" si="9"/>
        <v>10</v>
      </c>
      <c r="H50" s="266">
        <f t="shared" si="9"/>
        <v>16</v>
      </c>
      <c r="I50" s="266">
        <f t="shared" si="9"/>
        <v>16</v>
      </c>
      <c r="J50" s="266">
        <f t="shared" si="9"/>
        <v>16</v>
      </c>
      <c r="K50" s="266">
        <f t="shared" si="9"/>
        <v>10</v>
      </c>
      <c r="L50" s="266">
        <f t="shared" si="9"/>
        <v>5</v>
      </c>
      <c r="M50" s="266">
        <f t="shared" si="9"/>
        <v>1</v>
      </c>
      <c r="N50" s="266">
        <f t="shared" si="9"/>
        <v>1</v>
      </c>
      <c r="O50" s="252">
        <f t="shared" ref="O50:O52" si="10">SUM(C50:N50)</f>
        <v>79</v>
      </c>
    </row>
    <row r="51" spans="1:16" x14ac:dyDescent="0.55000000000000004">
      <c r="A51" s="245"/>
      <c r="B51" s="253" t="s">
        <v>74</v>
      </c>
      <c r="C51" s="174">
        <f>C50*P51/O50</f>
        <v>1.6</v>
      </c>
      <c r="D51" s="174">
        <f>D50*P51/O50</f>
        <v>0</v>
      </c>
      <c r="E51" s="174">
        <f>E50*P51/O50</f>
        <v>0.8</v>
      </c>
      <c r="F51" s="174">
        <f>F50*P51/O50</f>
        <v>0.8</v>
      </c>
      <c r="G51" s="174">
        <f>G50*P51/O50</f>
        <v>8</v>
      </c>
      <c r="H51" s="174">
        <f>H50*P51/O50</f>
        <v>12.8</v>
      </c>
      <c r="I51" s="174">
        <f>I50*P51/O50</f>
        <v>12.8</v>
      </c>
      <c r="J51" s="174">
        <f>J50*P51/O50</f>
        <v>12.8</v>
      </c>
      <c r="K51" s="174">
        <f>K50*P51/O50</f>
        <v>8</v>
      </c>
      <c r="L51" s="174">
        <f>L50*P51/O50</f>
        <v>4</v>
      </c>
      <c r="M51" s="174">
        <f>M50*P51/O50</f>
        <v>0.8</v>
      </c>
      <c r="N51" s="174">
        <f>N50*P51/O50</f>
        <v>0.8</v>
      </c>
      <c r="O51" s="127">
        <f t="shared" si="10"/>
        <v>63.199999999999989</v>
      </c>
      <c r="P51" s="254">
        <f>O50*80/100</f>
        <v>63.2</v>
      </c>
    </row>
    <row r="52" spans="1:16" x14ac:dyDescent="0.55000000000000004">
      <c r="A52" s="245"/>
      <c r="B52" s="255" t="s">
        <v>382</v>
      </c>
      <c r="C52" s="256">
        <f>รายเดือน67!B10</f>
        <v>3</v>
      </c>
      <c r="D52" s="256">
        <f>รายเดือน67!C10</f>
        <v>10</v>
      </c>
      <c r="E52" s="256">
        <f>รายเดือน67!D10</f>
        <v>1</v>
      </c>
      <c r="F52" s="256">
        <f>รายเดือน67!E10</f>
        <v>2</v>
      </c>
      <c r="G52" s="256">
        <f>รายเดือน67!F10</f>
        <v>2</v>
      </c>
      <c r="H52" s="256">
        <f>รายเดือน67!G10</f>
        <v>4</v>
      </c>
      <c r="I52" s="256">
        <f>รายเดือน67!H10</f>
        <v>2</v>
      </c>
      <c r="J52" s="256">
        <f>รายเดือน67!I10</f>
        <v>0</v>
      </c>
      <c r="K52" s="256">
        <f>รายเดือน67!J10</f>
        <v>0</v>
      </c>
      <c r="L52" s="256">
        <f>รายเดือน67!K10</f>
        <v>0</v>
      </c>
      <c r="M52" s="256">
        <f>รายเดือน67!L10</f>
        <v>0</v>
      </c>
      <c r="N52" s="256">
        <f>รายเดือน67!M10</f>
        <v>0</v>
      </c>
      <c r="O52" s="257">
        <f t="shared" si="10"/>
        <v>24</v>
      </c>
    </row>
    <row r="53" spans="1:16" x14ac:dyDescent="0.55000000000000004">
      <c r="A53" s="267"/>
      <c r="B53" s="259" t="s">
        <v>387</v>
      </c>
      <c r="C53" s="260">
        <f>C52</f>
        <v>3</v>
      </c>
      <c r="D53" s="260">
        <f>C52+D52</f>
        <v>13</v>
      </c>
      <c r="E53" s="260">
        <f>C52+D52+E52</f>
        <v>14</v>
      </c>
      <c r="F53" s="260">
        <f>C52+D52+E52+F52</f>
        <v>16</v>
      </c>
      <c r="G53" s="260">
        <f>C52+D52+E52+F52+G52</f>
        <v>18</v>
      </c>
      <c r="H53" s="260">
        <f>C52+D52+E52+F52+G52+H52</f>
        <v>22</v>
      </c>
      <c r="I53" s="260">
        <f>C52+D52+E52+F52+G52+H52+I52</f>
        <v>24</v>
      </c>
      <c r="J53" s="260">
        <f>C52+D52+E52+F52+G52+H52+I52+J52</f>
        <v>24</v>
      </c>
      <c r="K53" s="260">
        <f>C52+D52+E52+F52+G52+H52+I52+J52+K52</f>
        <v>24</v>
      </c>
      <c r="L53" s="260">
        <f>C52+D52+E52+F52+G52+H52+I52+J52+K52+L52</f>
        <v>24</v>
      </c>
      <c r="M53" s="260">
        <f>C52+D52+E52+F52+G52+H52+I52+J52+K52+L52+M52</f>
        <v>24</v>
      </c>
      <c r="N53" s="260">
        <f>C52+D52+E52+F52+G52+H52+I52+J52+K52+L52+M52+N52</f>
        <v>24</v>
      </c>
      <c r="O53" s="261"/>
    </row>
    <row r="54" spans="1:16" x14ac:dyDescent="0.55000000000000004">
      <c r="A54" s="271"/>
      <c r="B54" s="71" t="s">
        <v>72</v>
      </c>
      <c r="C54" s="25" t="s">
        <v>65</v>
      </c>
      <c r="D54" s="25" t="s">
        <v>66</v>
      </c>
      <c r="E54" s="25" t="s">
        <v>47</v>
      </c>
      <c r="F54" s="25" t="s">
        <v>48</v>
      </c>
      <c r="G54" s="25" t="s">
        <v>49</v>
      </c>
      <c r="H54" s="25" t="s">
        <v>50</v>
      </c>
      <c r="I54" s="25" t="s">
        <v>51</v>
      </c>
      <c r="J54" s="25" t="s">
        <v>52</v>
      </c>
      <c r="K54" s="25" t="s">
        <v>53</v>
      </c>
      <c r="L54" s="25" t="s">
        <v>54</v>
      </c>
      <c r="M54" s="25" t="s">
        <v>55</v>
      </c>
      <c r="N54" s="25" t="s">
        <v>56</v>
      </c>
      <c r="O54" s="25" t="s">
        <v>41</v>
      </c>
    </row>
    <row r="55" spans="1:16" x14ac:dyDescent="0.55000000000000004">
      <c r="A55" s="271" t="s">
        <v>80</v>
      </c>
      <c r="B55" s="246" t="s">
        <v>152</v>
      </c>
      <c r="C55" s="272">
        <v>2</v>
      </c>
      <c r="D55" s="272">
        <v>9</v>
      </c>
      <c r="E55" s="272">
        <v>6</v>
      </c>
      <c r="F55" s="272">
        <v>15</v>
      </c>
      <c r="G55" s="272">
        <v>32</v>
      </c>
      <c r="H55" s="272">
        <v>61</v>
      </c>
      <c r="I55" s="272">
        <v>59</v>
      </c>
      <c r="J55" s="272">
        <v>26</v>
      </c>
      <c r="K55" s="272">
        <v>29</v>
      </c>
      <c r="L55" s="272">
        <v>31</v>
      </c>
      <c r="M55" s="272">
        <v>19</v>
      </c>
      <c r="N55" s="272">
        <v>9</v>
      </c>
      <c r="O55" s="248">
        <f t="shared" ref="O55:O62" si="11">SUM(C55:N55)</f>
        <v>298</v>
      </c>
    </row>
    <row r="56" spans="1:16" x14ac:dyDescent="0.55000000000000004">
      <c r="A56" s="273"/>
      <c r="B56" s="246" t="s">
        <v>188</v>
      </c>
      <c r="C56" s="272">
        <v>5</v>
      </c>
      <c r="D56" s="272">
        <v>5</v>
      </c>
      <c r="E56" s="272">
        <v>3</v>
      </c>
      <c r="F56" s="272">
        <v>11</v>
      </c>
      <c r="G56" s="272">
        <v>26</v>
      </c>
      <c r="H56" s="272">
        <v>14</v>
      </c>
      <c r="I56" s="272">
        <v>18</v>
      </c>
      <c r="J56" s="272">
        <v>37</v>
      </c>
      <c r="K56" s="272">
        <v>15</v>
      </c>
      <c r="L56" s="272">
        <v>1</v>
      </c>
      <c r="M56" s="272">
        <v>0</v>
      </c>
      <c r="N56" s="272">
        <v>1</v>
      </c>
      <c r="O56" s="248">
        <f t="shared" si="11"/>
        <v>136</v>
      </c>
    </row>
    <row r="57" spans="1:16" x14ac:dyDescent="0.55000000000000004">
      <c r="A57" s="273"/>
      <c r="B57" s="246" t="s">
        <v>328</v>
      </c>
      <c r="C57" s="272">
        <v>0</v>
      </c>
      <c r="D57" s="272">
        <v>0</v>
      </c>
      <c r="E57" s="272">
        <v>0</v>
      </c>
      <c r="F57" s="272">
        <v>0</v>
      </c>
      <c r="G57" s="272">
        <v>3</v>
      </c>
      <c r="H57" s="272">
        <v>3</v>
      </c>
      <c r="I57" s="272">
        <v>0</v>
      </c>
      <c r="J57" s="272">
        <v>1</v>
      </c>
      <c r="K57" s="272">
        <v>4</v>
      </c>
      <c r="L57" s="272">
        <v>1</v>
      </c>
      <c r="M57" s="272">
        <v>0</v>
      </c>
      <c r="N57" s="272">
        <v>0</v>
      </c>
      <c r="O57" s="248">
        <f t="shared" si="11"/>
        <v>12</v>
      </c>
    </row>
    <row r="58" spans="1:16" x14ac:dyDescent="0.55000000000000004">
      <c r="A58" s="273"/>
      <c r="B58" s="246" t="s">
        <v>329</v>
      </c>
      <c r="C58" s="272">
        <v>0</v>
      </c>
      <c r="D58" s="272">
        <v>0</v>
      </c>
      <c r="E58" s="272">
        <v>0</v>
      </c>
      <c r="F58" s="272">
        <v>0</v>
      </c>
      <c r="G58" s="272">
        <v>0</v>
      </c>
      <c r="H58" s="272">
        <v>1</v>
      </c>
      <c r="I58" s="272">
        <v>1</v>
      </c>
      <c r="J58" s="272">
        <v>1</v>
      </c>
      <c r="K58" s="272">
        <v>4</v>
      </c>
      <c r="L58" s="272">
        <v>2</v>
      </c>
      <c r="M58" s="272">
        <v>1</v>
      </c>
      <c r="N58" s="272">
        <v>2</v>
      </c>
      <c r="O58" s="248">
        <f t="shared" si="11"/>
        <v>12</v>
      </c>
    </row>
    <row r="59" spans="1:16" x14ac:dyDescent="0.55000000000000004">
      <c r="A59" s="273"/>
      <c r="B59" s="246" t="s">
        <v>332</v>
      </c>
      <c r="C59" s="272">
        <v>1</v>
      </c>
      <c r="D59" s="272">
        <v>0</v>
      </c>
      <c r="E59" s="272">
        <v>0</v>
      </c>
      <c r="F59" s="272">
        <v>1</v>
      </c>
      <c r="G59" s="272">
        <v>0</v>
      </c>
      <c r="H59" s="272">
        <v>2</v>
      </c>
      <c r="I59" s="272">
        <v>25</v>
      </c>
      <c r="J59" s="272">
        <v>18</v>
      </c>
      <c r="K59" s="272">
        <v>16</v>
      </c>
      <c r="L59" s="272">
        <v>9</v>
      </c>
      <c r="M59" s="272">
        <v>0</v>
      </c>
      <c r="N59" s="272">
        <v>0</v>
      </c>
      <c r="O59" s="248">
        <f t="shared" si="11"/>
        <v>72</v>
      </c>
    </row>
    <row r="60" spans="1:16" x14ac:dyDescent="0.55000000000000004">
      <c r="A60" s="250"/>
      <c r="B60" s="251" t="s">
        <v>386</v>
      </c>
      <c r="C60" s="266">
        <f>MEDIAN(C55:C59)</f>
        <v>1</v>
      </c>
      <c r="D60" s="266">
        <f t="shared" ref="D60:N60" si="12">MEDIAN(D55:D59)</f>
        <v>0</v>
      </c>
      <c r="E60" s="266">
        <f t="shared" si="12"/>
        <v>0</v>
      </c>
      <c r="F60" s="266">
        <f t="shared" si="12"/>
        <v>1</v>
      </c>
      <c r="G60" s="266">
        <f t="shared" si="12"/>
        <v>3</v>
      </c>
      <c r="H60" s="266">
        <f t="shared" si="12"/>
        <v>3</v>
      </c>
      <c r="I60" s="266">
        <f t="shared" si="12"/>
        <v>18</v>
      </c>
      <c r="J60" s="266">
        <f t="shared" si="12"/>
        <v>18</v>
      </c>
      <c r="K60" s="266">
        <f t="shared" si="12"/>
        <v>15</v>
      </c>
      <c r="L60" s="266">
        <f t="shared" si="12"/>
        <v>2</v>
      </c>
      <c r="M60" s="266">
        <f t="shared" si="12"/>
        <v>0</v>
      </c>
      <c r="N60" s="266">
        <f t="shared" si="12"/>
        <v>1</v>
      </c>
      <c r="O60" s="252">
        <f t="shared" si="11"/>
        <v>62</v>
      </c>
    </row>
    <row r="61" spans="1:16" x14ac:dyDescent="0.55000000000000004">
      <c r="A61" s="273"/>
      <c r="B61" s="253" t="s">
        <v>74</v>
      </c>
      <c r="C61" s="174">
        <f>C60*P61/O60</f>
        <v>0.8</v>
      </c>
      <c r="D61" s="174">
        <f>D60*P61/O60</f>
        <v>0</v>
      </c>
      <c r="E61" s="174">
        <f>E60*P61/O60</f>
        <v>0</v>
      </c>
      <c r="F61" s="174">
        <f>F60*P61/O60</f>
        <v>0.8</v>
      </c>
      <c r="G61" s="174">
        <f>G60*P61/O60</f>
        <v>2.4000000000000004</v>
      </c>
      <c r="H61" s="174">
        <f>H60*P61/O60</f>
        <v>2.4000000000000004</v>
      </c>
      <c r="I61" s="174">
        <f>I60*P61/O60</f>
        <v>14.4</v>
      </c>
      <c r="J61" s="174">
        <f>J60*P61/O60</f>
        <v>14.4</v>
      </c>
      <c r="K61" s="174">
        <f>K60*P61/O60</f>
        <v>12</v>
      </c>
      <c r="L61" s="174">
        <f>L60*P61/O60</f>
        <v>1.6</v>
      </c>
      <c r="M61" s="174">
        <f>M60*P61/O60</f>
        <v>0</v>
      </c>
      <c r="N61" s="174">
        <f>N60*P61/O60</f>
        <v>0.8</v>
      </c>
      <c r="O61" s="127">
        <f t="shared" si="11"/>
        <v>49.6</v>
      </c>
      <c r="P61" s="254">
        <f>O60*80/100</f>
        <v>49.6</v>
      </c>
    </row>
    <row r="62" spans="1:16" x14ac:dyDescent="0.55000000000000004">
      <c r="A62" s="273"/>
      <c r="B62" s="255" t="s">
        <v>382</v>
      </c>
      <c r="C62" s="256">
        <f>รายเดือน67!B11</f>
        <v>0</v>
      </c>
      <c r="D62" s="256">
        <f>รายเดือน67!C11</f>
        <v>0</v>
      </c>
      <c r="E62" s="256">
        <f>รายเดือน67!D11</f>
        <v>1</v>
      </c>
      <c r="F62" s="256">
        <f>รายเดือน67!E11</f>
        <v>0</v>
      </c>
      <c r="G62" s="256">
        <f>รายเดือน67!F11</f>
        <v>0</v>
      </c>
      <c r="H62" s="256">
        <f>รายเดือน67!G11</f>
        <v>2</v>
      </c>
      <c r="I62" s="256">
        <f>รายเดือน67!H11</f>
        <v>0</v>
      </c>
      <c r="J62" s="256">
        <f>รายเดือน67!I11</f>
        <v>0</v>
      </c>
      <c r="K62" s="256">
        <f>รายเดือน67!J11</f>
        <v>0</v>
      </c>
      <c r="L62" s="256">
        <f>รายเดือน67!K11</f>
        <v>0</v>
      </c>
      <c r="M62" s="256">
        <f>รายเดือน67!L11</f>
        <v>0</v>
      </c>
      <c r="N62" s="256">
        <f>รายเดือน67!M11</f>
        <v>0</v>
      </c>
      <c r="O62" s="257">
        <f t="shared" si="11"/>
        <v>3</v>
      </c>
    </row>
    <row r="63" spans="1:16" x14ac:dyDescent="0.55000000000000004">
      <c r="A63" s="274"/>
      <c r="B63" s="259" t="s">
        <v>387</v>
      </c>
      <c r="C63" s="260">
        <f>C62</f>
        <v>0</v>
      </c>
      <c r="D63" s="260">
        <f>C62+D62</f>
        <v>0</v>
      </c>
      <c r="E63" s="260">
        <f>C62+D62+E62</f>
        <v>1</v>
      </c>
      <c r="F63" s="260">
        <f>C62+D62+E62+F62</f>
        <v>1</v>
      </c>
      <c r="G63" s="260">
        <f>C62+D62+E62+F62+G62</f>
        <v>1</v>
      </c>
      <c r="H63" s="260">
        <f>C62+D62+E62+F62+G62+H62</f>
        <v>3</v>
      </c>
      <c r="I63" s="260">
        <f>C62+D62+E62+F62+G62+H62+I62</f>
        <v>3</v>
      </c>
      <c r="J63" s="260">
        <f>C62+D62+E62+F62+G62+H62+I62+J62</f>
        <v>3</v>
      </c>
      <c r="K63" s="260">
        <f>C62+D62+E62+F62+G62+H62+I62+J62+K62</f>
        <v>3</v>
      </c>
      <c r="L63" s="260">
        <f>C62+D62+E62+F62+G62+H62+I62+J62+K62+L62</f>
        <v>3</v>
      </c>
      <c r="M63" s="260">
        <f>C62+D62+E62+F62+G62+H62+I62+J62+K62+L62+M62</f>
        <v>3</v>
      </c>
      <c r="N63" s="260">
        <f>C62+D62+E62+F62+G62+H62+I62+J62+K62+L62+M62+N62</f>
        <v>3</v>
      </c>
      <c r="O63" s="261"/>
    </row>
    <row r="64" spans="1:16" x14ac:dyDescent="0.55000000000000004">
      <c r="A64" s="262"/>
      <c r="B64" s="71" t="s">
        <v>72</v>
      </c>
      <c r="C64" s="25" t="s">
        <v>65</v>
      </c>
      <c r="D64" s="25" t="s">
        <v>66</v>
      </c>
      <c r="E64" s="25" t="s">
        <v>47</v>
      </c>
      <c r="F64" s="25" t="s">
        <v>48</v>
      </c>
      <c r="G64" s="25" t="s">
        <v>49</v>
      </c>
      <c r="H64" s="25" t="s">
        <v>50</v>
      </c>
      <c r="I64" s="25" t="s">
        <v>51</v>
      </c>
      <c r="J64" s="25" t="s">
        <v>52</v>
      </c>
      <c r="K64" s="25" t="s">
        <v>53</v>
      </c>
      <c r="L64" s="25" t="s">
        <v>54</v>
      </c>
      <c r="M64" s="25" t="s">
        <v>55</v>
      </c>
      <c r="N64" s="25" t="s">
        <v>56</v>
      </c>
      <c r="O64" s="25" t="s">
        <v>41</v>
      </c>
    </row>
    <row r="65" spans="1:18" x14ac:dyDescent="0.55000000000000004">
      <c r="A65" s="262" t="s">
        <v>81</v>
      </c>
      <c r="B65" s="246" t="s">
        <v>152</v>
      </c>
      <c r="C65" s="275">
        <v>3</v>
      </c>
      <c r="D65" s="275">
        <v>13</v>
      </c>
      <c r="E65" s="275">
        <v>7</v>
      </c>
      <c r="F65" s="275">
        <v>5</v>
      </c>
      <c r="G65" s="275">
        <v>5</v>
      </c>
      <c r="H65" s="275">
        <v>18</v>
      </c>
      <c r="I65" s="275">
        <v>17</v>
      </c>
      <c r="J65" s="275">
        <v>32</v>
      </c>
      <c r="K65" s="275">
        <v>8</v>
      </c>
      <c r="L65" s="275">
        <v>8</v>
      </c>
      <c r="M65" s="275">
        <v>3</v>
      </c>
      <c r="N65" s="275">
        <v>0</v>
      </c>
      <c r="O65" s="248">
        <f t="shared" ref="O65:O72" si="13">SUM(C65:N65)</f>
        <v>119</v>
      </c>
    </row>
    <row r="66" spans="1:18" x14ac:dyDescent="0.55000000000000004">
      <c r="A66" s="245"/>
      <c r="B66" s="246" t="s">
        <v>188</v>
      </c>
      <c r="C66" s="275">
        <v>0</v>
      </c>
      <c r="D66" s="275">
        <v>0</v>
      </c>
      <c r="E66" s="275">
        <v>0</v>
      </c>
      <c r="F66" s="275">
        <v>10</v>
      </c>
      <c r="G66" s="275">
        <v>28</v>
      </c>
      <c r="H66" s="275">
        <v>28</v>
      </c>
      <c r="I66" s="275">
        <v>11</v>
      </c>
      <c r="J66" s="275">
        <v>2</v>
      </c>
      <c r="K66" s="275">
        <v>6</v>
      </c>
      <c r="L66" s="275">
        <v>2</v>
      </c>
      <c r="M66" s="275">
        <v>1</v>
      </c>
      <c r="N66" s="275">
        <v>0</v>
      </c>
      <c r="O66" s="248">
        <f t="shared" si="13"/>
        <v>88</v>
      </c>
    </row>
    <row r="67" spans="1:18" x14ac:dyDescent="0.55000000000000004">
      <c r="A67" s="245"/>
      <c r="B67" s="246" t="s">
        <v>328</v>
      </c>
      <c r="C67" s="275">
        <v>0</v>
      </c>
      <c r="D67" s="275">
        <v>0</v>
      </c>
      <c r="E67" s="275">
        <v>0</v>
      </c>
      <c r="F67" s="275">
        <v>1</v>
      </c>
      <c r="G67" s="275">
        <v>0</v>
      </c>
      <c r="H67" s="275">
        <v>0</v>
      </c>
      <c r="I67" s="275">
        <v>0</v>
      </c>
      <c r="J67" s="275">
        <v>4</v>
      </c>
      <c r="K67" s="275">
        <v>1</v>
      </c>
      <c r="L67" s="275">
        <v>3</v>
      </c>
      <c r="M67" s="275">
        <v>1</v>
      </c>
      <c r="N67" s="275">
        <v>1</v>
      </c>
      <c r="O67" s="248">
        <f t="shared" si="13"/>
        <v>11</v>
      </c>
    </row>
    <row r="68" spans="1:18" x14ac:dyDescent="0.55000000000000004">
      <c r="A68" s="245"/>
      <c r="B68" s="246" t="s">
        <v>329</v>
      </c>
      <c r="C68" s="275">
        <v>4</v>
      </c>
      <c r="D68" s="275">
        <v>0</v>
      </c>
      <c r="E68" s="275">
        <v>0</v>
      </c>
      <c r="F68" s="275">
        <v>1</v>
      </c>
      <c r="G68" s="275">
        <v>1</v>
      </c>
      <c r="H68" s="275">
        <v>4</v>
      </c>
      <c r="I68" s="275">
        <v>3</v>
      </c>
      <c r="J68" s="275">
        <v>20</v>
      </c>
      <c r="K68" s="275">
        <v>21</v>
      </c>
      <c r="L68" s="275">
        <v>13</v>
      </c>
      <c r="M68" s="275">
        <v>2</v>
      </c>
      <c r="N68" s="275">
        <v>1</v>
      </c>
      <c r="O68" s="248">
        <f t="shared" si="13"/>
        <v>70</v>
      </c>
    </row>
    <row r="69" spans="1:18" x14ac:dyDescent="0.55000000000000004">
      <c r="A69" s="245"/>
      <c r="B69" s="246" t="s">
        <v>332</v>
      </c>
      <c r="C69" s="275">
        <v>0</v>
      </c>
      <c r="D69" s="275">
        <v>1</v>
      </c>
      <c r="E69" s="275">
        <v>6</v>
      </c>
      <c r="F69" s="275">
        <v>4</v>
      </c>
      <c r="G69" s="275">
        <v>0</v>
      </c>
      <c r="H69" s="275">
        <v>8</v>
      </c>
      <c r="I69" s="275">
        <v>23</v>
      </c>
      <c r="J69" s="275">
        <v>31</v>
      </c>
      <c r="K69" s="275">
        <v>31</v>
      </c>
      <c r="L69" s="275">
        <v>7</v>
      </c>
      <c r="M69" s="275">
        <v>7</v>
      </c>
      <c r="N69" s="275">
        <v>2</v>
      </c>
      <c r="O69" s="248">
        <f t="shared" si="13"/>
        <v>120</v>
      </c>
    </row>
    <row r="70" spans="1:18" x14ac:dyDescent="0.55000000000000004">
      <c r="A70" s="250"/>
      <c r="B70" s="251" t="s">
        <v>386</v>
      </c>
      <c r="C70" s="266">
        <f>MEDIAN(C65:C69)</f>
        <v>0</v>
      </c>
      <c r="D70" s="266">
        <f t="shared" ref="D70:N70" si="14">MEDIAN(D65:D69)</f>
        <v>0</v>
      </c>
      <c r="E70" s="266">
        <f t="shared" si="14"/>
        <v>0</v>
      </c>
      <c r="F70" s="266">
        <f t="shared" si="14"/>
        <v>4</v>
      </c>
      <c r="G70" s="266">
        <f t="shared" si="14"/>
        <v>1</v>
      </c>
      <c r="H70" s="266">
        <f t="shared" si="14"/>
        <v>8</v>
      </c>
      <c r="I70" s="266">
        <f t="shared" si="14"/>
        <v>11</v>
      </c>
      <c r="J70" s="266">
        <f t="shared" si="14"/>
        <v>20</v>
      </c>
      <c r="K70" s="266">
        <f t="shared" si="14"/>
        <v>8</v>
      </c>
      <c r="L70" s="266">
        <f t="shared" si="14"/>
        <v>7</v>
      </c>
      <c r="M70" s="266">
        <f t="shared" si="14"/>
        <v>2</v>
      </c>
      <c r="N70" s="266">
        <f t="shared" si="14"/>
        <v>1</v>
      </c>
      <c r="O70" s="252">
        <f t="shared" si="13"/>
        <v>62</v>
      </c>
    </row>
    <row r="71" spans="1:18" x14ac:dyDescent="0.55000000000000004">
      <c r="A71" s="245"/>
      <c r="B71" s="253" t="s">
        <v>74</v>
      </c>
      <c r="C71" s="174">
        <f>C70*P71/O70</f>
        <v>0</v>
      </c>
      <c r="D71" s="174">
        <f>D70*P71/O70</f>
        <v>0</v>
      </c>
      <c r="E71" s="174">
        <f>E70*P71/O70</f>
        <v>0</v>
      </c>
      <c r="F71" s="174">
        <f>F70*P71/O70</f>
        <v>3.2</v>
      </c>
      <c r="G71" s="174">
        <f>G70*P71/O70</f>
        <v>0.8</v>
      </c>
      <c r="H71" s="174">
        <f>H70*P71/O70</f>
        <v>6.4</v>
      </c>
      <c r="I71" s="174">
        <f>I70*P71/O70</f>
        <v>8.8000000000000007</v>
      </c>
      <c r="J71" s="174">
        <f>J70*P71/O70</f>
        <v>16</v>
      </c>
      <c r="K71" s="174">
        <f>K70*P71/O70</f>
        <v>6.4</v>
      </c>
      <c r="L71" s="174">
        <f>L70*P71/O70</f>
        <v>5.6</v>
      </c>
      <c r="M71" s="174">
        <f>M70*P71/O70</f>
        <v>1.6</v>
      </c>
      <c r="N71" s="174">
        <f>N70*P71/O70</f>
        <v>0.8</v>
      </c>
      <c r="O71" s="127">
        <f t="shared" si="13"/>
        <v>49.6</v>
      </c>
      <c r="P71" s="254">
        <f>O70*80/100</f>
        <v>49.6</v>
      </c>
    </row>
    <row r="72" spans="1:18" x14ac:dyDescent="0.55000000000000004">
      <c r="A72" s="245"/>
      <c r="B72" s="255" t="s">
        <v>382</v>
      </c>
      <c r="C72" s="256">
        <f>รายเดือน67!B12</f>
        <v>0</v>
      </c>
      <c r="D72" s="256">
        <f>รายเดือน67!C12</f>
        <v>1</v>
      </c>
      <c r="E72" s="256">
        <f>รายเดือน67!D12</f>
        <v>0</v>
      </c>
      <c r="F72" s="256">
        <f>รายเดือน67!E12</f>
        <v>1</v>
      </c>
      <c r="G72" s="256">
        <f>รายเดือน67!F12</f>
        <v>2</v>
      </c>
      <c r="H72" s="256">
        <f>รายเดือน67!G12</f>
        <v>6</v>
      </c>
      <c r="I72" s="256">
        <f>รายเดือน67!H12</f>
        <v>3</v>
      </c>
      <c r="J72" s="256">
        <f>รายเดือน67!I12</f>
        <v>0</v>
      </c>
      <c r="K72" s="256">
        <f>รายเดือน67!J12</f>
        <v>0</v>
      </c>
      <c r="L72" s="256">
        <f>รายเดือน67!K12</f>
        <v>0</v>
      </c>
      <c r="M72" s="256">
        <f>รายเดือน67!L12</f>
        <v>0</v>
      </c>
      <c r="N72" s="256">
        <f>รายเดือน67!M12</f>
        <v>0</v>
      </c>
      <c r="O72" s="257">
        <f t="shared" si="13"/>
        <v>13</v>
      </c>
    </row>
    <row r="73" spans="1:18" x14ac:dyDescent="0.55000000000000004">
      <c r="A73" s="267"/>
      <c r="B73" s="259" t="s">
        <v>387</v>
      </c>
      <c r="C73" s="260">
        <f>C72</f>
        <v>0</v>
      </c>
      <c r="D73" s="260">
        <f>C72+D72</f>
        <v>1</v>
      </c>
      <c r="E73" s="260">
        <f>C72+D72+E72</f>
        <v>1</v>
      </c>
      <c r="F73" s="260">
        <f>C72+D72+E72+F72</f>
        <v>2</v>
      </c>
      <c r="G73" s="260">
        <f>C72+D72+E72+F72+G72</f>
        <v>4</v>
      </c>
      <c r="H73" s="260">
        <f>C72+D72+E72+F72+G72+H72</f>
        <v>10</v>
      </c>
      <c r="I73" s="260">
        <f>C72+D72+E72+F72+G72+H72+I72</f>
        <v>13</v>
      </c>
      <c r="J73" s="260">
        <f>C72+D72+E72+F72+G72+H72+I72+J72</f>
        <v>13</v>
      </c>
      <c r="K73" s="260">
        <f>C72+D72+E72+F72+G72+H72+I72+J72+K72</f>
        <v>13</v>
      </c>
      <c r="L73" s="260">
        <f>C72+D72+E72+F72+G72+H72+I72+J72+K72+L72</f>
        <v>13</v>
      </c>
      <c r="M73" s="260">
        <f>C72+D72+E72+F72+G72+H72+I72+J72+K72+L72+M72</f>
        <v>13</v>
      </c>
      <c r="N73" s="260">
        <f>C72+D72+E72+F72+G72+H72+I72+J72+K72+L72+M72+N72</f>
        <v>13</v>
      </c>
      <c r="O73" s="261"/>
    </row>
    <row r="74" spans="1:18" x14ac:dyDescent="0.55000000000000004">
      <c r="A74" s="262"/>
      <c r="B74" s="71" t="s">
        <v>72</v>
      </c>
      <c r="C74" s="25" t="s">
        <v>65</v>
      </c>
      <c r="D74" s="25" t="s">
        <v>66</v>
      </c>
      <c r="E74" s="25" t="s">
        <v>47</v>
      </c>
      <c r="F74" s="25" t="s">
        <v>48</v>
      </c>
      <c r="G74" s="25" t="s">
        <v>49</v>
      </c>
      <c r="H74" s="25" t="s">
        <v>50</v>
      </c>
      <c r="I74" s="25" t="s">
        <v>51</v>
      </c>
      <c r="J74" s="25" t="s">
        <v>52</v>
      </c>
      <c r="K74" s="25" t="s">
        <v>53</v>
      </c>
      <c r="L74" s="25" t="s">
        <v>54</v>
      </c>
      <c r="M74" s="25" t="s">
        <v>55</v>
      </c>
      <c r="N74" s="25" t="s">
        <v>56</v>
      </c>
      <c r="O74" s="25" t="s">
        <v>41</v>
      </c>
    </row>
    <row r="75" spans="1:18" x14ac:dyDescent="0.55000000000000004">
      <c r="A75" s="262" t="s">
        <v>82</v>
      </c>
      <c r="B75" s="246" t="s">
        <v>152</v>
      </c>
      <c r="C75" s="276">
        <v>8</v>
      </c>
      <c r="D75" s="276">
        <v>5</v>
      </c>
      <c r="E75" s="276">
        <v>13</v>
      </c>
      <c r="F75" s="276">
        <v>6</v>
      </c>
      <c r="G75" s="276">
        <v>29</v>
      </c>
      <c r="H75" s="276">
        <v>86</v>
      </c>
      <c r="I75" s="276">
        <v>85</v>
      </c>
      <c r="J75" s="276">
        <v>38</v>
      </c>
      <c r="K75" s="276">
        <v>20</v>
      </c>
      <c r="L75" s="276">
        <v>21</v>
      </c>
      <c r="M75" s="276">
        <v>21</v>
      </c>
      <c r="N75" s="276">
        <v>2</v>
      </c>
      <c r="O75" s="248">
        <f t="shared" ref="O75:O82" si="15">SUM(C75:N75)</f>
        <v>334</v>
      </c>
    </row>
    <row r="76" spans="1:18" x14ac:dyDescent="0.55000000000000004">
      <c r="A76" s="245"/>
      <c r="B76" s="246" t="s">
        <v>188</v>
      </c>
      <c r="C76" s="276">
        <v>6</v>
      </c>
      <c r="D76" s="276">
        <v>9</v>
      </c>
      <c r="E76" s="276">
        <v>10</v>
      </c>
      <c r="F76" s="276">
        <v>10</v>
      </c>
      <c r="G76" s="276">
        <v>25</v>
      </c>
      <c r="H76" s="276">
        <v>14</v>
      </c>
      <c r="I76" s="276">
        <v>27</v>
      </c>
      <c r="J76" s="276">
        <v>16</v>
      </c>
      <c r="K76" s="276">
        <v>7</v>
      </c>
      <c r="L76" s="276">
        <v>1</v>
      </c>
      <c r="M76" s="276">
        <v>1</v>
      </c>
      <c r="N76" s="276">
        <v>1</v>
      </c>
      <c r="O76" s="248">
        <f t="shared" si="15"/>
        <v>127</v>
      </c>
    </row>
    <row r="77" spans="1:18" x14ac:dyDescent="0.55000000000000004">
      <c r="A77" s="245"/>
      <c r="B77" s="246" t="s">
        <v>328</v>
      </c>
      <c r="C77" s="276">
        <v>0</v>
      </c>
      <c r="D77" s="276">
        <v>0</v>
      </c>
      <c r="E77" s="276">
        <v>0</v>
      </c>
      <c r="F77" s="276">
        <v>0</v>
      </c>
      <c r="G77" s="276">
        <v>0</v>
      </c>
      <c r="H77" s="276">
        <v>0</v>
      </c>
      <c r="I77" s="276">
        <v>0</v>
      </c>
      <c r="J77" s="276">
        <v>1</v>
      </c>
      <c r="K77" s="276">
        <v>2</v>
      </c>
      <c r="L77" s="276">
        <v>3</v>
      </c>
      <c r="M77" s="276">
        <v>0</v>
      </c>
      <c r="N77" s="276">
        <v>0</v>
      </c>
      <c r="O77" s="248">
        <f t="shared" si="15"/>
        <v>6</v>
      </c>
      <c r="R77" s="126"/>
    </row>
    <row r="78" spans="1:18" x14ac:dyDescent="0.55000000000000004">
      <c r="A78" s="245"/>
      <c r="B78" s="246" t="s">
        <v>329</v>
      </c>
      <c r="C78" s="276">
        <v>0</v>
      </c>
      <c r="D78" s="276">
        <v>0</v>
      </c>
      <c r="E78" s="276">
        <v>0</v>
      </c>
      <c r="F78" s="276">
        <v>0</v>
      </c>
      <c r="G78" s="276">
        <v>1</v>
      </c>
      <c r="H78" s="276">
        <v>2</v>
      </c>
      <c r="I78" s="276">
        <v>0</v>
      </c>
      <c r="J78" s="276">
        <v>0</v>
      </c>
      <c r="K78" s="276">
        <v>0</v>
      </c>
      <c r="L78" s="276">
        <v>0</v>
      </c>
      <c r="M78" s="276">
        <v>0</v>
      </c>
      <c r="N78" s="276">
        <v>0</v>
      </c>
      <c r="O78" s="248">
        <f t="shared" si="15"/>
        <v>3</v>
      </c>
    </row>
    <row r="79" spans="1:18" x14ac:dyDescent="0.55000000000000004">
      <c r="A79" s="245"/>
      <c r="B79" s="246" t="s">
        <v>332</v>
      </c>
      <c r="C79" s="276">
        <v>0</v>
      </c>
      <c r="D79" s="276">
        <v>1</v>
      </c>
      <c r="E79" s="276">
        <v>3</v>
      </c>
      <c r="F79" s="276">
        <v>5</v>
      </c>
      <c r="G79" s="276">
        <v>6</v>
      </c>
      <c r="H79" s="276">
        <v>55</v>
      </c>
      <c r="I79" s="276">
        <v>78</v>
      </c>
      <c r="J79" s="276">
        <v>46</v>
      </c>
      <c r="K79" s="276">
        <v>9</v>
      </c>
      <c r="L79" s="276">
        <v>9</v>
      </c>
      <c r="M79" s="276">
        <v>1</v>
      </c>
      <c r="N79" s="276">
        <v>0</v>
      </c>
      <c r="O79" s="248">
        <f t="shared" si="15"/>
        <v>213</v>
      </c>
    </row>
    <row r="80" spans="1:18" x14ac:dyDescent="0.55000000000000004">
      <c r="A80" s="250"/>
      <c r="B80" s="251" t="s">
        <v>386</v>
      </c>
      <c r="C80" s="266">
        <f>MEDIAN(C75:C79)</f>
        <v>0</v>
      </c>
      <c r="D80" s="266">
        <f t="shared" ref="D80:N80" si="16">MEDIAN(D75:D79)</f>
        <v>1</v>
      </c>
      <c r="E80" s="266">
        <f t="shared" si="16"/>
        <v>3</v>
      </c>
      <c r="F80" s="266">
        <f t="shared" si="16"/>
        <v>5</v>
      </c>
      <c r="G80" s="266">
        <f t="shared" si="16"/>
        <v>6</v>
      </c>
      <c r="H80" s="266">
        <f t="shared" si="16"/>
        <v>14</v>
      </c>
      <c r="I80" s="266">
        <f t="shared" si="16"/>
        <v>27</v>
      </c>
      <c r="J80" s="266">
        <f t="shared" si="16"/>
        <v>16</v>
      </c>
      <c r="K80" s="266">
        <f t="shared" si="16"/>
        <v>7</v>
      </c>
      <c r="L80" s="266">
        <f t="shared" si="16"/>
        <v>3</v>
      </c>
      <c r="M80" s="266">
        <f t="shared" si="16"/>
        <v>1</v>
      </c>
      <c r="N80" s="266">
        <f t="shared" si="16"/>
        <v>0</v>
      </c>
      <c r="O80" s="252">
        <f t="shared" si="15"/>
        <v>83</v>
      </c>
    </row>
    <row r="81" spans="1:16" x14ac:dyDescent="0.55000000000000004">
      <c r="A81" s="245"/>
      <c r="B81" s="253" t="s">
        <v>74</v>
      </c>
      <c r="C81" s="174">
        <f>C80*P81/O80</f>
        <v>0</v>
      </c>
      <c r="D81" s="174">
        <f>D80*P81/O80</f>
        <v>0.8</v>
      </c>
      <c r="E81" s="174">
        <f>E80*P81/O80</f>
        <v>2.4000000000000004</v>
      </c>
      <c r="F81" s="174">
        <f>F80*P81/O80</f>
        <v>4</v>
      </c>
      <c r="G81" s="174">
        <f>G80*P81/O80</f>
        <v>4.8000000000000007</v>
      </c>
      <c r="H81" s="174">
        <f>H80*P81/O80</f>
        <v>11.200000000000001</v>
      </c>
      <c r="I81" s="174">
        <f>I80*P81/O80</f>
        <v>21.6</v>
      </c>
      <c r="J81" s="174">
        <f>J80*P81/O80</f>
        <v>12.8</v>
      </c>
      <c r="K81" s="174">
        <f>K80*P81/O80</f>
        <v>5.6000000000000005</v>
      </c>
      <c r="L81" s="174">
        <f>L80*P81/O80</f>
        <v>2.4000000000000004</v>
      </c>
      <c r="M81" s="174">
        <f>M80*P81/O80</f>
        <v>0.8</v>
      </c>
      <c r="N81" s="174">
        <f>N80*P81/O80</f>
        <v>0</v>
      </c>
      <c r="O81" s="127">
        <f t="shared" si="15"/>
        <v>66.400000000000006</v>
      </c>
      <c r="P81" s="254">
        <f>O80*80/100</f>
        <v>66.400000000000006</v>
      </c>
    </row>
    <row r="82" spans="1:16" x14ac:dyDescent="0.55000000000000004">
      <c r="A82" s="245"/>
      <c r="B82" s="255" t="s">
        <v>382</v>
      </c>
      <c r="C82" s="256">
        <f>รายเดือน67!B13</f>
        <v>1</v>
      </c>
      <c r="D82" s="256">
        <f>รายเดือน67!C13</f>
        <v>2</v>
      </c>
      <c r="E82" s="256">
        <f>รายเดือน67!D13</f>
        <v>4</v>
      </c>
      <c r="F82" s="256">
        <f>รายเดือน67!E13</f>
        <v>15</v>
      </c>
      <c r="G82" s="256">
        <f>รายเดือน67!F13</f>
        <v>3</v>
      </c>
      <c r="H82" s="256">
        <f>รายเดือน67!G13</f>
        <v>0</v>
      </c>
      <c r="I82" s="256">
        <f>รายเดือน67!H13</f>
        <v>1</v>
      </c>
      <c r="J82" s="256">
        <f>รายเดือน67!I13</f>
        <v>0</v>
      </c>
      <c r="K82" s="256">
        <f>รายเดือน67!J13</f>
        <v>0</v>
      </c>
      <c r="L82" s="256">
        <f>รายเดือน67!K13</f>
        <v>0</v>
      </c>
      <c r="M82" s="256">
        <f>รายเดือน67!L13</f>
        <v>0</v>
      </c>
      <c r="N82" s="256">
        <f>รายเดือน67!M13</f>
        <v>0</v>
      </c>
      <c r="O82" s="257">
        <f t="shared" si="15"/>
        <v>26</v>
      </c>
    </row>
    <row r="83" spans="1:16" x14ac:dyDescent="0.55000000000000004">
      <c r="A83" s="267"/>
      <c r="B83" s="259" t="s">
        <v>387</v>
      </c>
      <c r="C83" s="260">
        <f>C82</f>
        <v>1</v>
      </c>
      <c r="D83" s="260">
        <f>C82+D82</f>
        <v>3</v>
      </c>
      <c r="E83" s="260">
        <f>C82+D82+E82</f>
        <v>7</v>
      </c>
      <c r="F83" s="260">
        <f>C82+D82+E82+F82</f>
        <v>22</v>
      </c>
      <c r="G83" s="260">
        <f>C82+D82+E82+F82+G82</f>
        <v>25</v>
      </c>
      <c r="H83" s="260">
        <f>C82+D82+E82+F82+G82+H82</f>
        <v>25</v>
      </c>
      <c r="I83" s="260">
        <f>C82+D82+E82+F82+G82+H82+I82</f>
        <v>26</v>
      </c>
      <c r="J83" s="260">
        <f>C82+D82+E82+F82+G82+H82+I82+J82</f>
        <v>26</v>
      </c>
      <c r="K83" s="260">
        <f>C82+D82+E82+F82+G82+H82+I82+J82+K82</f>
        <v>26</v>
      </c>
      <c r="L83" s="260">
        <f>C82+D82+E82+F82+G82+H82+I82+J82+K82+L82</f>
        <v>26</v>
      </c>
      <c r="M83" s="260">
        <f>C82+D82+E82+F82+G82+H82+I82+J82+K82+L82+M82</f>
        <v>26</v>
      </c>
      <c r="N83" s="260">
        <f>C82+D82+E82+F82+G82+H82+I82+J82+K82+L82+M82+N82</f>
        <v>26</v>
      </c>
      <c r="O83" s="261"/>
    </row>
    <row r="84" spans="1:16" x14ac:dyDescent="0.55000000000000004">
      <c r="A84" s="262" t="s">
        <v>83</v>
      </c>
      <c r="B84" s="71" t="s">
        <v>72</v>
      </c>
      <c r="C84" s="25" t="s">
        <v>65</v>
      </c>
      <c r="D84" s="25" t="s">
        <v>66</v>
      </c>
      <c r="E84" s="25" t="s">
        <v>47</v>
      </c>
      <c r="F84" s="25" t="s">
        <v>48</v>
      </c>
      <c r="G84" s="25" t="s">
        <v>49</v>
      </c>
      <c r="H84" s="25" t="s">
        <v>50</v>
      </c>
      <c r="I84" s="25" t="s">
        <v>51</v>
      </c>
      <c r="J84" s="25" t="s">
        <v>52</v>
      </c>
      <c r="K84" s="25" t="s">
        <v>53</v>
      </c>
      <c r="L84" s="25" t="s">
        <v>54</v>
      </c>
      <c r="M84" s="25" t="s">
        <v>55</v>
      </c>
      <c r="N84" s="25" t="s">
        <v>56</v>
      </c>
      <c r="O84" s="25" t="s">
        <v>41</v>
      </c>
    </row>
    <row r="85" spans="1:16" x14ac:dyDescent="0.55000000000000004">
      <c r="A85" s="245"/>
      <c r="B85" s="246" t="s">
        <v>152</v>
      </c>
      <c r="C85" s="277">
        <v>13</v>
      </c>
      <c r="D85" s="277">
        <v>9</v>
      </c>
      <c r="E85" s="277">
        <v>7</v>
      </c>
      <c r="F85" s="277">
        <v>12</v>
      </c>
      <c r="G85" s="277">
        <v>28</v>
      </c>
      <c r="H85" s="277">
        <v>41</v>
      </c>
      <c r="I85" s="277">
        <v>48</v>
      </c>
      <c r="J85" s="277">
        <v>36</v>
      </c>
      <c r="K85" s="277">
        <v>21</v>
      </c>
      <c r="L85" s="277">
        <v>23</v>
      </c>
      <c r="M85" s="277">
        <v>9</v>
      </c>
      <c r="N85" s="277">
        <v>1</v>
      </c>
      <c r="O85" s="248">
        <f t="shared" ref="O85:O92" si="17">SUM(C85:N85)</f>
        <v>248</v>
      </c>
    </row>
    <row r="86" spans="1:16" x14ac:dyDescent="0.55000000000000004">
      <c r="A86" s="245"/>
      <c r="B86" s="246" t="s">
        <v>188</v>
      </c>
      <c r="C86" s="277">
        <v>5</v>
      </c>
      <c r="D86" s="277">
        <v>5</v>
      </c>
      <c r="E86" s="277">
        <v>2</v>
      </c>
      <c r="F86" s="277">
        <v>14</v>
      </c>
      <c r="G86" s="277">
        <v>5</v>
      </c>
      <c r="H86" s="277">
        <v>18</v>
      </c>
      <c r="I86" s="277">
        <v>30</v>
      </c>
      <c r="J86" s="277">
        <v>33</v>
      </c>
      <c r="K86" s="277">
        <v>13</v>
      </c>
      <c r="L86" s="277">
        <v>0</v>
      </c>
      <c r="M86" s="277">
        <v>0</v>
      </c>
      <c r="N86" s="277">
        <v>0</v>
      </c>
      <c r="O86" s="248">
        <f t="shared" si="17"/>
        <v>125</v>
      </c>
    </row>
    <row r="87" spans="1:16" x14ac:dyDescent="0.55000000000000004">
      <c r="A87" s="245"/>
      <c r="B87" s="246" t="s">
        <v>328</v>
      </c>
      <c r="C87" s="277">
        <v>0</v>
      </c>
      <c r="D87" s="277">
        <v>0</v>
      </c>
      <c r="E87" s="277">
        <v>0</v>
      </c>
      <c r="F87" s="277">
        <v>2</v>
      </c>
      <c r="G87" s="277">
        <v>1</v>
      </c>
      <c r="H87" s="277">
        <v>0</v>
      </c>
      <c r="I87" s="277">
        <v>0</v>
      </c>
      <c r="J87" s="277">
        <v>1</v>
      </c>
      <c r="K87" s="277">
        <v>2</v>
      </c>
      <c r="L87" s="277">
        <v>0</v>
      </c>
      <c r="M87" s="277">
        <v>0</v>
      </c>
      <c r="N87" s="277">
        <v>0</v>
      </c>
      <c r="O87" s="248">
        <f t="shared" si="17"/>
        <v>6</v>
      </c>
    </row>
    <row r="88" spans="1:16" x14ac:dyDescent="0.55000000000000004">
      <c r="A88" s="245"/>
      <c r="B88" s="246" t="s">
        <v>329</v>
      </c>
      <c r="C88" s="277">
        <v>1</v>
      </c>
      <c r="D88" s="277">
        <v>0</v>
      </c>
      <c r="E88" s="277">
        <v>0</v>
      </c>
      <c r="F88" s="277">
        <v>0</v>
      </c>
      <c r="G88" s="277">
        <v>2</v>
      </c>
      <c r="H88" s="277">
        <v>7</v>
      </c>
      <c r="I88" s="277">
        <v>6</v>
      </c>
      <c r="J88" s="277">
        <v>3</v>
      </c>
      <c r="K88" s="277">
        <v>5</v>
      </c>
      <c r="L88" s="277">
        <v>7</v>
      </c>
      <c r="M88" s="277">
        <v>6</v>
      </c>
      <c r="N88" s="277">
        <v>1</v>
      </c>
      <c r="O88" s="248">
        <f t="shared" si="17"/>
        <v>38</v>
      </c>
    </row>
    <row r="89" spans="1:16" x14ac:dyDescent="0.55000000000000004">
      <c r="A89" s="245"/>
      <c r="B89" s="246" t="s">
        <v>332</v>
      </c>
      <c r="C89" s="277">
        <v>2</v>
      </c>
      <c r="D89" s="277">
        <v>5</v>
      </c>
      <c r="E89" s="277">
        <v>6</v>
      </c>
      <c r="F89" s="277">
        <v>4</v>
      </c>
      <c r="G89" s="277">
        <v>3</v>
      </c>
      <c r="H89" s="277">
        <v>1</v>
      </c>
      <c r="I89" s="277">
        <v>18</v>
      </c>
      <c r="J89" s="277">
        <v>18</v>
      </c>
      <c r="K89" s="277">
        <v>6</v>
      </c>
      <c r="L89" s="277">
        <v>6</v>
      </c>
      <c r="M89" s="277">
        <v>3</v>
      </c>
      <c r="N89" s="277">
        <v>2</v>
      </c>
      <c r="O89" s="248">
        <f t="shared" si="17"/>
        <v>74</v>
      </c>
    </row>
    <row r="90" spans="1:16" x14ac:dyDescent="0.55000000000000004">
      <c r="A90" s="250"/>
      <c r="B90" s="251" t="s">
        <v>386</v>
      </c>
      <c r="C90" s="266">
        <f>MEDIAN(C85:C89)</f>
        <v>2</v>
      </c>
      <c r="D90" s="266">
        <f t="shared" ref="D90:N90" si="18">MEDIAN(D85:D89)</f>
        <v>5</v>
      </c>
      <c r="E90" s="266">
        <f t="shared" si="18"/>
        <v>2</v>
      </c>
      <c r="F90" s="266">
        <f t="shared" si="18"/>
        <v>4</v>
      </c>
      <c r="G90" s="266">
        <f t="shared" si="18"/>
        <v>3</v>
      </c>
      <c r="H90" s="266">
        <f t="shared" si="18"/>
        <v>7</v>
      </c>
      <c r="I90" s="266">
        <f t="shared" si="18"/>
        <v>18</v>
      </c>
      <c r="J90" s="266">
        <f t="shared" si="18"/>
        <v>18</v>
      </c>
      <c r="K90" s="266">
        <f t="shared" si="18"/>
        <v>6</v>
      </c>
      <c r="L90" s="266">
        <f t="shared" si="18"/>
        <v>6</v>
      </c>
      <c r="M90" s="266">
        <f t="shared" si="18"/>
        <v>3</v>
      </c>
      <c r="N90" s="266">
        <f t="shared" si="18"/>
        <v>1</v>
      </c>
      <c r="O90" s="252">
        <f t="shared" si="17"/>
        <v>75</v>
      </c>
    </row>
    <row r="91" spans="1:16" x14ac:dyDescent="0.55000000000000004">
      <c r="A91" s="245"/>
      <c r="B91" s="253" t="s">
        <v>74</v>
      </c>
      <c r="C91" s="174">
        <f>C90*P91/O90</f>
        <v>1.6</v>
      </c>
      <c r="D91" s="174">
        <f>D90*P91/O90</f>
        <v>4</v>
      </c>
      <c r="E91" s="174">
        <f>E90*P91/O90</f>
        <v>1.6</v>
      </c>
      <c r="F91" s="174">
        <f>F90*P91/O90</f>
        <v>3.2</v>
      </c>
      <c r="G91" s="174">
        <f>G90*P91/O90</f>
        <v>2.4</v>
      </c>
      <c r="H91" s="174">
        <f>H90*P91/O90</f>
        <v>5.6</v>
      </c>
      <c r="I91" s="174">
        <f>I90*P91/O90</f>
        <v>14.4</v>
      </c>
      <c r="J91" s="174">
        <f>J90*P91/O90</f>
        <v>14.4</v>
      </c>
      <c r="K91" s="174">
        <f>K90*P91/O90</f>
        <v>4.8</v>
      </c>
      <c r="L91" s="174">
        <f>L90*P91/O90</f>
        <v>4.8</v>
      </c>
      <c r="M91" s="174">
        <f>M90*P91/O90</f>
        <v>2.4</v>
      </c>
      <c r="N91" s="174">
        <f>N90*P91/O90</f>
        <v>0.8</v>
      </c>
      <c r="O91" s="127">
        <f t="shared" si="17"/>
        <v>59.999999999999986</v>
      </c>
      <c r="P91" s="254">
        <f>O90*80/100</f>
        <v>60</v>
      </c>
    </row>
    <row r="92" spans="1:16" x14ac:dyDescent="0.55000000000000004">
      <c r="A92" s="245"/>
      <c r="B92" s="255" t="s">
        <v>382</v>
      </c>
      <c r="C92" s="256">
        <f>รายเดือน67!B16</f>
        <v>0</v>
      </c>
      <c r="D92" s="256">
        <f>รายเดือน67!C16</f>
        <v>2</v>
      </c>
      <c r="E92" s="256">
        <f>รายเดือน67!D16</f>
        <v>1</v>
      </c>
      <c r="F92" s="256">
        <f>รายเดือน67!E16</f>
        <v>0</v>
      </c>
      <c r="G92" s="256">
        <f>รายเดือน67!F16</f>
        <v>1</v>
      </c>
      <c r="H92" s="256">
        <f>รายเดือน67!G16</f>
        <v>6</v>
      </c>
      <c r="I92" s="256">
        <f>รายเดือน67!H16</f>
        <v>3</v>
      </c>
      <c r="J92" s="256">
        <f>รายเดือน67!I16</f>
        <v>0</v>
      </c>
      <c r="K92" s="256">
        <f>รายเดือน67!J16</f>
        <v>0</v>
      </c>
      <c r="L92" s="256">
        <f>รายเดือน67!K16</f>
        <v>0</v>
      </c>
      <c r="M92" s="256">
        <f>รายเดือน67!L16</f>
        <v>0</v>
      </c>
      <c r="N92" s="256">
        <f>รายเดือน67!M16</f>
        <v>0</v>
      </c>
      <c r="O92" s="257">
        <f t="shared" si="17"/>
        <v>13</v>
      </c>
    </row>
    <row r="93" spans="1:16" x14ac:dyDescent="0.55000000000000004">
      <c r="A93" s="267"/>
      <c r="B93" s="259" t="s">
        <v>387</v>
      </c>
      <c r="C93" s="260">
        <f>C92</f>
        <v>0</v>
      </c>
      <c r="D93" s="260">
        <f>C92+D92</f>
        <v>2</v>
      </c>
      <c r="E93" s="260">
        <f>C92+D92+E92</f>
        <v>3</v>
      </c>
      <c r="F93" s="260">
        <f>C92+D92+E92+F92</f>
        <v>3</v>
      </c>
      <c r="G93" s="260">
        <f>C92+D92+E92+F92+G92</f>
        <v>4</v>
      </c>
      <c r="H93" s="260">
        <f>C92+D92+E92+F92+G92+H92</f>
        <v>10</v>
      </c>
      <c r="I93" s="260">
        <f>C92+D92+E92+F92+G92+H92+I92</f>
        <v>13</v>
      </c>
      <c r="J93" s="260">
        <f>C92+D92+E92+F92+G92+H92+I92+J92</f>
        <v>13</v>
      </c>
      <c r="K93" s="260">
        <f>C92+D92+E92+F92+G92+H92+I92+J92+K92</f>
        <v>13</v>
      </c>
      <c r="L93" s="260">
        <f>C92+D92+E92+F92+G92+H92+I92+J92+K92+L92</f>
        <v>13</v>
      </c>
      <c r="M93" s="260">
        <f>C92+D92+E92+F92+G92+H92+I92+J92+K92+L92+M92</f>
        <v>13</v>
      </c>
      <c r="N93" s="260">
        <f>C92+D92+E92+F92+G92+H92+I92+J92+K92+L92+M92+N92</f>
        <v>13</v>
      </c>
      <c r="O93" s="261"/>
    </row>
    <row r="94" spans="1:16" x14ac:dyDescent="0.55000000000000004">
      <c r="A94" s="262" t="s">
        <v>84</v>
      </c>
      <c r="B94" s="71" t="s">
        <v>72</v>
      </c>
      <c r="C94" s="25" t="s">
        <v>65</v>
      </c>
      <c r="D94" s="25" t="s">
        <v>66</v>
      </c>
      <c r="E94" s="25" t="s">
        <v>47</v>
      </c>
      <c r="F94" s="25" t="s">
        <v>48</v>
      </c>
      <c r="G94" s="25" t="s">
        <v>49</v>
      </c>
      <c r="H94" s="25" t="s">
        <v>50</v>
      </c>
      <c r="I94" s="25" t="s">
        <v>51</v>
      </c>
      <c r="J94" s="25" t="s">
        <v>52</v>
      </c>
      <c r="K94" s="25" t="s">
        <v>53</v>
      </c>
      <c r="L94" s="25" t="s">
        <v>54</v>
      </c>
      <c r="M94" s="25" t="s">
        <v>55</v>
      </c>
      <c r="N94" s="25" t="s">
        <v>56</v>
      </c>
      <c r="O94" s="25" t="s">
        <v>41</v>
      </c>
    </row>
    <row r="95" spans="1:16" x14ac:dyDescent="0.55000000000000004">
      <c r="A95" s="245"/>
      <c r="B95" s="246" t="s">
        <v>152</v>
      </c>
      <c r="C95" s="278">
        <v>4</v>
      </c>
      <c r="D95" s="278">
        <v>10</v>
      </c>
      <c r="E95" s="278">
        <v>9</v>
      </c>
      <c r="F95" s="278">
        <v>8</v>
      </c>
      <c r="G95" s="278">
        <v>36</v>
      </c>
      <c r="H95" s="278">
        <v>77</v>
      </c>
      <c r="I95" s="278">
        <v>50</v>
      </c>
      <c r="J95" s="278">
        <v>32</v>
      </c>
      <c r="K95" s="278">
        <v>65</v>
      </c>
      <c r="L95" s="278">
        <v>35</v>
      </c>
      <c r="M95" s="278">
        <v>17</v>
      </c>
      <c r="N95" s="278">
        <v>12</v>
      </c>
      <c r="O95" s="248">
        <f t="shared" ref="O95:O102" si="19">SUM(C95:N95)</f>
        <v>355</v>
      </c>
    </row>
    <row r="96" spans="1:16" x14ac:dyDescent="0.55000000000000004">
      <c r="A96" s="245"/>
      <c r="B96" s="246" t="s">
        <v>188</v>
      </c>
      <c r="C96" s="278">
        <v>6</v>
      </c>
      <c r="D96" s="278">
        <v>3</v>
      </c>
      <c r="E96" s="278">
        <v>3</v>
      </c>
      <c r="F96" s="278">
        <v>7</v>
      </c>
      <c r="G96" s="278">
        <v>18</v>
      </c>
      <c r="H96" s="278">
        <v>28</v>
      </c>
      <c r="I96" s="278">
        <v>15</v>
      </c>
      <c r="J96" s="278">
        <v>14</v>
      </c>
      <c r="K96" s="278">
        <v>16</v>
      </c>
      <c r="L96" s="278">
        <v>9</v>
      </c>
      <c r="M96" s="278">
        <v>3</v>
      </c>
      <c r="N96" s="278">
        <v>0</v>
      </c>
      <c r="O96" s="248">
        <f t="shared" si="19"/>
        <v>122</v>
      </c>
    </row>
    <row r="97" spans="1:16" x14ac:dyDescent="0.55000000000000004">
      <c r="A97" s="245"/>
      <c r="B97" s="246" t="s">
        <v>328</v>
      </c>
      <c r="C97" s="278">
        <v>0</v>
      </c>
      <c r="D97" s="278">
        <v>0</v>
      </c>
      <c r="E97" s="278">
        <v>2</v>
      </c>
      <c r="F97" s="278">
        <v>0</v>
      </c>
      <c r="G97" s="278">
        <v>1</v>
      </c>
      <c r="H97" s="278">
        <v>6</v>
      </c>
      <c r="I97" s="278">
        <v>8</v>
      </c>
      <c r="J97" s="278">
        <v>12</v>
      </c>
      <c r="K97" s="278">
        <v>0</v>
      </c>
      <c r="L97" s="278">
        <v>8</v>
      </c>
      <c r="M97" s="278">
        <v>1</v>
      </c>
      <c r="N97" s="278">
        <v>1</v>
      </c>
      <c r="O97" s="248">
        <f t="shared" si="19"/>
        <v>39</v>
      </c>
    </row>
    <row r="98" spans="1:16" x14ac:dyDescent="0.55000000000000004">
      <c r="A98" s="245"/>
      <c r="B98" s="246" t="s">
        <v>329</v>
      </c>
      <c r="C98" s="278">
        <v>4</v>
      </c>
      <c r="D98" s="278">
        <v>4</v>
      </c>
      <c r="E98" s="278">
        <v>0</v>
      </c>
      <c r="F98" s="278">
        <v>0</v>
      </c>
      <c r="G98" s="278">
        <v>0</v>
      </c>
      <c r="H98" s="278">
        <v>3</v>
      </c>
      <c r="I98" s="278">
        <v>10</v>
      </c>
      <c r="J98" s="278">
        <v>17</v>
      </c>
      <c r="K98" s="278">
        <v>11</v>
      </c>
      <c r="L98" s="278">
        <v>1</v>
      </c>
      <c r="M98" s="278">
        <v>2</v>
      </c>
      <c r="N98" s="278">
        <v>1</v>
      </c>
      <c r="O98" s="248">
        <f t="shared" si="19"/>
        <v>53</v>
      </c>
    </row>
    <row r="99" spans="1:16" x14ac:dyDescent="0.55000000000000004">
      <c r="A99" s="245"/>
      <c r="B99" s="246" t="s">
        <v>332</v>
      </c>
      <c r="C99" s="278">
        <v>1</v>
      </c>
      <c r="D99" s="278">
        <v>0</v>
      </c>
      <c r="E99" s="278">
        <v>1</v>
      </c>
      <c r="F99" s="278">
        <v>2</v>
      </c>
      <c r="G99" s="278">
        <v>2</v>
      </c>
      <c r="H99" s="278">
        <v>12</v>
      </c>
      <c r="I99" s="278">
        <v>66</v>
      </c>
      <c r="J99" s="278">
        <v>57</v>
      </c>
      <c r="K99" s="278">
        <v>32</v>
      </c>
      <c r="L99" s="278">
        <v>15</v>
      </c>
      <c r="M99" s="278">
        <v>10</v>
      </c>
      <c r="N99" s="278">
        <v>1</v>
      </c>
      <c r="O99" s="248">
        <f t="shared" si="19"/>
        <v>199</v>
      </c>
    </row>
    <row r="100" spans="1:16" x14ac:dyDescent="0.55000000000000004">
      <c r="A100" s="250"/>
      <c r="B100" s="251" t="s">
        <v>386</v>
      </c>
      <c r="C100" s="266">
        <f>MEDIAN(C95:C99)</f>
        <v>4</v>
      </c>
      <c r="D100" s="266">
        <f t="shared" ref="D100:N100" si="20">MEDIAN(D95:D99)</f>
        <v>3</v>
      </c>
      <c r="E100" s="266">
        <f t="shared" si="20"/>
        <v>2</v>
      </c>
      <c r="F100" s="266">
        <f t="shared" si="20"/>
        <v>2</v>
      </c>
      <c r="G100" s="266">
        <f t="shared" si="20"/>
        <v>2</v>
      </c>
      <c r="H100" s="266">
        <f t="shared" si="20"/>
        <v>12</v>
      </c>
      <c r="I100" s="266">
        <f t="shared" si="20"/>
        <v>15</v>
      </c>
      <c r="J100" s="266">
        <f t="shared" si="20"/>
        <v>17</v>
      </c>
      <c r="K100" s="266">
        <f t="shared" si="20"/>
        <v>16</v>
      </c>
      <c r="L100" s="266">
        <f t="shared" si="20"/>
        <v>9</v>
      </c>
      <c r="M100" s="266">
        <f t="shared" si="20"/>
        <v>3</v>
      </c>
      <c r="N100" s="266">
        <f t="shared" si="20"/>
        <v>1</v>
      </c>
      <c r="O100" s="252">
        <f t="shared" si="19"/>
        <v>86</v>
      </c>
    </row>
    <row r="101" spans="1:16" x14ac:dyDescent="0.55000000000000004">
      <c r="A101" s="245"/>
      <c r="B101" s="253" t="s">
        <v>74</v>
      </c>
      <c r="C101" s="174">
        <f>C100*P101/O100</f>
        <v>3.1999999999999997</v>
      </c>
      <c r="D101" s="174">
        <f>D100*P101/O100</f>
        <v>2.4</v>
      </c>
      <c r="E101" s="174">
        <f>E100*P101/O100</f>
        <v>1.5999999999999999</v>
      </c>
      <c r="F101" s="174">
        <f>F100*P101/O100</f>
        <v>1.5999999999999999</v>
      </c>
      <c r="G101" s="174">
        <f>G100*P101/O100</f>
        <v>1.5999999999999999</v>
      </c>
      <c r="H101" s="174">
        <f>H100*P101/O100</f>
        <v>9.6</v>
      </c>
      <c r="I101" s="174">
        <f>I100*P101/O100</f>
        <v>12</v>
      </c>
      <c r="J101" s="174">
        <f>J100*P101/O100</f>
        <v>13.6</v>
      </c>
      <c r="K101" s="174">
        <f>K100*P101/O100</f>
        <v>12.799999999999999</v>
      </c>
      <c r="L101" s="174">
        <f>L100*P101/O100</f>
        <v>7.1999999999999993</v>
      </c>
      <c r="M101" s="174">
        <f>M100*P101/O100</f>
        <v>2.4</v>
      </c>
      <c r="N101" s="174">
        <f>N100*P101/O100</f>
        <v>0.79999999999999993</v>
      </c>
      <c r="O101" s="127">
        <f t="shared" si="19"/>
        <v>68.8</v>
      </c>
      <c r="P101" s="254">
        <f>O100*80/100</f>
        <v>68.8</v>
      </c>
    </row>
    <row r="102" spans="1:16" x14ac:dyDescent="0.55000000000000004">
      <c r="A102" s="245"/>
      <c r="B102" s="255" t="s">
        <v>382</v>
      </c>
      <c r="C102" s="256">
        <f>รายเดือน67!B17</f>
        <v>9</v>
      </c>
      <c r="D102" s="256">
        <f>รายเดือน67!C17</f>
        <v>10</v>
      </c>
      <c r="E102" s="256">
        <f>รายเดือน67!D17</f>
        <v>15</v>
      </c>
      <c r="F102" s="256">
        <f>รายเดือน67!E17</f>
        <v>13</v>
      </c>
      <c r="G102" s="256">
        <f>รายเดือน67!F17</f>
        <v>6</v>
      </c>
      <c r="H102" s="256">
        <f>รายเดือน67!G17</f>
        <v>15</v>
      </c>
      <c r="I102" s="256">
        <f>รายเดือน67!H17</f>
        <v>1</v>
      </c>
      <c r="J102" s="256">
        <f>รายเดือน67!I17</f>
        <v>0</v>
      </c>
      <c r="K102" s="256">
        <f>รายเดือน67!J17</f>
        <v>0</v>
      </c>
      <c r="L102" s="256">
        <f>รายเดือน67!K17</f>
        <v>0</v>
      </c>
      <c r="M102" s="256">
        <f>รายเดือน67!L17</f>
        <v>0</v>
      </c>
      <c r="N102" s="256">
        <f>รายเดือน67!M17</f>
        <v>0</v>
      </c>
      <c r="O102" s="257">
        <f t="shared" si="19"/>
        <v>69</v>
      </c>
    </row>
    <row r="103" spans="1:16" x14ac:dyDescent="0.55000000000000004">
      <c r="A103" s="267"/>
      <c r="B103" s="259" t="s">
        <v>387</v>
      </c>
      <c r="C103" s="260">
        <f>C102</f>
        <v>9</v>
      </c>
      <c r="D103" s="260">
        <f>C102+D102</f>
        <v>19</v>
      </c>
      <c r="E103" s="260">
        <f>C102+D102+E102</f>
        <v>34</v>
      </c>
      <c r="F103" s="260">
        <f>C102+D102+E102+F102</f>
        <v>47</v>
      </c>
      <c r="G103" s="260">
        <f>C102+D102+E102+F102+G102</f>
        <v>53</v>
      </c>
      <c r="H103" s="260">
        <f>C102+D102+E102+F102+G102+H102</f>
        <v>68</v>
      </c>
      <c r="I103" s="260">
        <f>C102+D102+E102+F102+G102+H102+I102</f>
        <v>69</v>
      </c>
      <c r="J103" s="260">
        <f>C102+D102+E102+F102+G102+H102+I102+J102</f>
        <v>69</v>
      </c>
      <c r="K103" s="260">
        <f>C102+D102+E102+F102+G102+H102+I102+J102+K102</f>
        <v>69</v>
      </c>
      <c r="L103" s="260">
        <f>C102+D102+E102+F102+G102+H102+I102+J102+K102+L102</f>
        <v>69</v>
      </c>
      <c r="M103" s="260">
        <f>C102+D102+E102+F102+G102+H102+I102+J102+K102+L102+M102</f>
        <v>69</v>
      </c>
      <c r="N103" s="260">
        <f>C102+D102+E102+F102+G102+H102+I102+J102+K102+L102+M102+N102</f>
        <v>69</v>
      </c>
      <c r="O103" s="261"/>
    </row>
    <row r="104" spans="1:16" x14ac:dyDescent="0.55000000000000004">
      <c r="A104" s="262" t="s">
        <v>85</v>
      </c>
      <c r="B104" s="71" t="s">
        <v>72</v>
      </c>
      <c r="C104" s="25" t="s">
        <v>65</v>
      </c>
      <c r="D104" s="25" t="s">
        <v>66</v>
      </c>
      <c r="E104" s="25" t="s">
        <v>47</v>
      </c>
      <c r="F104" s="25" t="s">
        <v>48</v>
      </c>
      <c r="G104" s="25" t="s">
        <v>49</v>
      </c>
      <c r="H104" s="25" t="s">
        <v>50</v>
      </c>
      <c r="I104" s="25" t="s">
        <v>51</v>
      </c>
      <c r="J104" s="25" t="s">
        <v>52</v>
      </c>
      <c r="K104" s="25" t="s">
        <v>53</v>
      </c>
      <c r="L104" s="25" t="s">
        <v>54</v>
      </c>
      <c r="M104" s="25" t="s">
        <v>55</v>
      </c>
      <c r="N104" s="25" t="s">
        <v>56</v>
      </c>
      <c r="O104" s="25" t="s">
        <v>41</v>
      </c>
    </row>
    <row r="105" spans="1:16" x14ac:dyDescent="0.55000000000000004">
      <c r="A105" s="245"/>
      <c r="B105" s="246" t="s">
        <v>152</v>
      </c>
      <c r="C105" s="279">
        <v>0</v>
      </c>
      <c r="D105" s="279">
        <v>2</v>
      </c>
      <c r="E105" s="279">
        <v>1</v>
      </c>
      <c r="F105" s="279">
        <v>0</v>
      </c>
      <c r="G105" s="279">
        <v>11</v>
      </c>
      <c r="H105" s="279">
        <v>46</v>
      </c>
      <c r="I105" s="279">
        <v>70</v>
      </c>
      <c r="J105" s="279">
        <v>32</v>
      </c>
      <c r="K105" s="279">
        <v>13</v>
      </c>
      <c r="L105" s="279">
        <v>12</v>
      </c>
      <c r="M105" s="279">
        <v>2</v>
      </c>
      <c r="N105" s="279">
        <v>1</v>
      </c>
      <c r="O105" s="248">
        <f t="shared" ref="O105:O112" si="21">SUM(C105:N105)</f>
        <v>190</v>
      </c>
    </row>
    <row r="106" spans="1:16" x14ac:dyDescent="0.55000000000000004">
      <c r="A106" s="245"/>
      <c r="B106" s="246" t="s">
        <v>188</v>
      </c>
      <c r="C106" s="279">
        <v>1</v>
      </c>
      <c r="D106" s="279">
        <v>7</v>
      </c>
      <c r="E106" s="279">
        <v>2</v>
      </c>
      <c r="F106" s="279">
        <v>1</v>
      </c>
      <c r="G106" s="279">
        <v>1</v>
      </c>
      <c r="H106" s="279">
        <v>8</v>
      </c>
      <c r="I106" s="279">
        <v>17</v>
      </c>
      <c r="J106" s="279">
        <v>28</v>
      </c>
      <c r="K106" s="279">
        <v>13</v>
      </c>
      <c r="L106" s="279">
        <v>1</v>
      </c>
      <c r="M106" s="279">
        <v>2</v>
      </c>
      <c r="N106" s="279">
        <v>1</v>
      </c>
      <c r="O106" s="248">
        <f t="shared" si="21"/>
        <v>82</v>
      </c>
    </row>
    <row r="107" spans="1:16" x14ac:dyDescent="0.55000000000000004">
      <c r="A107" s="245"/>
      <c r="B107" s="246" t="s">
        <v>328</v>
      </c>
      <c r="C107" s="279">
        <v>0</v>
      </c>
      <c r="D107" s="279">
        <v>0</v>
      </c>
      <c r="E107" s="279">
        <v>0</v>
      </c>
      <c r="F107" s="279">
        <v>0</v>
      </c>
      <c r="G107" s="279">
        <v>0</v>
      </c>
      <c r="H107" s="279">
        <v>0</v>
      </c>
      <c r="I107" s="279">
        <v>0</v>
      </c>
      <c r="J107" s="279">
        <v>0</v>
      </c>
      <c r="K107" s="279">
        <v>1</v>
      </c>
      <c r="L107" s="279">
        <v>1</v>
      </c>
      <c r="M107" s="279">
        <v>1</v>
      </c>
      <c r="N107" s="279">
        <v>0</v>
      </c>
      <c r="O107" s="248">
        <f t="shared" si="21"/>
        <v>3</v>
      </c>
    </row>
    <row r="108" spans="1:16" x14ac:dyDescent="0.55000000000000004">
      <c r="A108" s="245"/>
      <c r="B108" s="246" t="s">
        <v>329</v>
      </c>
      <c r="C108" s="279">
        <v>0</v>
      </c>
      <c r="D108" s="279">
        <v>2</v>
      </c>
      <c r="E108" s="279">
        <v>0</v>
      </c>
      <c r="F108" s="279">
        <v>1</v>
      </c>
      <c r="G108" s="279">
        <v>0</v>
      </c>
      <c r="H108" s="279">
        <v>3</v>
      </c>
      <c r="I108" s="279">
        <v>2</v>
      </c>
      <c r="J108" s="279">
        <v>4</v>
      </c>
      <c r="K108" s="279">
        <v>6</v>
      </c>
      <c r="L108" s="279">
        <v>0</v>
      </c>
      <c r="M108" s="279">
        <v>1</v>
      </c>
      <c r="N108" s="279">
        <v>0</v>
      </c>
      <c r="O108" s="248">
        <f t="shared" si="21"/>
        <v>19</v>
      </c>
    </row>
    <row r="109" spans="1:16" x14ac:dyDescent="0.55000000000000004">
      <c r="A109" s="245"/>
      <c r="B109" s="246" t="s">
        <v>332</v>
      </c>
      <c r="C109" s="279">
        <v>0</v>
      </c>
      <c r="D109" s="279">
        <v>8</v>
      </c>
      <c r="E109" s="279">
        <v>1</v>
      </c>
      <c r="F109" s="279">
        <v>0</v>
      </c>
      <c r="G109" s="279">
        <v>1</v>
      </c>
      <c r="H109" s="279">
        <v>1</v>
      </c>
      <c r="I109" s="279">
        <v>10</v>
      </c>
      <c r="J109" s="279">
        <v>7</v>
      </c>
      <c r="K109" s="279">
        <v>2</v>
      </c>
      <c r="L109" s="279">
        <v>2</v>
      </c>
      <c r="M109" s="279">
        <v>0</v>
      </c>
      <c r="N109" s="279">
        <v>0</v>
      </c>
      <c r="O109" s="248">
        <f t="shared" si="21"/>
        <v>32</v>
      </c>
    </row>
    <row r="110" spans="1:16" x14ac:dyDescent="0.55000000000000004">
      <c r="A110" s="250"/>
      <c r="B110" s="251" t="s">
        <v>386</v>
      </c>
      <c r="C110" s="266">
        <f>MEDIAN(C105:C109)</f>
        <v>0</v>
      </c>
      <c r="D110" s="266">
        <f t="shared" ref="D110:N110" si="22">MEDIAN(D105:D109)</f>
        <v>2</v>
      </c>
      <c r="E110" s="266">
        <f t="shared" si="22"/>
        <v>1</v>
      </c>
      <c r="F110" s="266">
        <f t="shared" si="22"/>
        <v>0</v>
      </c>
      <c r="G110" s="266">
        <f t="shared" si="22"/>
        <v>1</v>
      </c>
      <c r="H110" s="266">
        <f t="shared" si="22"/>
        <v>3</v>
      </c>
      <c r="I110" s="266">
        <f t="shared" si="22"/>
        <v>10</v>
      </c>
      <c r="J110" s="266">
        <f t="shared" si="22"/>
        <v>7</v>
      </c>
      <c r="K110" s="266">
        <f t="shared" si="22"/>
        <v>6</v>
      </c>
      <c r="L110" s="266">
        <f t="shared" si="22"/>
        <v>1</v>
      </c>
      <c r="M110" s="266">
        <f t="shared" si="22"/>
        <v>1</v>
      </c>
      <c r="N110" s="266">
        <f t="shared" si="22"/>
        <v>0</v>
      </c>
      <c r="O110" s="252">
        <f t="shared" si="21"/>
        <v>32</v>
      </c>
    </row>
    <row r="111" spans="1:16" x14ac:dyDescent="0.55000000000000004">
      <c r="A111" s="245"/>
      <c r="B111" s="253" t="s">
        <v>74</v>
      </c>
      <c r="C111" s="174">
        <f>C110*P111/O110</f>
        <v>0</v>
      </c>
      <c r="D111" s="174">
        <f>D110*P111/O110</f>
        <v>1.6</v>
      </c>
      <c r="E111" s="174">
        <f>E110*P111/O110</f>
        <v>0.8</v>
      </c>
      <c r="F111" s="174">
        <f>F110*P111/O110</f>
        <v>0</v>
      </c>
      <c r="G111" s="174">
        <f>G110*P111/O110</f>
        <v>0.8</v>
      </c>
      <c r="H111" s="174">
        <f>H110*P111/O110</f>
        <v>2.4000000000000004</v>
      </c>
      <c r="I111" s="174">
        <f>I110*P111/O110</f>
        <v>8</v>
      </c>
      <c r="J111" s="174">
        <f>J110*P111/O110</f>
        <v>5.6000000000000005</v>
      </c>
      <c r="K111" s="174">
        <f>K110*P111/O110</f>
        <v>4.8000000000000007</v>
      </c>
      <c r="L111" s="174">
        <f>L110*P111/O110</f>
        <v>0.8</v>
      </c>
      <c r="M111" s="174">
        <f>M110*P111/O110</f>
        <v>0.8</v>
      </c>
      <c r="N111" s="174">
        <f>N110*P111/O110</f>
        <v>0</v>
      </c>
      <c r="O111" s="127">
        <f t="shared" si="21"/>
        <v>25.600000000000005</v>
      </c>
      <c r="P111" s="254">
        <f>O110*80/100</f>
        <v>25.6</v>
      </c>
    </row>
    <row r="112" spans="1:16" x14ac:dyDescent="0.55000000000000004">
      <c r="A112" s="245"/>
      <c r="B112" s="255" t="s">
        <v>382</v>
      </c>
      <c r="C112" s="256">
        <f>รายเดือน67!B20</f>
        <v>1</v>
      </c>
      <c r="D112" s="256">
        <f>รายเดือน67!C20</f>
        <v>0</v>
      </c>
      <c r="E112" s="256">
        <f>รายเดือน67!D20</f>
        <v>0</v>
      </c>
      <c r="F112" s="256">
        <f>รายเดือน67!E20</f>
        <v>0</v>
      </c>
      <c r="G112" s="256">
        <f>รายเดือน67!F20</f>
        <v>3</v>
      </c>
      <c r="H112" s="256">
        <f>รายเดือน67!G20</f>
        <v>4</v>
      </c>
      <c r="I112" s="256">
        <f>รายเดือน67!H20</f>
        <v>3</v>
      </c>
      <c r="J112" s="256">
        <f>รายเดือน67!I20</f>
        <v>0</v>
      </c>
      <c r="K112" s="256">
        <f>รายเดือน67!J20</f>
        <v>0</v>
      </c>
      <c r="L112" s="256">
        <f>รายเดือน67!K20</f>
        <v>0</v>
      </c>
      <c r="M112" s="256">
        <f>รายเดือน67!L20</f>
        <v>0</v>
      </c>
      <c r="N112" s="256">
        <f>รายเดือน67!M20</f>
        <v>0</v>
      </c>
      <c r="O112" s="257">
        <f t="shared" si="21"/>
        <v>11</v>
      </c>
    </row>
    <row r="113" spans="1:16" x14ac:dyDescent="0.55000000000000004">
      <c r="A113" s="245"/>
      <c r="B113" s="259" t="s">
        <v>387</v>
      </c>
      <c r="C113" s="260">
        <v>0</v>
      </c>
      <c r="D113" s="260">
        <f>C112+D112</f>
        <v>1</v>
      </c>
      <c r="E113" s="260">
        <f>C112+D112+E112</f>
        <v>1</v>
      </c>
      <c r="F113" s="260">
        <f>C112+D112+E112+F112</f>
        <v>1</v>
      </c>
      <c r="G113" s="260">
        <f>C112+D112+E112+F112+G112</f>
        <v>4</v>
      </c>
      <c r="H113" s="260">
        <f>C112+D112+E112+F112+G112+H112</f>
        <v>8</v>
      </c>
      <c r="I113" s="260">
        <f>C112+D112+E112+F112+G112+H112+I112</f>
        <v>11</v>
      </c>
      <c r="J113" s="260">
        <f>C112+D112+E112+F112+G112+H112+I112+J112</f>
        <v>11</v>
      </c>
      <c r="K113" s="260">
        <f>C112+D112+E112+F112+G112+H112+I112+J112+K112</f>
        <v>11</v>
      </c>
      <c r="L113" s="260">
        <f>C112+D112+E112+F112+G112+H112+I112+J112+K112+L112</f>
        <v>11</v>
      </c>
      <c r="M113" s="260">
        <f>C112+D112+E112+F112+G112+H112+I112+J112+K112+L112+M112</f>
        <v>11</v>
      </c>
      <c r="N113" s="260">
        <f>C112+D112+E112+F112+G112+H112+I112+J112+K112+L112+M112+N112</f>
        <v>11</v>
      </c>
      <c r="O113" s="261"/>
    </row>
    <row r="114" spans="1:16" x14ac:dyDescent="0.55000000000000004">
      <c r="A114" s="262" t="s">
        <v>86</v>
      </c>
      <c r="B114" s="71" t="s">
        <v>72</v>
      </c>
      <c r="C114" s="25" t="s">
        <v>65</v>
      </c>
      <c r="D114" s="25" t="s">
        <v>66</v>
      </c>
      <c r="E114" s="25" t="s">
        <v>47</v>
      </c>
      <c r="F114" s="25" t="s">
        <v>48</v>
      </c>
      <c r="G114" s="25" t="s">
        <v>49</v>
      </c>
      <c r="H114" s="25" t="s">
        <v>50</v>
      </c>
      <c r="I114" s="25" t="s">
        <v>51</v>
      </c>
      <c r="J114" s="25" t="s">
        <v>52</v>
      </c>
      <c r="K114" s="25" t="s">
        <v>53</v>
      </c>
      <c r="L114" s="25" t="s">
        <v>54</v>
      </c>
      <c r="M114" s="25" t="s">
        <v>55</v>
      </c>
      <c r="N114" s="25" t="s">
        <v>56</v>
      </c>
      <c r="O114" s="25" t="s">
        <v>41</v>
      </c>
    </row>
    <row r="115" spans="1:16" x14ac:dyDescent="0.55000000000000004">
      <c r="A115" s="245"/>
      <c r="B115" s="246" t="s">
        <v>152</v>
      </c>
      <c r="C115" s="280">
        <v>1</v>
      </c>
      <c r="D115" s="280">
        <v>3</v>
      </c>
      <c r="E115" s="280">
        <v>1</v>
      </c>
      <c r="F115" s="280">
        <v>2</v>
      </c>
      <c r="G115" s="280">
        <v>4</v>
      </c>
      <c r="H115" s="280">
        <v>19</v>
      </c>
      <c r="I115" s="280">
        <v>19</v>
      </c>
      <c r="J115" s="280">
        <v>24</v>
      </c>
      <c r="K115" s="280">
        <v>16</v>
      </c>
      <c r="L115" s="280">
        <v>2</v>
      </c>
      <c r="M115" s="280">
        <v>7</v>
      </c>
      <c r="N115" s="280">
        <v>2</v>
      </c>
      <c r="O115" s="248">
        <v>32</v>
      </c>
    </row>
    <row r="116" spans="1:16" x14ac:dyDescent="0.55000000000000004">
      <c r="A116" s="245"/>
      <c r="B116" s="246" t="s">
        <v>188</v>
      </c>
      <c r="C116" s="280">
        <v>0</v>
      </c>
      <c r="D116" s="280">
        <v>0</v>
      </c>
      <c r="E116" s="280">
        <v>4</v>
      </c>
      <c r="F116" s="280">
        <v>9</v>
      </c>
      <c r="G116" s="280">
        <v>13</v>
      </c>
      <c r="H116" s="280">
        <v>9</v>
      </c>
      <c r="I116" s="280">
        <v>30</v>
      </c>
      <c r="J116" s="280">
        <v>24</v>
      </c>
      <c r="K116" s="280">
        <v>18</v>
      </c>
      <c r="L116" s="280">
        <v>4</v>
      </c>
      <c r="M116" s="280">
        <v>2</v>
      </c>
      <c r="N116" s="280">
        <v>1</v>
      </c>
      <c r="O116" s="248">
        <v>100</v>
      </c>
    </row>
    <row r="117" spans="1:16" x14ac:dyDescent="0.55000000000000004">
      <c r="A117" s="245"/>
      <c r="B117" s="246" t="s">
        <v>328</v>
      </c>
      <c r="C117" s="280">
        <v>1</v>
      </c>
      <c r="D117" s="280">
        <v>0</v>
      </c>
      <c r="E117" s="280">
        <v>2</v>
      </c>
      <c r="F117" s="280">
        <v>0</v>
      </c>
      <c r="G117" s="280">
        <v>1</v>
      </c>
      <c r="H117" s="280">
        <v>13</v>
      </c>
      <c r="I117" s="280">
        <v>10</v>
      </c>
      <c r="J117" s="280">
        <v>6</v>
      </c>
      <c r="K117" s="280">
        <v>13</v>
      </c>
      <c r="L117" s="280">
        <v>8</v>
      </c>
      <c r="M117" s="280">
        <v>1</v>
      </c>
      <c r="N117" s="280">
        <v>1</v>
      </c>
      <c r="O117" s="248">
        <v>114</v>
      </c>
    </row>
    <row r="118" spans="1:16" x14ac:dyDescent="0.55000000000000004">
      <c r="A118" s="245"/>
      <c r="B118" s="246" t="s">
        <v>329</v>
      </c>
      <c r="C118" s="280">
        <v>3</v>
      </c>
      <c r="D118" s="280">
        <v>0</v>
      </c>
      <c r="E118" s="280">
        <v>0</v>
      </c>
      <c r="F118" s="280">
        <v>2</v>
      </c>
      <c r="G118" s="280">
        <v>4</v>
      </c>
      <c r="H118" s="280">
        <v>3</v>
      </c>
      <c r="I118" s="280">
        <v>2</v>
      </c>
      <c r="J118" s="280">
        <v>1</v>
      </c>
      <c r="K118" s="280">
        <v>1</v>
      </c>
      <c r="L118" s="280">
        <v>2</v>
      </c>
      <c r="M118" s="280">
        <v>3</v>
      </c>
      <c r="N118" s="280">
        <v>1</v>
      </c>
      <c r="O118" s="248">
        <v>56</v>
      </c>
    </row>
    <row r="119" spans="1:16" x14ac:dyDescent="0.55000000000000004">
      <c r="A119" s="245"/>
      <c r="B119" s="246" t="s">
        <v>332</v>
      </c>
      <c r="C119" s="280">
        <v>1</v>
      </c>
      <c r="D119" s="280">
        <v>2</v>
      </c>
      <c r="E119" s="280">
        <v>2</v>
      </c>
      <c r="F119" s="280">
        <v>1</v>
      </c>
      <c r="G119" s="280">
        <v>5</v>
      </c>
      <c r="H119" s="280">
        <v>22</v>
      </c>
      <c r="I119" s="280">
        <v>41</v>
      </c>
      <c r="J119" s="280">
        <v>27</v>
      </c>
      <c r="K119" s="280">
        <v>26</v>
      </c>
      <c r="L119" s="280">
        <v>11</v>
      </c>
      <c r="M119" s="280">
        <v>1</v>
      </c>
      <c r="N119" s="280">
        <v>0</v>
      </c>
      <c r="O119" s="248">
        <v>56</v>
      </c>
    </row>
    <row r="120" spans="1:16" x14ac:dyDescent="0.55000000000000004">
      <c r="A120" s="250"/>
      <c r="B120" s="251" t="s">
        <v>386</v>
      </c>
      <c r="C120" s="266">
        <f>MEDIAN(C115:C119)</f>
        <v>1</v>
      </c>
      <c r="D120" s="266">
        <f t="shared" ref="D120:N120" si="23">MEDIAN(D115:D119)</f>
        <v>0</v>
      </c>
      <c r="E120" s="266">
        <f t="shared" si="23"/>
        <v>2</v>
      </c>
      <c r="F120" s="266">
        <f t="shared" si="23"/>
        <v>2</v>
      </c>
      <c r="G120" s="266">
        <f t="shared" si="23"/>
        <v>4</v>
      </c>
      <c r="H120" s="266">
        <f t="shared" si="23"/>
        <v>13</v>
      </c>
      <c r="I120" s="266">
        <f t="shared" si="23"/>
        <v>19</v>
      </c>
      <c r="J120" s="266">
        <f t="shared" si="23"/>
        <v>24</v>
      </c>
      <c r="K120" s="266">
        <f t="shared" si="23"/>
        <v>16</v>
      </c>
      <c r="L120" s="266">
        <f t="shared" si="23"/>
        <v>4</v>
      </c>
      <c r="M120" s="266">
        <f t="shared" si="23"/>
        <v>2</v>
      </c>
      <c r="N120" s="266">
        <f t="shared" si="23"/>
        <v>1</v>
      </c>
      <c r="O120" s="252">
        <f>SUM(C120:N120)</f>
        <v>88</v>
      </c>
    </row>
    <row r="121" spans="1:16" x14ac:dyDescent="0.55000000000000004">
      <c r="A121" s="245"/>
      <c r="B121" s="253" t="s">
        <v>74</v>
      </c>
      <c r="C121" s="174">
        <f>C120*P121/O120</f>
        <v>0.8</v>
      </c>
      <c r="D121" s="174">
        <f>D120*P121/O120</f>
        <v>0</v>
      </c>
      <c r="E121" s="174">
        <f>E120*P121/O120</f>
        <v>1.6</v>
      </c>
      <c r="F121" s="174">
        <f>F120*P121/O120</f>
        <v>1.6</v>
      </c>
      <c r="G121" s="174">
        <f>G120*P121/O120</f>
        <v>3.2</v>
      </c>
      <c r="H121" s="174">
        <f>H120*P121/O120</f>
        <v>10.4</v>
      </c>
      <c r="I121" s="174">
        <f>I120*P121/O120</f>
        <v>15.200000000000001</v>
      </c>
      <c r="J121" s="174">
        <f>J120*P121/O120</f>
        <v>19.200000000000003</v>
      </c>
      <c r="K121" s="174">
        <f>K120*P121/O120</f>
        <v>12.8</v>
      </c>
      <c r="L121" s="174">
        <f>L120*P121/O120</f>
        <v>3.2</v>
      </c>
      <c r="M121" s="174">
        <f>M120*P121/O120</f>
        <v>1.6</v>
      </c>
      <c r="N121" s="174">
        <f>N120*P121/O120</f>
        <v>0.8</v>
      </c>
      <c r="O121" s="127">
        <f>SUM(C121:N121)</f>
        <v>70.400000000000006</v>
      </c>
      <c r="P121" s="254">
        <f>O120*80/100</f>
        <v>70.400000000000006</v>
      </c>
    </row>
    <row r="122" spans="1:16" x14ac:dyDescent="0.55000000000000004">
      <c r="A122" s="245"/>
      <c r="B122" s="255" t="s">
        <v>382</v>
      </c>
      <c r="C122" s="256">
        <f>รายเดือน67!B9</f>
        <v>0</v>
      </c>
      <c r="D122" s="256">
        <f>รายเดือน67!C9</f>
        <v>1</v>
      </c>
      <c r="E122" s="256">
        <f>รายเดือน67!D9</f>
        <v>1</v>
      </c>
      <c r="F122" s="256">
        <f>รายเดือน67!E9</f>
        <v>0</v>
      </c>
      <c r="G122" s="256">
        <f>รายเดือน67!F9</f>
        <v>0</v>
      </c>
      <c r="H122" s="256">
        <f>รายเดือน67!G9</f>
        <v>0</v>
      </c>
      <c r="I122" s="256">
        <f>รายเดือน67!H9</f>
        <v>1</v>
      </c>
      <c r="J122" s="256">
        <f>รายเดือน67!I9</f>
        <v>0</v>
      </c>
      <c r="K122" s="256">
        <f>รายเดือน67!J9</f>
        <v>0</v>
      </c>
      <c r="L122" s="256">
        <f>รายเดือน67!K9</f>
        <v>0</v>
      </c>
      <c r="M122" s="256">
        <f>รายเดือน67!L9</f>
        <v>0</v>
      </c>
      <c r="N122" s="256">
        <f>รายเดือน67!M9</f>
        <v>0</v>
      </c>
      <c r="O122" s="257">
        <f>SUM(C122:N122)</f>
        <v>3</v>
      </c>
    </row>
    <row r="123" spans="1:16" x14ac:dyDescent="0.55000000000000004">
      <c r="A123" s="267"/>
      <c r="B123" s="259" t="s">
        <v>387</v>
      </c>
      <c r="C123" s="260">
        <f>C122</f>
        <v>0</v>
      </c>
      <c r="D123" s="260">
        <f>C122+D122</f>
        <v>1</v>
      </c>
      <c r="E123" s="260">
        <f>C122+D122+E122</f>
        <v>2</v>
      </c>
      <c r="F123" s="260">
        <f>C122+D122+E122+F122</f>
        <v>2</v>
      </c>
      <c r="G123" s="260">
        <f>C122+D122+E122+F122+G122</f>
        <v>2</v>
      </c>
      <c r="H123" s="260">
        <f>C122+D122+E122+F122+G122+H122</f>
        <v>2</v>
      </c>
      <c r="I123" s="260">
        <f>C122+D122+E122+F122+G122+H122+I122</f>
        <v>3</v>
      </c>
      <c r="J123" s="260">
        <f>C122+D122+E122+F122+G122+H122+I122+J122</f>
        <v>3</v>
      </c>
      <c r="K123" s="260">
        <f>C122+D122+E122+F122+G122+H122+I122+J122+K122</f>
        <v>3</v>
      </c>
      <c r="L123" s="260">
        <f>C122+D122+E122+F122+G122+H122+I122+J122+K122+L122</f>
        <v>3</v>
      </c>
      <c r="M123" s="260">
        <f>C122+D122+E122+F122+G122+H122+I122+J122+K122+L122+M122</f>
        <v>3</v>
      </c>
      <c r="N123" s="260">
        <f>C122+D122+E122+F122+G122+H122+I122+J122+K122+L122+M122+N122</f>
        <v>3</v>
      </c>
      <c r="O123" s="261"/>
    </row>
    <row r="124" spans="1:16" x14ac:dyDescent="0.55000000000000004">
      <c r="A124" s="262" t="s">
        <v>87</v>
      </c>
      <c r="B124" s="71" t="s">
        <v>72</v>
      </c>
      <c r="C124" s="25" t="s">
        <v>65</v>
      </c>
      <c r="D124" s="25" t="s">
        <v>66</v>
      </c>
      <c r="E124" s="25" t="s">
        <v>47</v>
      </c>
      <c r="F124" s="25" t="s">
        <v>48</v>
      </c>
      <c r="G124" s="25" t="s">
        <v>49</v>
      </c>
      <c r="H124" s="25" t="s">
        <v>50</v>
      </c>
      <c r="I124" s="25" t="s">
        <v>51</v>
      </c>
      <c r="J124" s="25" t="s">
        <v>52</v>
      </c>
      <c r="K124" s="25" t="s">
        <v>53</v>
      </c>
      <c r="L124" s="25" t="s">
        <v>54</v>
      </c>
      <c r="M124" s="25" t="s">
        <v>55</v>
      </c>
      <c r="N124" s="25" t="s">
        <v>56</v>
      </c>
      <c r="O124" s="25" t="s">
        <v>41</v>
      </c>
    </row>
    <row r="125" spans="1:16" x14ac:dyDescent="0.55000000000000004">
      <c r="A125" s="245"/>
      <c r="B125" s="246" t="s">
        <v>152</v>
      </c>
      <c r="C125" s="281">
        <v>3</v>
      </c>
      <c r="D125" s="281">
        <v>2</v>
      </c>
      <c r="E125" s="281">
        <v>2</v>
      </c>
      <c r="F125" s="281">
        <v>7</v>
      </c>
      <c r="G125" s="281">
        <v>31</v>
      </c>
      <c r="H125" s="281">
        <v>87</v>
      </c>
      <c r="I125" s="281">
        <v>84</v>
      </c>
      <c r="J125" s="281">
        <v>41</v>
      </c>
      <c r="K125" s="281">
        <v>11</v>
      </c>
      <c r="L125" s="281">
        <v>18</v>
      </c>
      <c r="M125" s="281">
        <v>2</v>
      </c>
      <c r="N125" s="281">
        <v>0</v>
      </c>
      <c r="O125" s="297">
        <f t="shared" ref="O125:O132" si="24">SUM(C125:N125)</f>
        <v>288</v>
      </c>
    </row>
    <row r="126" spans="1:16" x14ac:dyDescent="0.55000000000000004">
      <c r="A126" s="245"/>
      <c r="B126" s="246" t="s">
        <v>188</v>
      </c>
      <c r="C126" s="281">
        <v>1</v>
      </c>
      <c r="D126" s="281">
        <v>1</v>
      </c>
      <c r="E126" s="281">
        <v>4</v>
      </c>
      <c r="F126" s="281">
        <v>3</v>
      </c>
      <c r="G126" s="281">
        <v>6</v>
      </c>
      <c r="H126" s="281">
        <v>7</v>
      </c>
      <c r="I126" s="281">
        <v>16</v>
      </c>
      <c r="J126" s="281">
        <v>9</v>
      </c>
      <c r="K126" s="281">
        <v>3</v>
      </c>
      <c r="L126" s="281">
        <v>3</v>
      </c>
      <c r="M126" s="281">
        <v>0</v>
      </c>
      <c r="N126" s="281">
        <v>0</v>
      </c>
      <c r="O126" s="297">
        <f t="shared" si="24"/>
        <v>53</v>
      </c>
    </row>
    <row r="127" spans="1:16" x14ac:dyDescent="0.55000000000000004">
      <c r="A127" s="245"/>
      <c r="B127" s="246" t="s">
        <v>328</v>
      </c>
      <c r="C127" s="281">
        <v>0</v>
      </c>
      <c r="D127" s="281">
        <v>0</v>
      </c>
      <c r="E127" s="281">
        <v>0</v>
      </c>
      <c r="F127" s="281">
        <v>0</v>
      </c>
      <c r="G127" s="281">
        <v>0</v>
      </c>
      <c r="H127" s="281">
        <v>0</v>
      </c>
      <c r="I127" s="281">
        <v>0</v>
      </c>
      <c r="J127" s="281">
        <v>0</v>
      </c>
      <c r="K127" s="281">
        <v>0</v>
      </c>
      <c r="L127" s="281">
        <v>0</v>
      </c>
      <c r="M127" s="281">
        <v>0</v>
      </c>
      <c r="N127" s="281">
        <v>0</v>
      </c>
      <c r="O127" s="297">
        <f t="shared" si="24"/>
        <v>0</v>
      </c>
    </row>
    <row r="128" spans="1:16" x14ac:dyDescent="0.55000000000000004">
      <c r="A128" s="245"/>
      <c r="B128" s="246" t="s">
        <v>329</v>
      </c>
      <c r="C128" s="281">
        <v>0</v>
      </c>
      <c r="D128" s="281">
        <v>0</v>
      </c>
      <c r="E128" s="281">
        <v>0</v>
      </c>
      <c r="F128" s="281">
        <v>0</v>
      </c>
      <c r="G128" s="281">
        <v>0</v>
      </c>
      <c r="H128" s="281">
        <v>0</v>
      </c>
      <c r="I128" s="281">
        <v>4</v>
      </c>
      <c r="J128" s="281">
        <v>2</v>
      </c>
      <c r="K128" s="281">
        <v>1</v>
      </c>
      <c r="L128" s="281">
        <v>0</v>
      </c>
      <c r="M128" s="281">
        <v>0</v>
      </c>
      <c r="N128" s="281">
        <v>0</v>
      </c>
      <c r="O128" s="297">
        <f t="shared" si="24"/>
        <v>7</v>
      </c>
    </row>
    <row r="129" spans="1:16" x14ac:dyDescent="0.55000000000000004">
      <c r="A129" s="245"/>
      <c r="B129" s="246" t="s">
        <v>332</v>
      </c>
      <c r="C129" s="281">
        <v>0</v>
      </c>
      <c r="D129" s="281">
        <v>0</v>
      </c>
      <c r="E129" s="281">
        <v>0</v>
      </c>
      <c r="F129" s="281">
        <v>0</v>
      </c>
      <c r="G129" s="281">
        <v>2</v>
      </c>
      <c r="H129" s="281">
        <v>4</v>
      </c>
      <c r="I129" s="281">
        <v>9</v>
      </c>
      <c r="J129" s="281">
        <v>26</v>
      </c>
      <c r="K129" s="281">
        <v>31</v>
      </c>
      <c r="L129" s="281">
        <v>16</v>
      </c>
      <c r="M129" s="281">
        <v>10</v>
      </c>
      <c r="N129" s="281">
        <v>0</v>
      </c>
      <c r="O129" s="297">
        <f t="shared" si="24"/>
        <v>98</v>
      </c>
    </row>
    <row r="130" spans="1:16" x14ac:dyDescent="0.55000000000000004">
      <c r="A130" s="250"/>
      <c r="B130" s="251" t="s">
        <v>386</v>
      </c>
      <c r="C130" s="266">
        <f>MEDIAN(C125:C129)</f>
        <v>0</v>
      </c>
      <c r="D130" s="266">
        <f t="shared" ref="D130:N130" si="25">MEDIAN(D125:D129)</f>
        <v>0</v>
      </c>
      <c r="E130" s="266">
        <f t="shared" si="25"/>
        <v>0</v>
      </c>
      <c r="F130" s="266">
        <f t="shared" si="25"/>
        <v>0</v>
      </c>
      <c r="G130" s="266">
        <f t="shared" si="25"/>
        <v>2</v>
      </c>
      <c r="H130" s="266">
        <f t="shared" si="25"/>
        <v>4</v>
      </c>
      <c r="I130" s="266">
        <f t="shared" si="25"/>
        <v>9</v>
      </c>
      <c r="J130" s="266">
        <f t="shared" si="25"/>
        <v>9</v>
      </c>
      <c r="K130" s="266">
        <f t="shared" si="25"/>
        <v>3</v>
      </c>
      <c r="L130" s="266">
        <f t="shared" si="25"/>
        <v>3</v>
      </c>
      <c r="M130" s="266">
        <f t="shared" si="25"/>
        <v>0</v>
      </c>
      <c r="N130" s="266">
        <f t="shared" si="25"/>
        <v>0</v>
      </c>
      <c r="O130" s="252">
        <f t="shared" si="24"/>
        <v>30</v>
      </c>
    </row>
    <row r="131" spans="1:16" x14ac:dyDescent="0.55000000000000004">
      <c r="A131" s="245"/>
      <c r="B131" s="253" t="s">
        <v>74</v>
      </c>
      <c r="C131" s="174">
        <f>C130*P131/O130</f>
        <v>0</v>
      </c>
      <c r="D131" s="174">
        <f>D130*P131/O130</f>
        <v>0</v>
      </c>
      <c r="E131" s="174">
        <f>E130*P131/O130</f>
        <v>0</v>
      </c>
      <c r="F131" s="174">
        <f>F130*P131/O130</f>
        <v>0</v>
      </c>
      <c r="G131" s="174">
        <f>G130*P131/O130</f>
        <v>1.6</v>
      </c>
      <c r="H131" s="174">
        <f>H130*P131/O130</f>
        <v>3.2</v>
      </c>
      <c r="I131" s="174">
        <f>I130*P131/O130</f>
        <v>7.2</v>
      </c>
      <c r="J131" s="174">
        <f>J130*P131/O130</f>
        <v>7.2</v>
      </c>
      <c r="K131" s="174">
        <f>K130*P131/O130</f>
        <v>2.4</v>
      </c>
      <c r="L131" s="174">
        <f>L130*P131/O130</f>
        <v>2.4</v>
      </c>
      <c r="M131" s="174">
        <f>M130*P131/O130</f>
        <v>0</v>
      </c>
      <c r="N131" s="174">
        <f>N130*P131/O130</f>
        <v>0</v>
      </c>
      <c r="O131" s="127">
        <f t="shared" si="24"/>
        <v>23.999999999999996</v>
      </c>
      <c r="P131" s="254">
        <f>O130*80/100</f>
        <v>24</v>
      </c>
    </row>
    <row r="132" spans="1:16" x14ac:dyDescent="0.55000000000000004">
      <c r="A132" s="245"/>
      <c r="B132" s="255" t="s">
        <v>382</v>
      </c>
      <c r="C132" s="256">
        <f>รายเดือน67!B15</f>
        <v>6</v>
      </c>
      <c r="D132" s="256">
        <f>รายเดือน67!C15</f>
        <v>5</v>
      </c>
      <c r="E132" s="256">
        <f>รายเดือน67!D15</f>
        <v>10</v>
      </c>
      <c r="F132" s="256">
        <f>รายเดือน67!E15</f>
        <v>16</v>
      </c>
      <c r="G132" s="256">
        <f>รายเดือน67!F15</f>
        <v>5</v>
      </c>
      <c r="H132" s="256">
        <f>รายเดือน67!G15</f>
        <v>23</v>
      </c>
      <c r="I132" s="256">
        <f>รายเดือน67!H15</f>
        <v>5</v>
      </c>
      <c r="J132" s="256">
        <f>รายเดือน67!I15</f>
        <v>0</v>
      </c>
      <c r="K132" s="256">
        <f>รายเดือน67!J15</f>
        <v>0</v>
      </c>
      <c r="L132" s="256">
        <f>รายเดือน67!K15</f>
        <v>0</v>
      </c>
      <c r="M132" s="256">
        <f>รายเดือน67!L15</f>
        <v>0</v>
      </c>
      <c r="N132" s="256">
        <f>รายเดือน67!M15</f>
        <v>0</v>
      </c>
      <c r="O132" s="296">
        <f t="shared" si="24"/>
        <v>70</v>
      </c>
    </row>
    <row r="133" spans="1:16" x14ac:dyDescent="0.55000000000000004">
      <c r="A133" s="267"/>
      <c r="B133" s="259" t="s">
        <v>387</v>
      </c>
      <c r="C133" s="260">
        <f>C132</f>
        <v>6</v>
      </c>
      <c r="D133" s="260">
        <f>C132+D132</f>
        <v>11</v>
      </c>
      <c r="E133" s="260">
        <f>C132+D132+E132</f>
        <v>21</v>
      </c>
      <c r="F133" s="260">
        <f>C132+D132+E132+F132</f>
        <v>37</v>
      </c>
      <c r="G133" s="260">
        <f>C132+D132+E132+F132+G132</f>
        <v>42</v>
      </c>
      <c r="H133" s="260">
        <f>C132+D132+E132+F132+G132+H132</f>
        <v>65</v>
      </c>
      <c r="I133" s="260">
        <f>C132+D132+E132+F132+G132+H132+I132</f>
        <v>70</v>
      </c>
      <c r="J133" s="260">
        <f>C132+D132+E132+F132+G132+H132+I132+J132</f>
        <v>70</v>
      </c>
      <c r="K133" s="260">
        <f>C132+D132+E132+F132+G132+H132+I132+J132+K132</f>
        <v>70</v>
      </c>
      <c r="L133" s="260">
        <f>C132+D132+E132+F132+G132+H132+I132+J132+K132+L132</f>
        <v>70</v>
      </c>
      <c r="M133" s="260">
        <f>C132+D132+E132+F132+G132+H132+I132+J132+K132+L132+M132</f>
        <v>70</v>
      </c>
      <c r="N133" s="260">
        <f>C132+D132+E132+F132+G132+H132+I132+J132+K132+L132+M132+N132</f>
        <v>70</v>
      </c>
      <c r="O133" s="261"/>
    </row>
    <row r="134" spans="1:16" x14ac:dyDescent="0.55000000000000004">
      <c r="A134" s="262" t="s">
        <v>88</v>
      </c>
      <c r="B134" s="71" t="s">
        <v>72</v>
      </c>
      <c r="C134" s="25" t="s">
        <v>65</v>
      </c>
      <c r="D134" s="25" t="s">
        <v>66</v>
      </c>
      <c r="E134" s="25" t="s">
        <v>47</v>
      </c>
      <c r="F134" s="25" t="s">
        <v>48</v>
      </c>
      <c r="G134" s="25" t="s">
        <v>49</v>
      </c>
      <c r="H134" s="25" t="s">
        <v>50</v>
      </c>
      <c r="I134" s="25" t="s">
        <v>51</v>
      </c>
      <c r="J134" s="25" t="s">
        <v>52</v>
      </c>
      <c r="K134" s="25" t="s">
        <v>53</v>
      </c>
      <c r="L134" s="25" t="s">
        <v>54</v>
      </c>
      <c r="M134" s="25" t="s">
        <v>55</v>
      </c>
      <c r="N134" s="25" t="s">
        <v>56</v>
      </c>
      <c r="O134" s="25" t="s">
        <v>41</v>
      </c>
    </row>
    <row r="135" spans="1:16" x14ac:dyDescent="0.55000000000000004">
      <c r="A135" s="245"/>
      <c r="B135" s="246" t="s">
        <v>152</v>
      </c>
      <c r="C135" s="282">
        <v>0</v>
      </c>
      <c r="D135" s="282">
        <v>0</v>
      </c>
      <c r="E135" s="282">
        <v>0</v>
      </c>
      <c r="F135" s="282">
        <v>2</v>
      </c>
      <c r="G135" s="282">
        <v>6</v>
      </c>
      <c r="H135" s="282">
        <v>8</v>
      </c>
      <c r="I135" s="282">
        <v>6</v>
      </c>
      <c r="J135" s="282">
        <v>1</v>
      </c>
      <c r="K135" s="282">
        <v>4</v>
      </c>
      <c r="L135" s="282">
        <v>2</v>
      </c>
      <c r="M135" s="282">
        <v>0</v>
      </c>
      <c r="N135" s="282">
        <v>0</v>
      </c>
      <c r="O135" s="248">
        <f t="shared" ref="O135:O142" si="26">SUM(C135:N135)</f>
        <v>29</v>
      </c>
    </row>
    <row r="136" spans="1:16" x14ac:dyDescent="0.55000000000000004">
      <c r="A136" s="245"/>
      <c r="B136" s="246" t="s">
        <v>188</v>
      </c>
      <c r="C136" s="282">
        <v>0</v>
      </c>
      <c r="D136" s="282">
        <v>0</v>
      </c>
      <c r="E136" s="282">
        <v>1</v>
      </c>
      <c r="F136" s="282">
        <v>0</v>
      </c>
      <c r="G136" s="282">
        <v>0</v>
      </c>
      <c r="H136" s="282">
        <v>2</v>
      </c>
      <c r="I136" s="282">
        <v>6</v>
      </c>
      <c r="J136" s="282">
        <v>2</v>
      </c>
      <c r="K136" s="282">
        <v>2</v>
      </c>
      <c r="L136" s="282">
        <v>1</v>
      </c>
      <c r="M136" s="282">
        <v>1</v>
      </c>
      <c r="N136" s="282">
        <v>0</v>
      </c>
      <c r="O136" s="248">
        <f t="shared" si="26"/>
        <v>15</v>
      </c>
    </row>
    <row r="137" spans="1:16" x14ac:dyDescent="0.55000000000000004">
      <c r="A137" s="245"/>
      <c r="B137" s="246" t="s">
        <v>328</v>
      </c>
      <c r="C137" s="282">
        <v>0</v>
      </c>
      <c r="D137" s="282">
        <v>0</v>
      </c>
      <c r="E137" s="282">
        <v>0</v>
      </c>
      <c r="F137" s="282">
        <v>0</v>
      </c>
      <c r="G137" s="282">
        <v>0</v>
      </c>
      <c r="H137" s="282">
        <v>0</v>
      </c>
      <c r="I137" s="282">
        <v>0</v>
      </c>
      <c r="J137" s="282">
        <v>0</v>
      </c>
      <c r="K137" s="282">
        <v>0</v>
      </c>
      <c r="L137" s="282">
        <v>0</v>
      </c>
      <c r="M137" s="282">
        <v>0</v>
      </c>
      <c r="N137" s="282">
        <v>0</v>
      </c>
      <c r="O137" s="248">
        <f t="shared" si="26"/>
        <v>0</v>
      </c>
    </row>
    <row r="138" spans="1:16" x14ac:dyDescent="0.55000000000000004">
      <c r="A138" s="245"/>
      <c r="B138" s="246" t="s">
        <v>329</v>
      </c>
      <c r="C138" s="282">
        <v>0</v>
      </c>
      <c r="D138" s="282">
        <v>0</v>
      </c>
      <c r="E138" s="282">
        <v>0</v>
      </c>
      <c r="F138" s="282">
        <v>0</v>
      </c>
      <c r="G138" s="282">
        <v>0</v>
      </c>
      <c r="H138" s="282">
        <v>0</v>
      </c>
      <c r="I138" s="282">
        <v>0</v>
      </c>
      <c r="J138" s="282">
        <v>0</v>
      </c>
      <c r="K138" s="282">
        <v>0</v>
      </c>
      <c r="L138" s="282">
        <v>0</v>
      </c>
      <c r="M138" s="282">
        <v>0</v>
      </c>
      <c r="N138" s="282">
        <v>0</v>
      </c>
      <c r="O138" s="248">
        <f t="shared" si="26"/>
        <v>0</v>
      </c>
    </row>
    <row r="139" spans="1:16" x14ac:dyDescent="0.55000000000000004">
      <c r="A139" s="245"/>
      <c r="B139" s="246" t="s">
        <v>332</v>
      </c>
      <c r="C139" s="282">
        <v>0</v>
      </c>
      <c r="D139" s="282">
        <v>0</v>
      </c>
      <c r="E139" s="282">
        <v>0</v>
      </c>
      <c r="F139" s="282">
        <v>0</v>
      </c>
      <c r="G139" s="282">
        <v>0</v>
      </c>
      <c r="H139" s="282">
        <v>2</v>
      </c>
      <c r="I139" s="282">
        <v>3</v>
      </c>
      <c r="J139" s="282">
        <v>2</v>
      </c>
      <c r="K139" s="282">
        <v>0</v>
      </c>
      <c r="L139" s="282">
        <v>0</v>
      </c>
      <c r="M139" s="282">
        <v>0</v>
      </c>
      <c r="N139" s="282">
        <v>0</v>
      </c>
      <c r="O139" s="248">
        <f t="shared" si="26"/>
        <v>7</v>
      </c>
    </row>
    <row r="140" spans="1:16" x14ac:dyDescent="0.55000000000000004">
      <c r="A140" s="250"/>
      <c r="B140" s="251" t="s">
        <v>386</v>
      </c>
      <c r="C140" s="266">
        <f>MEDIAN(C135:C139)</f>
        <v>0</v>
      </c>
      <c r="D140" s="266">
        <f t="shared" ref="D140:N140" si="27">MEDIAN(D135:D139)</f>
        <v>0</v>
      </c>
      <c r="E140" s="266">
        <f t="shared" si="27"/>
        <v>0</v>
      </c>
      <c r="F140" s="266">
        <f t="shared" si="27"/>
        <v>0</v>
      </c>
      <c r="G140" s="266">
        <f t="shared" si="27"/>
        <v>0</v>
      </c>
      <c r="H140" s="266">
        <f t="shared" si="27"/>
        <v>2</v>
      </c>
      <c r="I140" s="266">
        <f t="shared" si="27"/>
        <v>3</v>
      </c>
      <c r="J140" s="266">
        <f t="shared" si="27"/>
        <v>1</v>
      </c>
      <c r="K140" s="266">
        <f t="shared" si="27"/>
        <v>0</v>
      </c>
      <c r="L140" s="266">
        <f t="shared" si="27"/>
        <v>0</v>
      </c>
      <c r="M140" s="266">
        <f t="shared" si="27"/>
        <v>0</v>
      </c>
      <c r="N140" s="266">
        <f t="shared" si="27"/>
        <v>0</v>
      </c>
      <c r="O140" s="252">
        <f t="shared" si="26"/>
        <v>6</v>
      </c>
    </row>
    <row r="141" spans="1:16" x14ac:dyDescent="0.55000000000000004">
      <c r="A141" s="245"/>
      <c r="B141" s="253" t="s">
        <v>74</v>
      </c>
      <c r="C141" s="174">
        <f>C140*P141/O140</f>
        <v>0</v>
      </c>
      <c r="D141" s="174">
        <f>D140*P141/O140</f>
        <v>0</v>
      </c>
      <c r="E141" s="174">
        <f>E140*P141/O140</f>
        <v>0</v>
      </c>
      <c r="F141" s="174">
        <f>F140*P141/O140</f>
        <v>0</v>
      </c>
      <c r="G141" s="174">
        <f>G140*P141/O140</f>
        <v>0</v>
      </c>
      <c r="H141" s="174">
        <f>H140*P141/O140</f>
        <v>1.5999999999999999</v>
      </c>
      <c r="I141" s="174">
        <f>I140*P141/O140</f>
        <v>2.4</v>
      </c>
      <c r="J141" s="174">
        <v>2</v>
      </c>
      <c r="K141" s="174">
        <f>K140*P141/O140</f>
        <v>0</v>
      </c>
      <c r="L141" s="174">
        <f>L140*P141/O140</f>
        <v>0</v>
      </c>
      <c r="M141" s="174">
        <f>M140*P141/O140</f>
        <v>0</v>
      </c>
      <c r="N141" s="174">
        <f>N140*P141/O140</f>
        <v>0</v>
      </c>
      <c r="O141" s="127">
        <f t="shared" si="26"/>
        <v>6</v>
      </c>
      <c r="P141" s="254">
        <f>O140*80/100</f>
        <v>4.8</v>
      </c>
    </row>
    <row r="142" spans="1:16" x14ac:dyDescent="0.55000000000000004">
      <c r="A142" s="245"/>
      <c r="B142" s="255" t="s">
        <v>382</v>
      </c>
      <c r="C142" s="256">
        <f>รายเดือน67!B18</f>
        <v>0</v>
      </c>
      <c r="D142" s="256">
        <f>รายเดือน67!C18</f>
        <v>0</v>
      </c>
      <c r="E142" s="256">
        <f>รายเดือน67!D18</f>
        <v>2</v>
      </c>
      <c r="F142" s="256">
        <f>รายเดือน67!E18</f>
        <v>2</v>
      </c>
      <c r="G142" s="256">
        <f>รายเดือน67!F18</f>
        <v>0</v>
      </c>
      <c r="H142" s="256">
        <f>รายเดือน67!G18</f>
        <v>2</v>
      </c>
      <c r="I142" s="256">
        <f>รายเดือน67!H18</f>
        <v>0</v>
      </c>
      <c r="J142" s="256">
        <f>รายเดือน67!I18</f>
        <v>0</v>
      </c>
      <c r="K142" s="256">
        <f>รายเดือน67!J18</f>
        <v>0</v>
      </c>
      <c r="L142" s="256">
        <f>รายเดือน67!K18</f>
        <v>0</v>
      </c>
      <c r="M142" s="256">
        <f>รายเดือน67!L18</f>
        <v>0</v>
      </c>
      <c r="N142" s="256">
        <f>รายเดือน67!M18</f>
        <v>0</v>
      </c>
      <c r="O142" s="257">
        <f t="shared" si="26"/>
        <v>6</v>
      </c>
    </row>
    <row r="143" spans="1:16" x14ac:dyDescent="0.55000000000000004">
      <c r="A143" s="267"/>
      <c r="B143" s="259" t="s">
        <v>387</v>
      </c>
      <c r="C143" s="260">
        <f>C142</f>
        <v>0</v>
      </c>
      <c r="D143" s="260">
        <f>C142+D142</f>
        <v>0</v>
      </c>
      <c r="E143" s="260">
        <f>C142+D142+E142</f>
        <v>2</v>
      </c>
      <c r="F143" s="260">
        <f>C142+D142+E142+F142</f>
        <v>4</v>
      </c>
      <c r="G143" s="260">
        <f>C142+D142+E142+F142+G142</f>
        <v>4</v>
      </c>
      <c r="H143" s="260">
        <f>C142+D142+E142+F142+G142+H142</f>
        <v>6</v>
      </c>
      <c r="I143" s="260">
        <f>C142+D142+E142+F142+G142+H142+I142</f>
        <v>6</v>
      </c>
      <c r="J143" s="260">
        <f>C142+D142+E142+F142+G142+H142+I142+J142</f>
        <v>6</v>
      </c>
      <c r="K143" s="260">
        <f>C142+D142+E142+F142+G142+H142+I142+J142+K142</f>
        <v>6</v>
      </c>
      <c r="L143" s="260">
        <f>C142+D142+E142+F142+G142+H142+I142+J142+K142+L142</f>
        <v>6</v>
      </c>
      <c r="M143" s="260">
        <f>C142+D142+E142+F142+G142+H142+I142+J142+K142+L142+M142</f>
        <v>6</v>
      </c>
      <c r="N143" s="260">
        <f>C142+D142+E142+F142+G142+H142+I142+J142+K142+L142+M142+N142</f>
        <v>6</v>
      </c>
      <c r="O143" s="261"/>
    </row>
    <row r="144" spans="1:16" x14ac:dyDescent="0.55000000000000004">
      <c r="A144" s="262" t="s">
        <v>89</v>
      </c>
      <c r="B144" s="71" t="s">
        <v>72</v>
      </c>
      <c r="C144" s="25" t="s">
        <v>65</v>
      </c>
      <c r="D144" s="25" t="s">
        <v>66</v>
      </c>
      <c r="E144" s="25" t="s">
        <v>47</v>
      </c>
      <c r="F144" s="25" t="s">
        <v>48</v>
      </c>
      <c r="G144" s="25" t="s">
        <v>49</v>
      </c>
      <c r="H144" s="25" t="s">
        <v>50</v>
      </c>
      <c r="I144" s="25" t="s">
        <v>51</v>
      </c>
      <c r="J144" s="25" t="s">
        <v>52</v>
      </c>
      <c r="K144" s="25" t="s">
        <v>53</v>
      </c>
      <c r="L144" s="25" t="s">
        <v>54</v>
      </c>
      <c r="M144" s="25" t="s">
        <v>55</v>
      </c>
      <c r="N144" s="25" t="s">
        <v>56</v>
      </c>
      <c r="O144" s="25" t="s">
        <v>41</v>
      </c>
    </row>
    <row r="145" spans="1:16" x14ac:dyDescent="0.55000000000000004">
      <c r="A145" s="245"/>
      <c r="B145" s="246" t="s">
        <v>152</v>
      </c>
      <c r="C145" s="283">
        <v>0</v>
      </c>
      <c r="D145" s="283">
        <v>2</v>
      </c>
      <c r="E145" s="283">
        <v>3</v>
      </c>
      <c r="F145" s="283">
        <v>5</v>
      </c>
      <c r="G145" s="283">
        <v>9</v>
      </c>
      <c r="H145" s="283">
        <v>9</v>
      </c>
      <c r="I145" s="283">
        <v>12</v>
      </c>
      <c r="J145" s="283">
        <v>13</v>
      </c>
      <c r="K145" s="283">
        <v>12</v>
      </c>
      <c r="L145" s="283">
        <v>4</v>
      </c>
      <c r="M145" s="283">
        <v>5</v>
      </c>
      <c r="N145" s="283">
        <v>0</v>
      </c>
      <c r="O145" s="248">
        <f t="shared" ref="O145:O152" si="28">SUM(C145:N145)</f>
        <v>74</v>
      </c>
    </row>
    <row r="146" spans="1:16" x14ac:dyDescent="0.55000000000000004">
      <c r="A146" s="245"/>
      <c r="B146" s="246" t="s">
        <v>188</v>
      </c>
      <c r="C146" s="283">
        <v>0</v>
      </c>
      <c r="D146" s="283">
        <v>0</v>
      </c>
      <c r="E146" s="283">
        <v>3</v>
      </c>
      <c r="F146" s="283">
        <v>6</v>
      </c>
      <c r="G146" s="283">
        <v>16</v>
      </c>
      <c r="H146" s="283">
        <v>16</v>
      </c>
      <c r="I146" s="283">
        <v>25</v>
      </c>
      <c r="J146" s="283">
        <v>19</v>
      </c>
      <c r="K146" s="283">
        <v>3</v>
      </c>
      <c r="L146" s="283">
        <v>2</v>
      </c>
      <c r="M146" s="283">
        <v>1</v>
      </c>
      <c r="N146" s="283">
        <v>0</v>
      </c>
      <c r="O146" s="248">
        <f t="shared" si="28"/>
        <v>91</v>
      </c>
    </row>
    <row r="147" spans="1:16" x14ac:dyDescent="0.55000000000000004">
      <c r="A147" s="245"/>
      <c r="B147" s="246" t="s">
        <v>328</v>
      </c>
      <c r="C147" s="283">
        <v>0</v>
      </c>
      <c r="D147" s="283">
        <v>0</v>
      </c>
      <c r="E147" s="283">
        <v>0</v>
      </c>
      <c r="F147" s="283">
        <v>0</v>
      </c>
      <c r="G147" s="283">
        <v>0</v>
      </c>
      <c r="H147" s="283">
        <v>0</v>
      </c>
      <c r="I147" s="283">
        <v>1</v>
      </c>
      <c r="J147" s="283">
        <v>0</v>
      </c>
      <c r="K147" s="283">
        <v>4</v>
      </c>
      <c r="L147" s="283">
        <v>3</v>
      </c>
      <c r="M147" s="283">
        <v>0</v>
      </c>
      <c r="N147" s="283">
        <v>0</v>
      </c>
      <c r="O147" s="248">
        <f t="shared" si="28"/>
        <v>8</v>
      </c>
    </row>
    <row r="148" spans="1:16" x14ac:dyDescent="0.55000000000000004">
      <c r="A148" s="245"/>
      <c r="B148" s="246" t="s">
        <v>329</v>
      </c>
      <c r="C148" s="283">
        <v>0</v>
      </c>
      <c r="D148" s="283">
        <v>0</v>
      </c>
      <c r="E148" s="283">
        <v>0</v>
      </c>
      <c r="F148" s="283">
        <v>0</v>
      </c>
      <c r="G148" s="283">
        <v>0</v>
      </c>
      <c r="H148" s="283">
        <v>4</v>
      </c>
      <c r="I148" s="283">
        <v>1</v>
      </c>
      <c r="J148" s="283">
        <v>4</v>
      </c>
      <c r="K148" s="283">
        <v>2</v>
      </c>
      <c r="L148" s="283">
        <v>0</v>
      </c>
      <c r="M148" s="283">
        <v>1</v>
      </c>
      <c r="N148" s="283">
        <v>0</v>
      </c>
      <c r="O148" s="248">
        <f t="shared" si="28"/>
        <v>12</v>
      </c>
    </row>
    <row r="149" spans="1:16" x14ac:dyDescent="0.55000000000000004">
      <c r="A149" s="245"/>
      <c r="B149" s="246" t="s">
        <v>332</v>
      </c>
      <c r="C149" s="283">
        <v>0</v>
      </c>
      <c r="D149" s="283">
        <v>0</v>
      </c>
      <c r="E149" s="283">
        <v>0</v>
      </c>
      <c r="F149" s="283">
        <v>3</v>
      </c>
      <c r="G149" s="283">
        <v>3</v>
      </c>
      <c r="H149" s="283">
        <v>10</v>
      </c>
      <c r="I149" s="283">
        <v>27</v>
      </c>
      <c r="J149" s="283">
        <v>10</v>
      </c>
      <c r="K149" s="283">
        <v>8</v>
      </c>
      <c r="L149" s="283">
        <v>5</v>
      </c>
      <c r="M149" s="283">
        <v>2</v>
      </c>
      <c r="N149" s="283">
        <v>4</v>
      </c>
      <c r="O149" s="248">
        <f t="shared" si="28"/>
        <v>72</v>
      </c>
    </row>
    <row r="150" spans="1:16" x14ac:dyDescent="0.55000000000000004">
      <c r="A150" s="250"/>
      <c r="B150" s="251" t="s">
        <v>386</v>
      </c>
      <c r="C150" s="266">
        <f>MEDIAN(C145:C149)</f>
        <v>0</v>
      </c>
      <c r="D150" s="266">
        <f t="shared" ref="D150:N150" si="29">MEDIAN(D145:D149)</f>
        <v>0</v>
      </c>
      <c r="E150" s="266">
        <f t="shared" si="29"/>
        <v>0</v>
      </c>
      <c r="F150" s="266">
        <f t="shared" si="29"/>
        <v>3</v>
      </c>
      <c r="G150" s="266">
        <f t="shared" si="29"/>
        <v>3</v>
      </c>
      <c r="H150" s="266">
        <f t="shared" si="29"/>
        <v>9</v>
      </c>
      <c r="I150" s="266">
        <f t="shared" si="29"/>
        <v>12</v>
      </c>
      <c r="J150" s="266">
        <f t="shared" si="29"/>
        <v>10</v>
      </c>
      <c r="K150" s="266">
        <f t="shared" si="29"/>
        <v>4</v>
      </c>
      <c r="L150" s="266">
        <f t="shared" si="29"/>
        <v>3</v>
      </c>
      <c r="M150" s="266">
        <f t="shared" si="29"/>
        <v>1</v>
      </c>
      <c r="N150" s="266">
        <f t="shared" si="29"/>
        <v>0</v>
      </c>
      <c r="O150" s="252">
        <f t="shared" si="28"/>
        <v>45</v>
      </c>
    </row>
    <row r="151" spans="1:16" x14ac:dyDescent="0.55000000000000004">
      <c r="A151" s="245"/>
      <c r="B151" s="253" t="s">
        <v>74</v>
      </c>
      <c r="C151" s="174">
        <f>C150*P151/O150</f>
        <v>0</v>
      </c>
      <c r="D151" s="174">
        <f>D150*P151/O150</f>
        <v>0</v>
      </c>
      <c r="E151" s="174">
        <f>E150*P151/O150</f>
        <v>0</v>
      </c>
      <c r="F151" s="174">
        <f>F150*P151/O150</f>
        <v>2.4</v>
      </c>
      <c r="G151" s="174">
        <f>G150*P151/O150</f>
        <v>2.4</v>
      </c>
      <c r="H151" s="174">
        <f>H150*P151/O150</f>
        <v>7.2</v>
      </c>
      <c r="I151" s="174">
        <f>I150*P151/O150</f>
        <v>9.6</v>
      </c>
      <c r="J151" s="174">
        <f>J150*P151/O150</f>
        <v>8</v>
      </c>
      <c r="K151" s="174">
        <f>K150*P151/O150</f>
        <v>3.2</v>
      </c>
      <c r="L151" s="174">
        <f>L150*P151/O150</f>
        <v>2.4</v>
      </c>
      <c r="M151" s="174">
        <f>M150*P151/O150</f>
        <v>0.8</v>
      </c>
      <c r="N151" s="174">
        <f>N150*P151/O150</f>
        <v>0</v>
      </c>
      <c r="O151" s="127">
        <f t="shared" si="28"/>
        <v>36</v>
      </c>
      <c r="P151" s="254">
        <f>O150*80/100</f>
        <v>36</v>
      </c>
    </row>
    <row r="152" spans="1:16" x14ac:dyDescent="0.55000000000000004">
      <c r="A152" s="245"/>
      <c r="B152" s="255" t="s">
        <v>382</v>
      </c>
      <c r="C152" s="256">
        <f>รายเดือน67!B14</f>
        <v>1</v>
      </c>
      <c r="D152" s="256">
        <f>รายเดือน67!C14</f>
        <v>0</v>
      </c>
      <c r="E152" s="256">
        <f>รายเดือน67!D14</f>
        <v>3</v>
      </c>
      <c r="F152" s="256">
        <f>รายเดือน67!E14</f>
        <v>3</v>
      </c>
      <c r="G152" s="256">
        <f>รายเดือน67!F14</f>
        <v>1</v>
      </c>
      <c r="H152" s="256">
        <f>รายเดือน67!G14</f>
        <v>7</v>
      </c>
      <c r="I152" s="256">
        <f>รายเดือน67!H14</f>
        <v>1</v>
      </c>
      <c r="J152" s="256">
        <f>รายเดือน67!I14</f>
        <v>0</v>
      </c>
      <c r="K152" s="256">
        <f>รายเดือน67!J14</f>
        <v>0</v>
      </c>
      <c r="L152" s="256">
        <f>รายเดือน67!K14</f>
        <v>0</v>
      </c>
      <c r="M152" s="256">
        <f>รายเดือน67!L14</f>
        <v>0</v>
      </c>
      <c r="N152" s="256">
        <f>รายเดือน67!M14</f>
        <v>0</v>
      </c>
      <c r="O152" s="257">
        <f t="shared" si="28"/>
        <v>16</v>
      </c>
    </row>
    <row r="153" spans="1:16" x14ac:dyDescent="0.55000000000000004">
      <c r="A153" s="267"/>
      <c r="B153" s="259" t="s">
        <v>387</v>
      </c>
      <c r="C153" s="260">
        <f>C152</f>
        <v>1</v>
      </c>
      <c r="D153" s="260">
        <f>C152+D152</f>
        <v>1</v>
      </c>
      <c r="E153" s="260">
        <f>C152+D152+E152</f>
        <v>4</v>
      </c>
      <c r="F153" s="260">
        <f>C152+D152+E152+F152</f>
        <v>7</v>
      </c>
      <c r="G153" s="260">
        <f>C152+D152+E152+F152+G152</f>
        <v>8</v>
      </c>
      <c r="H153" s="260">
        <f>C152+D152+E152+F152+G152+H152</f>
        <v>15</v>
      </c>
      <c r="I153" s="260">
        <f>C152+D152+E152+F152+G152+H152+I152</f>
        <v>16</v>
      </c>
      <c r="J153" s="260">
        <f>C152+D152+E152+F152+G152+H152+I152+J152</f>
        <v>16</v>
      </c>
      <c r="K153" s="260">
        <f>C152+D152+E152+F152+G152+H152+I152+J152+K152</f>
        <v>16</v>
      </c>
      <c r="L153" s="260">
        <f>C152+D152+E152+F152+G152+H152+I152+J152+K152+L152</f>
        <v>16</v>
      </c>
      <c r="M153" s="260">
        <f>C152+D152+E152+F152+G152+H152+I152+J152+K152+L152+M152</f>
        <v>16</v>
      </c>
      <c r="N153" s="260">
        <f>C152+D152+E152+F152+G152+H152+I152+J152+K152+L152+M152+N152</f>
        <v>16</v>
      </c>
      <c r="O153" s="261"/>
    </row>
    <row r="154" spans="1:16" x14ac:dyDescent="0.55000000000000004">
      <c r="A154" s="262" t="s">
        <v>90</v>
      </c>
      <c r="B154" s="71" t="s">
        <v>72</v>
      </c>
      <c r="C154" s="25" t="s">
        <v>65</v>
      </c>
      <c r="D154" s="25" t="s">
        <v>66</v>
      </c>
      <c r="E154" s="25" t="s">
        <v>47</v>
      </c>
      <c r="F154" s="25" t="s">
        <v>48</v>
      </c>
      <c r="G154" s="25" t="s">
        <v>49</v>
      </c>
      <c r="H154" s="25" t="s">
        <v>50</v>
      </c>
      <c r="I154" s="25" t="s">
        <v>51</v>
      </c>
      <c r="J154" s="25" t="s">
        <v>52</v>
      </c>
      <c r="K154" s="25" t="s">
        <v>53</v>
      </c>
      <c r="L154" s="25" t="s">
        <v>54</v>
      </c>
      <c r="M154" s="25" t="s">
        <v>55</v>
      </c>
      <c r="N154" s="25" t="s">
        <v>56</v>
      </c>
      <c r="O154" s="25" t="s">
        <v>41</v>
      </c>
    </row>
    <row r="155" spans="1:16" x14ac:dyDescent="0.55000000000000004">
      <c r="A155" s="245"/>
      <c r="B155" s="246" t="s">
        <v>152</v>
      </c>
      <c r="C155" s="284">
        <v>0</v>
      </c>
      <c r="D155" s="284">
        <v>0</v>
      </c>
      <c r="E155" s="284">
        <v>1</v>
      </c>
      <c r="F155" s="284">
        <v>0</v>
      </c>
      <c r="G155" s="284">
        <v>3</v>
      </c>
      <c r="H155" s="284">
        <v>3</v>
      </c>
      <c r="I155" s="284">
        <v>3</v>
      </c>
      <c r="J155" s="284">
        <v>5</v>
      </c>
      <c r="K155" s="284">
        <v>3</v>
      </c>
      <c r="L155" s="284">
        <v>4</v>
      </c>
      <c r="M155" s="284">
        <v>1</v>
      </c>
      <c r="N155" s="284">
        <v>0</v>
      </c>
      <c r="O155" s="248">
        <f t="shared" ref="O155:O162" si="30">SUM(C155:N155)</f>
        <v>23</v>
      </c>
    </row>
    <row r="156" spans="1:16" x14ac:dyDescent="0.55000000000000004">
      <c r="A156" s="245"/>
      <c r="B156" s="246" t="s">
        <v>188</v>
      </c>
      <c r="C156" s="284">
        <v>1</v>
      </c>
      <c r="D156" s="284">
        <v>1</v>
      </c>
      <c r="E156" s="284">
        <v>0</v>
      </c>
      <c r="F156" s="284">
        <v>4</v>
      </c>
      <c r="G156" s="284">
        <v>5</v>
      </c>
      <c r="H156" s="284">
        <v>0</v>
      </c>
      <c r="I156" s="284">
        <v>0</v>
      </c>
      <c r="J156" s="284">
        <v>1</v>
      </c>
      <c r="K156" s="284">
        <v>1</v>
      </c>
      <c r="L156" s="284">
        <v>0</v>
      </c>
      <c r="M156" s="284">
        <v>0</v>
      </c>
      <c r="N156" s="284">
        <v>0</v>
      </c>
      <c r="O156" s="248">
        <f t="shared" si="30"/>
        <v>13</v>
      </c>
    </row>
    <row r="157" spans="1:16" x14ac:dyDescent="0.55000000000000004">
      <c r="A157" s="245"/>
      <c r="B157" s="246" t="s">
        <v>328</v>
      </c>
      <c r="C157" s="284">
        <v>0</v>
      </c>
      <c r="D157" s="284">
        <v>0</v>
      </c>
      <c r="E157" s="284">
        <v>0</v>
      </c>
      <c r="F157" s="284">
        <v>0</v>
      </c>
      <c r="G157" s="284">
        <v>0</v>
      </c>
      <c r="H157" s="284">
        <v>0</v>
      </c>
      <c r="I157" s="284">
        <v>0</v>
      </c>
      <c r="J157" s="284">
        <v>0</v>
      </c>
      <c r="K157" s="284">
        <v>1</v>
      </c>
      <c r="L157" s="284">
        <v>0</v>
      </c>
      <c r="M157" s="284">
        <v>0</v>
      </c>
      <c r="N157" s="284">
        <v>0</v>
      </c>
      <c r="O157" s="248">
        <f t="shared" si="30"/>
        <v>1</v>
      </c>
    </row>
    <row r="158" spans="1:16" x14ac:dyDescent="0.55000000000000004">
      <c r="A158" s="245"/>
      <c r="B158" s="246" t="s">
        <v>329</v>
      </c>
      <c r="C158" s="284">
        <v>0</v>
      </c>
      <c r="D158" s="284">
        <v>0</v>
      </c>
      <c r="E158" s="284">
        <v>0</v>
      </c>
      <c r="F158" s="284">
        <v>0</v>
      </c>
      <c r="G158" s="284">
        <v>0</v>
      </c>
      <c r="H158" s="284">
        <v>0</v>
      </c>
      <c r="I158" s="284">
        <v>0</v>
      </c>
      <c r="J158" s="284">
        <v>0</v>
      </c>
      <c r="K158" s="284">
        <v>0</v>
      </c>
      <c r="L158" s="284">
        <v>0</v>
      </c>
      <c r="M158" s="284">
        <v>0</v>
      </c>
      <c r="N158" s="284">
        <v>0</v>
      </c>
      <c r="O158" s="248">
        <f t="shared" si="30"/>
        <v>0</v>
      </c>
    </row>
    <row r="159" spans="1:16" x14ac:dyDescent="0.55000000000000004">
      <c r="A159" s="245"/>
      <c r="B159" s="246" t="s">
        <v>332</v>
      </c>
      <c r="C159" s="284">
        <v>0</v>
      </c>
      <c r="D159" s="284">
        <v>0</v>
      </c>
      <c r="E159" s="284">
        <v>0</v>
      </c>
      <c r="F159" s="284">
        <v>0</v>
      </c>
      <c r="G159" s="284">
        <v>1</v>
      </c>
      <c r="H159" s="284">
        <v>10</v>
      </c>
      <c r="I159" s="284">
        <v>28</v>
      </c>
      <c r="J159" s="284">
        <v>14</v>
      </c>
      <c r="K159" s="284">
        <v>5</v>
      </c>
      <c r="L159" s="284">
        <v>2</v>
      </c>
      <c r="M159" s="284">
        <v>0</v>
      </c>
      <c r="N159" s="284">
        <v>0</v>
      </c>
      <c r="O159" s="248">
        <f t="shared" si="30"/>
        <v>60</v>
      </c>
    </row>
    <row r="160" spans="1:16" x14ac:dyDescent="0.55000000000000004">
      <c r="A160" s="250"/>
      <c r="B160" s="251" t="s">
        <v>386</v>
      </c>
      <c r="C160" s="266">
        <f>MEDIAN(C155:C159)</f>
        <v>0</v>
      </c>
      <c r="D160" s="266">
        <f t="shared" ref="D160:N160" si="31">MEDIAN(D155:D159)</f>
        <v>0</v>
      </c>
      <c r="E160" s="266">
        <f t="shared" si="31"/>
        <v>0</v>
      </c>
      <c r="F160" s="266">
        <f t="shared" si="31"/>
        <v>0</v>
      </c>
      <c r="G160" s="266">
        <f t="shared" si="31"/>
        <v>1</v>
      </c>
      <c r="H160" s="266">
        <f t="shared" si="31"/>
        <v>0</v>
      </c>
      <c r="I160" s="266">
        <f t="shared" si="31"/>
        <v>0</v>
      </c>
      <c r="J160" s="266">
        <f t="shared" si="31"/>
        <v>1</v>
      </c>
      <c r="K160" s="266">
        <f t="shared" si="31"/>
        <v>1</v>
      </c>
      <c r="L160" s="266">
        <f t="shared" si="31"/>
        <v>0</v>
      </c>
      <c r="M160" s="266">
        <f t="shared" si="31"/>
        <v>0</v>
      </c>
      <c r="N160" s="266">
        <f t="shared" si="31"/>
        <v>0</v>
      </c>
      <c r="O160" s="252">
        <f t="shared" si="30"/>
        <v>3</v>
      </c>
    </row>
    <row r="161" spans="1:16" x14ac:dyDescent="0.55000000000000004">
      <c r="A161" s="245"/>
      <c r="B161" s="253" t="s">
        <v>74</v>
      </c>
      <c r="C161" s="174">
        <f>C160*P161/O160</f>
        <v>0</v>
      </c>
      <c r="D161" s="174">
        <f>D160*P161/O160</f>
        <v>0</v>
      </c>
      <c r="E161" s="174">
        <f>E160*P161/O160</f>
        <v>0</v>
      </c>
      <c r="F161" s="174">
        <f>F160*P161/O160</f>
        <v>0</v>
      </c>
      <c r="G161" s="174">
        <f>G160*P161/O160</f>
        <v>0.79999999999999993</v>
      </c>
      <c r="H161" s="174">
        <f>H160*P161/O160</f>
        <v>0</v>
      </c>
      <c r="I161" s="174">
        <f>I160*P161/O160</f>
        <v>0</v>
      </c>
      <c r="J161" s="174">
        <f>J160*P161/O160</f>
        <v>0.79999999999999993</v>
      </c>
      <c r="K161" s="174">
        <f>K160*P161/O160</f>
        <v>0.79999999999999993</v>
      </c>
      <c r="L161" s="174">
        <f>L160*P161/O160</f>
        <v>0</v>
      </c>
      <c r="M161" s="174">
        <f>M160*P161/O160</f>
        <v>0</v>
      </c>
      <c r="N161" s="174">
        <f>N160*P161/O160</f>
        <v>0</v>
      </c>
      <c r="O161" s="127">
        <f t="shared" si="30"/>
        <v>2.4</v>
      </c>
      <c r="P161" s="254">
        <f>O160*80/100</f>
        <v>2.4</v>
      </c>
    </row>
    <row r="162" spans="1:16" x14ac:dyDescent="0.55000000000000004">
      <c r="A162" s="245"/>
      <c r="B162" s="255" t="s">
        <v>382</v>
      </c>
      <c r="C162" s="256">
        <f>รายเดือน67!B21</f>
        <v>1</v>
      </c>
      <c r="D162" s="256">
        <f>รายเดือน67!C21</f>
        <v>4</v>
      </c>
      <c r="E162" s="256">
        <f>รายเดือน67!D21</f>
        <v>4</v>
      </c>
      <c r="F162" s="256">
        <f>รายเดือน67!E21</f>
        <v>4</v>
      </c>
      <c r="G162" s="256">
        <f>รายเดือน67!F21</f>
        <v>0</v>
      </c>
      <c r="H162" s="256">
        <f>รายเดือน67!G21</f>
        <v>0</v>
      </c>
      <c r="I162" s="256">
        <f>รายเดือน67!H21</f>
        <v>0</v>
      </c>
      <c r="J162" s="256">
        <f>รายเดือน67!I21</f>
        <v>0</v>
      </c>
      <c r="K162" s="256">
        <f>รายเดือน67!J21</f>
        <v>0</v>
      </c>
      <c r="L162" s="256">
        <f>รายเดือน67!K21</f>
        <v>0</v>
      </c>
      <c r="M162" s="256">
        <f>รายเดือน67!L21</f>
        <v>0</v>
      </c>
      <c r="N162" s="256">
        <f>รายเดือน67!M21</f>
        <v>0</v>
      </c>
      <c r="O162" s="257">
        <f t="shared" si="30"/>
        <v>13</v>
      </c>
    </row>
    <row r="163" spans="1:16" x14ac:dyDescent="0.55000000000000004">
      <c r="A163" s="267"/>
      <c r="B163" s="259" t="s">
        <v>387</v>
      </c>
      <c r="C163" s="260">
        <f>C162</f>
        <v>1</v>
      </c>
      <c r="D163" s="260">
        <f>C162+D162</f>
        <v>5</v>
      </c>
      <c r="E163" s="260">
        <f>C162+D162+E162</f>
        <v>9</v>
      </c>
      <c r="F163" s="260">
        <f>C162+D162+E162+F162</f>
        <v>13</v>
      </c>
      <c r="G163" s="260">
        <f>C162+D162+E162+F162+G162</f>
        <v>13</v>
      </c>
      <c r="H163" s="260">
        <f>C162+D162+E162+F162+G162+H162</f>
        <v>13</v>
      </c>
      <c r="I163" s="260">
        <f>C162+D162+E162+F162+G162+H162+I162</f>
        <v>13</v>
      </c>
      <c r="J163" s="260">
        <f>C162+D162+E162+F162+G162+H162+I162+J162</f>
        <v>13</v>
      </c>
      <c r="K163" s="260">
        <f>C162+D162+E162+F162+G162+H162+I162+J162+K162</f>
        <v>13</v>
      </c>
      <c r="L163" s="260">
        <f>C162+D162+E162+F162+G162+H162+I162+J162+K162+L162</f>
        <v>13</v>
      </c>
      <c r="M163" s="260">
        <f>C162+D162+E162+F162+G162+H162+I162+J162+K162+L162+M162</f>
        <v>13</v>
      </c>
      <c r="N163" s="260">
        <f>C162+D162+E162+F162+G162+H162+I162+J162+K162+L162+M162+N162</f>
        <v>13</v>
      </c>
      <c r="O163" s="261"/>
    </row>
    <row r="164" spans="1:16" x14ac:dyDescent="0.55000000000000004">
      <c r="A164" s="262" t="s">
        <v>91</v>
      </c>
      <c r="B164" s="71" t="s">
        <v>72</v>
      </c>
      <c r="C164" s="25" t="s">
        <v>65</v>
      </c>
      <c r="D164" s="25" t="s">
        <v>66</v>
      </c>
      <c r="E164" s="25" t="s">
        <v>47</v>
      </c>
      <c r="F164" s="25" t="s">
        <v>48</v>
      </c>
      <c r="G164" s="25" t="s">
        <v>49</v>
      </c>
      <c r="H164" s="25" t="s">
        <v>50</v>
      </c>
      <c r="I164" s="25" t="s">
        <v>51</v>
      </c>
      <c r="J164" s="25" t="s">
        <v>52</v>
      </c>
      <c r="K164" s="25" t="s">
        <v>53</v>
      </c>
      <c r="L164" s="25" t="s">
        <v>54</v>
      </c>
      <c r="M164" s="25" t="s">
        <v>55</v>
      </c>
      <c r="N164" s="25" t="s">
        <v>56</v>
      </c>
      <c r="O164" s="25" t="s">
        <v>41</v>
      </c>
    </row>
    <row r="165" spans="1:16" x14ac:dyDescent="0.55000000000000004">
      <c r="A165" s="245"/>
      <c r="B165" s="246" t="s">
        <v>152</v>
      </c>
      <c r="C165" s="285">
        <v>0</v>
      </c>
      <c r="D165" s="285">
        <v>0</v>
      </c>
      <c r="E165" s="285">
        <v>1</v>
      </c>
      <c r="F165" s="285">
        <v>1</v>
      </c>
      <c r="G165" s="285">
        <v>1</v>
      </c>
      <c r="H165" s="285">
        <v>8</v>
      </c>
      <c r="I165" s="285">
        <v>15</v>
      </c>
      <c r="J165" s="285">
        <v>7</v>
      </c>
      <c r="K165" s="285">
        <v>4</v>
      </c>
      <c r="L165" s="285">
        <v>3</v>
      </c>
      <c r="M165" s="285">
        <v>2</v>
      </c>
      <c r="N165" s="285">
        <v>1</v>
      </c>
      <c r="O165" s="248">
        <f t="shared" ref="O165:O172" si="32">SUM(C165:N165)</f>
        <v>43</v>
      </c>
    </row>
    <row r="166" spans="1:16" x14ac:dyDescent="0.55000000000000004">
      <c r="A166" s="245"/>
      <c r="B166" s="246" t="s">
        <v>188</v>
      </c>
      <c r="C166" s="285">
        <v>2</v>
      </c>
      <c r="D166" s="285">
        <v>0</v>
      </c>
      <c r="E166" s="285">
        <v>2</v>
      </c>
      <c r="F166" s="285">
        <v>0</v>
      </c>
      <c r="G166" s="285">
        <v>6</v>
      </c>
      <c r="H166" s="285">
        <v>7</v>
      </c>
      <c r="I166" s="285">
        <v>0</v>
      </c>
      <c r="J166" s="285">
        <v>2</v>
      </c>
      <c r="K166" s="285">
        <v>2</v>
      </c>
      <c r="L166" s="285">
        <v>0</v>
      </c>
      <c r="M166" s="285">
        <v>0</v>
      </c>
      <c r="N166" s="285">
        <v>0</v>
      </c>
      <c r="O166" s="248">
        <f t="shared" si="32"/>
        <v>21</v>
      </c>
    </row>
    <row r="167" spans="1:16" x14ac:dyDescent="0.55000000000000004">
      <c r="A167" s="245"/>
      <c r="B167" s="246" t="s">
        <v>328</v>
      </c>
      <c r="C167" s="285">
        <v>0</v>
      </c>
      <c r="D167" s="285">
        <v>0</v>
      </c>
      <c r="E167" s="285">
        <v>0</v>
      </c>
      <c r="F167" s="285">
        <v>0</v>
      </c>
      <c r="G167" s="285">
        <v>1</v>
      </c>
      <c r="H167" s="285">
        <v>0</v>
      </c>
      <c r="I167" s="285">
        <v>0</v>
      </c>
      <c r="J167" s="285">
        <v>1</v>
      </c>
      <c r="K167" s="285">
        <v>1</v>
      </c>
      <c r="L167" s="285">
        <v>1</v>
      </c>
      <c r="M167" s="285">
        <v>0</v>
      </c>
      <c r="N167" s="285">
        <v>0</v>
      </c>
      <c r="O167" s="248">
        <f t="shared" si="32"/>
        <v>4</v>
      </c>
    </row>
    <row r="168" spans="1:16" x14ac:dyDescent="0.55000000000000004">
      <c r="A168" s="245"/>
      <c r="B168" s="246" t="s">
        <v>329</v>
      </c>
      <c r="C168" s="285">
        <v>0</v>
      </c>
      <c r="D168" s="285">
        <v>0</v>
      </c>
      <c r="E168" s="285">
        <v>0</v>
      </c>
      <c r="F168" s="285">
        <v>0</v>
      </c>
      <c r="G168" s="285">
        <v>0</v>
      </c>
      <c r="H168" s="285">
        <v>3</v>
      </c>
      <c r="I168" s="285">
        <v>4</v>
      </c>
      <c r="J168" s="285">
        <v>3</v>
      </c>
      <c r="K168" s="285">
        <v>0</v>
      </c>
      <c r="L168" s="285">
        <v>0</v>
      </c>
      <c r="M168" s="285">
        <v>0</v>
      </c>
      <c r="N168" s="285">
        <v>0</v>
      </c>
      <c r="O168" s="248">
        <f t="shared" si="32"/>
        <v>10</v>
      </c>
    </row>
    <row r="169" spans="1:16" x14ac:dyDescent="0.55000000000000004">
      <c r="A169" s="245"/>
      <c r="B169" s="246" t="s">
        <v>332</v>
      </c>
      <c r="C169" s="285">
        <v>0</v>
      </c>
      <c r="D169" s="285">
        <v>0</v>
      </c>
      <c r="E169" s="285">
        <v>0</v>
      </c>
      <c r="F169" s="285">
        <v>0</v>
      </c>
      <c r="G169" s="285">
        <v>0</v>
      </c>
      <c r="H169" s="285">
        <v>4</v>
      </c>
      <c r="I169" s="285">
        <v>8</v>
      </c>
      <c r="J169" s="285">
        <v>10</v>
      </c>
      <c r="K169" s="285">
        <v>10</v>
      </c>
      <c r="L169" s="285">
        <v>4</v>
      </c>
      <c r="M169" s="285">
        <v>0</v>
      </c>
      <c r="N169" s="285">
        <v>0</v>
      </c>
      <c r="O169" s="248">
        <f t="shared" si="32"/>
        <v>36</v>
      </c>
    </row>
    <row r="170" spans="1:16" x14ac:dyDescent="0.55000000000000004">
      <c r="A170" s="250"/>
      <c r="B170" s="251" t="s">
        <v>386</v>
      </c>
      <c r="C170" s="266">
        <f>MEDIAN(C165:C169)</f>
        <v>0</v>
      </c>
      <c r="D170" s="266">
        <f t="shared" ref="D170:N170" si="33">MEDIAN(D165:D169)</f>
        <v>0</v>
      </c>
      <c r="E170" s="266">
        <f t="shared" si="33"/>
        <v>0</v>
      </c>
      <c r="F170" s="266">
        <f t="shared" si="33"/>
        <v>0</v>
      </c>
      <c r="G170" s="266">
        <f t="shared" si="33"/>
        <v>1</v>
      </c>
      <c r="H170" s="266">
        <f t="shared" si="33"/>
        <v>4</v>
      </c>
      <c r="I170" s="266">
        <f t="shared" si="33"/>
        <v>4</v>
      </c>
      <c r="J170" s="266">
        <f t="shared" si="33"/>
        <v>3</v>
      </c>
      <c r="K170" s="266">
        <f t="shared" si="33"/>
        <v>2</v>
      </c>
      <c r="L170" s="266">
        <f t="shared" si="33"/>
        <v>1</v>
      </c>
      <c r="M170" s="266">
        <f t="shared" si="33"/>
        <v>0</v>
      </c>
      <c r="N170" s="266">
        <f t="shared" si="33"/>
        <v>0</v>
      </c>
      <c r="O170" s="252">
        <f t="shared" si="32"/>
        <v>15</v>
      </c>
    </row>
    <row r="171" spans="1:16" x14ac:dyDescent="0.55000000000000004">
      <c r="A171" s="245"/>
      <c r="B171" s="253" t="s">
        <v>74</v>
      </c>
      <c r="C171" s="174">
        <f>C170*P171/O170</f>
        <v>0</v>
      </c>
      <c r="D171" s="174">
        <f>D170*P171/O170</f>
        <v>0</v>
      </c>
      <c r="E171" s="174">
        <f>E170*P171/O170</f>
        <v>0</v>
      </c>
      <c r="F171" s="174">
        <f>F170*P171/O170</f>
        <v>0</v>
      </c>
      <c r="G171" s="174">
        <f>G170*P171/O170</f>
        <v>0.8</v>
      </c>
      <c r="H171" s="174">
        <f>H170*P171/O170</f>
        <v>3.2</v>
      </c>
      <c r="I171" s="174">
        <f>I170*P171/O170</f>
        <v>3.2</v>
      </c>
      <c r="J171" s="174">
        <f>J170*P171/O170</f>
        <v>2.4</v>
      </c>
      <c r="K171" s="174">
        <f>K170*P171/O170</f>
        <v>1.6</v>
      </c>
      <c r="L171" s="174">
        <f>L170*P171/O170</f>
        <v>0.8</v>
      </c>
      <c r="M171" s="174">
        <f>M170*P171/O170</f>
        <v>0</v>
      </c>
      <c r="N171" s="174">
        <f>N170*P171/O170</f>
        <v>0</v>
      </c>
      <c r="O171" s="127">
        <f t="shared" si="32"/>
        <v>12</v>
      </c>
      <c r="P171" s="254">
        <f>O170*80/100</f>
        <v>12</v>
      </c>
    </row>
    <row r="172" spans="1:16" x14ac:dyDescent="0.55000000000000004">
      <c r="A172" s="245"/>
      <c r="B172" s="255" t="s">
        <v>382</v>
      </c>
      <c r="C172" s="256">
        <f>รายเดือน67!B19</f>
        <v>4</v>
      </c>
      <c r="D172" s="256">
        <f>รายเดือน67!C19</f>
        <v>1</v>
      </c>
      <c r="E172" s="256">
        <f>รายเดือน67!D19</f>
        <v>1</v>
      </c>
      <c r="F172" s="256">
        <f>รายเดือน67!E19</f>
        <v>0</v>
      </c>
      <c r="G172" s="256">
        <f>รายเดือน67!F19</f>
        <v>0</v>
      </c>
      <c r="H172" s="256">
        <f>รายเดือน67!G19</f>
        <v>0</v>
      </c>
      <c r="I172" s="256">
        <f>รายเดือน67!H19</f>
        <v>2</v>
      </c>
      <c r="J172" s="256">
        <f>รายเดือน67!I19</f>
        <v>0</v>
      </c>
      <c r="K172" s="256">
        <f>รายเดือน67!J19</f>
        <v>0</v>
      </c>
      <c r="L172" s="256">
        <f>รายเดือน67!K19</f>
        <v>0</v>
      </c>
      <c r="M172" s="256">
        <f>รายเดือน67!L19</f>
        <v>0</v>
      </c>
      <c r="N172" s="256">
        <f>รายเดือน67!M19</f>
        <v>0</v>
      </c>
      <c r="O172" s="257">
        <f t="shared" si="32"/>
        <v>8</v>
      </c>
    </row>
    <row r="173" spans="1:16" x14ac:dyDescent="0.55000000000000004">
      <c r="A173" s="267"/>
      <c r="B173" s="259" t="s">
        <v>387</v>
      </c>
      <c r="C173" s="260">
        <f>C172</f>
        <v>4</v>
      </c>
      <c r="D173" s="260">
        <f>C172+D172</f>
        <v>5</v>
      </c>
      <c r="E173" s="260">
        <f>C172+D172+E172</f>
        <v>6</v>
      </c>
      <c r="F173" s="260">
        <f>C172+D172+E172+F172</f>
        <v>6</v>
      </c>
      <c r="G173" s="260">
        <f>C172+D172+E172+F172+G172</f>
        <v>6</v>
      </c>
      <c r="H173" s="260">
        <f>C172+D172+E172+F172+G172+H172</f>
        <v>6</v>
      </c>
      <c r="I173" s="260">
        <f>C172+D172+E172+F172+G172+H172+I172</f>
        <v>8</v>
      </c>
      <c r="J173" s="260">
        <f>C172+D172+E172+F172+G172+H172+I172+J172</f>
        <v>8</v>
      </c>
      <c r="K173" s="260">
        <f>C172+D172+E172+F172+G172+H172+I172+J172+K172</f>
        <v>8</v>
      </c>
      <c r="L173" s="260">
        <f>C172+D172+E172+F172+G172+H172+I172+J172+K172+L172</f>
        <v>8</v>
      </c>
      <c r="M173" s="260">
        <f>C172+D172+E172+F172+G172+H172+I172+J172+K172+L172+M172</f>
        <v>8</v>
      </c>
      <c r="N173" s="260">
        <f>C172+D172+E172+F172+G172+H172+I172+J172+K172+L172+M172+N172</f>
        <v>8</v>
      </c>
      <c r="O173" s="261"/>
    </row>
    <row r="174" spans="1:16" x14ac:dyDescent="0.55000000000000004">
      <c r="A174" s="262" t="s">
        <v>92</v>
      </c>
      <c r="B174" s="71" t="s">
        <v>72</v>
      </c>
      <c r="C174" s="25" t="s">
        <v>65</v>
      </c>
      <c r="D174" s="25" t="s">
        <v>66</v>
      </c>
      <c r="E174" s="25" t="s">
        <v>47</v>
      </c>
      <c r="F174" s="25" t="s">
        <v>48</v>
      </c>
      <c r="G174" s="25" t="s">
        <v>49</v>
      </c>
      <c r="H174" s="25" t="s">
        <v>50</v>
      </c>
      <c r="I174" s="25" t="s">
        <v>51</v>
      </c>
      <c r="J174" s="25" t="s">
        <v>52</v>
      </c>
      <c r="K174" s="25" t="s">
        <v>53</v>
      </c>
      <c r="L174" s="25" t="s">
        <v>54</v>
      </c>
      <c r="M174" s="25" t="s">
        <v>55</v>
      </c>
      <c r="N174" s="25" t="s">
        <v>56</v>
      </c>
      <c r="O174" s="25" t="s">
        <v>41</v>
      </c>
    </row>
    <row r="175" spans="1:16" x14ac:dyDescent="0.55000000000000004">
      <c r="A175" s="245"/>
      <c r="B175" s="246" t="s">
        <v>152</v>
      </c>
      <c r="C175" s="286">
        <v>0</v>
      </c>
      <c r="D175" s="286">
        <v>0</v>
      </c>
      <c r="E175" s="286">
        <v>1</v>
      </c>
      <c r="F175" s="286">
        <v>0</v>
      </c>
      <c r="G175" s="286">
        <v>5</v>
      </c>
      <c r="H175" s="286">
        <v>10</v>
      </c>
      <c r="I175" s="286">
        <v>9</v>
      </c>
      <c r="J175" s="286">
        <v>4</v>
      </c>
      <c r="K175" s="286">
        <v>4</v>
      </c>
      <c r="L175" s="286">
        <v>4</v>
      </c>
      <c r="M175" s="286">
        <v>2</v>
      </c>
      <c r="N175" s="286">
        <v>4</v>
      </c>
      <c r="O175" s="248">
        <f t="shared" ref="O175:O182" si="34">SUM(C175:N175)</f>
        <v>43</v>
      </c>
    </row>
    <row r="176" spans="1:16" x14ac:dyDescent="0.55000000000000004">
      <c r="A176" s="245"/>
      <c r="B176" s="246" t="s">
        <v>188</v>
      </c>
      <c r="C176" s="286">
        <v>12</v>
      </c>
      <c r="D176" s="286">
        <v>0</v>
      </c>
      <c r="E176" s="286">
        <v>3</v>
      </c>
      <c r="F176" s="286">
        <v>6</v>
      </c>
      <c r="G176" s="286">
        <v>2</v>
      </c>
      <c r="H176" s="286">
        <v>1</v>
      </c>
      <c r="I176" s="286">
        <v>7</v>
      </c>
      <c r="J176" s="286">
        <v>3</v>
      </c>
      <c r="K176" s="286">
        <v>1</v>
      </c>
      <c r="L176" s="286">
        <v>0</v>
      </c>
      <c r="M176" s="286">
        <v>1</v>
      </c>
      <c r="N176" s="286">
        <v>0</v>
      </c>
      <c r="O176" s="248">
        <f t="shared" si="34"/>
        <v>36</v>
      </c>
    </row>
    <row r="177" spans="1:16" x14ac:dyDescent="0.55000000000000004">
      <c r="A177" s="245"/>
      <c r="B177" s="246" t="s">
        <v>328</v>
      </c>
      <c r="C177" s="286">
        <v>0</v>
      </c>
      <c r="D177" s="286">
        <v>1</v>
      </c>
      <c r="E177" s="286">
        <v>0</v>
      </c>
      <c r="F177" s="286">
        <v>0</v>
      </c>
      <c r="G177" s="286">
        <v>0</v>
      </c>
      <c r="H177" s="286">
        <v>0</v>
      </c>
      <c r="I177" s="286">
        <v>0</v>
      </c>
      <c r="J177" s="286">
        <v>1</v>
      </c>
      <c r="K177" s="286">
        <v>0</v>
      </c>
      <c r="L177" s="286">
        <v>0</v>
      </c>
      <c r="M177" s="286">
        <v>0</v>
      </c>
      <c r="N177" s="286">
        <v>0</v>
      </c>
      <c r="O177" s="248">
        <f t="shared" si="34"/>
        <v>2</v>
      </c>
    </row>
    <row r="178" spans="1:16" x14ac:dyDescent="0.55000000000000004">
      <c r="A178" s="245"/>
      <c r="B178" s="246" t="s">
        <v>329</v>
      </c>
      <c r="C178" s="286">
        <v>0</v>
      </c>
      <c r="D178" s="286">
        <v>0</v>
      </c>
      <c r="E178" s="286">
        <v>0</v>
      </c>
      <c r="F178" s="286">
        <v>0</v>
      </c>
      <c r="G178" s="286">
        <v>1</v>
      </c>
      <c r="H178" s="286">
        <v>1</v>
      </c>
      <c r="I178" s="286">
        <v>1</v>
      </c>
      <c r="J178" s="286">
        <v>0</v>
      </c>
      <c r="K178" s="286">
        <v>0</v>
      </c>
      <c r="L178" s="286">
        <v>1</v>
      </c>
      <c r="M178" s="286">
        <v>1</v>
      </c>
      <c r="N178" s="286">
        <v>1</v>
      </c>
      <c r="O178" s="248">
        <f t="shared" si="34"/>
        <v>6</v>
      </c>
    </row>
    <row r="179" spans="1:16" x14ac:dyDescent="0.55000000000000004">
      <c r="A179" s="245"/>
      <c r="B179" s="246" t="s">
        <v>332</v>
      </c>
      <c r="C179" s="286">
        <v>0</v>
      </c>
      <c r="D179" s="286">
        <v>0</v>
      </c>
      <c r="E179" s="286">
        <v>2</v>
      </c>
      <c r="F179" s="286">
        <v>0</v>
      </c>
      <c r="G179" s="286">
        <v>1</v>
      </c>
      <c r="H179" s="286">
        <v>2</v>
      </c>
      <c r="I179" s="286">
        <v>10</v>
      </c>
      <c r="J179" s="286">
        <v>8</v>
      </c>
      <c r="K179" s="286">
        <v>20</v>
      </c>
      <c r="L179" s="286">
        <v>13</v>
      </c>
      <c r="M179" s="286">
        <v>2</v>
      </c>
      <c r="N179" s="286">
        <v>1</v>
      </c>
      <c r="O179" s="248">
        <f t="shared" si="34"/>
        <v>59</v>
      </c>
    </row>
    <row r="180" spans="1:16" x14ac:dyDescent="0.55000000000000004">
      <c r="A180" s="250"/>
      <c r="B180" s="251" t="s">
        <v>386</v>
      </c>
      <c r="C180" s="266">
        <f>MEDIAN(C175:C179)</f>
        <v>0</v>
      </c>
      <c r="D180" s="266">
        <f t="shared" ref="D180:N180" si="35">MEDIAN(D175:D179)</f>
        <v>0</v>
      </c>
      <c r="E180" s="266">
        <f t="shared" si="35"/>
        <v>1</v>
      </c>
      <c r="F180" s="266">
        <f t="shared" si="35"/>
        <v>0</v>
      </c>
      <c r="G180" s="266">
        <f t="shared" si="35"/>
        <v>1</v>
      </c>
      <c r="H180" s="266">
        <f t="shared" si="35"/>
        <v>1</v>
      </c>
      <c r="I180" s="266">
        <f t="shared" si="35"/>
        <v>7</v>
      </c>
      <c r="J180" s="266">
        <f t="shared" si="35"/>
        <v>3</v>
      </c>
      <c r="K180" s="266">
        <f t="shared" si="35"/>
        <v>1</v>
      </c>
      <c r="L180" s="266">
        <f t="shared" si="35"/>
        <v>1</v>
      </c>
      <c r="M180" s="266">
        <f t="shared" si="35"/>
        <v>1</v>
      </c>
      <c r="N180" s="266">
        <f t="shared" si="35"/>
        <v>1</v>
      </c>
      <c r="O180" s="252">
        <f t="shared" si="34"/>
        <v>17</v>
      </c>
    </row>
    <row r="181" spans="1:16" x14ac:dyDescent="0.55000000000000004">
      <c r="A181" s="245"/>
      <c r="B181" s="253" t="s">
        <v>74</v>
      </c>
      <c r="C181" s="174">
        <f>C180*P181/O180</f>
        <v>0</v>
      </c>
      <c r="D181" s="174">
        <f>D180*P181/O180</f>
        <v>0</v>
      </c>
      <c r="E181" s="174">
        <f>E180*P181/O180</f>
        <v>0.79999999999999993</v>
      </c>
      <c r="F181" s="174">
        <f>F180*P181/O180</f>
        <v>0</v>
      </c>
      <c r="G181" s="174">
        <f>G180*P181/O180</f>
        <v>0.79999999999999993</v>
      </c>
      <c r="H181" s="174">
        <f>H180*P181/O180</f>
        <v>0.79999999999999993</v>
      </c>
      <c r="I181" s="174">
        <f>I180*P181/O180</f>
        <v>5.6000000000000005</v>
      </c>
      <c r="J181" s="174">
        <f>J180*P181/O180</f>
        <v>2.4</v>
      </c>
      <c r="K181" s="174">
        <f>K180*P181/O180</f>
        <v>0.79999999999999993</v>
      </c>
      <c r="L181" s="174">
        <f>L180*P181/O180</f>
        <v>0.79999999999999993</v>
      </c>
      <c r="M181" s="174">
        <f>M180*P181/O180</f>
        <v>0.79999999999999993</v>
      </c>
      <c r="N181" s="174">
        <f>N180*P181/O180</f>
        <v>0.79999999999999993</v>
      </c>
      <c r="O181" s="127">
        <f t="shared" si="34"/>
        <v>13.600000000000003</v>
      </c>
      <c r="P181" s="254">
        <f>O180*80/100</f>
        <v>13.6</v>
      </c>
    </row>
    <row r="182" spans="1:16" x14ac:dyDescent="0.55000000000000004">
      <c r="A182" s="245"/>
      <c r="B182" s="255" t="s">
        <v>382</v>
      </c>
      <c r="C182" s="256">
        <f>รายเดือน67!B22</f>
        <v>1</v>
      </c>
      <c r="D182" s="256">
        <f>รายเดือน67!C22</f>
        <v>0</v>
      </c>
      <c r="E182" s="256">
        <f>รายเดือน67!D22</f>
        <v>1</v>
      </c>
      <c r="F182" s="256">
        <f>รายเดือน67!E22</f>
        <v>0</v>
      </c>
      <c r="G182" s="256">
        <f>รายเดือน67!F22</f>
        <v>0</v>
      </c>
      <c r="H182" s="256">
        <f>รายเดือน67!G22</f>
        <v>0</v>
      </c>
      <c r="I182" s="256">
        <f>รายเดือน67!H22</f>
        <v>1</v>
      </c>
      <c r="J182" s="256">
        <f>รายเดือน67!I22</f>
        <v>0</v>
      </c>
      <c r="K182" s="256">
        <f>รายเดือน67!J22</f>
        <v>0</v>
      </c>
      <c r="L182" s="256">
        <f>รายเดือน67!K22</f>
        <v>0</v>
      </c>
      <c r="M182" s="256">
        <f>รายเดือน67!L22</f>
        <v>0</v>
      </c>
      <c r="N182" s="256">
        <f>รายเดือน67!M22</f>
        <v>0</v>
      </c>
      <c r="O182" s="257">
        <f t="shared" si="34"/>
        <v>3</v>
      </c>
    </row>
    <row r="183" spans="1:16" x14ac:dyDescent="0.55000000000000004">
      <c r="A183" s="267"/>
      <c r="B183" s="259" t="s">
        <v>387</v>
      </c>
      <c r="C183" s="260">
        <f>C182</f>
        <v>1</v>
      </c>
      <c r="D183" s="260">
        <f>C182+D182</f>
        <v>1</v>
      </c>
      <c r="E183" s="260">
        <f>C182+D182+E182</f>
        <v>2</v>
      </c>
      <c r="F183" s="260">
        <f>C182+D182+E182+F182</f>
        <v>2</v>
      </c>
      <c r="G183" s="260">
        <f>C182+D182+E182+F182+G182</f>
        <v>2</v>
      </c>
      <c r="H183" s="260">
        <f>C182+D182+E182+F182+G182+H182</f>
        <v>2</v>
      </c>
      <c r="I183" s="260">
        <f>C182+D182+E182+F182+G182+H182+I182</f>
        <v>3</v>
      </c>
      <c r="J183" s="260">
        <f>C182+D182+E182+F182+G182+H182+I182+J182</f>
        <v>3</v>
      </c>
      <c r="K183" s="260">
        <f>C182+D182+E182+F182+G182+H182+I182+J182+K182</f>
        <v>3</v>
      </c>
      <c r="L183" s="260">
        <f>C182+D182+E182+F182+G182+H182+I182+J182+K182+L182</f>
        <v>3</v>
      </c>
      <c r="M183" s="260">
        <f>C182+D182+E182+F182+G182+H182+I182+J182+K182+L182+M182</f>
        <v>3</v>
      </c>
      <c r="N183" s="260">
        <f>C182+D182+E182+F182+G182+H182+I182+J182+K182+L182+M182+N182</f>
        <v>3</v>
      </c>
      <c r="O183" s="261"/>
    </row>
    <row r="184" spans="1:16" x14ac:dyDescent="0.55000000000000004">
      <c r="A184" s="262" t="s">
        <v>93</v>
      </c>
      <c r="B184" s="71" t="s">
        <v>72</v>
      </c>
      <c r="C184" s="25" t="s">
        <v>65</v>
      </c>
      <c r="D184" s="25" t="s">
        <v>66</v>
      </c>
      <c r="E184" s="25" t="s">
        <v>47</v>
      </c>
      <c r="F184" s="25" t="s">
        <v>48</v>
      </c>
      <c r="G184" s="25" t="s">
        <v>49</v>
      </c>
      <c r="H184" s="25" t="s">
        <v>50</v>
      </c>
      <c r="I184" s="25" t="s">
        <v>51</v>
      </c>
      <c r="J184" s="25" t="s">
        <v>52</v>
      </c>
      <c r="K184" s="25" t="s">
        <v>53</v>
      </c>
      <c r="L184" s="25" t="s">
        <v>54</v>
      </c>
      <c r="M184" s="25" t="s">
        <v>55</v>
      </c>
      <c r="N184" s="25" t="s">
        <v>56</v>
      </c>
      <c r="O184" s="25" t="s">
        <v>41</v>
      </c>
    </row>
    <row r="185" spans="1:16" x14ac:dyDescent="0.55000000000000004">
      <c r="A185" s="245"/>
      <c r="B185" s="246" t="s">
        <v>152</v>
      </c>
      <c r="C185" s="287">
        <v>5</v>
      </c>
      <c r="D185" s="287">
        <v>3</v>
      </c>
      <c r="E185" s="287">
        <v>3</v>
      </c>
      <c r="F185" s="287">
        <v>2</v>
      </c>
      <c r="G185" s="287">
        <v>7</v>
      </c>
      <c r="H185" s="287">
        <v>17</v>
      </c>
      <c r="I185" s="287">
        <v>17</v>
      </c>
      <c r="J185" s="287">
        <v>16</v>
      </c>
      <c r="K185" s="287">
        <v>21</v>
      </c>
      <c r="L185" s="287">
        <v>11</v>
      </c>
      <c r="M185" s="287">
        <v>2</v>
      </c>
      <c r="N185" s="287">
        <v>0</v>
      </c>
      <c r="O185" s="248">
        <f t="shared" ref="O185:O192" si="36">SUM(C185:N185)</f>
        <v>104</v>
      </c>
    </row>
    <row r="186" spans="1:16" x14ac:dyDescent="0.55000000000000004">
      <c r="A186" s="245"/>
      <c r="B186" s="246" t="s">
        <v>188</v>
      </c>
      <c r="C186" s="287">
        <v>0</v>
      </c>
      <c r="D186" s="287">
        <v>2</v>
      </c>
      <c r="E186" s="287">
        <v>0</v>
      </c>
      <c r="F186" s="287">
        <v>0</v>
      </c>
      <c r="G186" s="287">
        <v>2</v>
      </c>
      <c r="H186" s="287">
        <v>1</v>
      </c>
      <c r="I186" s="287">
        <v>6</v>
      </c>
      <c r="J186" s="287">
        <v>6</v>
      </c>
      <c r="K186" s="287">
        <v>2</v>
      </c>
      <c r="L186" s="287">
        <v>0</v>
      </c>
      <c r="M186" s="287">
        <v>0</v>
      </c>
      <c r="N186" s="287">
        <v>0</v>
      </c>
      <c r="O186" s="248">
        <f t="shared" si="36"/>
        <v>19</v>
      </c>
    </row>
    <row r="187" spans="1:16" x14ac:dyDescent="0.55000000000000004">
      <c r="A187" s="245"/>
      <c r="B187" s="246" t="s">
        <v>328</v>
      </c>
      <c r="C187" s="287">
        <v>0</v>
      </c>
      <c r="D187" s="287">
        <v>0</v>
      </c>
      <c r="E187" s="287">
        <v>0</v>
      </c>
      <c r="F187" s="287">
        <v>0</v>
      </c>
      <c r="G187" s="287">
        <v>0</v>
      </c>
      <c r="H187" s="287">
        <v>0</v>
      </c>
      <c r="I187" s="287">
        <v>0</v>
      </c>
      <c r="J187" s="287">
        <v>0</v>
      </c>
      <c r="K187" s="287">
        <v>0</v>
      </c>
      <c r="L187" s="287">
        <v>0</v>
      </c>
      <c r="M187" s="287">
        <v>0</v>
      </c>
      <c r="N187" s="287">
        <v>0</v>
      </c>
      <c r="O187" s="248">
        <f t="shared" si="36"/>
        <v>0</v>
      </c>
    </row>
    <row r="188" spans="1:16" x14ac:dyDescent="0.55000000000000004">
      <c r="A188" s="245"/>
      <c r="B188" s="246" t="s">
        <v>329</v>
      </c>
      <c r="C188" s="287">
        <v>0</v>
      </c>
      <c r="D188" s="287">
        <v>0</v>
      </c>
      <c r="E188" s="287">
        <v>0</v>
      </c>
      <c r="F188" s="287">
        <v>0</v>
      </c>
      <c r="G188" s="287">
        <v>0</v>
      </c>
      <c r="H188" s="287">
        <v>1</v>
      </c>
      <c r="I188" s="287">
        <v>5</v>
      </c>
      <c r="J188" s="287">
        <v>5</v>
      </c>
      <c r="K188" s="287">
        <v>2</v>
      </c>
      <c r="L188" s="287">
        <v>1</v>
      </c>
      <c r="M188" s="287">
        <v>1</v>
      </c>
      <c r="N188" s="287">
        <v>0</v>
      </c>
      <c r="O188" s="248">
        <f t="shared" si="36"/>
        <v>15</v>
      </c>
    </row>
    <row r="189" spans="1:16" x14ac:dyDescent="0.55000000000000004">
      <c r="A189" s="245"/>
      <c r="B189" s="246" t="s">
        <v>332</v>
      </c>
      <c r="C189" s="287">
        <v>0</v>
      </c>
      <c r="D189" s="287">
        <v>0</v>
      </c>
      <c r="E189" s="287">
        <v>0</v>
      </c>
      <c r="F189" s="287">
        <v>1</v>
      </c>
      <c r="G189" s="287">
        <v>1</v>
      </c>
      <c r="H189" s="287">
        <v>0</v>
      </c>
      <c r="I189" s="287">
        <v>1</v>
      </c>
      <c r="J189" s="287">
        <v>4</v>
      </c>
      <c r="K189" s="287">
        <v>2</v>
      </c>
      <c r="L189" s="287">
        <v>0</v>
      </c>
      <c r="M189" s="287">
        <v>1</v>
      </c>
      <c r="N189" s="287">
        <v>0</v>
      </c>
      <c r="O189" s="248">
        <f t="shared" si="36"/>
        <v>10</v>
      </c>
    </row>
    <row r="190" spans="1:16" x14ac:dyDescent="0.55000000000000004">
      <c r="A190" s="250"/>
      <c r="B190" s="251" t="s">
        <v>386</v>
      </c>
      <c r="C190" s="266">
        <f>MEDIAN(C185:C189)</f>
        <v>0</v>
      </c>
      <c r="D190" s="266">
        <f t="shared" ref="D190:N190" si="37">MEDIAN(D185:D189)</f>
        <v>0</v>
      </c>
      <c r="E190" s="266">
        <f t="shared" si="37"/>
        <v>0</v>
      </c>
      <c r="F190" s="266">
        <f t="shared" si="37"/>
        <v>0</v>
      </c>
      <c r="G190" s="266">
        <f t="shared" si="37"/>
        <v>1</v>
      </c>
      <c r="H190" s="266">
        <f t="shared" si="37"/>
        <v>1</v>
      </c>
      <c r="I190" s="266">
        <f t="shared" si="37"/>
        <v>5</v>
      </c>
      <c r="J190" s="266">
        <f t="shared" si="37"/>
        <v>5</v>
      </c>
      <c r="K190" s="266">
        <f t="shared" si="37"/>
        <v>2</v>
      </c>
      <c r="L190" s="266">
        <f t="shared" si="37"/>
        <v>0</v>
      </c>
      <c r="M190" s="266">
        <f t="shared" si="37"/>
        <v>1</v>
      </c>
      <c r="N190" s="266">
        <f t="shared" si="37"/>
        <v>0</v>
      </c>
      <c r="O190" s="252">
        <f t="shared" si="36"/>
        <v>15</v>
      </c>
    </row>
    <row r="191" spans="1:16" x14ac:dyDescent="0.55000000000000004">
      <c r="A191" s="245"/>
      <c r="B191" s="253" t="s">
        <v>74</v>
      </c>
      <c r="C191" s="174">
        <f>C190*P191/O190</f>
        <v>0</v>
      </c>
      <c r="D191" s="174">
        <f>D190*P191/O190</f>
        <v>0</v>
      </c>
      <c r="E191" s="174">
        <f>E190*P191/O190</f>
        <v>0</v>
      </c>
      <c r="F191" s="174">
        <f>F190*P191/O190</f>
        <v>0</v>
      </c>
      <c r="G191" s="174">
        <f>G190*P191/O190</f>
        <v>0.8</v>
      </c>
      <c r="H191" s="174">
        <f>H190*P191/O190</f>
        <v>0.8</v>
      </c>
      <c r="I191" s="174">
        <f>I190*P191/O190</f>
        <v>4</v>
      </c>
      <c r="J191" s="174">
        <f>J190*P191/O190</f>
        <v>4</v>
      </c>
      <c r="K191" s="174">
        <f>K190*P191/O190</f>
        <v>1.6</v>
      </c>
      <c r="L191" s="174">
        <f>L190*P191/O190</f>
        <v>0</v>
      </c>
      <c r="M191" s="174">
        <f>M190*P191/O190</f>
        <v>0.8</v>
      </c>
      <c r="N191" s="174">
        <f>N190*P191/O190</f>
        <v>0</v>
      </c>
      <c r="O191" s="127">
        <f t="shared" si="36"/>
        <v>12</v>
      </c>
      <c r="P191" s="254">
        <f>O190*80/100</f>
        <v>12</v>
      </c>
    </row>
    <row r="192" spans="1:16" x14ac:dyDescent="0.55000000000000004">
      <c r="A192" s="245"/>
      <c r="B192" s="255" t="s">
        <v>382</v>
      </c>
      <c r="C192" s="288">
        <f>รายเดือน67!B23</f>
        <v>0</v>
      </c>
      <c r="D192" s="288">
        <f>รายเดือน67!C23</f>
        <v>1</v>
      </c>
      <c r="E192" s="288">
        <f>รายเดือน67!D23</f>
        <v>0</v>
      </c>
      <c r="F192" s="288">
        <f>รายเดือน67!E23</f>
        <v>1</v>
      </c>
      <c r="G192" s="288">
        <f>รายเดือน67!F23</f>
        <v>0</v>
      </c>
      <c r="H192" s="288">
        <f>รายเดือน67!G23</f>
        <v>2</v>
      </c>
      <c r="I192" s="288">
        <f>รายเดือน67!H23</f>
        <v>2</v>
      </c>
      <c r="J192" s="288">
        <f>รายเดือน67!I23</f>
        <v>0</v>
      </c>
      <c r="K192" s="288">
        <f>รายเดือน67!J23</f>
        <v>0</v>
      </c>
      <c r="L192" s="288">
        <f>รายเดือน67!K23</f>
        <v>0</v>
      </c>
      <c r="M192" s="288">
        <f>รายเดือน67!L23</f>
        <v>0</v>
      </c>
      <c r="N192" s="288">
        <f>รายเดือน67!M23</f>
        <v>0</v>
      </c>
      <c r="O192" s="257">
        <f t="shared" si="36"/>
        <v>6</v>
      </c>
    </row>
    <row r="193" spans="1:16" x14ac:dyDescent="0.55000000000000004">
      <c r="A193" s="267"/>
      <c r="B193" s="259" t="s">
        <v>387</v>
      </c>
      <c r="C193" s="260">
        <f>C192</f>
        <v>0</v>
      </c>
      <c r="D193" s="260">
        <f>C192+D192</f>
        <v>1</v>
      </c>
      <c r="E193" s="260">
        <f>C192+D192+E192</f>
        <v>1</v>
      </c>
      <c r="F193" s="260">
        <f>C192+D192+E192+F192</f>
        <v>2</v>
      </c>
      <c r="G193" s="260">
        <f>C192+D192+E192+F192+G192</f>
        <v>2</v>
      </c>
      <c r="H193" s="260">
        <f>C192+D192+E192+F192+G192+H192</f>
        <v>4</v>
      </c>
      <c r="I193" s="260">
        <f>C192+D192+E192+F192+G192+H192+I192</f>
        <v>6</v>
      </c>
      <c r="J193" s="260">
        <f>C192+D192+E192+F192+G192+H192+I192+J192</f>
        <v>6</v>
      </c>
      <c r="K193" s="260">
        <f>C192+D192+E192+F192+G192+H192+I192+J192+K192</f>
        <v>6</v>
      </c>
      <c r="L193" s="260">
        <f>C192+D192+E192+F192+G192+H192+I192+J192+K192+L192</f>
        <v>6</v>
      </c>
      <c r="M193" s="260">
        <f>C192+D192+E192+F192+G192+H192+I192+J192+K192+L192+M192</f>
        <v>6</v>
      </c>
      <c r="N193" s="260">
        <f>C192+D192+E192+F192+G192+H192+I192+J192+K192+L192+M192+N192</f>
        <v>6</v>
      </c>
      <c r="O193" s="261"/>
    </row>
    <row r="194" spans="1:16" x14ac:dyDescent="0.55000000000000004">
      <c r="A194" s="262" t="s">
        <v>2</v>
      </c>
      <c r="B194" s="71" t="s">
        <v>72</v>
      </c>
      <c r="C194" s="25" t="s">
        <v>65</v>
      </c>
      <c r="D194" s="25" t="s">
        <v>66</v>
      </c>
      <c r="E194" s="25" t="s">
        <v>47</v>
      </c>
      <c r="F194" s="25" t="s">
        <v>48</v>
      </c>
      <c r="G194" s="25" t="s">
        <v>49</v>
      </c>
      <c r="H194" s="25" t="s">
        <v>50</v>
      </c>
      <c r="I194" s="25" t="s">
        <v>51</v>
      </c>
      <c r="J194" s="25" t="s">
        <v>52</v>
      </c>
      <c r="K194" s="25" t="s">
        <v>53</v>
      </c>
      <c r="L194" s="25" t="s">
        <v>54</v>
      </c>
      <c r="M194" s="25" t="s">
        <v>55</v>
      </c>
      <c r="N194" s="25" t="s">
        <v>56</v>
      </c>
      <c r="O194" s="25" t="s">
        <v>41</v>
      </c>
    </row>
    <row r="195" spans="1:16" x14ac:dyDescent="0.55000000000000004">
      <c r="A195" s="245"/>
      <c r="B195" s="246" t="s">
        <v>152</v>
      </c>
      <c r="C195" s="289">
        <v>0</v>
      </c>
      <c r="D195" s="289">
        <v>1</v>
      </c>
      <c r="E195" s="289">
        <v>0</v>
      </c>
      <c r="F195" s="289">
        <v>0</v>
      </c>
      <c r="G195" s="289">
        <v>4</v>
      </c>
      <c r="H195" s="289">
        <v>11</v>
      </c>
      <c r="I195" s="289">
        <v>8</v>
      </c>
      <c r="J195" s="289">
        <v>15</v>
      </c>
      <c r="K195" s="289">
        <v>13</v>
      </c>
      <c r="L195" s="289">
        <v>5</v>
      </c>
      <c r="M195" s="289">
        <v>2</v>
      </c>
      <c r="N195" s="289">
        <v>3</v>
      </c>
      <c r="O195" s="248">
        <f t="shared" ref="O195:O202" si="38">SUM(C195:N195)</f>
        <v>62</v>
      </c>
    </row>
    <row r="196" spans="1:16" x14ac:dyDescent="0.55000000000000004">
      <c r="A196" s="245"/>
      <c r="B196" s="246" t="s">
        <v>188</v>
      </c>
      <c r="C196" s="289">
        <v>0</v>
      </c>
      <c r="D196" s="289">
        <v>0</v>
      </c>
      <c r="E196" s="289">
        <v>1</v>
      </c>
      <c r="F196" s="289">
        <v>4</v>
      </c>
      <c r="G196" s="289">
        <v>2</v>
      </c>
      <c r="H196" s="289">
        <v>10</v>
      </c>
      <c r="I196" s="289">
        <v>21</v>
      </c>
      <c r="J196" s="289">
        <v>11</v>
      </c>
      <c r="K196" s="289">
        <v>6</v>
      </c>
      <c r="L196" s="289">
        <v>0</v>
      </c>
      <c r="M196" s="289">
        <v>1</v>
      </c>
      <c r="N196" s="289">
        <v>1</v>
      </c>
      <c r="O196" s="248">
        <f t="shared" si="38"/>
        <v>57</v>
      </c>
    </row>
    <row r="197" spans="1:16" x14ac:dyDescent="0.55000000000000004">
      <c r="A197" s="245"/>
      <c r="B197" s="246" t="s">
        <v>328</v>
      </c>
      <c r="C197" s="289">
        <v>0</v>
      </c>
      <c r="D197" s="289">
        <v>0</v>
      </c>
      <c r="E197" s="289">
        <v>0</v>
      </c>
      <c r="F197" s="289">
        <v>0</v>
      </c>
      <c r="G197" s="289">
        <v>0</v>
      </c>
      <c r="H197" s="289">
        <v>0</v>
      </c>
      <c r="I197" s="289">
        <v>0</v>
      </c>
      <c r="J197" s="289">
        <v>0</v>
      </c>
      <c r="K197" s="289">
        <v>1</v>
      </c>
      <c r="L197" s="289">
        <v>1</v>
      </c>
      <c r="M197" s="289">
        <v>0</v>
      </c>
      <c r="N197" s="289">
        <v>0</v>
      </c>
      <c r="O197" s="248">
        <f t="shared" si="38"/>
        <v>2</v>
      </c>
    </row>
    <row r="198" spans="1:16" x14ac:dyDescent="0.55000000000000004">
      <c r="A198" s="245"/>
      <c r="B198" s="246" t="s">
        <v>329</v>
      </c>
      <c r="C198" s="289">
        <v>0</v>
      </c>
      <c r="D198" s="289">
        <v>0</v>
      </c>
      <c r="E198" s="289">
        <v>0</v>
      </c>
      <c r="F198" s="289">
        <v>0</v>
      </c>
      <c r="G198" s="289">
        <v>0</v>
      </c>
      <c r="H198" s="289">
        <v>17</v>
      </c>
      <c r="I198" s="289">
        <v>6</v>
      </c>
      <c r="J198" s="289">
        <v>7</v>
      </c>
      <c r="K198" s="289">
        <v>5</v>
      </c>
      <c r="L198" s="289">
        <v>0</v>
      </c>
      <c r="M198" s="289">
        <v>2</v>
      </c>
      <c r="N198" s="289">
        <v>0</v>
      </c>
      <c r="O198" s="248">
        <f t="shared" si="38"/>
        <v>37</v>
      </c>
    </row>
    <row r="199" spans="1:16" x14ac:dyDescent="0.55000000000000004">
      <c r="A199" s="245"/>
      <c r="B199" s="246" t="s">
        <v>332</v>
      </c>
      <c r="C199" s="289">
        <v>0</v>
      </c>
      <c r="D199" s="289">
        <v>1</v>
      </c>
      <c r="E199" s="289">
        <v>2</v>
      </c>
      <c r="F199" s="289">
        <v>2</v>
      </c>
      <c r="G199" s="289">
        <v>0</v>
      </c>
      <c r="H199" s="289">
        <v>0</v>
      </c>
      <c r="I199" s="289">
        <v>2</v>
      </c>
      <c r="J199" s="289">
        <v>3</v>
      </c>
      <c r="K199" s="289">
        <v>1</v>
      </c>
      <c r="L199" s="289">
        <v>0</v>
      </c>
      <c r="M199" s="289">
        <v>0</v>
      </c>
      <c r="N199" s="289">
        <v>0</v>
      </c>
      <c r="O199" s="248">
        <f t="shared" si="38"/>
        <v>11</v>
      </c>
    </row>
    <row r="200" spans="1:16" x14ac:dyDescent="0.55000000000000004">
      <c r="A200" s="250"/>
      <c r="B200" s="251" t="s">
        <v>386</v>
      </c>
      <c r="C200" s="266">
        <f>MEDIAN(C195:C199)</f>
        <v>0</v>
      </c>
      <c r="D200" s="266">
        <f t="shared" ref="D200:N200" si="39">MEDIAN(D195:D199)</f>
        <v>0</v>
      </c>
      <c r="E200" s="266">
        <f t="shared" si="39"/>
        <v>0</v>
      </c>
      <c r="F200" s="266">
        <f t="shared" si="39"/>
        <v>0</v>
      </c>
      <c r="G200" s="266">
        <f t="shared" si="39"/>
        <v>0</v>
      </c>
      <c r="H200" s="266">
        <f t="shared" si="39"/>
        <v>10</v>
      </c>
      <c r="I200" s="266">
        <f t="shared" si="39"/>
        <v>6</v>
      </c>
      <c r="J200" s="266">
        <f t="shared" si="39"/>
        <v>7</v>
      </c>
      <c r="K200" s="266">
        <f t="shared" si="39"/>
        <v>5</v>
      </c>
      <c r="L200" s="266">
        <f t="shared" si="39"/>
        <v>0</v>
      </c>
      <c r="M200" s="266">
        <f t="shared" si="39"/>
        <v>1</v>
      </c>
      <c r="N200" s="266">
        <f t="shared" si="39"/>
        <v>0</v>
      </c>
      <c r="O200" s="252">
        <f t="shared" si="38"/>
        <v>29</v>
      </c>
    </row>
    <row r="201" spans="1:16" x14ac:dyDescent="0.55000000000000004">
      <c r="A201" s="245"/>
      <c r="B201" s="253" t="s">
        <v>74</v>
      </c>
      <c r="C201" s="174">
        <f>C200*P201/O200</f>
        <v>0</v>
      </c>
      <c r="D201" s="174">
        <f>D200*P201/O200</f>
        <v>0</v>
      </c>
      <c r="E201" s="174">
        <f>E200*P201/O200</f>
        <v>0</v>
      </c>
      <c r="F201" s="174">
        <f>F200*P201/O200</f>
        <v>0</v>
      </c>
      <c r="G201" s="174">
        <f>G200*P201/O200</f>
        <v>0</v>
      </c>
      <c r="H201" s="174">
        <f>H200*P201/O200</f>
        <v>8</v>
      </c>
      <c r="I201" s="174">
        <f>I200*P201/O200</f>
        <v>4.8</v>
      </c>
      <c r="J201" s="174">
        <f>J200*P201/O200</f>
        <v>5.6000000000000005</v>
      </c>
      <c r="K201" s="174">
        <f>K200*P201/O200</f>
        <v>4</v>
      </c>
      <c r="L201" s="174">
        <f>L200*P201/O200</f>
        <v>0</v>
      </c>
      <c r="M201" s="174">
        <f>M200*P201/O200</f>
        <v>0.79999999999999993</v>
      </c>
      <c r="N201" s="174">
        <f>N200*P201/O200</f>
        <v>0</v>
      </c>
      <c r="O201" s="127">
        <f t="shared" si="38"/>
        <v>23.200000000000003</v>
      </c>
      <c r="P201" s="254">
        <f>O200*80/100</f>
        <v>23.2</v>
      </c>
    </row>
    <row r="202" spans="1:16" x14ac:dyDescent="0.55000000000000004">
      <c r="A202" s="245"/>
      <c r="B202" s="255" t="s">
        <v>382</v>
      </c>
      <c r="C202" s="256">
        <f>รายเดือน67!B24</f>
        <v>0</v>
      </c>
      <c r="D202" s="256">
        <f>รายเดือน67!C24</f>
        <v>0</v>
      </c>
      <c r="E202" s="256">
        <f>รายเดือน67!D24</f>
        <v>0</v>
      </c>
      <c r="F202" s="256">
        <f>รายเดือน67!E24</f>
        <v>0</v>
      </c>
      <c r="G202" s="256">
        <f>รายเดือน67!F24</f>
        <v>1</v>
      </c>
      <c r="H202" s="256">
        <f>รายเดือน67!G24</f>
        <v>0</v>
      </c>
      <c r="I202" s="256">
        <f>รายเดือน67!H24</f>
        <v>1</v>
      </c>
      <c r="J202" s="256">
        <f>รายเดือน67!I24</f>
        <v>0</v>
      </c>
      <c r="K202" s="256">
        <f>รายเดือน67!J24</f>
        <v>0</v>
      </c>
      <c r="L202" s="256">
        <f>รายเดือน67!K24</f>
        <v>0</v>
      </c>
      <c r="M202" s="256">
        <f>รายเดือน67!L24</f>
        <v>0</v>
      </c>
      <c r="N202" s="256">
        <f>รายเดือน67!M24</f>
        <v>0</v>
      </c>
      <c r="O202" s="257">
        <f t="shared" si="38"/>
        <v>2</v>
      </c>
    </row>
    <row r="203" spans="1:16" x14ac:dyDescent="0.55000000000000004">
      <c r="A203" s="267"/>
      <c r="B203" s="259" t="s">
        <v>387</v>
      </c>
      <c r="C203" s="260">
        <f>C202</f>
        <v>0</v>
      </c>
      <c r="D203" s="260">
        <f>C202+D202</f>
        <v>0</v>
      </c>
      <c r="E203" s="260">
        <f>C202+D202+E202</f>
        <v>0</v>
      </c>
      <c r="F203" s="260">
        <f>C202+D202+E202+F202</f>
        <v>0</v>
      </c>
      <c r="G203" s="260">
        <f>C202+D202+E202+F202+G202</f>
        <v>1</v>
      </c>
      <c r="H203" s="260">
        <f>C202+D202+E202+F202+G202+H202</f>
        <v>1</v>
      </c>
      <c r="I203" s="260">
        <f>C202+D202+E202+F202+G202+H202+I202</f>
        <v>2</v>
      </c>
      <c r="J203" s="260">
        <f>C202+D202+E202+F202+G202+H202+I202+J202</f>
        <v>2</v>
      </c>
      <c r="K203" s="260">
        <f>C202+D202+E202+F202+G202+H202+I202+J202+K202</f>
        <v>2</v>
      </c>
      <c r="L203" s="260">
        <f>C202+D202+E202+F202+G202+H202+I202+J202+K202+L202</f>
        <v>2</v>
      </c>
      <c r="M203" s="260">
        <f>C202+D202+E202+F202+G202+H202+I202+J202+K202+L202+M202</f>
        <v>2</v>
      </c>
      <c r="N203" s="260">
        <f>C202+D202+E202+F202+G202+H202+I202+J202+K202+L202+M202+N202</f>
        <v>2</v>
      </c>
      <c r="O203" s="261"/>
    </row>
    <row r="204" spans="1:16" x14ac:dyDescent="0.55000000000000004">
      <c r="A204" s="262" t="s">
        <v>3</v>
      </c>
      <c r="B204" s="71" t="s">
        <v>72</v>
      </c>
      <c r="C204" s="25" t="s">
        <v>65</v>
      </c>
      <c r="D204" s="25" t="s">
        <v>66</v>
      </c>
      <c r="E204" s="25" t="s">
        <v>47</v>
      </c>
      <c r="F204" s="25" t="s">
        <v>48</v>
      </c>
      <c r="G204" s="25" t="s">
        <v>49</v>
      </c>
      <c r="H204" s="25" t="s">
        <v>50</v>
      </c>
      <c r="I204" s="25" t="s">
        <v>51</v>
      </c>
      <c r="J204" s="25" t="s">
        <v>52</v>
      </c>
      <c r="K204" s="25" t="s">
        <v>53</v>
      </c>
      <c r="L204" s="25" t="s">
        <v>54</v>
      </c>
      <c r="M204" s="25" t="s">
        <v>55</v>
      </c>
      <c r="N204" s="25" t="s">
        <v>56</v>
      </c>
      <c r="O204" s="25" t="s">
        <v>41</v>
      </c>
    </row>
    <row r="205" spans="1:16" x14ac:dyDescent="0.55000000000000004">
      <c r="A205" s="245"/>
      <c r="B205" s="246" t="s">
        <v>152</v>
      </c>
      <c r="C205" s="290">
        <v>0</v>
      </c>
      <c r="D205" s="290">
        <v>0</v>
      </c>
      <c r="E205" s="290">
        <v>0</v>
      </c>
      <c r="F205" s="290">
        <v>0</v>
      </c>
      <c r="G205" s="290">
        <v>3</v>
      </c>
      <c r="H205" s="290">
        <v>5</v>
      </c>
      <c r="I205" s="290">
        <v>1</v>
      </c>
      <c r="J205" s="290">
        <v>3</v>
      </c>
      <c r="K205" s="290">
        <v>1</v>
      </c>
      <c r="L205" s="290">
        <v>1</v>
      </c>
      <c r="M205" s="290">
        <v>0</v>
      </c>
      <c r="N205" s="290">
        <v>1</v>
      </c>
      <c r="O205" s="248">
        <f t="shared" ref="O205:O212" si="40">SUM(C205:N205)</f>
        <v>15</v>
      </c>
    </row>
    <row r="206" spans="1:16" x14ac:dyDescent="0.55000000000000004">
      <c r="A206" s="245"/>
      <c r="B206" s="246" t="s">
        <v>188</v>
      </c>
      <c r="C206" s="290">
        <v>0</v>
      </c>
      <c r="D206" s="290">
        <v>0</v>
      </c>
      <c r="E206" s="290">
        <v>0</v>
      </c>
      <c r="F206" s="290">
        <v>0</v>
      </c>
      <c r="G206" s="290">
        <v>2</v>
      </c>
      <c r="H206" s="290">
        <v>6</v>
      </c>
      <c r="I206" s="290">
        <v>19</v>
      </c>
      <c r="J206" s="290">
        <v>5</v>
      </c>
      <c r="K206" s="290">
        <v>0</v>
      </c>
      <c r="L206" s="290">
        <v>1</v>
      </c>
      <c r="M206" s="290">
        <v>1</v>
      </c>
      <c r="N206" s="290">
        <v>0</v>
      </c>
      <c r="O206" s="248">
        <f t="shared" si="40"/>
        <v>34</v>
      </c>
    </row>
    <row r="207" spans="1:16" x14ac:dyDescent="0.55000000000000004">
      <c r="A207" s="245"/>
      <c r="B207" s="246" t="s">
        <v>328</v>
      </c>
      <c r="C207" s="290">
        <v>0</v>
      </c>
      <c r="D207" s="290">
        <v>0</v>
      </c>
      <c r="E207" s="290">
        <v>0</v>
      </c>
      <c r="F207" s="290">
        <v>0</v>
      </c>
      <c r="G207" s="290">
        <v>0</v>
      </c>
      <c r="H207" s="290">
        <v>0</v>
      </c>
      <c r="I207" s="290">
        <v>0</v>
      </c>
      <c r="J207" s="290">
        <v>1</v>
      </c>
      <c r="K207" s="290">
        <v>1</v>
      </c>
      <c r="L207" s="290">
        <v>0</v>
      </c>
      <c r="M207" s="290">
        <v>0</v>
      </c>
      <c r="N207" s="290">
        <v>0</v>
      </c>
      <c r="O207" s="248">
        <f t="shared" si="40"/>
        <v>2</v>
      </c>
    </row>
    <row r="208" spans="1:16" x14ac:dyDescent="0.55000000000000004">
      <c r="A208" s="245"/>
      <c r="B208" s="246" t="s">
        <v>329</v>
      </c>
      <c r="C208" s="290">
        <v>0</v>
      </c>
      <c r="D208" s="290">
        <v>0</v>
      </c>
      <c r="E208" s="290">
        <v>0</v>
      </c>
      <c r="F208" s="290">
        <v>0</v>
      </c>
      <c r="G208" s="290">
        <v>17</v>
      </c>
      <c r="H208" s="290">
        <v>77</v>
      </c>
      <c r="I208" s="290">
        <v>16</v>
      </c>
      <c r="J208" s="290">
        <v>11</v>
      </c>
      <c r="K208" s="290">
        <v>3</v>
      </c>
      <c r="L208" s="290">
        <v>2</v>
      </c>
      <c r="M208" s="290">
        <v>0</v>
      </c>
      <c r="N208" s="290">
        <v>2</v>
      </c>
      <c r="O208" s="248">
        <f t="shared" si="40"/>
        <v>128</v>
      </c>
    </row>
    <row r="209" spans="1:17" x14ac:dyDescent="0.55000000000000004">
      <c r="A209" s="245"/>
      <c r="B209" s="246" t="s">
        <v>332</v>
      </c>
      <c r="C209" s="290">
        <v>0</v>
      </c>
      <c r="D209" s="290">
        <v>0</v>
      </c>
      <c r="E209" s="290">
        <v>0</v>
      </c>
      <c r="F209" s="290">
        <v>0</v>
      </c>
      <c r="G209" s="290">
        <v>0</v>
      </c>
      <c r="H209" s="290">
        <v>0</v>
      </c>
      <c r="I209" s="290">
        <v>1</v>
      </c>
      <c r="J209" s="290">
        <v>7</v>
      </c>
      <c r="K209" s="290">
        <v>0</v>
      </c>
      <c r="L209" s="290">
        <v>1</v>
      </c>
      <c r="M209" s="290">
        <v>0</v>
      </c>
      <c r="N209" s="290">
        <v>0</v>
      </c>
      <c r="O209" s="248">
        <f t="shared" si="40"/>
        <v>9</v>
      </c>
    </row>
    <row r="210" spans="1:17" x14ac:dyDescent="0.55000000000000004">
      <c r="A210" s="250"/>
      <c r="B210" s="251" t="s">
        <v>386</v>
      </c>
      <c r="C210" s="266">
        <f t="shared" ref="C210:N210" si="41">MEDIAN(C205:C209)</f>
        <v>0</v>
      </c>
      <c r="D210" s="266">
        <f t="shared" si="41"/>
        <v>0</v>
      </c>
      <c r="E210" s="266">
        <f t="shared" si="41"/>
        <v>0</v>
      </c>
      <c r="F210" s="266">
        <f t="shared" si="41"/>
        <v>0</v>
      </c>
      <c r="G210" s="266">
        <f t="shared" si="41"/>
        <v>2</v>
      </c>
      <c r="H210" s="266">
        <f t="shared" si="41"/>
        <v>5</v>
      </c>
      <c r="I210" s="266">
        <f t="shared" si="41"/>
        <v>1</v>
      </c>
      <c r="J210" s="266">
        <f t="shared" si="41"/>
        <v>5</v>
      </c>
      <c r="K210" s="266">
        <f t="shared" si="41"/>
        <v>1</v>
      </c>
      <c r="L210" s="266">
        <f t="shared" si="41"/>
        <v>1</v>
      </c>
      <c r="M210" s="266">
        <f t="shared" si="41"/>
        <v>0</v>
      </c>
      <c r="N210" s="266">
        <f t="shared" si="41"/>
        <v>0</v>
      </c>
      <c r="O210" s="252">
        <f t="shared" si="40"/>
        <v>15</v>
      </c>
    </row>
    <row r="211" spans="1:17" x14ac:dyDescent="0.55000000000000004">
      <c r="A211" s="245"/>
      <c r="B211" s="253" t="s">
        <v>74</v>
      </c>
      <c r="C211" s="174">
        <f>C210*P211/O210</f>
        <v>0</v>
      </c>
      <c r="D211" s="174">
        <f>D210*P211/O210</f>
        <v>0</v>
      </c>
      <c r="E211" s="174">
        <f>E210*P211/O210</f>
        <v>0</v>
      </c>
      <c r="F211" s="174">
        <f>F210*P211/O210</f>
        <v>0</v>
      </c>
      <c r="G211" s="174">
        <f>G210*P211/O210</f>
        <v>1.6</v>
      </c>
      <c r="H211" s="174">
        <f>H210*P211/O210</f>
        <v>4</v>
      </c>
      <c r="I211" s="174">
        <f>I210*P211/O210</f>
        <v>0.8</v>
      </c>
      <c r="J211" s="174">
        <f>J210*P211/O210</f>
        <v>4</v>
      </c>
      <c r="K211" s="174">
        <f>K210*P211/O210</f>
        <v>0.8</v>
      </c>
      <c r="L211" s="174">
        <f>L210*P211/O210</f>
        <v>0.8</v>
      </c>
      <c r="M211" s="174">
        <f>M210*P211/O210</f>
        <v>0</v>
      </c>
      <c r="N211" s="174">
        <f>N210*P211/O210</f>
        <v>0</v>
      </c>
      <c r="O211" s="127">
        <f t="shared" si="40"/>
        <v>12</v>
      </c>
      <c r="P211" s="254">
        <f>O210*80/100</f>
        <v>12</v>
      </c>
    </row>
    <row r="212" spans="1:17" x14ac:dyDescent="0.55000000000000004">
      <c r="A212" s="245"/>
      <c r="B212" s="255" t="s">
        <v>382</v>
      </c>
      <c r="C212" s="256">
        <f>รายเดือน67!B25</f>
        <v>1</v>
      </c>
      <c r="D212" s="256">
        <f>รายเดือน67!C25</f>
        <v>3</v>
      </c>
      <c r="E212" s="256">
        <f>รายเดือน67!D25</f>
        <v>0</v>
      </c>
      <c r="F212" s="256">
        <f>รายเดือน67!E25</f>
        <v>0</v>
      </c>
      <c r="G212" s="256">
        <f>รายเดือน67!F25</f>
        <v>0</v>
      </c>
      <c r="H212" s="256">
        <f>รายเดือน67!G25</f>
        <v>3</v>
      </c>
      <c r="I212" s="256">
        <f>รายเดือน67!H25</f>
        <v>1</v>
      </c>
      <c r="J212" s="256">
        <f>รายเดือน67!I25</f>
        <v>0</v>
      </c>
      <c r="K212" s="256">
        <f>รายเดือน67!J25</f>
        <v>0</v>
      </c>
      <c r="L212" s="256">
        <f>รายเดือน67!K25</f>
        <v>0</v>
      </c>
      <c r="M212" s="256">
        <f>รายเดือน67!L25</f>
        <v>0</v>
      </c>
      <c r="N212" s="256">
        <f>รายเดือน67!M25</f>
        <v>0</v>
      </c>
      <c r="O212" s="257">
        <f t="shared" si="40"/>
        <v>8</v>
      </c>
    </row>
    <row r="213" spans="1:17" x14ac:dyDescent="0.55000000000000004">
      <c r="A213" s="267"/>
      <c r="B213" s="259" t="s">
        <v>387</v>
      </c>
      <c r="C213" s="260">
        <f>C212</f>
        <v>1</v>
      </c>
      <c r="D213" s="260">
        <f>C212+D212</f>
        <v>4</v>
      </c>
      <c r="E213" s="260">
        <f>C212+D212+E212</f>
        <v>4</v>
      </c>
      <c r="F213" s="260">
        <f>C212+D212+E212+F212</f>
        <v>4</v>
      </c>
      <c r="G213" s="260">
        <f>C212+D212+E212+F212+G212</f>
        <v>4</v>
      </c>
      <c r="H213" s="260">
        <f>C212+D212+E212+F212+G212+H212</f>
        <v>7</v>
      </c>
      <c r="I213" s="260">
        <f>C212+D212+E212+F212+G212+H212+I212</f>
        <v>8</v>
      </c>
      <c r="J213" s="260">
        <f>C212+D212+E212+F212+G212+H212+I212+J212</f>
        <v>8</v>
      </c>
      <c r="K213" s="260">
        <f>C212+D212+E212+F212+G212+H212+I212+J212+K212</f>
        <v>8</v>
      </c>
      <c r="L213" s="260">
        <f>C212+D212+E212+F212+G212+H212+I212+J212+K212+L212</f>
        <v>8</v>
      </c>
      <c r="M213" s="260">
        <f>C212+D212+E212+F212+G212+H212+I212+J212+K212+L212+M212</f>
        <v>8</v>
      </c>
      <c r="N213" s="260">
        <f>C212+D212+E212+F212+G212+H212+I212+J212+K212+L212+M212+N212</f>
        <v>8</v>
      </c>
      <c r="O213" s="261"/>
    </row>
    <row r="214" spans="1:17" x14ac:dyDescent="0.55000000000000004">
      <c r="A214" s="262" t="s">
        <v>4</v>
      </c>
      <c r="B214" s="71" t="s">
        <v>72</v>
      </c>
      <c r="C214" s="25" t="s">
        <v>65</v>
      </c>
      <c r="D214" s="25" t="s">
        <v>66</v>
      </c>
      <c r="E214" s="25" t="s">
        <v>47</v>
      </c>
      <c r="F214" s="25" t="s">
        <v>48</v>
      </c>
      <c r="G214" s="25" t="s">
        <v>49</v>
      </c>
      <c r="H214" s="25" t="s">
        <v>50</v>
      </c>
      <c r="I214" s="25" t="s">
        <v>51</v>
      </c>
      <c r="J214" s="25" t="s">
        <v>52</v>
      </c>
      <c r="K214" s="25" t="s">
        <v>53</v>
      </c>
      <c r="L214" s="25" t="s">
        <v>54</v>
      </c>
      <c r="M214" s="25" t="s">
        <v>55</v>
      </c>
      <c r="N214" s="25" t="s">
        <v>56</v>
      </c>
      <c r="O214" s="25" t="s">
        <v>41</v>
      </c>
    </row>
    <row r="215" spans="1:17" x14ac:dyDescent="0.55000000000000004">
      <c r="A215" s="245"/>
      <c r="B215" s="246" t="s">
        <v>152</v>
      </c>
      <c r="C215" s="291">
        <v>0</v>
      </c>
      <c r="D215" s="291">
        <v>0</v>
      </c>
      <c r="E215" s="291">
        <v>1</v>
      </c>
      <c r="F215" s="291">
        <v>2</v>
      </c>
      <c r="G215" s="291">
        <v>4</v>
      </c>
      <c r="H215" s="291">
        <v>18</v>
      </c>
      <c r="I215" s="291">
        <v>7</v>
      </c>
      <c r="J215" s="291">
        <v>7</v>
      </c>
      <c r="K215" s="291">
        <v>6</v>
      </c>
      <c r="L215" s="291">
        <v>5</v>
      </c>
      <c r="M215" s="291">
        <v>2</v>
      </c>
      <c r="N215" s="291">
        <v>0</v>
      </c>
      <c r="O215" s="248">
        <f t="shared" ref="O215:O222" si="42">SUM(C215:N215)</f>
        <v>52</v>
      </c>
    </row>
    <row r="216" spans="1:17" x14ac:dyDescent="0.55000000000000004">
      <c r="A216" s="245"/>
      <c r="B216" s="246" t="s">
        <v>188</v>
      </c>
      <c r="C216" s="291">
        <v>0</v>
      </c>
      <c r="D216" s="291">
        <v>1</v>
      </c>
      <c r="E216" s="291">
        <v>1</v>
      </c>
      <c r="F216" s="291">
        <v>1</v>
      </c>
      <c r="G216" s="291">
        <v>1</v>
      </c>
      <c r="H216" s="291">
        <v>9</v>
      </c>
      <c r="I216" s="291">
        <v>15</v>
      </c>
      <c r="J216" s="291">
        <v>5</v>
      </c>
      <c r="K216" s="291">
        <v>7</v>
      </c>
      <c r="L216" s="291">
        <v>0</v>
      </c>
      <c r="M216" s="291">
        <v>0</v>
      </c>
      <c r="N216" s="291">
        <v>0</v>
      </c>
      <c r="O216" s="248">
        <f t="shared" si="42"/>
        <v>40</v>
      </c>
    </row>
    <row r="217" spans="1:17" x14ac:dyDescent="0.55000000000000004">
      <c r="A217" s="245"/>
      <c r="B217" s="246" t="s">
        <v>328</v>
      </c>
      <c r="C217" s="291">
        <v>0</v>
      </c>
      <c r="D217" s="291">
        <v>0</v>
      </c>
      <c r="E217" s="291">
        <v>0</v>
      </c>
      <c r="F217" s="291">
        <v>0</v>
      </c>
      <c r="G217" s="291">
        <v>0</v>
      </c>
      <c r="H217" s="291">
        <v>0</v>
      </c>
      <c r="I217" s="291">
        <v>1</v>
      </c>
      <c r="J217" s="291">
        <v>0</v>
      </c>
      <c r="K217" s="291">
        <v>2</v>
      </c>
      <c r="L217" s="291">
        <v>1</v>
      </c>
      <c r="M217" s="291">
        <v>0</v>
      </c>
      <c r="N217" s="291">
        <v>0</v>
      </c>
      <c r="O217" s="248">
        <f t="shared" si="42"/>
        <v>4</v>
      </c>
    </row>
    <row r="218" spans="1:17" x14ac:dyDescent="0.55000000000000004">
      <c r="A218" s="245"/>
      <c r="B218" s="246" t="s">
        <v>329</v>
      </c>
      <c r="C218" s="291">
        <v>0</v>
      </c>
      <c r="D218" s="291">
        <v>0</v>
      </c>
      <c r="E218" s="291">
        <v>0</v>
      </c>
      <c r="F218" s="291">
        <v>0</v>
      </c>
      <c r="G218" s="291">
        <v>0</v>
      </c>
      <c r="H218" s="291">
        <v>6</v>
      </c>
      <c r="I218" s="291">
        <v>7</v>
      </c>
      <c r="J218" s="291">
        <v>0</v>
      </c>
      <c r="K218" s="291">
        <v>4</v>
      </c>
      <c r="L218" s="291">
        <v>1</v>
      </c>
      <c r="M218" s="291">
        <v>3</v>
      </c>
      <c r="N218" s="291">
        <v>3</v>
      </c>
      <c r="O218" s="248">
        <f t="shared" si="42"/>
        <v>24</v>
      </c>
    </row>
    <row r="219" spans="1:17" x14ac:dyDescent="0.55000000000000004">
      <c r="A219" s="245"/>
      <c r="B219" s="246" t="s">
        <v>332</v>
      </c>
      <c r="C219" s="291">
        <v>0</v>
      </c>
      <c r="D219" s="291">
        <v>1</v>
      </c>
      <c r="E219" s="291">
        <v>2</v>
      </c>
      <c r="F219" s="291">
        <v>0</v>
      </c>
      <c r="G219" s="291">
        <v>1</v>
      </c>
      <c r="H219" s="291">
        <v>3</v>
      </c>
      <c r="I219" s="291">
        <v>6</v>
      </c>
      <c r="J219" s="291">
        <v>4</v>
      </c>
      <c r="K219" s="291">
        <v>8</v>
      </c>
      <c r="L219" s="291">
        <v>4</v>
      </c>
      <c r="M219" s="291">
        <v>1</v>
      </c>
      <c r="N219" s="291">
        <v>0</v>
      </c>
      <c r="O219" s="248">
        <f t="shared" si="42"/>
        <v>30</v>
      </c>
    </row>
    <row r="220" spans="1:17" x14ac:dyDescent="0.55000000000000004">
      <c r="A220" s="250"/>
      <c r="B220" s="251" t="s">
        <v>386</v>
      </c>
      <c r="C220" s="266">
        <f>MEDIAN(C215:C219)</f>
        <v>0</v>
      </c>
      <c r="D220" s="266">
        <f t="shared" ref="D220:N220" si="43">MEDIAN(D215:D219)</f>
        <v>0</v>
      </c>
      <c r="E220" s="266">
        <f t="shared" si="43"/>
        <v>1</v>
      </c>
      <c r="F220" s="266">
        <f t="shared" si="43"/>
        <v>0</v>
      </c>
      <c r="G220" s="266">
        <f t="shared" si="43"/>
        <v>1</v>
      </c>
      <c r="H220" s="266">
        <f t="shared" si="43"/>
        <v>6</v>
      </c>
      <c r="I220" s="266">
        <f t="shared" si="43"/>
        <v>7</v>
      </c>
      <c r="J220" s="266">
        <f t="shared" si="43"/>
        <v>4</v>
      </c>
      <c r="K220" s="266">
        <f t="shared" si="43"/>
        <v>6</v>
      </c>
      <c r="L220" s="266">
        <f t="shared" si="43"/>
        <v>1</v>
      </c>
      <c r="M220" s="266">
        <f t="shared" si="43"/>
        <v>1</v>
      </c>
      <c r="N220" s="266">
        <f t="shared" si="43"/>
        <v>0</v>
      </c>
      <c r="O220" s="252">
        <f t="shared" si="42"/>
        <v>27</v>
      </c>
    </row>
    <row r="221" spans="1:17" x14ac:dyDescent="0.55000000000000004">
      <c r="A221" s="245"/>
      <c r="B221" s="253" t="s">
        <v>74</v>
      </c>
      <c r="C221" s="174">
        <f>C220*P221/O220</f>
        <v>0</v>
      </c>
      <c r="D221" s="174">
        <f>D220*P221/O220</f>
        <v>0</v>
      </c>
      <c r="E221" s="174">
        <f>E220*P221/O220</f>
        <v>0.8</v>
      </c>
      <c r="F221" s="174">
        <f>F220*P221/O220</f>
        <v>0</v>
      </c>
      <c r="G221" s="174">
        <f>G220*P221/O220</f>
        <v>0.8</v>
      </c>
      <c r="H221" s="174">
        <f>H220*P221/O220</f>
        <v>4.8000000000000007</v>
      </c>
      <c r="I221" s="174">
        <f>I220*P221/O220</f>
        <v>5.6000000000000005</v>
      </c>
      <c r="J221" s="174">
        <f>J220*P221/O220</f>
        <v>3.2</v>
      </c>
      <c r="K221" s="174">
        <f>K220*P221/O220</f>
        <v>4.8000000000000007</v>
      </c>
      <c r="L221" s="174">
        <f>L220*P221/O220</f>
        <v>0.8</v>
      </c>
      <c r="M221" s="174">
        <f>M220*P221/O220</f>
        <v>0.8</v>
      </c>
      <c r="N221" s="174">
        <f>N220*P221/O220</f>
        <v>0</v>
      </c>
      <c r="O221" s="127">
        <f t="shared" si="42"/>
        <v>21.6</v>
      </c>
      <c r="P221" s="254">
        <f>O220*80/100</f>
        <v>21.6</v>
      </c>
      <c r="Q221" s="292"/>
    </row>
    <row r="222" spans="1:17" x14ac:dyDescent="0.55000000000000004">
      <c r="A222" s="245"/>
      <c r="B222" s="255" t="s">
        <v>382</v>
      </c>
      <c r="C222" s="256">
        <f>รายเดือน67!B26</f>
        <v>0</v>
      </c>
      <c r="D222" s="256">
        <f>รายเดือน67!C26</f>
        <v>1</v>
      </c>
      <c r="E222" s="256">
        <f>รายเดือน67!D26</f>
        <v>2</v>
      </c>
      <c r="F222" s="256">
        <f>รายเดือน67!E26</f>
        <v>0</v>
      </c>
      <c r="G222" s="256">
        <f>รายเดือน67!F26</f>
        <v>2</v>
      </c>
      <c r="H222" s="256">
        <f>รายเดือน67!G26</f>
        <v>3</v>
      </c>
      <c r="I222" s="256">
        <f>รายเดือน67!H26</f>
        <v>0</v>
      </c>
      <c r="J222" s="256">
        <f>รายเดือน67!I26</f>
        <v>0</v>
      </c>
      <c r="K222" s="256">
        <f>รายเดือน67!J26</f>
        <v>0</v>
      </c>
      <c r="L222" s="256">
        <f>รายเดือน67!K26</f>
        <v>0</v>
      </c>
      <c r="M222" s="256">
        <f>รายเดือน67!L26</f>
        <v>0</v>
      </c>
      <c r="N222" s="256">
        <f>รายเดือน67!M26</f>
        <v>0</v>
      </c>
      <c r="O222" s="257">
        <f t="shared" si="42"/>
        <v>8</v>
      </c>
      <c r="Q222" s="292"/>
    </row>
    <row r="223" spans="1:17" x14ac:dyDescent="0.55000000000000004">
      <c r="A223" s="267"/>
      <c r="B223" s="259" t="s">
        <v>387</v>
      </c>
      <c r="C223" s="260">
        <f>C222</f>
        <v>0</v>
      </c>
      <c r="D223" s="260">
        <f>C222+D222</f>
        <v>1</v>
      </c>
      <c r="E223" s="260">
        <f>C222+D222+E222</f>
        <v>3</v>
      </c>
      <c r="F223" s="260">
        <f>C222+D222+E222+F222</f>
        <v>3</v>
      </c>
      <c r="G223" s="260">
        <f>C222+D222+E222+F222+G222</f>
        <v>5</v>
      </c>
      <c r="H223" s="260">
        <f>C222+D222+E222+F222+G222+H222</f>
        <v>8</v>
      </c>
      <c r="I223" s="260">
        <f>C222+D222+E222+F222+G222+H222+I222</f>
        <v>8</v>
      </c>
      <c r="J223" s="260">
        <f>C222+D222+E222+F222+G222+H222+I222+J222</f>
        <v>8</v>
      </c>
      <c r="K223" s="260">
        <f>C222+D222+E222+F222+G222+H222+I222+J222+K222</f>
        <v>8</v>
      </c>
      <c r="L223" s="260">
        <f>C222+D222+E222+F222+G222+H222+I222+J222+K222+L222</f>
        <v>8</v>
      </c>
      <c r="M223" s="260">
        <f>C222+D222+E222+F222+G222+H222+I222+J222+K222+L222+M222</f>
        <v>8</v>
      </c>
      <c r="N223" s="260">
        <f>C222+D222+E222+F222+G222+H222+I222+J222+K222+L222+M222+N222</f>
        <v>8</v>
      </c>
      <c r="O223" s="261"/>
    </row>
    <row r="224" spans="1:17" x14ac:dyDescent="0.55000000000000004">
      <c r="P224" s="294"/>
    </row>
    <row r="225" spans="16:16" x14ac:dyDescent="0.55000000000000004">
      <c r="P225" s="29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3EF8B-2D2D-4D8C-B45C-7D1A63B83F7A}">
  <sheetPr>
    <tabColor rgb="FFC00000"/>
  </sheetPr>
  <dimension ref="A1:BB118"/>
  <sheetViews>
    <sheetView zoomScale="80" zoomScaleNormal="80" workbookViewId="0">
      <selection activeCell="W15" sqref="W15"/>
    </sheetView>
  </sheetViews>
  <sheetFormatPr defaultRowHeight="21.75" x14ac:dyDescent="0.5"/>
  <cols>
    <col min="1" max="2" width="9.140625" style="355"/>
    <col min="3" max="3" width="14.42578125" style="355" customWidth="1"/>
    <col min="4" max="4" width="14.85546875" style="355" bestFit="1" customWidth="1"/>
    <col min="5" max="60" width="9.140625" style="355"/>
    <col min="61" max="61" width="9.42578125" style="355" bestFit="1" customWidth="1"/>
    <col min="62" max="16384" width="9.140625" style="355"/>
  </cols>
  <sheetData>
    <row r="1" spans="1:4" ht="29.25" x14ac:dyDescent="0.6">
      <c r="A1" s="354" t="s">
        <v>360</v>
      </c>
    </row>
    <row r="2" spans="1:4" x14ac:dyDescent="0.5">
      <c r="C2" s="356" t="s">
        <v>9</v>
      </c>
      <c r="D2" s="356" t="s">
        <v>13</v>
      </c>
    </row>
    <row r="3" spans="1:4" x14ac:dyDescent="0.5">
      <c r="C3" s="356" t="s">
        <v>32</v>
      </c>
      <c r="D3" s="357">
        <v>105.31225082369225</v>
      </c>
    </row>
    <row r="4" spans="1:4" ht="27.75" x14ac:dyDescent="0.65">
      <c r="C4" s="358" t="s">
        <v>29</v>
      </c>
      <c r="D4" s="359">
        <v>60.369566738993491</v>
      </c>
    </row>
    <row r="5" spans="1:4" ht="27.75" x14ac:dyDescent="0.65">
      <c r="C5" s="358" t="s">
        <v>35</v>
      </c>
      <c r="D5" s="360">
        <v>56.145806340157208</v>
      </c>
    </row>
    <row r="6" spans="1:4" x14ac:dyDescent="0.5">
      <c r="C6" s="356" t="s">
        <v>63</v>
      </c>
      <c r="D6" s="357">
        <v>34.499115960153524</v>
      </c>
    </row>
    <row r="7" spans="1:4" x14ac:dyDescent="0.5">
      <c r="C7" s="356" t="s">
        <v>62</v>
      </c>
      <c r="D7" s="360">
        <v>32.820512820512818</v>
      </c>
    </row>
    <row r="8" spans="1:4" ht="27.75" x14ac:dyDescent="0.65">
      <c r="C8" s="361" t="s">
        <v>24</v>
      </c>
      <c r="D8" s="359">
        <v>30.314130173927321</v>
      </c>
    </row>
    <row r="9" spans="1:4" x14ac:dyDescent="0.5">
      <c r="C9" s="356" t="s">
        <v>58</v>
      </c>
      <c r="D9" s="360">
        <v>28.593895203374078</v>
      </c>
    </row>
    <row r="10" spans="1:4" x14ac:dyDescent="0.5">
      <c r="C10" s="356" t="s">
        <v>34</v>
      </c>
      <c r="D10" s="360">
        <v>27.548209366391184</v>
      </c>
    </row>
    <row r="11" spans="1:4" ht="27.75" x14ac:dyDescent="0.65">
      <c r="C11" s="361" t="s">
        <v>33</v>
      </c>
      <c r="D11" s="359">
        <v>25.936973155232785</v>
      </c>
    </row>
    <row r="12" spans="1:4" ht="27.75" x14ac:dyDescent="0.65">
      <c r="C12" s="361" t="s">
        <v>27</v>
      </c>
      <c r="D12" s="359">
        <v>24.086563403246128</v>
      </c>
    </row>
    <row r="13" spans="1:4" x14ac:dyDescent="0.5">
      <c r="C13" s="356" t="s">
        <v>26</v>
      </c>
      <c r="D13" s="360">
        <v>18.280507354388728</v>
      </c>
    </row>
    <row r="14" spans="1:4" x14ac:dyDescent="0.5">
      <c r="C14" s="356" t="s">
        <v>23</v>
      </c>
      <c r="D14" s="360">
        <v>17.446812877800468</v>
      </c>
    </row>
    <row r="15" spans="1:4" x14ac:dyDescent="0.5">
      <c r="C15" s="356" t="s">
        <v>330</v>
      </c>
      <c r="D15" s="360">
        <v>16.420568656923795</v>
      </c>
    </row>
    <row r="16" spans="1:4" x14ac:dyDescent="0.5">
      <c r="C16" s="356" t="s">
        <v>30</v>
      </c>
      <c r="D16" s="357">
        <v>14.921931169201134</v>
      </c>
    </row>
    <row r="17" spans="1:6" ht="27.75" x14ac:dyDescent="0.65">
      <c r="C17" s="358" t="s">
        <v>60</v>
      </c>
      <c r="D17" s="359">
        <v>13.260254596888259</v>
      </c>
    </row>
    <row r="18" spans="1:6" x14ac:dyDescent="0.5">
      <c r="C18" s="356" t="s">
        <v>28</v>
      </c>
      <c r="D18" s="357">
        <v>10.996354285617615</v>
      </c>
    </row>
    <row r="19" spans="1:6" x14ac:dyDescent="0.5">
      <c r="C19" s="356" t="s">
        <v>59</v>
      </c>
      <c r="D19" s="357">
        <v>8.3409792309617146</v>
      </c>
    </row>
    <row r="20" spans="1:6" x14ac:dyDescent="0.5">
      <c r="C20" s="356" t="s">
        <v>61</v>
      </c>
      <c r="D20" s="360">
        <v>7.3086058834277363</v>
      </c>
    </row>
    <row r="21" spans="1:6" ht="27.75" x14ac:dyDescent="0.65">
      <c r="C21" s="358" t="s">
        <v>31</v>
      </c>
      <c r="D21" s="359">
        <v>5.5903398926654742</v>
      </c>
    </row>
    <row r="22" spans="1:6" x14ac:dyDescent="0.5">
      <c r="C22" s="356" t="s">
        <v>25</v>
      </c>
      <c r="D22" s="357">
        <v>4.4675432979404626</v>
      </c>
    </row>
    <row r="24" spans="1:6" ht="30.75" x14ac:dyDescent="0.7">
      <c r="A24" s="362" t="s">
        <v>69</v>
      </c>
      <c r="C24" s="363"/>
      <c r="D24" s="363" t="s">
        <v>370</v>
      </c>
      <c r="E24" s="363" t="s">
        <v>40</v>
      </c>
      <c r="F24" s="363" t="s">
        <v>13</v>
      </c>
    </row>
    <row r="25" spans="1:6" ht="27.75" x14ac:dyDescent="0.65">
      <c r="A25" s="355" t="s">
        <v>361</v>
      </c>
      <c r="C25" s="364" t="s">
        <v>70</v>
      </c>
      <c r="D25" s="365">
        <v>641883</v>
      </c>
      <c r="E25" s="364">
        <v>186</v>
      </c>
      <c r="F25" s="359">
        <f>E25*100000/D25</f>
        <v>28.977243516341762</v>
      </c>
    </row>
    <row r="26" spans="1:6" ht="27.75" x14ac:dyDescent="0.65">
      <c r="C26" s="364" t="s">
        <v>71</v>
      </c>
      <c r="D26" s="365">
        <v>654130</v>
      </c>
      <c r="E26" s="365">
        <v>159</v>
      </c>
      <c r="F26" s="359">
        <f>E26*100000/D26</f>
        <v>24.307094919970037</v>
      </c>
    </row>
    <row r="27" spans="1:6" ht="27.75" x14ac:dyDescent="0.65">
      <c r="C27" s="366" t="s">
        <v>41</v>
      </c>
      <c r="D27" s="367">
        <f>D25+D26</f>
        <v>1296013</v>
      </c>
      <c r="E27" s="368">
        <f>SUM(E25:E26)</f>
        <v>345</v>
      </c>
      <c r="F27" s="369">
        <f>E27*100000/D27</f>
        <v>26.620103347728765</v>
      </c>
    </row>
    <row r="28" spans="1:6" x14ac:dyDescent="0.5">
      <c r="E28" s="370">
        <f>E26/E25</f>
        <v>0.85483870967741937</v>
      </c>
    </row>
    <row r="34" spans="1:6" ht="33" x14ac:dyDescent="0.75">
      <c r="A34" s="371" t="s">
        <v>44</v>
      </c>
    </row>
    <row r="35" spans="1:6" ht="27.75" x14ac:dyDescent="0.65">
      <c r="C35" s="372"/>
      <c r="D35" s="372" t="s">
        <v>10</v>
      </c>
      <c r="E35" s="372" t="s">
        <v>40</v>
      </c>
      <c r="F35" s="372"/>
    </row>
    <row r="36" spans="1:6" ht="27.75" x14ac:dyDescent="0.65">
      <c r="C36" s="372" t="s">
        <v>44</v>
      </c>
      <c r="D36" s="373"/>
      <c r="E36" s="373" t="s">
        <v>18</v>
      </c>
      <c r="F36" s="372" t="s">
        <v>13</v>
      </c>
    </row>
    <row r="37" spans="1:6" ht="27.75" x14ac:dyDescent="0.65">
      <c r="C37" s="364" t="s">
        <v>45</v>
      </c>
      <c r="D37" s="365">
        <v>53537</v>
      </c>
      <c r="E37" s="364">
        <v>29</v>
      </c>
      <c r="F37" s="359">
        <f>E37*100000/D37</f>
        <v>54.16814539477371</v>
      </c>
    </row>
    <row r="38" spans="1:6" ht="27.75" x14ac:dyDescent="0.65">
      <c r="C38" s="364" t="s">
        <v>46</v>
      </c>
      <c r="D38" s="365">
        <v>66055</v>
      </c>
      <c r="E38" s="364">
        <v>47</v>
      </c>
      <c r="F38" s="359">
        <f t="shared" ref="F38:F43" si="0">E38*100000/D38</f>
        <v>71.152827189463324</v>
      </c>
    </row>
    <row r="39" spans="1:6" ht="27.75" x14ac:dyDescent="0.65">
      <c r="C39" s="364" t="s">
        <v>36</v>
      </c>
      <c r="D39" s="365">
        <v>70853</v>
      </c>
      <c r="E39" s="364">
        <v>97</v>
      </c>
      <c r="F39" s="359">
        <f t="shared" si="0"/>
        <v>136.90316570928542</v>
      </c>
    </row>
    <row r="40" spans="1:6" ht="27.75" x14ac:dyDescent="0.65">
      <c r="C40" s="364" t="s">
        <v>37</v>
      </c>
      <c r="D40" s="365">
        <v>157174</v>
      </c>
      <c r="E40" s="364">
        <v>72</v>
      </c>
      <c r="F40" s="359">
        <f t="shared" si="0"/>
        <v>45.809103286803158</v>
      </c>
    </row>
    <row r="41" spans="1:6" ht="27.75" x14ac:dyDescent="0.65">
      <c r="C41" s="364" t="s">
        <v>38</v>
      </c>
      <c r="D41" s="365">
        <v>382915</v>
      </c>
      <c r="E41" s="364">
        <v>64</v>
      </c>
      <c r="F41" s="359">
        <f t="shared" si="0"/>
        <v>16.713892117049475</v>
      </c>
    </row>
    <row r="42" spans="1:6" ht="27.75" x14ac:dyDescent="0.65">
      <c r="C42" s="364" t="s">
        <v>39</v>
      </c>
      <c r="D42" s="365">
        <v>565479</v>
      </c>
      <c r="E42" s="364">
        <v>36</v>
      </c>
      <c r="F42" s="359">
        <f t="shared" si="0"/>
        <v>6.3662841590934409</v>
      </c>
    </row>
    <row r="43" spans="1:6" ht="27.75" x14ac:dyDescent="0.65">
      <c r="C43" s="374" t="s">
        <v>41</v>
      </c>
      <c r="D43" s="375">
        <f>SUM(D37:D42)</f>
        <v>1296013</v>
      </c>
      <c r="E43" s="375">
        <f>SUM(E37:E42)</f>
        <v>345</v>
      </c>
      <c r="F43" s="359">
        <f t="shared" si="0"/>
        <v>26.620103347728765</v>
      </c>
    </row>
    <row r="48" spans="1:6" x14ac:dyDescent="0.5">
      <c r="A48" s="355" t="s">
        <v>362</v>
      </c>
    </row>
    <row r="49" spans="3:5" ht="27.75" x14ac:dyDescent="0.65">
      <c r="C49" s="376"/>
      <c r="D49" s="377" t="s">
        <v>119</v>
      </c>
      <c r="E49" s="377" t="s">
        <v>120</v>
      </c>
    </row>
    <row r="50" spans="3:5" ht="27.75" x14ac:dyDescent="0.65">
      <c r="C50" s="378" t="s">
        <v>21</v>
      </c>
      <c r="D50" s="364">
        <v>2</v>
      </c>
      <c r="E50" s="364">
        <v>5</v>
      </c>
    </row>
    <row r="51" spans="3:5" ht="27.75" x14ac:dyDescent="0.65">
      <c r="C51" s="358" t="s">
        <v>32</v>
      </c>
      <c r="D51" s="364">
        <v>3</v>
      </c>
      <c r="E51" s="364">
        <v>4</v>
      </c>
    </row>
    <row r="52" spans="3:5" ht="27.75" x14ac:dyDescent="0.65">
      <c r="C52" s="358" t="s">
        <v>28</v>
      </c>
      <c r="D52" s="364">
        <v>1</v>
      </c>
      <c r="E52" s="364">
        <v>3</v>
      </c>
    </row>
    <row r="53" spans="3:5" ht="27.75" x14ac:dyDescent="0.65">
      <c r="C53" s="358" t="s">
        <v>30</v>
      </c>
      <c r="D53" s="364">
        <v>1</v>
      </c>
      <c r="E53" s="364">
        <v>3</v>
      </c>
    </row>
    <row r="54" spans="3:5" ht="27.75" x14ac:dyDescent="0.65">
      <c r="C54" s="358" t="s">
        <v>60</v>
      </c>
      <c r="D54" s="364">
        <v>1</v>
      </c>
      <c r="E54" s="364">
        <v>2</v>
      </c>
    </row>
    <row r="55" spans="3:5" ht="27.75" x14ac:dyDescent="0.65">
      <c r="C55" s="358" t="s">
        <v>26</v>
      </c>
      <c r="D55" s="364">
        <v>3</v>
      </c>
      <c r="E55" s="364">
        <v>1</v>
      </c>
    </row>
    <row r="56" spans="3:5" ht="27.75" x14ac:dyDescent="0.65">
      <c r="C56" s="358" t="s">
        <v>34</v>
      </c>
      <c r="D56" s="364">
        <v>1</v>
      </c>
      <c r="E56" s="364">
        <v>1</v>
      </c>
    </row>
    <row r="57" spans="3:5" ht="27.75" x14ac:dyDescent="0.65">
      <c r="C57" s="358" t="s">
        <v>58</v>
      </c>
      <c r="D57" s="364">
        <v>1</v>
      </c>
      <c r="E57" s="364">
        <v>1</v>
      </c>
    </row>
    <row r="58" spans="3:5" ht="27.75" x14ac:dyDescent="0.65">
      <c r="C58" s="358" t="s">
        <v>59</v>
      </c>
      <c r="D58" s="364">
        <v>0</v>
      </c>
      <c r="E58" s="364">
        <v>1</v>
      </c>
    </row>
    <row r="59" spans="3:5" ht="27.75" x14ac:dyDescent="0.65">
      <c r="C59" s="358" t="s">
        <v>62</v>
      </c>
      <c r="D59" s="364">
        <v>0</v>
      </c>
      <c r="E59" s="364">
        <v>1</v>
      </c>
    </row>
    <row r="60" spans="3:5" ht="27.75" x14ac:dyDescent="0.65">
      <c r="C60" s="358" t="s">
        <v>23</v>
      </c>
      <c r="D60" s="364">
        <v>0</v>
      </c>
      <c r="E60" s="364">
        <v>0</v>
      </c>
    </row>
    <row r="61" spans="3:5" ht="27.75" x14ac:dyDescent="0.65">
      <c r="C61" s="358" t="s">
        <v>31</v>
      </c>
      <c r="D61" s="364">
        <v>1</v>
      </c>
      <c r="E61" s="364">
        <v>0</v>
      </c>
    </row>
    <row r="62" spans="3:5" ht="27.75" x14ac:dyDescent="0.65">
      <c r="C62" s="358" t="s">
        <v>24</v>
      </c>
      <c r="D62" s="364">
        <v>2</v>
      </c>
      <c r="E62" s="364">
        <v>0</v>
      </c>
    </row>
    <row r="63" spans="3:5" ht="27.75" x14ac:dyDescent="0.65">
      <c r="C63" s="358" t="s">
        <v>25</v>
      </c>
      <c r="D63" s="364">
        <v>0</v>
      </c>
      <c r="E63" s="364">
        <v>0</v>
      </c>
    </row>
    <row r="64" spans="3:5" ht="27.75" x14ac:dyDescent="0.65">
      <c r="C64" s="358" t="s">
        <v>27</v>
      </c>
      <c r="D64" s="364">
        <v>1</v>
      </c>
      <c r="E64" s="364">
        <v>0</v>
      </c>
    </row>
    <row r="65" spans="1:54" ht="27.75" x14ac:dyDescent="0.65">
      <c r="C65" s="358" t="s">
        <v>29</v>
      </c>
      <c r="D65" s="364">
        <v>1</v>
      </c>
      <c r="E65" s="364">
        <v>0</v>
      </c>
    </row>
    <row r="66" spans="1:54" ht="27.75" x14ac:dyDescent="0.65">
      <c r="C66" s="358" t="s">
        <v>33</v>
      </c>
      <c r="D66" s="364">
        <v>0</v>
      </c>
      <c r="E66" s="364">
        <v>0</v>
      </c>
    </row>
    <row r="67" spans="1:54" ht="27.75" x14ac:dyDescent="0.65">
      <c r="C67" s="358" t="s">
        <v>35</v>
      </c>
      <c r="D67" s="364">
        <v>0</v>
      </c>
      <c r="E67" s="364">
        <v>0</v>
      </c>
    </row>
    <row r="68" spans="1:54" ht="27.75" x14ac:dyDescent="0.65">
      <c r="C68" s="358" t="s">
        <v>61</v>
      </c>
      <c r="D68" s="364">
        <v>1</v>
      </c>
      <c r="E68" s="364">
        <v>0</v>
      </c>
    </row>
    <row r="69" spans="1:54" ht="27.75" x14ac:dyDescent="0.65">
      <c r="C69" s="358" t="s">
        <v>63</v>
      </c>
      <c r="D69" s="364">
        <v>0</v>
      </c>
      <c r="E69" s="364">
        <v>0</v>
      </c>
    </row>
    <row r="72" spans="1:54" ht="26.25" x14ac:dyDescent="0.55000000000000004">
      <c r="A72" s="379" t="s">
        <v>363</v>
      </c>
    </row>
    <row r="74" spans="1:54" x14ac:dyDescent="0.5">
      <c r="C74" s="355">
        <v>1</v>
      </c>
      <c r="D74" s="355">
        <v>2</v>
      </c>
      <c r="E74" s="355">
        <v>3</v>
      </c>
      <c r="F74" s="355">
        <v>4</v>
      </c>
      <c r="G74" s="355">
        <v>5</v>
      </c>
      <c r="H74" s="355">
        <v>6</v>
      </c>
      <c r="I74" s="355">
        <v>7</v>
      </c>
      <c r="J74" s="355">
        <v>8</v>
      </c>
      <c r="K74" s="355">
        <v>9</v>
      </c>
      <c r="L74" s="355">
        <v>10</v>
      </c>
      <c r="M74" s="355">
        <v>11</v>
      </c>
      <c r="N74" s="355">
        <v>12</v>
      </c>
      <c r="O74" s="355">
        <v>13</v>
      </c>
      <c r="P74" s="355">
        <v>14</v>
      </c>
      <c r="Q74" s="355">
        <v>15</v>
      </c>
      <c r="R74" s="355">
        <v>16</v>
      </c>
      <c r="S74" s="355">
        <v>17</v>
      </c>
      <c r="T74" s="355">
        <v>18</v>
      </c>
      <c r="U74" s="355">
        <v>19</v>
      </c>
      <c r="V74" s="355">
        <v>20</v>
      </c>
      <c r="W74" s="355">
        <v>21</v>
      </c>
      <c r="X74" s="355">
        <v>22</v>
      </c>
      <c r="Y74" s="355">
        <v>23</v>
      </c>
      <c r="Z74" s="355">
        <v>24</v>
      </c>
      <c r="AA74" s="355">
        <v>25</v>
      </c>
      <c r="AB74" s="355">
        <v>26</v>
      </c>
      <c r="AC74" s="355">
        <v>27</v>
      </c>
      <c r="AD74" s="355">
        <v>28</v>
      </c>
      <c r="AE74" s="355">
        <v>29</v>
      </c>
      <c r="AF74" s="355">
        <v>30</v>
      </c>
      <c r="AG74" s="355">
        <v>31</v>
      </c>
      <c r="AH74" s="355">
        <v>32</v>
      </c>
      <c r="AI74" s="355">
        <v>33</v>
      </c>
      <c r="AJ74" s="355">
        <v>34</v>
      </c>
      <c r="AK74" s="355">
        <v>35</v>
      </c>
      <c r="AL74" s="355">
        <v>36</v>
      </c>
      <c r="AM74" s="355">
        <v>37</v>
      </c>
      <c r="AN74" s="355">
        <v>38</v>
      </c>
      <c r="AO74" s="355">
        <v>39</v>
      </c>
      <c r="AP74" s="355">
        <v>40</v>
      </c>
      <c r="AQ74" s="355">
        <v>41</v>
      </c>
      <c r="AR74" s="355">
        <v>42</v>
      </c>
      <c r="AS74" s="355">
        <v>43</v>
      </c>
      <c r="AT74" s="355">
        <v>44</v>
      </c>
      <c r="AU74" s="355">
        <v>45</v>
      </c>
      <c r="AV74" s="355">
        <v>46</v>
      </c>
      <c r="AW74" s="355">
        <v>47</v>
      </c>
      <c r="AX74" s="355">
        <v>48</v>
      </c>
      <c r="AY74" s="355">
        <v>49</v>
      </c>
      <c r="AZ74" s="355">
        <v>50</v>
      </c>
      <c r="BA74" s="355">
        <v>51</v>
      </c>
      <c r="BB74" s="355">
        <v>52</v>
      </c>
    </row>
    <row r="75" spans="1:54" ht="27.75" x14ac:dyDescent="0.65">
      <c r="B75" s="355" t="s">
        <v>382</v>
      </c>
      <c r="C75" s="298">
        <v>9</v>
      </c>
      <c r="D75" s="298">
        <v>13</v>
      </c>
      <c r="E75" s="298">
        <v>11</v>
      </c>
      <c r="F75" s="298">
        <v>9</v>
      </c>
      <c r="G75" s="298">
        <v>11</v>
      </c>
      <c r="H75" s="298">
        <v>9</v>
      </c>
      <c r="I75" s="298">
        <v>13</v>
      </c>
      <c r="J75" s="298">
        <v>10</v>
      </c>
      <c r="K75" s="298">
        <v>10</v>
      </c>
      <c r="L75" s="298">
        <v>12</v>
      </c>
      <c r="M75" s="298">
        <v>9</v>
      </c>
      <c r="N75" s="298">
        <v>11</v>
      </c>
      <c r="O75" s="298">
        <v>10</v>
      </c>
      <c r="P75" s="298">
        <v>15</v>
      </c>
      <c r="Q75" s="298">
        <v>16</v>
      </c>
      <c r="R75" s="298">
        <v>21</v>
      </c>
      <c r="S75" s="299">
        <v>12</v>
      </c>
      <c r="T75" s="299">
        <v>5</v>
      </c>
      <c r="U75" s="299">
        <v>11</v>
      </c>
      <c r="V75" s="299">
        <v>5</v>
      </c>
      <c r="W75" s="299">
        <v>3</v>
      </c>
      <c r="X75" s="299">
        <v>4</v>
      </c>
      <c r="Y75" s="380">
        <v>14</v>
      </c>
      <c r="Z75" s="380">
        <v>26</v>
      </c>
      <c r="AA75" s="380">
        <v>35</v>
      </c>
      <c r="AB75" s="380">
        <v>19</v>
      </c>
      <c r="AC75" s="380">
        <v>22</v>
      </c>
      <c r="AD75" s="380"/>
      <c r="AE75" s="380"/>
      <c r="AF75" s="380"/>
      <c r="AG75" s="380"/>
      <c r="AH75" s="380"/>
      <c r="AI75" s="380"/>
      <c r="AJ75" s="380"/>
      <c r="AK75" s="380"/>
      <c r="AL75" s="380"/>
      <c r="AM75" s="380"/>
      <c r="AN75" s="380"/>
      <c r="AO75" s="380"/>
      <c r="AP75" s="380"/>
      <c r="AQ75" s="380"/>
      <c r="AR75" s="380"/>
      <c r="AS75" s="381"/>
      <c r="AT75" s="381"/>
      <c r="AU75" s="381"/>
      <c r="AV75" s="381"/>
      <c r="AW75" s="381"/>
      <c r="AX75" s="381"/>
      <c r="AY75" s="381"/>
      <c r="AZ75" s="382"/>
      <c r="BA75" s="381"/>
    </row>
    <row r="76" spans="1:54" x14ac:dyDescent="0.5">
      <c r="B76" s="355" t="s">
        <v>332</v>
      </c>
      <c r="C76" s="380">
        <v>2</v>
      </c>
      <c r="D76" s="380">
        <v>1</v>
      </c>
      <c r="E76" s="380">
        <v>2</v>
      </c>
      <c r="F76" s="380">
        <v>2</v>
      </c>
      <c r="G76" s="380">
        <v>2</v>
      </c>
      <c r="H76" s="380">
        <v>2</v>
      </c>
      <c r="I76" s="380">
        <v>8</v>
      </c>
      <c r="J76" s="380">
        <v>5</v>
      </c>
      <c r="K76" s="380">
        <v>2</v>
      </c>
      <c r="L76" s="380">
        <v>5</v>
      </c>
      <c r="M76" s="380">
        <v>4</v>
      </c>
      <c r="N76" s="380">
        <v>11</v>
      </c>
      <c r="O76" s="380">
        <v>5</v>
      </c>
      <c r="P76" s="380">
        <v>10</v>
      </c>
      <c r="Q76" s="380">
        <v>10</v>
      </c>
      <c r="R76" s="380">
        <v>7</v>
      </c>
      <c r="S76" s="380">
        <v>7</v>
      </c>
      <c r="T76" s="380">
        <v>6</v>
      </c>
      <c r="U76" s="380">
        <v>6</v>
      </c>
      <c r="V76" s="380">
        <v>12</v>
      </c>
      <c r="W76" s="380">
        <v>12</v>
      </c>
      <c r="X76" s="380">
        <v>10</v>
      </c>
      <c r="Y76" s="380">
        <v>22</v>
      </c>
      <c r="Z76" s="380">
        <v>29</v>
      </c>
      <c r="AA76" s="380">
        <v>63</v>
      </c>
      <c r="AB76" s="380">
        <v>68</v>
      </c>
      <c r="AC76" s="380">
        <v>88</v>
      </c>
      <c r="AD76" s="380">
        <v>124</v>
      </c>
      <c r="AE76" s="380">
        <v>93</v>
      </c>
      <c r="AF76" s="380">
        <v>123</v>
      </c>
      <c r="AG76" s="380">
        <v>104</v>
      </c>
      <c r="AH76" s="380">
        <v>94</v>
      </c>
      <c r="AI76" s="380">
        <v>109</v>
      </c>
      <c r="AJ76" s="380">
        <v>75</v>
      </c>
      <c r="AK76" s="380">
        <v>99</v>
      </c>
      <c r="AL76" s="380">
        <v>73</v>
      </c>
      <c r="AM76" s="380">
        <v>78</v>
      </c>
      <c r="AN76" s="380">
        <v>86</v>
      </c>
      <c r="AO76" s="380">
        <v>48</v>
      </c>
      <c r="AP76" s="380">
        <v>69</v>
      </c>
      <c r="AQ76" s="380">
        <v>41</v>
      </c>
      <c r="AR76" s="380">
        <v>27</v>
      </c>
      <c r="AS76" s="381">
        <v>17</v>
      </c>
      <c r="AT76" s="381">
        <v>12</v>
      </c>
      <c r="AU76" s="381">
        <v>9</v>
      </c>
      <c r="AV76" s="381">
        <v>11</v>
      </c>
      <c r="AW76" s="381">
        <v>13</v>
      </c>
      <c r="AX76" s="381">
        <v>11</v>
      </c>
      <c r="AY76" s="381">
        <v>6</v>
      </c>
      <c r="AZ76" s="382">
        <v>1</v>
      </c>
      <c r="BA76" s="381">
        <v>2</v>
      </c>
      <c r="BB76" s="355">
        <v>5</v>
      </c>
    </row>
    <row r="77" spans="1:54" x14ac:dyDescent="0.5">
      <c r="B77" s="355" t="s">
        <v>364</v>
      </c>
      <c r="C77" s="383">
        <v>6</v>
      </c>
      <c r="D77" s="383">
        <v>2</v>
      </c>
      <c r="E77" s="383">
        <v>6</v>
      </c>
      <c r="F77" s="383">
        <v>6</v>
      </c>
      <c r="G77" s="383">
        <v>2</v>
      </c>
      <c r="H77" s="383">
        <v>5</v>
      </c>
      <c r="I77" s="383">
        <v>8</v>
      </c>
      <c r="J77" s="383">
        <v>5</v>
      </c>
      <c r="K77" s="383">
        <v>2</v>
      </c>
      <c r="L77" s="383">
        <v>5</v>
      </c>
      <c r="M77" s="383">
        <v>4</v>
      </c>
      <c r="N77" s="383">
        <v>11</v>
      </c>
      <c r="O77" s="383">
        <v>5</v>
      </c>
      <c r="P77" s="383">
        <v>10</v>
      </c>
      <c r="Q77" s="383">
        <v>10</v>
      </c>
      <c r="R77" s="383">
        <v>7</v>
      </c>
      <c r="S77" s="383">
        <v>7</v>
      </c>
      <c r="T77" s="383">
        <v>6</v>
      </c>
      <c r="U77" s="383">
        <v>6</v>
      </c>
      <c r="V77" s="383">
        <v>12</v>
      </c>
      <c r="W77" s="383">
        <v>12</v>
      </c>
      <c r="X77" s="383">
        <v>19</v>
      </c>
      <c r="Y77" s="383">
        <v>45</v>
      </c>
      <c r="Z77" s="383">
        <v>38</v>
      </c>
      <c r="AA77" s="383">
        <v>47</v>
      </c>
      <c r="AB77" s="383">
        <v>68</v>
      </c>
      <c r="AC77" s="383">
        <v>75</v>
      </c>
      <c r="AD77" s="383">
        <v>85</v>
      </c>
      <c r="AE77" s="383">
        <v>92</v>
      </c>
      <c r="AF77" s="383">
        <v>68</v>
      </c>
      <c r="AG77" s="383">
        <v>60</v>
      </c>
      <c r="AH77" s="383">
        <v>66</v>
      </c>
      <c r="AI77" s="383">
        <v>83</v>
      </c>
      <c r="AJ77" s="383">
        <v>52</v>
      </c>
      <c r="AK77" s="383">
        <v>71</v>
      </c>
      <c r="AL77" s="383">
        <v>56</v>
      </c>
      <c r="AM77" s="383">
        <v>39</v>
      </c>
      <c r="AN77" s="383">
        <v>34</v>
      </c>
      <c r="AO77" s="383">
        <v>25</v>
      </c>
      <c r="AP77" s="383">
        <v>14</v>
      </c>
      <c r="AQ77" s="383">
        <v>13</v>
      </c>
      <c r="AR77" s="383">
        <v>13</v>
      </c>
      <c r="AS77" s="383">
        <v>14</v>
      </c>
      <c r="AT77" s="383">
        <v>11</v>
      </c>
      <c r="AU77" s="383">
        <v>9</v>
      </c>
      <c r="AV77" s="383">
        <v>6</v>
      </c>
      <c r="AW77" s="383">
        <v>8</v>
      </c>
      <c r="AX77" s="383">
        <v>5</v>
      </c>
      <c r="AY77" s="383">
        <v>6</v>
      </c>
      <c r="AZ77" s="383">
        <v>1</v>
      </c>
      <c r="BA77" s="384">
        <v>2</v>
      </c>
      <c r="BB77" s="383">
        <v>3</v>
      </c>
    </row>
    <row r="94" spans="1:4" ht="31.5" x14ac:dyDescent="0.65">
      <c r="A94" s="385" t="s">
        <v>365</v>
      </c>
    </row>
    <row r="95" spans="1:4" x14ac:dyDescent="0.5">
      <c r="B95" s="355" t="s">
        <v>367</v>
      </c>
      <c r="C95" s="355" t="s">
        <v>40</v>
      </c>
      <c r="D95" s="355" t="s">
        <v>368</v>
      </c>
    </row>
    <row r="96" spans="1:4" x14ac:dyDescent="0.5">
      <c r="B96" s="386" t="s">
        <v>334</v>
      </c>
      <c r="C96" s="355">
        <v>109</v>
      </c>
      <c r="D96" s="387">
        <f>C96*100/C98</f>
        <v>31.594202898550726</v>
      </c>
    </row>
    <row r="97" spans="1:5" x14ac:dyDescent="0.5">
      <c r="B97" s="386" t="s">
        <v>366</v>
      </c>
      <c r="C97" s="355">
        <v>236</v>
      </c>
      <c r="D97" s="387">
        <f>C97*100/C98</f>
        <v>68.405797101449281</v>
      </c>
    </row>
    <row r="98" spans="1:5" x14ac:dyDescent="0.5">
      <c r="B98" s="388" t="s">
        <v>349</v>
      </c>
      <c r="C98" s="389">
        <f>SUM(C96:C97)</f>
        <v>345</v>
      </c>
    </row>
    <row r="106" spans="1:5" ht="31.5" x14ac:dyDescent="0.65">
      <c r="A106" s="385" t="s">
        <v>353</v>
      </c>
    </row>
    <row r="107" spans="1:5" x14ac:dyDescent="0.5">
      <c r="C107" s="355" t="s">
        <v>353</v>
      </c>
      <c r="D107" s="355" t="s">
        <v>40</v>
      </c>
      <c r="E107" s="355" t="s">
        <v>68</v>
      </c>
    </row>
    <row r="108" spans="1:5" x14ac:dyDescent="0.5">
      <c r="C108" s="355" t="s">
        <v>371</v>
      </c>
      <c r="D108" s="355">
        <v>173</v>
      </c>
      <c r="E108" s="370">
        <f>D108*100/D118</f>
        <v>50.144927536231883</v>
      </c>
    </row>
    <row r="109" spans="1:5" x14ac:dyDescent="0.5">
      <c r="C109" s="355" t="s">
        <v>354</v>
      </c>
      <c r="D109" s="355">
        <v>87</v>
      </c>
      <c r="E109" s="370">
        <f>D109*100/D118</f>
        <v>25.217391304347824</v>
      </c>
    </row>
    <row r="110" spans="1:5" x14ac:dyDescent="0.5">
      <c r="C110" s="355" t="s">
        <v>355</v>
      </c>
      <c r="D110" s="355">
        <v>32</v>
      </c>
      <c r="E110" s="370">
        <f>D110*100/D118</f>
        <v>9.27536231884058</v>
      </c>
    </row>
    <row r="111" spans="1:5" x14ac:dyDescent="0.5">
      <c r="C111" s="355" t="s">
        <v>336</v>
      </c>
      <c r="D111" s="355">
        <v>20</v>
      </c>
      <c r="E111" s="370">
        <f>D111*100/D118</f>
        <v>5.7971014492753623</v>
      </c>
    </row>
    <row r="112" spans="1:5" x14ac:dyDescent="0.5">
      <c r="C112" s="355" t="s">
        <v>357</v>
      </c>
      <c r="D112" s="355">
        <v>14</v>
      </c>
      <c r="E112" s="370">
        <f>D112*100/D118</f>
        <v>4.0579710144927539</v>
      </c>
    </row>
    <row r="113" spans="3:5" x14ac:dyDescent="0.5">
      <c r="C113" s="355" t="s">
        <v>358</v>
      </c>
      <c r="D113" s="355">
        <v>10</v>
      </c>
      <c r="E113" s="370">
        <f>D113*100/D118</f>
        <v>2.8985507246376812</v>
      </c>
    </row>
    <row r="114" spans="3:5" x14ac:dyDescent="0.5">
      <c r="C114" s="355" t="s">
        <v>356</v>
      </c>
      <c r="D114" s="355">
        <v>3</v>
      </c>
      <c r="E114" s="370">
        <f>D114*100/D118</f>
        <v>0.86956521739130432</v>
      </c>
    </row>
    <row r="115" spans="3:5" x14ac:dyDescent="0.5">
      <c r="C115" s="355" t="s">
        <v>455</v>
      </c>
      <c r="D115" s="355">
        <v>3</v>
      </c>
      <c r="E115" s="370">
        <f>D115*100/D118</f>
        <v>0.86956521739130432</v>
      </c>
    </row>
    <row r="116" spans="3:5" x14ac:dyDescent="0.5">
      <c r="C116" s="390" t="s">
        <v>359</v>
      </c>
      <c r="D116" s="391">
        <v>2</v>
      </c>
      <c r="E116" s="370">
        <f>D116*100/D118</f>
        <v>0.57971014492753625</v>
      </c>
    </row>
    <row r="117" spans="3:5" x14ac:dyDescent="0.5">
      <c r="C117" s="355" t="s">
        <v>642</v>
      </c>
      <c r="D117" s="355">
        <v>1</v>
      </c>
      <c r="E117" s="370">
        <f>D117*100/D118</f>
        <v>0.28985507246376813</v>
      </c>
    </row>
    <row r="118" spans="3:5" x14ac:dyDescent="0.5">
      <c r="C118" s="355" t="s">
        <v>41</v>
      </c>
      <c r="D118" s="355">
        <f>SUM(D108:D117)</f>
        <v>345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143FC-54D0-41B8-96B9-F6272F1D0CA7}"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รายเดือน67</vt:lpstr>
      <vt:lpstr>แยก3 รหัส</vt:lpstr>
      <vt:lpstr> สัปดาห์ที่ 27 (อำเภอ)</vt:lpstr>
      <vt:lpstr>รายตำบล wk 27_2567</vt:lpstr>
      <vt:lpstr>รายงานหมู่บ้าน รง 506</vt:lpstr>
      <vt:lpstr>มัธยฐานรายอำเภอ67</vt:lpstr>
      <vt:lpstr>กราฟ OnePage</vt:lpstr>
      <vt:lpstr>Sheet7</vt:lpstr>
    </vt:vector>
  </TitlesOfParts>
  <Company>D.Y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2024-07-15T09:08:32Z</dcterms:modified>
</cp:coreProperties>
</file>