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ml.chartshapes+xml"/>
  <Override PartName="/xl/drawings/drawing8.xml" ContentType="application/vnd.openxmlformats-officedocument.drawingml.chartshap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charts/chart2.xml" ContentType="application/vnd.openxmlformats-officedocument.drawingml.chart+xml"/>
  <Default Extension="jpeg" ContentType="image/jpeg"/>
  <Override PartName="/xl/pivotTables/pivotTable1.xml" ContentType="application/vnd.openxmlformats-officedocument.spreadsheetml.pivotTable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365" yWindow="4590" windowWidth="10845" windowHeight="5355" tabRatio="898"/>
  </bookViews>
  <sheets>
    <sheet name="ภาพรวมจังหวัด" sheetId="73" r:id="rId1"/>
    <sheet name="รายเดือน67" sheetId="7" r:id="rId2"/>
    <sheet name="แยก3 รหัส" sheetId="10" r:id="rId3"/>
    <sheet name=" สัปดาห์ที่ 22 (อำเภอ)" sheetId="33" r:id="rId4"/>
    <sheet name="รายตำบล wk 22_2567" sheetId="79" r:id="rId5"/>
    <sheet name="รายงานหมู่บ้าน รง 506" sheetId="168" r:id="rId6"/>
    <sheet name="มัธยฐานรายอำเภอ67" sheetId="76" r:id="rId7"/>
    <sheet name="กราฟ OnePage" sheetId="150" r:id="rId8"/>
    <sheet name="Sheet2" sheetId="170" r:id="rId9"/>
  </sheets>
  <definedNames>
    <definedName name="_xlnm._FilterDatabase" localSheetId="8" hidden="1">Sheet2!$B$3:$H$97</definedName>
    <definedName name="_xlnm._FilterDatabase" localSheetId="1" hidden="1">รายเดือน67!$A$4:$O$4</definedName>
    <definedName name="_xlnm._FilterDatabase" localSheetId="4" hidden="1">'รายตำบล wk 22_2567'!$A$2:$Q$197</definedName>
  </definedNames>
  <calcPr calcId="124519"/>
  <pivotCaches>
    <pivotCache cacheId="7" r:id="rId10"/>
  </pivotCaches>
</workbook>
</file>

<file path=xl/calcChain.xml><?xml version="1.0" encoding="utf-8"?>
<calcChain xmlns="http://schemas.openxmlformats.org/spreadsheetml/2006/main">
  <c r="B9" i="73"/>
  <c r="D117" i="150"/>
  <c r="E116" s="1"/>
  <c r="E28"/>
  <c r="O10" i="10"/>
  <c r="O15" s="1"/>
  <c r="O46" i="76"/>
  <c r="O47"/>
  <c r="O48"/>
  <c r="O49"/>
  <c r="O45"/>
  <c r="E111" i="150" l="1"/>
  <c r="E115"/>
  <c r="E110"/>
  <c r="E114"/>
  <c r="E109"/>
  <c r="E113"/>
  <c r="E108"/>
  <c r="E112"/>
  <c r="O17" i="10"/>
  <c r="O16"/>
  <c r="E43" i="150"/>
  <c r="D27"/>
  <c r="F38"/>
  <c r="F39"/>
  <c r="F40"/>
  <c r="F41"/>
  <c r="F42"/>
  <c r="F37"/>
  <c r="E27"/>
  <c r="F26"/>
  <c r="C37" i="33"/>
  <c r="B32"/>
  <c r="B33"/>
  <c r="B34"/>
  <c r="B35"/>
  <c r="B36"/>
  <c r="BC37"/>
  <c r="C98" i="150"/>
  <c r="D97" s="1"/>
  <c r="D43"/>
  <c r="F25"/>
  <c r="N222" i="76"/>
  <c r="M222"/>
  <c r="L222"/>
  <c r="K222"/>
  <c r="J222"/>
  <c r="I222"/>
  <c r="H222"/>
  <c r="G222"/>
  <c r="F222"/>
  <c r="E222"/>
  <c r="D222"/>
  <c r="C222"/>
  <c r="F43" i="150" l="1"/>
  <c r="D96"/>
  <c r="F27"/>
  <c r="K223" i="76"/>
  <c r="G223"/>
  <c r="C223"/>
  <c r="H223"/>
  <c r="D223"/>
  <c r="I223"/>
  <c r="E223"/>
  <c r="J223"/>
  <c r="F223"/>
  <c r="L223"/>
  <c r="M223"/>
  <c r="N223"/>
  <c r="O222"/>
  <c r="N220" l="1"/>
  <c r="M220"/>
  <c r="L220"/>
  <c r="K220"/>
  <c r="J220"/>
  <c r="I220"/>
  <c r="H220"/>
  <c r="G220"/>
  <c r="F220"/>
  <c r="E220"/>
  <c r="D220"/>
  <c r="C220"/>
  <c r="O219"/>
  <c r="O218" l="1"/>
  <c r="O217"/>
  <c r="O216"/>
  <c r="O215"/>
  <c r="N212"/>
  <c r="M212"/>
  <c r="L212"/>
  <c r="K212"/>
  <c r="J212"/>
  <c r="I212"/>
  <c r="H212"/>
  <c r="G212"/>
  <c r="F212"/>
  <c r="E212"/>
  <c r="D212"/>
  <c r="C212"/>
  <c r="F213" l="1"/>
  <c r="N213"/>
  <c r="I213"/>
  <c r="O212"/>
  <c r="L213"/>
  <c r="J213"/>
  <c r="E213"/>
  <c r="M213"/>
  <c r="D213"/>
  <c r="H213"/>
  <c r="C213"/>
  <c r="G213"/>
  <c r="K213"/>
  <c r="N210" l="1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O210" l="1"/>
  <c r="P211" s="1"/>
  <c r="F211" s="1"/>
  <c r="E211" s="1"/>
  <c r="K203"/>
  <c r="N203"/>
  <c r="O202"/>
  <c r="J203"/>
  <c r="E203"/>
  <c r="I203"/>
  <c r="M203"/>
  <c r="G203"/>
  <c r="F203"/>
  <c r="D203"/>
  <c r="C203" s="1"/>
  <c r="H203"/>
  <c r="L203"/>
  <c r="C211" l="1"/>
  <c r="O211" s="1"/>
  <c r="M211"/>
  <c r="D211"/>
  <c r="J211"/>
  <c r="G211"/>
  <c r="H211"/>
  <c r="N211"/>
  <c r="K211"/>
  <c r="L211"/>
  <c r="I211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O200" l="1"/>
  <c r="P201" s="1"/>
  <c r="K201" s="1"/>
  <c r="F201"/>
  <c r="J201"/>
  <c r="I201" s="1"/>
  <c r="N201"/>
  <c r="E201"/>
  <c r="D201" s="1"/>
  <c r="M201"/>
  <c r="L201" s="1"/>
  <c r="H201"/>
  <c r="G193"/>
  <c r="D193"/>
  <c r="C193"/>
  <c r="H193"/>
  <c r="L193"/>
  <c r="K193"/>
  <c r="F193"/>
  <c r="N193"/>
  <c r="O192"/>
  <c r="J193"/>
  <c r="E193"/>
  <c r="I193"/>
  <c r="M193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C201" l="1"/>
  <c r="O201" s="1"/>
  <c r="G201"/>
  <c r="E183"/>
  <c r="D183"/>
  <c r="I183"/>
  <c r="H183"/>
  <c r="M183"/>
  <c r="L183"/>
  <c r="C183"/>
  <c r="G183"/>
  <c r="K183"/>
  <c r="O182"/>
  <c r="F183"/>
  <c r="J183"/>
  <c r="N183"/>
  <c r="N180" l="1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C181" l="1"/>
  <c r="O180"/>
  <c r="P181" s="1"/>
  <c r="K181" s="1"/>
  <c r="I181"/>
  <c r="M181"/>
  <c r="H173"/>
  <c r="L173"/>
  <c r="D173"/>
  <c r="C173"/>
  <c r="G173"/>
  <c r="K173"/>
  <c r="F173"/>
  <c r="N173"/>
  <c r="O172"/>
  <c r="J173"/>
  <c r="E173"/>
  <c r="I173"/>
  <c r="M173"/>
  <c r="N170"/>
  <c r="M170"/>
  <c r="L170"/>
  <c r="K170"/>
  <c r="J170"/>
  <c r="I170"/>
  <c r="H170"/>
  <c r="G170"/>
  <c r="F170"/>
  <c r="E170"/>
  <c r="D170"/>
  <c r="C170"/>
  <c r="O170" s="1"/>
  <c r="P171" s="1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L181" l="1"/>
  <c r="F181"/>
  <c r="E181"/>
  <c r="D181" s="1"/>
  <c r="J181"/>
  <c r="G181"/>
  <c r="H181"/>
  <c r="N181"/>
  <c r="F171"/>
  <c r="N171"/>
  <c r="E171"/>
  <c r="D171" s="1"/>
  <c r="I171"/>
  <c r="H171" s="1"/>
  <c r="M171"/>
  <c r="L171"/>
  <c r="C171"/>
  <c r="G171"/>
  <c r="K171"/>
  <c r="J171" s="1"/>
  <c r="F163"/>
  <c r="O162"/>
  <c r="N163"/>
  <c r="I163"/>
  <c r="M163"/>
  <c r="H163"/>
  <c r="L163"/>
  <c r="J163"/>
  <c r="E163"/>
  <c r="D163"/>
  <c r="C163"/>
  <c r="G163"/>
  <c r="K163"/>
  <c r="O181" l="1"/>
  <c r="O171"/>
  <c r="N160"/>
  <c r="M160"/>
  <c r="L160"/>
  <c r="K160"/>
  <c r="J160"/>
  <c r="I160"/>
  <c r="H160"/>
  <c r="G160"/>
  <c r="F160"/>
  <c r="E160"/>
  <c r="D160"/>
  <c r="C160"/>
  <c r="O160" s="1"/>
  <c r="P161" s="1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F161" l="1"/>
  <c r="J161"/>
  <c r="N161"/>
  <c r="C161"/>
  <c r="E161"/>
  <c r="I161"/>
  <c r="M161"/>
  <c r="K161"/>
  <c r="D161"/>
  <c r="H161"/>
  <c r="G161" s="1"/>
  <c r="L161"/>
  <c r="H153"/>
  <c r="K153"/>
  <c r="L153"/>
  <c r="C153"/>
  <c r="O152"/>
  <c r="F153"/>
  <c r="J153"/>
  <c r="N153"/>
  <c r="D153"/>
  <c r="G153"/>
  <c r="E153"/>
  <c r="I153"/>
  <c r="M153"/>
  <c r="O161" l="1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E151" l="1"/>
  <c r="D151" s="1"/>
  <c r="O150"/>
  <c r="P151" s="1"/>
  <c r="J151" s="1"/>
  <c r="H143"/>
  <c r="L143"/>
  <c r="G143"/>
  <c r="N143"/>
  <c r="D143"/>
  <c r="C143" s="1"/>
  <c r="O142"/>
  <c r="K143"/>
  <c r="F143"/>
  <c r="J143"/>
  <c r="E143"/>
  <c r="I143"/>
  <c r="M143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H151" l="1"/>
  <c r="L151"/>
  <c r="C151"/>
  <c r="G151"/>
  <c r="N151"/>
  <c r="K151"/>
  <c r="F151"/>
  <c r="M151"/>
  <c r="I151"/>
  <c r="O140"/>
  <c r="P141" s="1"/>
  <c r="I141" s="1"/>
  <c r="F133"/>
  <c r="N133"/>
  <c r="E133"/>
  <c r="M133"/>
  <c r="O132"/>
  <c r="L133"/>
  <c r="J133"/>
  <c r="I133"/>
  <c r="D133"/>
  <c r="H133"/>
  <c r="C133"/>
  <c r="G133"/>
  <c r="K133"/>
  <c r="O151" l="1"/>
  <c r="K141"/>
  <c r="M141"/>
  <c r="H141"/>
  <c r="F141"/>
  <c r="N141"/>
  <c r="L141"/>
  <c r="E141"/>
  <c r="D141" s="1"/>
  <c r="C141"/>
  <c r="O141" s="1"/>
  <c r="G141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G123" l="1"/>
  <c r="J123"/>
  <c r="K123"/>
  <c r="N123"/>
  <c r="O122"/>
  <c r="F123"/>
  <c r="E123"/>
  <c r="I123"/>
  <c r="M123"/>
  <c r="D123"/>
  <c r="C123" s="1"/>
  <c r="H123"/>
  <c r="L123"/>
  <c r="N120"/>
  <c r="M120"/>
  <c r="L120"/>
  <c r="K120"/>
  <c r="J120"/>
  <c r="I120"/>
  <c r="H120"/>
  <c r="G120"/>
  <c r="F120"/>
  <c r="E120"/>
  <c r="D120"/>
  <c r="C120"/>
  <c r="O120" s="1"/>
  <c r="P121" s="1"/>
  <c r="N112"/>
  <c r="M112"/>
  <c r="L112"/>
  <c r="K112"/>
  <c r="J112"/>
  <c r="I112"/>
  <c r="H112"/>
  <c r="G112"/>
  <c r="F112"/>
  <c r="E112"/>
  <c r="D112"/>
  <c r="C112"/>
  <c r="F121" l="1"/>
  <c r="E121" s="1"/>
  <c r="J121"/>
  <c r="G121"/>
  <c r="I121"/>
  <c r="K121"/>
  <c r="D121"/>
  <c r="H121"/>
  <c r="L121"/>
  <c r="C121"/>
  <c r="N121"/>
  <c r="M121" s="1"/>
  <c r="I113"/>
  <c r="D113"/>
  <c r="E113"/>
  <c r="M113"/>
  <c r="H113"/>
  <c r="L113"/>
  <c r="O112"/>
  <c r="K113"/>
  <c r="G113"/>
  <c r="F113"/>
  <c r="J113"/>
  <c r="N113"/>
  <c r="O121" l="1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O110" l="1"/>
  <c r="P111" s="1"/>
  <c r="H111" s="1"/>
  <c r="D103"/>
  <c r="C103"/>
  <c r="I103"/>
  <c r="H103"/>
  <c r="E103"/>
  <c r="M103"/>
  <c r="L103"/>
  <c r="G103"/>
  <c r="K103"/>
  <c r="O102"/>
  <c r="F103"/>
  <c r="J103"/>
  <c r="N103"/>
  <c r="M111" l="1"/>
  <c r="G111"/>
  <c r="F111"/>
  <c r="D111"/>
  <c r="C111"/>
  <c r="O111" s="1"/>
  <c r="K111"/>
  <c r="J111" s="1"/>
  <c r="I111"/>
  <c r="L111"/>
  <c r="N111"/>
  <c r="E111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F101" l="1"/>
  <c r="J101"/>
  <c r="I101" s="1"/>
  <c r="O100"/>
  <c r="P101" s="1"/>
  <c r="E101" s="1"/>
  <c r="M101"/>
  <c r="L101"/>
  <c r="D101"/>
  <c r="H101"/>
  <c r="G101"/>
  <c r="K101"/>
  <c r="C101"/>
  <c r="N101"/>
  <c r="F93"/>
  <c r="N93"/>
  <c r="I93"/>
  <c r="M93"/>
  <c r="J93"/>
  <c r="L93"/>
  <c r="O92"/>
  <c r="E93"/>
  <c r="D93"/>
  <c r="H93"/>
  <c r="C93"/>
  <c r="G93"/>
  <c r="K93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O101" l="1"/>
  <c r="L83"/>
  <c r="E83"/>
  <c r="C83"/>
  <c r="M83"/>
  <c r="I83"/>
  <c r="D83"/>
  <c r="H83"/>
  <c r="G83"/>
  <c r="K83"/>
  <c r="O82"/>
  <c r="F83"/>
  <c r="J83"/>
  <c r="N83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I81" l="1"/>
  <c r="O80"/>
  <c r="P81" s="1"/>
  <c r="H81" s="1"/>
  <c r="F73"/>
  <c r="J73"/>
  <c r="E73"/>
  <c r="O72"/>
  <c r="M73"/>
  <c r="D73"/>
  <c r="H73"/>
  <c r="L73"/>
  <c r="N73"/>
  <c r="I73"/>
  <c r="C73"/>
  <c r="G73"/>
  <c r="K73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C81" l="1"/>
  <c r="M81"/>
  <c r="D81"/>
  <c r="F81"/>
  <c r="N81"/>
  <c r="J81"/>
  <c r="L81"/>
  <c r="G81"/>
  <c r="E81"/>
  <c r="O81" s="1"/>
  <c r="K81"/>
  <c r="O62"/>
  <c r="J63"/>
  <c r="N63"/>
  <c r="E63"/>
  <c r="F63"/>
  <c r="I63"/>
  <c r="M63"/>
  <c r="D63"/>
  <c r="H63"/>
  <c r="L63"/>
  <c r="C63"/>
  <c r="G63"/>
  <c r="K63"/>
  <c r="N60"/>
  <c r="M60"/>
  <c r="L60"/>
  <c r="K60"/>
  <c r="J60"/>
  <c r="I60"/>
  <c r="H60"/>
  <c r="G60"/>
  <c r="F60"/>
  <c r="E60"/>
  <c r="D60"/>
  <c r="C60"/>
  <c r="O60" s="1"/>
  <c r="P61" s="1"/>
  <c r="O59"/>
  <c r="O58"/>
  <c r="O57"/>
  <c r="O56"/>
  <c r="O55"/>
  <c r="N52"/>
  <c r="M52"/>
  <c r="L52"/>
  <c r="K52"/>
  <c r="J52"/>
  <c r="I52"/>
  <c r="H52"/>
  <c r="G52"/>
  <c r="F52"/>
  <c r="E52"/>
  <c r="D52"/>
  <c r="C52"/>
  <c r="G61" l="1"/>
  <c r="K61"/>
  <c r="F61"/>
  <c r="J61"/>
  <c r="N61"/>
  <c r="D61"/>
  <c r="E61"/>
  <c r="I61"/>
  <c r="H61" s="1"/>
  <c r="M61"/>
  <c r="L61" s="1"/>
  <c r="C61"/>
  <c r="C53"/>
  <c r="G53"/>
  <c r="D53"/>
  <c r="H53"/>
  <c r="L53"/>
  <c r="K53"/>
  <c r="O52"/>
  <c r="F53"/>
  <c r="J53"/>
  <c r="N53"/>
  <c r="E53"/>
  <c r="I53"/>
  <c r="M53"/>
  <c r="N50"/>
  <c r="M50"/>
  <c r="L50"/>
  <c r="K50"/>
  <c r="J50"/>
  <c r="I50"/>
  <c r="H50"/>
  <c r="G50"/>
  <c r="F50"/>
  <c r="E50"/>
  <c r="D50"/>
  <c r="C50"/>
  <c r="O50" s="1"/>
  <c r="P51" s="1"/>
  <c r="N42"/>
  <c r="M42"/>
  <c r="L42"/>
  <c r="K42"/>
  <c r="J42"/>
  <c r="I42"/>
  <c r="H42"/>
  <c r="G42"/>
  <c r="F42"/>
  <c r="E42"/>
  <c r="D42"/>
  <c r="C42"/>
  <c r="O61" l="1"/>
  <c r="D51"/>
  <c r="C51" s="1"/>
  <c r="E51"/>
  <c r="G51"/>
  <c r="K51"/>
  <c r="F51"/>
  <c r="J51"/>
  <c r="N51"/>
  <c r="M51"/>
  <c r="I51"/>
  <c r="H51"/>
  <c r="L51"/>
  <c r="H43"/>
  <c r="L43"/>
  <c r="O42"/>
  <c r="K43"/>
  <c r="D43"/>
  <c r="C43" s="1"/>
  <c r="N43"/>
  <c r="G43"/>
  <c r="F43"/>
  <c r="J43"/>
  <c r="E43"/>
  <c r="I43"/>
  <c r="M43"/>
  <c r="N40"/>
  <c r="M40"/>
  <c r="L40"/>
  <c r="K40"/>
  <c r="J40"/>
  <c r="I40"/>
  <c r="H40"/>
  <c r="G40"/>
  <c r="F40"/>
  <c r="E40"/>
  <c r="D40"/>
  <c r="C40"/>
  <c r="O40" s="1"/>
  <c r="P41" s="1"/>
  <c r="O39"/>
  <c r="O38"/>
  <c r="O37"/>
  <c r="O36"/>
  <c r="O35"/>
  <c r="N32"/>
  <c r="M32"/>
  <c r="L32"/>
  <c r="K32"/>
  <c r="J32"/>
  <c r="I32"/>
  <c r="H32"/>
  <c r="G32"/>
  <c r="F32"/>
  <c r="E32"/>
  <c r="D32"/>
  <c r="C32"/>
  <c r="O51" l="1"/>
  <c r="E41"/>
  <c r="D41"/>
  <c r="H41"/>
  <c r="G41" s="1"/>
  <c r="L41"/>
  <c r="C41"/>
  <c r="K41"/>
  <c r="F41"/>
  <c r="J41"/>
  <c r="I41" s="1"/>
  <c r="N41"/>
  <c r="M41" s="1"/>
  <c r="L33"/>
  <c r="C33"/>
  <c r="G33"/>
  <c r="D33"/>
  <c r="H33"/>
  <c r="K33"/>
  <c r="J33"/>
  <c r="O32"/>
  <c r="F33"/>
  <c r="N33"/>
  <c r="E33"/>
  <c r="I33"/>
  <c r="M33"/>
  <c r="N30"/>
  <c r="M30"/>
  <c r="L30"/>
  <c r="K30"/>
  <c r="O41" l="1"/>
  <c r="J30"/>
  <c r="I30"/>
  <c r="H30"/>
  <c r="G30"/>
  <c r="F30" l="1"/>
  <c r="E30" l="1"/>
  <c r="D30" s="1"/>
  <c r="C30"/>
  <c r="O29"/>
  <c r="N22"/>
  <c r="M22"/>
  <c r="L22"/>
  <c r="K22"/>
  <c r="J22"/>
  <c r="I22"/>
  <c r="H22"/>
  <c r="G22"/>
  <c r="F22"/>
  <c r="E22"/>
  <c r="D22"/>
  <c r="C22"/>
  <c r="C23" s="1"/>
  <c r="H23" l="1"/>
  <c r="E23"/>
  <c r="I23"/>
  <c r="M23"/>
  <c r="L23"/>
  <c r="D23"/>
  <c r="O22"/>
  <c r="G23"/>
  <c r="K23"/>
  <c r="F23"/>
  <c r="J23"/>
  <c r="N23"/>
  <c r="N20" l="1"/>
  <c r="M20"/>
  <c r="L20"/>
  <c r="K20"/>
  <c r="J20"/>
  <c r="I20"/>
  <c r="H20"/>
  <c r="G20"/>
  <c r="F20"/>
  <c r="E20"/>
  <c r="D20"/>
  <c r="C20"/>
  <c r="O19"/>
  <c r="N12"/>
  <c r="M12"/>
  <c r="L12"/>
  <c r="K12" s="1"/>
  <c r="J12" s="1"/>
  <c r="I12"/>
  <c r="H12"/>
  <c r="G12"/>
  <c r="F12" s="1"/>
  <c r="E12" s="1"/>
  <c r="D12"/>
  <c r="C12" s="1"/>
  <c r="O20" l="1"/>
  <c r="P21" s="1"/>
  <c r="C21" s="1"/>
  <c r="J21"/>
  <c r="N21"/>
  <c r="M21"/>
  <c r="H21"/>
  <c r="G13"/>
  <c r="L13"/>
  <c r="J13"/>
  <c r="I13" s="1"/>
  <c r="C13"/>
  <c r="O12"/>
  <c r="F13"/>
  <c r="K13"/>
  <c r="E13"/>
  <c r="N13"/>
  <c r="D13"/>
  <c r="H13"/>
  <c r="M13"/>
  <c r="G21" l="1"/>
  <c r="L21"/>
  <c r="K21" s="1"/>
  <c r="E21"/>
  <c r="D21"/>
  <c r="O21" s="1"/>
  <c r="I21"/>
  <c r="F21"/>
  <c r="N10"/>
  <c r="M10"/>
  <c r="L10"/>
  <c r="K10"/>
  <c r="J10"/>
  <c r="I10"/>
  <c r="H10"/>
  <c r="G10"/>
  <c r="F10"/>
  <c r="E10"/>
  <c r="D10"/>
  <c r="C10"/>
  <c r="O9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BB25"/>
  <c r="BB31" s="1"/>
  <c r="BA25"/>
  <c r="AZ25"/>
  <c r="AZ31" s="1"/>
  <c r="AY25"/>
  <c r="AY31" s="1"/>
  <c r="AX25"/>
  <c r="AX31" s="1"/>
  <c r="AW25"/>
  <c r="AV25"/>
  <c r="AV31" s="1"/>
  <c r="AU25"/>
  <c r="AT25"/>
  <c r="AS25"/>
  <c r="AR25"/>
  <c r="AQ25"/>
  <c r="AP25"/>
  <c r="AO25"/>
  <c r="AN25"/>
  <c r="AM25"/>
  <c r="AL25"/>
  <c r="AK25"/>
  <c r="AJ25"/>
  <c r="AI25"/>
  <c r="AH25"/>
  <c r="AG25"/>
  <c r="AF25"/>
  <c r="AF31" s="1"/>
  <c r="AE25"/>
  <c r="AE31" s="1"/>
  <c r="AD25"/>
  <c r="AC25"/>
  <c r="AB25"/>
  <c r="AA25"/>
  <c r="Z25"/>
  <c r="Y25"/>
  <c r="X25"/>
  <c r="X31" s="1"/>
  <c r="W25"/>
  <c r="W31" s="1"/>
  <c r="V25"/>
  <c r="U25"/>
  <c r="U31" s="1"/>
  <c r="T25"/>
  <c r="S25"/>
  <c r="R25"/>
  <c r="R31" s="1"/>
  <c r="Q25"/>
  <c r="Q31" s="1"/>
  <c r="P25"/>
  <c r="O25"/>
  <c r="N25"/>
  <c r="M25"/>
  <c r="L25"/>
  <c r="K25"/>
  <c r="J25"/>
  <c r="I25"/>
  <c r="H25"/>
  <c r="G25"/>
  <c r="F25"/>
  <c r="E25"/>
  <c r="D25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E27"/>
  <c r="F27" s="1"/>
  <c r="H26"/>
  <c r="E26"/>
  <c r="H25"/>
  <c r="E25"/>
  <c r="H24"/>
  <c r="E24"/>
  <c r="H23"/>
  <c r="E23"/>
  <c r="H22"/>
  <c r="E22"/>
  <c r="H21"/>
  <c r="E21"/>
  <c r="H20"/>
  <c r="E20"/>
  <c r="H19"/>
  <c r="I19" s="1"/>
  <c r="E19"/>
  <c r="F19" s="1"/>
  <c r="H18"/>
  <c r="E18"/>
  <c r="H17"/>
  <c r="I17" s="1"/>
  <c r="E17"/>
  <c r="F17" s="1"/>
  <c r="P16"/>
  <c r="N16"/>
  <c r="H16"/>
  <c r="I16" s="1"/>
  <c r="E16"/>
  <c r="F16" s="1"/>
  <c r="P15"/>
  <c r="H15"/>
  <c r="E15"/>
  <c r="F15" s="1"/>
  <c r="P14"/>
  <c r="H14"/>
  <c r="E14"/>
  <c r="H13"/>
  <c r="E13"/>
  <c r="H12"/>
  <c r="E12"/>
  <c r="H11"/>
  <c r="E11"/>
  <c r="N10"/>
  <c r="H10"/>
  <c r="E10"/>
  <c r="R9"/>
  <c r="P9"/>
  <c r="H9"/>
  <c r="E9"/>
  <c r="R8"/>
  <c r="P8"/>
  <c r="H8"/>
  <c r="E8"/>
  <c r="R7"/>
  <c r="P7"/>
  <c r="H7"/>
  <c r="E7"/>
  <c r="R6"/>
  <c r="P6"/>
  <c r="H6"/>
  <c r="I6" s="1"/>
  <c r="E6"/>
  <c r="F6" s="1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N25"/>
  <c r="T25" s="1"/>
  <c r="N24"/>
  <c r="T24" s="1"/>
  <c r="W24" s="1"/>
  <c r="N23"/>
  <c r="T23" s="1"/>
  <c r="N22"/>
  <c r="N21"/>
  <c r="N20"/>
  <c r="N19"/>
  <c r="T19" s="1"/>
  <c r="N18"/>
  <c r="N17"/>
  <c r="N16"/>
  <c r="T16" s="1"/>
  <c r="W16" s="1"/>
  <c r="N15"/>
  <c r="T15" s="1"/>
  <c r="W15" s="1"/>
  <c r="N14"/>
  <c r="N13"/>
  <c r="T13" s="1"/>
  <c r="W13" s="1"/>
  <c r="N12"/>
  <c r="N11"/>
  <c r="T11" s="1"/>
  <c r="W11" s="1"/>
  <c r="N10"/>
  <c r="N9"/>
  <c r="N8"/>
  <c r="T8" s="1"/>
  <c r="W8" s="1"/>
  <c r="N7"/>
  <c r="T7" s="1"/>
  <c r="N6"/>
  <c r="N5"/>
  <c r="M14" i="73"/>
  <c r="L14"/>
  <c r="K14"/>
  <c r="J14"/>
  <c r="I14"/>
  <c r="H14"/>
  <c r="G14"/>
  <c r="F14"/>
  <c r="E14"/>
  <c r="D14"/>
  <c r="C14"/>
  <c r="B14"/>
  <c r="N27" i="7" l="1"/>
  <c r="O10" i="76"/>
  <c r="P11" s="1"/>
  <c r="G11" s="1"/>
  <c r="D11"/>
  <c r="BA31" i="33"/>
  <c r="AW31"/>
  <c r="AU31"/>
  <c r="AT31"/>
  <c r="AS31"/>
  <c r="AR31" s="1"/>
  <c r="AQ31"/>
  <c r="AP31" s="1"/>
  <c r="AO31" s="1"/>
  <c r="AN31"/>
  <c r="AM31"/>
  <c r="B37"/>
  <c r="AL31"/>
  <c r="AK31"/>
  <c r="AJ31"/>
  <c r="AI31"/>
  <c r="AH31"/>
  <c r="AG31"/>
  <c r="AD31"/>
  <c r="AC31"/>
  <c r="V7" i="7"/>
  <c r="O7" s="1"/>
  <c r="W7"/>
  <c r="V23"/>
  <c r="O23" s="1"/>
  <c r="W23"/>
  <c r="AB31" i="33"/>
  <c r="AA31"/>
  <c r="Z31" s="1"/>
  <c r="Y31"/>
  <c r="V31"/>
  <c r="T31"/>
  <c r="F24" i="10"/>
  <c r="S31" i="33"/>
  <c r="D196" i="79"/>
  <c r="C197" s="1"/>
  <c r="F11" i="10"/>
  <c r="F13"/>
  <c r="F21"/>
  <c r="F23"/>
  <c r="F25"/>
  <c r="P31" i="33"/>
  <c r="E28" i="10"/>
  <c r="F28" s="1"/>
  <c r="F12"/>
  <c r="O31" i="33"/>
  <c r="N31" s="1"/>
  <c r="F14" i="10"/>
  <c r="F20"/>
  <c r="F22"/>
  <c r="F26"/>
  <c r="F7"/>
  <c r="F8"/>
  <c r="F9"/>
  <c r="F10"/>
  <c r="F18"/>
  <c r="B25" i="33"/>
  <c r="M31"/>
  <c r="R10" i="10"/>
  <c r="P10" s="1"/>
  <c r="I24"/>
  <c r="H28"/>
  <c r="I28" s="1"/>
  <c r="I27"/>
  <c r="I8"/>
  <c r="I9"/>
  <c r="I10"/>
  <c r="I15"/>
  <c r="V8" i="7"/>
  <c r="O8" s="1"/>
  <c r="V19"/>
  <c r="O19" s="1"/>
  <c r="V24"/>
  <c r="O24" s="1"/>
  <c r="L31" i="33"/>
  <c r="K31" s="1"/>
  <c r="J31" s="1"/>
  <c r="I31" s="1"/>
  <c r="H31" s="1"/>
  <c r="G31" s="1"/>
  <c r="F31" s="1"/>
  <c r="E31" s="1"/>
  <c r="D31" s="1"/>
  <c r="C31" s="1"/>
  <c r="I20" i="10"/>
  <c r="I22"/>
  <c r="I26"/>
  <c r="I7"/>
  <c r="I12"/>
  <c r="I14"/>
  <c r="I11"/>
  <c r="I13"/>
  <c r="I18"/>
  <c r="I21"/>
  <c r="I23"/>
  <c r="I25"/>
  <c r="V15" i="7"/>
  <c r="O15" s="1"/>
  <c r="V11"/>
  <c r="O11" s="1"/>
  <c r="V13"/>
  <c r="O13" s="1"/>
  <c r="V16"/>
  <c r="O16" s="1"/>
  <c r="T20"/>
  <c r="W20" s="1"/>
  <c r="V25"/>
  <c r="O25" s="1"/>
  <c r="N13" i="73"/>
  <c r="N12"/>
  <c r="K11" i="76" l="1"/>
  <c r="N11"/>
  <c r="I11"/>
  <c r="H11" s="1"/>
  <c r="F11"/>
  <c r="C11"/>
  <c r="L11"/>
  <c r="E11"/>
  <c r="M11"/>
  <c r="J11"/>
  <c r="B31" i="33"/>
  <c r="V20" i="7"/>
  <c r="O20" s="1"/>
  <c r="M10" i="73"/>
  <c r="L10"/>
  <c r="K10"/>
  <c r="J10"/>
  <c r="I10"/>
  <c r="H10"/>
  <c r="G10"/>
  <c r="F10"/>
  <c r="E10"/>
  <c r="D10"/>
  <c r="C10"/>
  <c r="B10"/>
  <c r="O11" i="76" l="1"/>
  <c r="M9" i="73"/>
  <c r="L9"/>
  <c r="K9"/>
  <c r="J9"/>
  <c r="I9"/>
  <c r="H9"/>
  <c r="G9"/>
  <c r="F9"/>
  <c r="E9"/>
  <c r="D9"/>
  <c r="C9"/>
  <c r="N8"/>
  <c r="N7"/>
  <c r="N6"/>
  <c r="N5"/>
  <c r="N4"/>
  <c r="T6" i="7"/>
  <c r="T9"/>
  <c r="T10"/>
  <c r="T12"/>
  <c r="W12" s="1"/>
  <c r="T14"/>
  <c r="T17"/>
  <c r="T18"/>
  <c r="T21"/>
  <c r="T22"/>
  <c r="T26"/>
  <c r="N9" i="73" l="1"/>
  <c r="P13" s="1"/>
  <c r="V18" i="7"/>
  <c r="O18" s="1"/>
  <c r="W18"/>
  <c r="V21"/>
  <c r="O21" s="1"/>
  <c r="W21"/>
  <c r="V22"/>
  <c r="O22" s="1"/>
  <c r="W22"/>
  <c r="V14"/>
  <c r="O14" s="1"/>
  <c r="W14"/>
  <c r="T5"/>
  <c r="W6"/>
  <c r="V26"/>
  <c r="O26" s="1"/>
  <c r="W26"/>
  <c r="V17"/>
  <c r="O17" s="1"/>
  <c r="W17"/>
  <c r="V9"/>
  <c r="O9" s="1"/>
  <c r="W9"/>
  <c r="V10"/>
  <c r="O10" s="1"/>
  <c r="W10"/>
  <c r="V6"/>
  <c r="O6" s="1"/>
  <c r="T27"/>
  <c r="V12"/>
  <c r="O12" s="1"/>
  <c r="V5" l="1"/>
  <c r="O5" s="1"/>
  <c r="W5"/>
  <c r="V27"/>
  <c r="O27" s="1"/>
  <c r="W27"/>
  <c r="P11" i="73"/>
  <c r="D11" s="1"/>
  <c r="E11"/>
  <c r="F11"/>
  <c r="G11"/>
  <c r="I11"/>
  <c r="J11"/>
  <c r="K11"/>
  <c r="L11"/>
  <c r="M11"/>
  <c r="N10"/>
  <c r="Q11"/>
  <c r="B11" l="1"/>
  <c r="N11" s="1"/>
  <c r="C11"/>
  <c r="H11"/>
  <c r="O30" i="76"/>
  <c r="P31"/>
  <c r="D31" s="1"/>
  <c r="C31"/>
  <c r="G31"/>
  <c r="L31"/>
  <c r="K31" l="1"/>
  <c r="J31"/>
  <c r="F31"/>
  <c r="O31" s="1"/>
  <c r="M31"/>
  <c r="H31"/>
  <c r="E31"/>
  <c r="N31"/>
  <c r="I31"/>
  <c r="O70"/>
  <c r="P71" s="1"/>
  <c r="H71" l="1"/>
  <c r="M71"/>
  <c r="I71"/>
  <c r="D71"/>
  <c r="K71"/>
  <c r="C71"/>
  <c r="J71"/>
  <c r="N71"/>
  <c r="F71"/>
  <c r="E71"/>
  <c r="G71"/>
  <c r="L71"/>
  <c r="O71" l="1"/>
  <c r="O90"/>
  <c r="P91" s="1"/>
  <c r="K91" l="1"/>
  <c r="M91"/>
  <c r="N91"/>
  <c r="E91"/>
  <c r="H91"/>
  <c r="C91"/>
  <c r="G91"/>
  <c r="F91"/>
  <c r="J91"/>
  <c r="L91"/>
  <c r="D91"/>
  <c r="I91"/>
  <c r="O91" l="1"/>
  <c r="O130"/>
  <c r="P131" s="1"/>
  <c r="L131" l="1"/>
  <c r="I131"/>
  <c r="D131"/>
  <c r="G131"/>
  <c r="M131"/>
  <c r="E131"/>
  <c r="F131"/>
  <c r="J131"/>
  <c r="C131"/>
  <c r="O131" s="1"/>
  <c r="K131"/>
  <c r="H131"/>
  <c r="N131"/>
  <c r="O190"/>
  <c r="P191" s="1"/>
  <c r="K191" l="1"/>
  <c r="I191"/>
  <c r="L191"/>
  <c r="N191"/>
  <c r="J191"/>
  <c r="H191"/>
  <c r="E191"/>
  <c r="D191"/>
  <c r="C191"/>
  <c r="O191" s="1"/>
  <c r="G191"/>
  <c r="M191"/>
  <c r="F191"/>
  <c r="O220"/>
  <c r="P221" s="1"/>
  <c r="C221" l="1"/>
  <c r="O221" s="1"/>
  <c r="G221"/>
  <c r="K221"/>
  <c r="M221"/>
  <c r="H221"/>
  <c r="F221"/>
  <c r="L221"/>
  <c r="I221"/>
  <c r="J221"/>
  <c r="N221"/>
  <c r="E221"/>
  <c r="D221"/>
</calcChain>
</file>

<file path=xl/sharedStrings.xml><?xml version="1.0" encoding="utf-8"?>
<sst xmlns="http://schemas.openxmlformats.org/spreadsheetml/2006/main" count="2909" uniqueCount="696">
  <si>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</si>
  <si>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</si>
  <si>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</si>
  <si>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</si>
  <si>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</si>
  <si>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</si>
  <si>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</si>
  <si>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</si>
  <si>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</si>
  <si>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</si>
  <si>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</si>
  <si>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</si>
  <si>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</si>
  <si>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</si>
  <si>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</si>
  <si>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</si>
  <si>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</si>
  <si>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</si>
  <si>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</si>
  <si>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</si>
  <si>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</si>
  <si>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</si>
  <si>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</si>
  <si>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</si>
  <si>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</si>
  <si>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</si>
  <si>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</si>
  <si>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</si>
  <si>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</si>
  <si>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</si>
  <si>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</si>
  <si>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</si>
  <si>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</si>
  <si>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</si>
  <si>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</si>
  <si>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</si>
  <si>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</si>
  <si>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</si>
  <si>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</si>
  <si>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</si>
  <si>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</si>
  <si>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</si>
  <si>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</si>
  <si>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</si>
  <si>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</si>
  <si>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</si>
  <si>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</si>
  <si>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</si>
  <si>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</si>
  <si>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</si>
  <si>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</si>
  <si>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</si>
  <si>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</si>
  <si>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</si>
  <si>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</si>
  <si>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</si>
  <si>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</si>
  <si>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</si>
  <si>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</si>
  <si>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</si>
  <si>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</si>
  <si>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</si>
  <si>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</si>
  <si>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</si>
  <si>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</si>
  <si>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</si>
  <si>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</si>
  <si>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</si>
  <si>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</si>
  <si>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</si>
  <si>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</si>
  <si>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</si>
  <si>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</si>
  <si>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</si>
  <si>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</si>
  <si>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</si>
  <si>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</si>
  <si>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</si>
  <si>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</si>
  <si>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</si>
  <si>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</si>
  <si>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</si>
  <si>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</si>
  <si>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</si>
  <si>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</si>
  <si>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</si>
  <si>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</si>
  <si>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</si>
  <si>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</si>
  <si>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</si>
  <si>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</si>
  <si>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</si>
  <si>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</si>
  <si>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</si>
  <si>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</si>
  <si>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</si>
  <si>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</si>
  <si>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</si>
  <si>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</si>
  <si>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</si>
  <si>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</si>
  <si>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</si>
  <si>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</si>
  <si>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</si>
  <si>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</si>
  <si>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</si>
  <si>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</si>
  <si>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</si>
  <si>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</si>
  <si>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</si>
  <si>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</si>
  <si>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</si>
  <si>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</si>
  <si>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</si>
  <si>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</si>
  <si>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</si>
  <si>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</si>
  <si>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</si>
  <si>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</si>
  <si>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</si>
  <si>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</si>
  <si>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</si>
  <si>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</si>
  <si>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</si>
  <si>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</si>
  <si>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</si>
  <si>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</si>
  <si>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</si>
  <si>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</si>
  <si>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</si>
  <si>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</si>
  <si>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</si>
  <si>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</si>
  <si>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</si>
  <si>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</si>
  <si>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</si>
  <si>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</si>
  <si>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</si>
  <si>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</si>
  <si>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</si>
  <si>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</si>
  <si>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</si>
  <si>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</si>
  <si>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</si>
  <si>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</si>
  <si>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</si>
  <si>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</si>
  <si>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</si>
  <si>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</si>
  <si>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</si>
  <si>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</si>
  <si>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</si>
  <si>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</si>
  <si>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</si>
  <si>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</si>
  <si>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</si>
  <si>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</si>
  <si>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</si>
  <si>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</si>
  <si>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</si>
  <si>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</si>
  <si>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</si>
  <si>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</si>
  <si>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</si>
  <si>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</si>
  <si>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</si>
  <si>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</si>
  <si>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</si>
  <si>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</si>
  <si>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</si>
  <si>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</si>
  <si>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</si>
  <si>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</si>
  <si>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</si>
  <si>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</si>
  <si>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</si>
  <si>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</si>
  <si>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</si>
  <si>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</si>
  <si>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</si>
  <si>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</si>
  <si>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</si>
  <si>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</si>
  <si>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</si>
  <si>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</si>
  <si>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</si>
  <si>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</si>
  <si>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</si>
  <si>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</si>
  <si>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</si>
  <si>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</si>
  <si>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</si>
  <si>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</si>
  <si>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</si>
  <si>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</si>
  <si>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</si>
  <si>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</si>
  <si>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</si>
  <si>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</si>
  <si>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</si>
  <si>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</si>
  <si>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</si>
  <si>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</si>
  <si>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</si>
  <si>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</si>
  <si>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</si>
  <si>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</si>
  <si>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</si>
  <si>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</si>
  <si>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</si>
  <si>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</si>
  <si>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</si>
  <si>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</si>
  <si>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</si>
  <si>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</si>
  <si>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</si>
  <si>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</si>
  <si>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</si>
  <si>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</si>
  <si>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</si>
  <si>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</si>
  <si>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</si>
  <si>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</si>
  <si>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</si>
  <si>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</si>
  <si>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</si>
  <si>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</si>
  <si>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</si>
  <si>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</si>
  <si>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</si>
  <si>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</si>
  <si>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</si>
  <si>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</si>
  <si>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</si>
  <si>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</si>
  <si>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</si>
  <si>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</si>
  <si>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</si>
  <si>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</si>
  <si>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</si>
  <si>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</si>
  <si>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</si>
  <si>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</si>
  <si>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</si>
  <si>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</si>
  <si>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</si>
  <si>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</si>
  <si>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</si>
  <si>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</si>
  <si>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</si>
  <si>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</si>
  <si>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</si>
  <si>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</si>
  <si>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</si>
  <si>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</si>
  <si>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</si>
  <si>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</si>
  <si>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</si>
  <si>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</si>
  <si>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</si>
  <si>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</si>
  <si>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</si>
  <si>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</si>
  <si>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</si>
  <si>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</si>
  <si>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</si>
  <si>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</si>
  <si>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</si>
  <si>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</si>
  <si>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</si>
  <si>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</si>
  <si>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</si>
  <si>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</si>
  <si>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</si>
  <si>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</si>
  <si>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</si>
  <si>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</si>
  <si>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</si>
  <si>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</si>
  <si>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</si>
  <si>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</si>
  <si>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</si>
  <si>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</si>
  <si>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</si>
  <si>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</si>
  <si>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</si>
  <si>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</si>
  <si>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</si>
  <si>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</si>
  <si>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</si>
  <si>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</si>
  <si>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</si>
  <si>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</si>
  <si>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</si>
  <si>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</si>
  <si>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</si>
  <si>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</si>
  <si>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</si>
  <si>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</si>
  <si>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</si>
  <si>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</si>
  <si>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</si>
  <si>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</si>
  <si>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</si>
  <si>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</si>
  <si>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</si>
  <si>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</si>
  <si>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</si>
  <si>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</si>
  <si>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</si>
  <si>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</si>
  <si>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</si>
  <si>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</si>
  <si>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</si>
  <si>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</si>
  <si>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</si>
  <si>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</si>
  <si>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</si>
  <si>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</si>
  <si>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</si>
  <si>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</si>
  <si>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</si>
  <si>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</si>
  <si>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</si>
  <si>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</si>
  <si>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</si>
  <si>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ราย</t>
  </si>
  <si>
    <t>Wk</t>
  </si>
  <si>
    <t>2564</t>
  </si>
  <si>
    <t>2565</t>
  </si>
  <si>
    <t>สถานการณ์ไข้เลือดออก  รายอำเภอ  จังหวัดร้อยเอ็ด  ปี  2566</t>
  </si>
  <si>
    <t>เมืองร้อยเอ็ด</t>
  </si>
  <si>
    <t>ในเขตเทศบาล</t>
  </si>
  <si>
    <t>2566</t>
  </si>
  <si>
    <t>ผู้ป่วยไข้เลือดออก รายหมู่บ้าน จำแนกตามสัปดาห์ที่พบผู้ป่วย  ปี 2566</t>
  </si>
  <si>
    <t>เป้าหมายปี 66  (ราย)</t>
  </si>
  <si>
    <t>OPD</t>
  </si>
  <si>
    <t>ปี 2566</t>
  </si>
  <si>
    <t>เกษตร</t>
  </si>
  <si>
    <t>หนองเม็ก</t>
  </si>
  <si>
    <t>หนองส้าว</t>
  </si>
  <si>
    <t>ดอนชาด</t>
  </si>
  <si>
    <t>ดงยาง</t>
  </si>
  <si>
    <t>เหล่าสมบูรณ์</t>
  </si>
  <si>
    <t>หนองเต่า</t>
  </si>
  <si>
    <t>คุ้มใต้</t>
  </si>
  <si>
    <t>เกษตร(คุ้มใต้)</t>
  </si>
  <si>
    <t>โพนทอน</t>
  </si>
  <si>
    <t>ผือฮี</t>
  </si>
  <si>
    <t>หนองเพียงขันธ์</t>
  </si>
  <si>
    <t>คำโพนสูง</t>
  </si>
  <si>
    <t>หัวโทนเหนือ</t>
  </si>
  <si>
    <t>อ้น</t>
  </si>
  <si>
    <t>Grand Total</t>
  </si>
  <si>
    <t>โรงเรียนเมือง</t>
  </si>
  <si>
    <t>ดอนโมง</t>
  </si>
  <si>
    <t>เกษตร(คุ้มป่าบาก)</t>
  </si>
  <si>
    <t>โพธิ์ไทรทอง</t>
  </si>
  <si>
    <t>อาชีพ</t>
  </si>
  <si>
    <t>นักเรียน</t>
  </si>
  <si>
    <t>รับจ้าง,กรรมกร</t>
  </si>
  <si>
    <t>ค้าขาย</t>
  </si>
  <si>
    <t>อื่นๆ</t>
  </si>
  <si>
    <t>ข้าราชการ</t>
  </si>
  <si>
    <t>ทหาร,ตำรวจ</t>
  </si>
  <si>
    <t>อัตราป่วย รายอำเภอ</t>
  </si>
  <si>
    <t xml:space="preserve"> </t>
  </si>
  <si>
    <t>เปรียบเทียบรายสัปดาห์</t>
  </si>
  <si>
    <t>เปรียบเทียบ มัธยฐาน รายสัปดาห์</t>
  </si>
  <si>
    <t>มัธยฐาน 5 ปี</t>
  </si>
  <si>
    <t>ประเภทผู้ป่วย</t>
  </si>
  <si>
    <t>IPD</t>
  </si>
  <si>
    <t>ประเภท</t>
  </si>
  <si>
    <t>ร้อยเละ</t>
  </si>
  <si>
    <t>w53</t>
  </si>
  <si>
    <t>ปชก</t>
  </si>
  <si>
    <t>ในปกครอง</t>
  </si>
  <si>
    <t>โนนจาน</t>
  </si>
  <si>
    <t>หนองหญ้าม้า</t>
  </si>
  <si>
    <t>คุ้มกลางเมืองใหม่</t>
  </si>
  <si>
    <t>วังยาว</t>
  </si>
  <si>
    <t xml:space="preserve">      เป้าหมาย  จำนวนผู้ป่วยไข้เลือดออก   (Target  line)    จ.ร้อยเอ็ด  จำแนกรายเดือน   ปี  2567</t>
  </si>
  <si>
    <t>มัธยฐาน 62-66</t>
  </si>
  <si>
    <t>ค่าพยากรณ์ปี  2567</t>
  </si>
  <si>
    <t xml:space="preserve">                       สถานการณ์โรคไข้เลือดออก  จังหวัดร้อยเอ็ด  รายเดือน  ปี  2567</t>
  </si>
  <si>
    <t xml:space="preserve">    สถานการณ์ไข้เลือดออก  รายอำเภอ  จังหวัดร้อยเอ็ด  ปี  2567</t>
  </si>
  <si>
    <t>จำนวนผู้ป่วยไข้เลือดอออก  รายสัปดาห์ปี    2562-2567</t>
  </si>
  <si>
    <t>2567</t>
  </si>
  <si>
    <t>มัธยฐาน (62-66)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</si>
  <si>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2567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</si>
  <si>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2567</t>
  </si>
  <si>
    <t>มัธยฐานปี 62-66</t>
  </si>
  <si>
    <t>2567  CUM.</t>
  </si>
  <si>
    <t>สุขเกษม</t>
  </si>
  <si>
    <t>ทุ่งทรายทอง</t>
  </si>
  <si>
    <t>หัวงัว</t>
  </si>
  <si>
    <t>ทรายมูล</t>
  </si>
  <si>
    <t>ปลาโด</t>
  </si>
  <si>
    <t>ราษฎรสามัคคี</t>
  </si>
  <si>
    <t>คุ้มวัดเหนือ</t>
  </si>
  <si>
    <t>หนองทุ่งมน</t>
  </si>
  <si>
    <t>ใหม่เจริญ</t>
  </si>
  <si>
    <t>ทุ่งประเสริฐ</t>
  </si>
  <si>
    <t>ดงสวนผึ้ง</t>
  </si>
  <si>
    <t xml:space="preserve">                        จำนวนผู้ป่วย / อัตราป่วย ไข้เลือดออก  จำแนกตามกลุ่มอายุ  ปี 2567</t>
  </si>
  <si>
    <t>ยางด่อ</t>
  </si>
  <si>
    <t>โปง</t>
  </si>
  <si>
    <t>คุ้มหลังศาล</t>
  </si>
  <si>
    <t>หนองคูณ</t>
  </si>
  <si>
    <t>หนองผง</t>
  </si>
  <si>
    <t>ยางเครือ</t>
  </si>
  <si>
    <t>ท่างาม</t>
  </si>
  <si>
    <t>โนนสวรรค์พัฒนา</t>
  </si>
  <si>
    <t>คุ้มซ่ง</t>
  </si>
  <si>
    <t>ใหม่สถานี</t>
  </si>
  <si>
    <t>คำอุดม</t>
  </si>
  <si>
    <t>หนองม้า</t>
  </si>
  <si>
    <t>ป่ายาง</t>
  </si>
  <si>
    <t>กลางเมืองใหม่</t>
  </si>
  <si>
    <t>คุ้มวัดสว่าง</t>
  </si>
  <si>
    <t>ดอนพิมาน</t>
  </si>
  <si>
    <t>หนองข่า</t>
  </si>
  <si>
    <t>ตากแดด</t>
  </si>
  <si>
    <t>หนองพังคี</t>
  </si>
  <si>
    <t>นาน้อย</t>
  </si>
  <si>
    <t>ยางเลิง</t>
  </si>
  <si>
    <t>หนองแข้พัฒนา</t>
  </si>
  <si>
    <t>ศาลางาม</t>
  </si>
  <si>
    <t>มันเหลือง</t>
  </si>
  <si>
    <t>คุ้มเหนือ</t>
  </si>
  <si>
    <t>โนนโพธิ์</t>
  </si>
  <si>
    <t>หนองแข้ดง</t>
  </si>
  <si>
    <t>คำม่วงหวาน</t>
  </si>
  <si>
    <t>จานใต้</t>
  </si>
  <si>
    <t>หนองมะเหียะ</t>
  </si>
  <si>
    <t>สองพี่น้อง</t>
  </si>
  <si>
    <t>โนนสามัคคี</t>
  </si>
  <si>
    <t>หนองเทิ่ง</t>
  </si>
  <si>
    <t>หนองแวงควงเหนือ</t>
  </si>
  <si>
    <t>ดอนยาง</t>
  </si>
  <si>
    <t>หนองสระ</t>
  </si>
  <si>
    <t>2567  Cum.</t>
  </si>
  <si>
    <t>เทพประสิทธิ์</t>
  </si>
  <si>
    <t>โพนพอุง</t>
  </si>
  <si>
    <t>ดอนสังข์</t>
  </si>
  <si>
    <t>หนองบัวหลวงพัฒนา</t>
  </si>
  <si>
    <t>ดงดิบ</t>
  </si>
  <si>
    <t>ดอนแคน</t>
  </si>
  <si>
    <t>ตาแหลว</t>
  </si>
  <si>
    <t>นาแพง</t>
  </si>
  <si>
    <t>น้ำเกลี้ยง</t>
  </si>
  <si>
    <t>วนาทิพย์</t>
  </si>
  <si>
    <t>กกบก</t>
  </si>
  <si>
    <t>หนองขุ่น</t>
  </si>
  <si>
    <t>โนนแก้ว</t>
  </si>
  <si>
    <t>หนองนาสร้าง</t>
  </si>
  <si>
    <t>คุ้มขี้เหล็กเหนือ</t>
  </si>
  <si>
    <t>ค้อ</t>
  </si>
  <si>
    <t>มะหรี่</t>
  </si>
  <si>
    <t>ดงทรายงาม</t>
  </si>
  <si>
    <t>บูรพา</t>
  </si>
  <si>
    <t>โนนเพชร</t>
  </si>
  <si>
    <t>โนนศิริ</t>
  </si>
  <si>
    <t>โพธิ์งาม</t>
  </si>
  <si>
    <t>งานบ้าน</t>
  </si>
  <si>
    <t>หนองแสง</t>
  </si>
  <si>
    <t>โนนสว่างสามัคคี</t>
  </si>
  <si>
    <t>กอก</t>
  </si>
  <si>
    <t>บัวทอง</t>
  </si>
  <si>
    <t>แก่นทราย</t>
  </si>
  <si>
    <t>คุยผง</t>
  </si>
  <si>
    <t>บึงบูรพา</t>
  </si>
  <si>
    <t>แมต</t>
  </si>
  <si>
    <t>เกล็ดลิ่น</t>
  </si>
  <si>
    <t>เปลือยน้อย</t>
  </si>
  <si>
    <t>กุดทรายดี</t>
  </si>
  <si>
    <t>ทุ่งนาหลวง</t>
  </si>
  <si>
    <t>มะกอก</t>
  </si>
  <si>
    <t>wk 19</t>
  </si>
  <si>
    <t>ดงบัง</t>
  </si>
  <si>
    <t>โคกก่อง</t>
  </si>
  <si>
    <t>ใหม่พัฒนา</t>
  </si>
  <si>
    <t>หนาด</t>
  </si>
  <si>
    <t>กาหลง</t>
  </si>
  <si>
    <t>เล้าข้าว</t>
  </si>
  <si>
    <t>wk 20</t>
  </si>
  <si>
    <t>โนนขมิ้น</t>
  </si>
  <si>
    <t>wk 21</t>
  </si>
  <si>
    <t>ข้อมูล ณ วันที่ 2 มิถุนายน 2567 (จากรายงานเร่งด่วน)</t>
  </si>
  <si>
    <t>ข้อมูล  ณ  วันที่ 9 มิถุนายน  2567   (จากรายงาน 506)</t>
  </si>
  <si>
    <t xml:space="preserve">                       จำนวนผู้ป่วยโรคไข้เลือดออก จำแนกรายเดือน จังหวัดร้อยเอ็ด ปี 2567  เปรียบเทียบปี 2566  , target  line   และค่ามัธยฐาน 5 ปี  </t>
  </si>
  <si>
    <t>ข้อมูล  ณ  วันที่ 9 มิถุนายน  2567 (จากรายงาน 506)</t>
  </si>
  <si>
    <t>ข้อมูล  ณ  วันที่ 9 มิถุนายน  2567  (จากรายงาน 506)</t>
  </si>
  <si>
    <t>ข้อมูล  ณ  วันที่ 9 มิถุนายน 2567 (จากรายงาน 506)</t>
  </si>
  <si>
    <t>ข้อมูล  ณ  วันที่ 9 มิถุนายน 2567 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</si>
  <si>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12 พฤษภาคม - 9 มิถุนายน  2567</t>
  </si>
  <si>
    <t>wk 1-18</t>
  </si>
  <si>
    <t>wk 19-22</t>
  </si>
  <si>
    <t>wk 22</t>
  </si>
  <si>
    <t>รวมผู้ป่วยสะสม  wk 1-22 (ราย)</t>
  </si>
  <si>
    <t>ท่าสุพาน</t>
  </si>
  <si>
    <t>หนองหูลิง</t>
  </si>
  <si>
    <t>ดงสว่าง</t>
  </si>
  <si>
    <t>เหล่าลิง</t>
  </si>
  <si>
    <t>ดอนหอ</t>
  </si>
  <si>
    <t>เกษตรวิสัย Total</t>
  </si>
  <si>
    <t>น้ำอ้อม Total</t>
  </si>
  <si>
    <t>บ้านฝาง Total</t>
  </si>
  <si>
    <t>เหล่าหลวง Total</t>
  </si>
  <si>
    <t>โนนสว่าง Total</t>
  </si>
  <si>
    <t>ดงครั่งน้อย Total</t>
  </si>
  <si>
    <t>สิงห์โคก Total</t>
  </si>
  <si>
    <t>ดงแดง Total</t>
  </si>
  <si>
    <t>ดู่น้อย Total</t>
  </si>
  <si>
    <t>หัวช้าง Total</t>
  </si>
  <si>
    <t>น้ำใส Total</t>
  </si>
  <si>
    <t>หนองผือ Total</t>
  </si>
  <si>
    <t>เมืองหงส์ Total</t>
  </si>
  <si>
    <t>อีง่อง Total</t>
  </si>
  <si>
    <t>จตุรพักตรพิมาน Total</t>
  </si>
  <si>
    <t>จังหาร Total</t>
  </si>
  <si>
    <t>ยางใหญ่ Total</t>
  </si>
  <si>
    <t>ดินดำ Total</t>
  </si>
  <si>
    <t>หมูม้น Total</t>
  </si>
  <si>
    <t>เชียงขวัญ Total</t>
  </si>
  <si>
    <t>เทอดไทย Total</t>
  </si>
  <si>
    <t>ทุ่งเขาหลวง Total</t>
  </si>
  <si>
    <t>บึงงาม Total</t>
  </si>
  <si>
    <t>หนองไผ่ Total</t>
  </si>
  <si>
    <t>มะอึ Total</t>
  </si>
  <si>
    <t>ธวัชบุรี Total</t>
  </si>
  <si>
    <t>โนนสวรรค์ Total</t>
  </si>
  <si>
    <t>บัวแดง Total</t>
  </si>
  <si>
    <t>ปทุมรัตต์ Total</t>
  </si>
  <si>
    <t>หนองทัพไทย Total</t>
  </si>
  <si>
    <t>พนมไพร Total</t>
  </si>
  <si>
    <t>ชานุวรรณ Total</t>
  </si>
  <si>
    <t>กุดน้ำใส Total</t>
  </si>
  <si>
    <t>เชียงใหม่ Total</t>
  </si>
  <si>
    <t>คำพอุง Total</t>
  </si>
  <si>
    <t>อัคคะคำ Total</t>
  </si>
  <si>
    <t>บัวคำ Total</t>
  </si>
  <si>
    <t>สะอาด Total</t>
  </si>
  <si>
    <t>โพธิ์ชัย Total</t>
  </si>
  <si>
    <t>โพนทราย Total</t>
  </si>
  <si>
    <t>ท่าหาดยาว Total</t>
  </si>
  <si>
    <t>สระนกแก้ว Total</t>
  </si>
  <si>
    <t>โนนชัยศรี Total</t>
  </si>
  <si>
    <t>หนองใหญ่ Total</t>
  </si>
  <si>
    <t>สว่าง Total</t>
  </si>
  <si>
    <t>นาอุดม Total</t>
  </si>
  <si>
    <t>วังสามัคคี Total</t>
  </si>
  <si>
    <t>โพนทอง Total</t>
  </si>
  <si>
    <t>บุ่งเลิศ Total</t>
  </si>
  <si>
    <t>เมยวดี Total</t>
  </si>
  <si>
    <t>รอบเมือง Total</t>
  </si>
  <si>
    <t>หนองแวง Total</t>
  </si>
  <si>
    <t>สะอาดสมบูรณ์ Total</t>
  </si>
  <si>
    <t>เหนือเมือง Total</t>
  </si>
  <si>
    <t>ในเมือง Total</t>
  </si>
  <si>
    <t>โนนรัง Total</t>
  </si>
  <si>
    <t>ขอนแก่น Total</t>
  </si>
  <si>
    <t>ดงลาน Total</t>
  </si>
  <si>
    <t>เมือง Total</t>
  </si>
  <si>
    <t>เมืองสรวง Total</t>
  </si>
  <si>
    <t>หนองแวงควง Total</t>
  </si>
  <si>
    <t>โพธิ์สัย Total</t>
  </si>
  <si>
    <t>ศรีสมเด็จ Total</t>
  </si>
  <si>
    <t>สระคู Total</t>
  </si>
  <si>
    <t>หัวโทน Total</t>
  </si>
  <si>
    <t>นาใหญ่ Total</t>
  </si>
  <si>
    <t>หินกอง Total</t>
  </si>
  <si>
    <t>ทุ่งหลวง Total</t>
  </si>
  <si>
    <t>ช้างเผือก Total</t>
  </si>
  <si>
    <t>ดอกไม้ Total</t>
  </si>
  <si>
    <t>ห้วยหินลาด Total</t>
  </si>
  <si>
    <t>บ่อพันขัน Total</t>
  </si>
  <si>
    <t>จำปาขัน Total</t>
  </si>
  <si>
    <t>น้ำคำ Total</t>
  </si>
  <si>
    <t>สุวรรณภูมิ Total</t>
  </si>
  <si>
    <t>ขวาว Total</t>
  </si>
  <si>
    <t>กลาง Total</t>
  </si>
  <si>
    <t>ภูเงิน Total</t>
  </si>
  <si>
    <t>เสลภูมิ Total</t>
  </si>
  <si>
    <t>หนองขุ่นใหญ่ Total</t>
  </si>
  <si>
    <t>ภูเขาทอง Total</t>
  </si>
  <si>
    <t>กกโพธิ์ Total</t>
  </si>
  <si>
    <t>หนองพอก Total</t>
  </si>
  <si>
    <t>หนองฮี Total</t>
  </si>
  <si>
    <t>เด่นราษฎร์ Total</t>
  </si>
  <si>
    <t>หนองหมื่นถ่า Total</t>
  </si>
  <si>
    <t>ดู่ Total</t>
  </si>
  <si>
    <t>หน่อม Total</t>
  </si>
  <si>
    <t>โหรา Total</t>
  </si>
  <si>
    <t>อาจสามารถ Total</t>
  </si>
  <si>
    <t>ตารางที่ 3 จำนวนผู้ป่วยและตายด้วยโรคไข้เลือดออก จำแนกรายเดือนตามวันเริ่มป่วย รายจังหวัด ประเทศไทย</t>
  </si>
  <si>
    <t>TABLE 3 Reported Cases and Deaths of Supected Dengue fever and Dengue Hemorrhagic fever Under Surveillance by Date of Onset,By Province,Thailand</t>
  </si>
  <si>
    <t xml:space="preserve">REPORTING </t>
  </si>
  <si>
    <t>TOTAL</t>
  </si>
  <si>
    <t>Morbidity rate</t>
  </si>
  <si>
    <t xml:space="preserve">Mortality Rate </t>
  </si>
  <si>
    <t>CFR</t>
  </si>
  <si>
    <t>Total</t>
  </si>
  <si>
    <t>North Region</t>
  </si>
  <si>
    <t>ZONE:01</t>
  </si>
  <si>
    <t>Chiang Mai</t>
  </si>
  <si>
    <t>Lamphun</t>
  </si>
  <si>
    <t>Lampang</t>
  </si>
  <si>
    <t>Phrae</t>
  </si>
  <si>
    <t>Nan</t>
  </si>
  <si>
    <t>Phayao</t>
  </si>
  <si>
    <t>Chiang Rai</t>
  </si>
  <si>
    <t>Mae Hong Son</t>
  </si>
  <si>
    <t>ZONE:02</t>
  </si>
  <si>
    <t>Uttaradit</t>
  </si>
  <si>
    <t>Tak</t>
  </si>
  <si>
    <t>Sukhothai</t>
  </si>
  <si>
    <t>Phitsanulok</t>
  </si>
  <si>
    <t>Phetchabun</t>
  </si>
  <si>
    <t>ZONE:03</t>
  </si>
  <si>
    <t>Chai Nat</t>
  </si>
  <si>
    <t>Nakhon Sawan</t>
  </si>
  <si>
    <t>Uthai Thani</t>
  </si>
  <si>
    <t>Kamphaeng Phet</t>
  </si>
  <si>
    <t>Phichit</t>
  </si>
  <si>
    <t>Central Region</t>
  </si>
  <si>
    <t>Bangkok</t>
  </si>
  <si>
    <t>ZONE:04</t>
  </si>
  <si>
    <t>Nonthaburi</t>
  </si>
  <si>
    <t>Pathum Thani</t>
  </si>
  <si>
    <t xml:space="preserve">P.Nakhon </t>
  </si>
  <si>
    <t>Ang Thong</t>
  </si>
  <si>
    <t>Lop Buri</t>
  </si>
  <si>
    <t>Sing Buri</t>
  </si>
  <si>
    <t>Saraburi</t>
  </si>
  <si>
    <t>Nakhon Nayok</t>
  </si>
  <si>
    <t>ZONE:05</t>
  </si>
  <si>
    <t>Ratchaburi</t>
  </si>
  <si>
    <t>Kanchanaburi</t>
  </si>
  <si>
    <t>Suphan Buri</t>
  </si>
  <si>
    <t>Nakhon Pathom</t>
  </si>
  <si>
    <t>Samut Sakhon</t>
  </si>
  <si>
    <t>Samut Songkhram</t>
  </si>
  <si>
    <t>Phetchaburi</t>
  </si>
  <si>
    <t>Prachuap Khiri Khan</t>
  </si>
  <si>
    <t>ZONE:06</t>
  </si>
  <si>
    <t>Samut Prakan</t>
  </si>
  <si>
    <t>Chon Buri</t>
  </si>
  <si>
    <t>Rayong</t>
  </si>
  <si>
    <t>Chanthaburi</t>
  </si>
  <si>
    <t>Trat</t>
  </si>
  <si>
    <t>Chachoengsao</t>
  </si>
  <si>
    <t>Prachin Buri</t>
  </si>
  <si>
    <t>Sa Kaeo</t>
  </si>
  <si>
    <t>North-Eastern Region</t>
  </si>
  <si>
    <t>ZONE:07</t>
  </si>
  <si>
    <t>Khon Kaen</t>
  </si>
  <si>
    <t>Maha Sarakham</t>
  </si>
  <si>
    <t>Roi Et</t>
  </si>
  <si>
    <t>Kalasin</t>
  </si>
  <si>
    <t>ZONE:08</t>
  </si>
  <si>
    <t>Bungkan</t>
  </si>
  <si>
    <t>Nong Bua Lam Phu</t>
  </si>
  <si>
    <t>Udon Thani</t>
  </si>
  <si>
    <t>Loei</t>
  </si>
  <si>
    <t>Nong Khai</t>
  </si>
  <si>
    <t>Sakon Nakhon</t>
  </si>
  <si>
    <t>Nakhon Phanom</t>
  </si>
  <si>
    <t>ZONE:09</t>
  </si>
  <si>
    <t>Nakhon Ratchasima</t>
  </si>
  <si>
    <t>Buri Ram</t>
  </si>
  <si>
    <t>Surin</t>
  </si>
  <si>
    <t>Chaiyaphum</t>
  </si>
  <si>
    <t>ZONE:10</t>
  </si>
  <si>
    <t>Si Sa Ket</t>
  </si>
  <si>
    <t>Ubon Ratchathani</t>
  </si>
  <si>
    <t>Yasothon</t>
  </si>
  <si>
    <t>Amnat Charoen</t>
  </si>
  <si>
    <t>Mukdahan</t>
  </si>
  <si>
    <t>South Region</t>
  </si>
  <si>
    <t>ZONE:11</t>
  </si>
  <si>
    <t>Nakhon Si Thammarat</t>
  </si>
  <si>
    <t>Krabi</t>
  </si>
  <si>
    <t>Phangnga</t>
  </si>
  <si>
    <t>Phuket</t>
  </si>
  <si>
    <t>Surat Thani</t>
  </si>
  <si>
    <t>Ranong</t>
  </si>
  <si>
    <t>Chumphon</t>
  </si>
  <si>
    <t>ZONE:12</t>
  </si>
  <si>
    <t>Songkhla</t>
  </si>
  <si>
    <t>Satun</t>
  </si>
  <si>
    <t>Trang</t>
  </si>
  <si>
    <t>Phatthalung</t>
  </si>
  <si>
    <t>Pattani</t>
  </si>
  <si>
    <t>Yala</t>
  </si>
  <si>
    <t>Narathiwat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</si>
</sst>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85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sz val="10"/>
      <color indexed="8"/>
      <name val="Tahoma"/>
      <family val="2"/>
    </font>
    <font>
      <sz val="16"/>
      <name val="TH SarabunPSK"/>
      <family val="2"/>
    </font>
    <font>
      <b/>
      <sz val="10"/>
      <color rgb="FF0000CC"/>
      <name val="MS Sans Serif"/>
      <family val="2"/>
      <charset val="222"/>
    </font>
    <font>
      <sz val="18"/>
      <name val="TH SarabunPSK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b/>
      <sz val="16"/>
      <color indexed="12"/>
      <name val="TH SarabunPSK"/>
      <family val="2"/>
    </font>
    <font>
      <sz val="14"/>
      <color indexed="14"/>
      <name val="TH SarabunPSK"/>
      <family val="2"/>
    </font>
    <font>
      <b/>
      <sz val="16"/>
      <color indexed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sz val="14"/>
      <color indexed="12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4"/>
      <color rgb="FFFF00FF"/>
      <name val="TH SarabunPSK"/>
      <family val="2"/>
    </font>
    <font>
      <b/>
      <sz val="14"/>
      <color indexed="14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4"/>
      <name val="TH SarabunPSK"/>
      <family val="2"/>
    </font>
    <font>
      <sz val="18"/>
      <color theme="1"/>
      <name val="TH SarabunPSK"/>
      <family val="2"/>
    </font>
    <font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8"/>
      <color indexed="14"/>
      <name val="TH SarabunPSK"/>
      <family val="2"/>
    </font>
    <font>
      <b/>
      <sz val="18"/>
      <color indexed="18"/>
      <name val="TH SarabunPSK"/>
      <family val="2"/>
    </font>
    <font>
      <sz val="14"/>
      <name val="MS Sans Serif"/>
      <family val="2"/>
      <charset val="222"/>
    </font>
    <font>
      <sz val="14"/>
      <color rgb="FF0000FF"/>
      <name val="MS Sans Serif"/>
      <family val="2"/>
      <charset val="222"/>
    </font>
    <font>
      <b/>
      <sz val="10"/>
      <color rgb="FFFF0000"/>
      <name val="MS Sans Serif"/>
      <family val="2"/>
      <charset val="222"/>
    </font>
    <font>
      <b/>
      <sz val="10"/>
      <name val="TH SarabunPSK"/>
      <family val="2"/>
    </font>
    <font>
      <b/>
      <sz val="16"/>
      <color indexed="36"/>
      <name val="TH SarabunPSK"/>
      <family val="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20"/>
      <name val="Cordia New"/>
      <family val="2"/>
    </font>
    <font>
      <b/>
      <sz val="18"/>
      <name val="Cordia New"/>
      <family val="2"/>
    </font>
    <font>
      <b/>
      <sz val="20"/>
      <name val="Cordia New"/>
      <family val="2"/>
    </font>
    <font>
      <sz val="22"/>
      <name val="Cordia New"/>
      <family val="2"/>
    </font>
    <font>
      <b/>
      <sz val="16"/>
      <name val="Angsana New"/>
      <family val="1"/>
      <charset val="222"/>
    </font>
    <font>
      <b/>
      <sz val="12"/>
      <name val="Angsana New"/>
      <family val="1"/>
      <charset val="222"/>
    </font>
    <font>
      <b/>
      <sz val="14"/>
      <name val="Angsana New"/>
      <family val="1"/>
      <charset val="222"/>
    </font>
    <font>
      <b/>
      <sz val="14"/>
      <color indexed="12"/>
      <name val="Angsana New"/>
      <family val="1"/>
      <charset val="222"/>
    </font>
    <font>
      <b/>
      <sz val="14"/>
      <color theme="1"/>
      <name val="Cordia New"/>
      <family val="2"/>
    </font>
    <font>
      <b/>
      <sz val="22"/>
      <name val="Cordia New"/>
      <family val="2"/>
    </font>
    <font>
      <b/>
      <sz val="18"/>
      <color theme="1"/>
      <name val="TH SarabunPSK"/>
      <family val="2"/>
    </font>
    <font>
      <sz val="14"/>
      <color theme="1"/>
      <name val="Cordia New"/>
      <charset val="222"/>
    </font>
    <font>
      <b/>
      <sz val="14"/>
      <name val="Cordia New"/>
      <charset val="222"/>
    </font>
    <font>
      <b/>
      <sz val="18"/>
      <color rgb="FF0000FF"/>
      <name val="TH SarabunPSK"/>
      <family val="2"/>
    </font>
    <font>
      <b/>
      <sz val="18"/>
      <color rgb="FFFF0000"/>
      <name val="TH SarabunPSK"/>
      <family val="2"/>
    </font>
    <font>
      <b/>
      <sz val="12"/>
      <color rgb="FF000000"/>
      <name val="AngsanaUPC"/>
    </font>
    <font>
      <sz val="14"/>
      <color rgb="FF000000"/>
      <name val="AngsanaUPC"/>
    </font>
  </fonts>
  <fills count="5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DDCA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/>
      <diagonal/>
    </border>
  </borders>
  <cellStyleXfs count="177">
    <xf numFmtId="0" fontId="0" fillId="0" borderId="0"/>
    <xf numFmtId="43" fontId="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191" fontId="14" fillId="0" borderId="0"/>
    <xf numFmtId="0" fontId="4" fillId="0" borderId="0"/>
    <xf numFmtId="0" fontId="12" fillId="0" borderId="0"/>
    <xf numFmtId="0" fontId="15" fillId="0" borderId="0"/>
    <xf numFmtId="0" fontId="15" fillId="0" borderId="0"/>
    <xf numFmtId="0" fontId="16" fillId="0" borderId="0"/>
    <xf numFmtId="191" fontId="14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2" fillId="0" borderId="0" applyNumberFormat="0" applyFill="0" applyBorder="0" applyAlignment="0" applyProtection="0"/>
    <xf numFmtId="0" fontId="53" fillId="0" borderId="37" applyNumberFormat="0" applyFill="0" applyAlignment="0" applyProtection="0"/>
    <xf numFmtId="0" fontId="54" fillId="0" borderId="38" applyNumberFormat="0" applyFill="0" applyAlignment="0" applyProtection="0"/>
    <xf numFmtId="0" fontId="55" fillId="0" borderId="39" applyNumberFormat="0" applyFill="0" applyAlignment="0" applyProtection="0"/>
    <xf numFmtId="0" fontId="55" fillId="0" borderId="0" applyNumberFormat="0" applyFill="0" applyBorder="0" applyAlignment="0" applyProtection="0"/>
    <xf numFmtId="0" fontId="56" fillId="19" borderId="0" applyNumberFormat="0" applyBorder="0" applyAlignment="0" applyProtection="0"/>
    <xf numFmtId="0" fontId="57" fillId="20" borderId="0" applyNumberFormat="0" applyBorder="0" applyAlignment="0" applyProtection="0"/>
    <xf numFmtId="0" fontId="58" fillId="21" borderId="0" applyNumberFormat="0" applyBorder="0" applyAlignment="0" applyProtection="0"/>
    <xf numFmtId="0" fontId="59" fillId="22" borderId="40" applyNumberFormat="0" applyAlignment="0" applyProtection="0"/>
    <xf numFmtId="0" fontId="60" fillId="23" borderId="41" applyNumberFormat="0" applyAlignment="0" applyProtection="0"/>
    <xf numFmtId="0" fontId="61" fillId="23" borderId="40" applyNumberFormat="0" applyAlignment="0" applyProtection="0"/>
    <xf numFmtId="0" fontId="62" fillId="0" borderId="42" applyNumberFormat="0" applyFill="0" applyAlignment="0" applyProtection="0"/>
    <xf numFmtId="0" fontId="63" fillId="24" borderId="43" applyNumberFormat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5" applyNumberFormat="0" applyFill="0" applyAlignment="0" applyProtection="0"/>
    <xf numFmtId="0" fontId="67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67" fillId="29" borderId="0" applyNumberFormat="0" applyBorder="0" applyAlignment="0" applyProtection="0"/>
    <xf numFmtId="0" fontId="67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67" fillId="33" borderId="0" applyNumberFormat="0" applyBorder="0" applyAlignment="0" applyProtection="0"/>
    <xf numFmtId="0" fontId="67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67" fillId="37" borderId="0" applyNumberFormat="0" applyBorder="0" applyAlignment="0" applyProtection="0"/>
    <xf numFmtId="0" fontId="67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67" fillId="41" borderId="0" applyNumberFormat="0" applyBorder="0" applyAlignment="0" applyProtection="0"/>
    <xf numFmtId="0" fontId="67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67" fillId="45" borderId="0" applyNumberFormat="0" applyBorder="0" applyAlignment="0" applyProtection="0"/>
    <xf numFmtId="0" fontId="67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67" fillId="49" borderId="0" applyNumberFormat="0" applyBorder="0" applyAlignment="0" applyProtection="0"/>
    <xf numFmtId="0" fontId="3" fillId="25" borderId="44" applyNumberFormat="0" applyFont="0" applyAlignment="0" applyProtection="0"/>
    <xf numFmtId="0" fontId="3" fillId="0" borderId="0"/>
    <xf numFmtId="0" fontId="3" fillId="25" borderId="44" applyNumberFormat="0" applyFont="0" applyAlignment="0" applyProtection="0"/>
    <xf numFmtId="0" fontId="2" fillId="25" borderId="44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0" borderId="0"/>
    <xf numFmtId="0" fontId="2" fillId="25" borderId="44" applyNumberFormat="0" applyFont="0" applyAlignment="0" applyProtection="0"/>
    <xf numFmtId="0" fontId="2" fillId="28" borderId="0" applyNumberFormat="0" applyBorder="0" applyAlignment="0" applyProtection="0"/>
    <xf numFmtId="0" fontId="2" fillId="25" borderId="44" applyNumberFormat="0" applyFont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31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0" borderId="0"/>
    <xf numFmtId="0" fontId="2" fillId="25" borderId="44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4" fillId="0" borderId="0"/>
    <xf numFmtId="0" fontId="1" fillId="25" borderId="44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25" borderId="44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25" borderId="44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3" fillId="0" borderId="0"/>
  </cellStyleXfs>
  <cellXfs count="384">
    <xf numFmtId="0" fontId="0" fillId="0" borderId="0" xfId="0"/>
    <xf numFmtId="0" fontId="7" fillId="0" borderId="0" xfId="0" applyFont="1"/>
    <xf numFmtId="0" fontId="7" fillId="6" borderId="9" xfId="0" applyFont="1" applyFill="1" applyBorder="1" applyAlignment="1"/>
    <xf numFmtId="0" fontId="7" fillId="6" borderId="9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7" fillId="14" borderId="0" xfId="0" applyFont="1" applyFill="1"/>
    <xf numFmtId="0" fontId="7" fillId="3" borderId="23" xfId="0" applyFont="1" applyFill="1" applyBorder="1"/>
    <xf numFmtId="0" fontId="7" fillId="3" borderId="10" xfId="0" applyFont="1" applyFill="1" applyBorder="1"/>
    <xf numFmtId="3" fontId="7" fillId="3" borderId="11" xfId="0" applyNumberFormat="1" applyFont="1" applyFill="1" applyBorder="1" applyAlignment="1">
      <alignment horizontal="center"/>
    </xf>
    <xf numFmtId="3" fontId="7" fillId="7" borderId="2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0" fontId="7" fillId="5" borderId="18" xfId="0" applyFont="1" applyFill="1" applyBorder="1"/>
    <xf numFmtId="0" fontId="7" fillId="5" borderId="19" xfId="0" applyFont="1" applyFill="1" applyBorder="1"/>
    <xf numFmtId="0" fontId="10" fillId="12" borderId="0" xfId="0" applyFont="1" applyFill="1"/>
    <xf numFmtId="0" fontId="11" fillId="2" borderId="9" xfId="0" applyFont="1" applyFill="1" applyBorder="1" applyAlignment="1">
      <alignment horizontal="center"/>
    </xf>
    <xf numFmtId="0" fontId="11" fillId="0" borderId="9" xfId="14" applyFont="1" applyBorder="1"/>
    <xf numFmtId="0" fontId="17" fillId="0" borderId="9" xfId="14" applyFont="1" applyFill="1" applyBorder="1"/>
    <xf numFmtId="0" fontId="21" fillId="0" borderId="0" xfId="0" applyFont="1"/>
    <xf numFmtId="0" fontId="24" fillId="0" borderId="0" xfId="0" applyFont="1"/>
    <xf numFmtId="189" fontId="26" fillId="0" borderId="0" xfId="0" applyNumberFormat="1" applyFont="1" applyAlignment="1">
      <alignment horizontal="center"/>
    </xf>
    <xf numFmtId="189" fontId="26" fillId="0" borderId="0" xfId="0" applyNumberFormat="1" applyFont="1"/>
    <xf numFmtId="189" fontId="19" fillId="0" borderId="0" xfId="0" applyNumberFormat="1" applyFont="1"/>
    <xf numFmtId="0" fontId="27" fillId="0" borderId="0" xfId="0" applyFont="1"/>
    <xf numFmtId="189" fontId="28" fillId="0" borderId="0" xfId="0" applyNumberFormat="1" applyFont="1" applyAlignment="1">
      <alignment horizontal="center"/>
    </xf>
    <xf numFmtId="189" fontId="28" fillId="0" borderId="0" xfId="0" applyNumberFormat="1" applyFont="1"/>
    <xf numFmtId="189" fontId="29" fillId="0" borderId="9" xfId="0" applyNumberFormat="1" applyFont="1" applyBorder="1" applyAlignment="1">
      <alignment horizontal="center"/>
    </xf>
    <xf numFmtId="189" fontId="28" fillId="0" borderId="9" xfId="0" applyNumberFormat="1" applyFont="1" applyBorder="1" applyAlignment="1">
      <alignment horizontal="center"/>
    </xf>
    <xf numFmtId="1" fontId="28" fillId="0" borderId="0" xfId="0" applyNumberFormat="1" applyFont="1"/>
    <xf numFmtId="1" fontId="29" fillId="0" borderId="9" xfId="0" applyNumberFormat="1" applyFont="1" applyBorder="1" applyAlignment="1">
      <alignment horizontal="center"/>
    </xf>
    <xf numFmtId="0" fontId="30" fillId="0" borderId="9" xfId="16" applyFont="1" applyFill="1" applyBorder="1" applyAlignment="1">
      <alignment horizontal="center" wrapText="1"/>
    </xf>
    <xf numFmtId="3" fontId="31" fillId="0" borderId="9" xfId="0" applyNumberFormat="1" applyFont="1" applyBorder="1" applyAlignment="1">
      <alignment horizontal="center"/>
    </xf>
    <xf numFmtId="3" fontId="28" fillId="0" borderId="0" xfId="0" applyNumberFormat="1" applyFont="1"/>
    <xf numFmtId="2" fontId="28" fillId="0" borderId="0" xfId="0" applyNumberFormat="1" applyFont="1"/>
    <xf numFmtId="4" fontId="28" fillId="0" borderId="0" xfId="0" applyNumberFormat="1" applyFont="1"/>
    <xf numFmtId="189" fontId="29" fillId="17" borderId="9" xfId="0" applyNumberFormat="1" applyFont="1" applyFill="1" applyBorder="1" applyAlignment="1">
      <alignment horizontal="center"/>
    </xf>
    <xf numFmtId="0" fontId="30" fillId="17" borderId="9" xfId="16" applyFont="1" applyFill="1" applyBorder="1" applyAlignment="1">
      <alignment horizontal="center" wrapText="1"/>
    </xf>
    <xf numFmtId="3" fontId="32" fillId="17" borderId="9" xfId="0" applyNumberFormat="1" applyFont="1" applyFill="1" applyBorder="1" applyAlignment="1">
      <alignment horizontal="center"/>
    </xf>
    <xf numFmtId="3" fontId="19" fillId="9" borderId="11" xfId="0" applyNumberFormat="1" applyFont="1" applyFill="1" applyBorder="1" applyAlignment="1">
      <alignment horizontal="center"/>
    </xf>
    <xf numFmtId="190" fontId="28" fillId="0" borderId="0" xfId="0" applyNumberFormat="1" applyFont="1"/>
    <xf numFmtId="189" fontId="29" fillId="5" borderId="9" xfId="0" applyNumberFormat="1" applyFont="1" applyFill="1" applyBorder="1" applyAlignment="1">
      <alignment horizontal="center"/>
    </xf>
    <xf numFmtId="1" fontId="19" fillId="5" borderId="9" xfId="0" applyNumberFormat="1" applyFont="1" applyFill="1" applyBorder="1" applyAlignment="1">
      <alignment horizontal="center"/>
    </xf>
    <xf numFmtId="3" fontId="31" fillId="5" borderId="9" xfId="0" applyNumberFormat="1" applyFont="1" applyFill="1" applyBorder="1" applyAlignment="1">
      <alignment horizontal="center"/>
    </xf>
    <xf numFmtId="189" fontId="29" fillId="6" borderId="9" xfId="0" applyNumberFormat="1" applyFont="1" applyFill="1" applyBorder="1" applyAlignment="1">
      <alignment horizontal="center"/>
    </xf>
    <xf numFmtId="1" fontId="29" fillId="6" borderId="9" xfId="0" applyNumberFormat="1" applyFont="1" applyFill="1" applyBorder="1" applyAlignment="1">
      <alignment horizontal="center"/>
    </xf>
    <xf numFmtId="3" fontId="31" fillId="6" borderId="9" xfId="0" applyNumberFormat="1" applyFont="1" applyFill="1" applyBorder="1" applyAlignment="1">
      <alignment horizontal="center"/>
    </xf>
    <xf numFmtId="1" fontId="33" fillId="0" borderId="0" xfId="0" applyNumberFormat="1" applyFont="1"/>
    <xf numFmtId="2" fontId="33" fillId="6" borderId="9" xfId="0" applyNumberFormat="1" applyFont="1" applyFill="1" applyBorder="1"/>
    <xf numFmtId="2" fontId="34" fillId="0" borderId="0" xfId="0" applyNumberFormat="1" applyFont="1" applyFill="1" applyBorder="1"/>
    <xf numFmtId="1" fontId="35" fillId="4" borderId="9" xfId="0" applyNumberFormat="1" applyFont="1" applyFill="1" applyBorder="1" applyAlignment="1">
      <alignment horizontal="center"/>
    </xf>
    <xf numFmtId="3" fontId="35" fillId="4" borderId="9" xfId="0" applyNumberFormat="1" applyFont="1" applyFill="1" applyBorder="1" applyAlignment="1">
      <alignment horizontal="center"/>
    </xf>
    <xf numFmtId="3" fontId="36" fillId="0" borderId="0" xfId="0" applyNumberFormat="1" applyFont="1"/>
    <xf numFmtId="2" fontId="36" fillId="0" borderId="0" xfId="0" applyNumberFormat="1" applyFont="1"/>
    <xf numFmtId="189" fontId="36" fillId="0" borderId="0" xfId="0" applyNumberFormat="1" applyFont="1"/>
    <xf numFmtId="189" fontId="27" fillId="2" borderId="9" xfId="0" applyNumberFormat="1" applyFont="1" applyFill="1" applyBorder="1" applyAlignment="1">
      <alignment horizontal="center"/>
    </xf>
    <xf numFmtId="1" fontId="37" fillId="11" borderId="9" xfId="0" applyNumberFormat="1" applyFont="1" applyFill="1" applyBorder="1" applyAlignment="1">
      <alignment horizontal="center"/>
    </xf>
    <xf numFmtId="3" fontId="38" fillId="2" borderId="9" xfId="0" applyNumberFormat="1" applyFont="1" applyFill="1" applyBorder="1" applyAlignment="1">
      <alignment horizontal="center"/>
    </xf>
    <xf numFmtId="3" fontId="31" fillId="2" borderId="9" xfId="0" applyNumberFormat="1" applyFont="1" applyFill="1" applyBorder="1" applyAlignment="1">
      <alignment horizontal="center"/>
    </xf>
    <xf numFmtId="4" fontId="28" fillId="0" borderId="0" xfId="0" applyNumberFormat="1" applyFont="1" applyAlignment="1">
      <alignment horizontal="center"/>
    </xf>
    <xf numFmtId="189" fontId="29" fillId="0" borderId="0" xfId="0" applyNumberFormat="1" applyFont="1" applyFill="1" applyBorder="1" applyAlignment="1">
      <alignment horizontal="center"/>
    </xf>
    <xf numFmtId="3" fontId="32" fillId="0" borderId="0" xfId="0" applyNumberFormat="1" applyFont="1" applyFill="1" applyBorder="1" applyAlignment="1">
      <alignment horizontal="center"/>
    </xf>
    <xf numFmtId="188" fontId="32" fillId="0" borderId="0" xfId="0" applyNumberFormat="1" applyFont="1" applyFill="1" applyBorder="1" applyAlignment="1">
      <alignment horizontal="center"/>
    </xf>
    <xf numFmtId="189" fontId="31" fillId="0" borderId="0" xfId="0" applyNumberFormat="1" applyFont="1" applyBorder="1" applyAlignment="1">
      <alignment horizontal="left"/>
    </xf>
    <xf numFmtId="1" fontId="28" fillId="0" borderId="0" xfId="0" applyNumberFormat="1" applyFont="1" applyBorder="1"/>
    <xf numFmtId="189" fontId="28" fillId="0" borderId="0" xfId="0" applyNumberFormat="1" applyFont="1" applyBorder="1"/>
    <xf numFmtId="3" fontId="28" fillId="0" borderId="0" xfId="0" applyNumberFormat="1" applyFont="1" applyBorder="1" applyAlignment="1">
      <alignment horizontal="center"/>
    </xf>
    <xf numFmtId="189" fontId="29" fillId="0" borderId="0" xfId="0" applyNumberFormat="1" applyFont="1" applyBorder="1"/>
    <xf numFmtId="189" fontId="32" fillId="0" borderId="0" xfId="0" applyNumberFormat="1" applyFont="1" applyBorder="1" applyAlignment="1">
      <alignment horizontal="left"/>
    </xf>
    <xf numFmtId="189" fontId="32" fillId="0" borderId="0" xfId="0" applyNumberFormat="1" applyFont="1" applyAlignment="1">
      <alignment horizontal="center"/>
    </xf>
    <xf numFmtId="1" fontId="28" fillId="0" borderId="0" xfId="0" applyNumberFormat="1" applyFont="1" applyAlignment="1">
      <alignment horizontal="center"/>
    </xf>
    <xf numFmtId="41" fontId="28" fillId="0" borderId="0" xfId="0" applyNumberFormat="1" applyFont="1"/>
    <xf numFmtId="41" fontId="28" fillId="0" borderId="0" xfId="0" applyNumberFormat="1" applyFont="1" applyAlignment="1">
      <alignment horizontal="center"/>
    </xf>
    <xf numFmtId="49" fontId="29" fillId="0" borderId="9" xfId="0" applyNumberFormat="1" applyFont="1" applyBorder="1" applyAlignment="1">
      <alignment horizontal="center"/>
    </xf>
    <xf numFmtId="0" fontId="39" fillId="0" borderId="0" xfId="0" applyFont="1"/>
    <xf numFmtId="0" fontId="40" fillId="0" borderId="0" xfId="0" applyFont="1"/>
    <xf numFmtId="0" fontId="21" fillId="0" borderId="1" xfId="0" applyFont="1" applyBorder="1"/>
    <xf numFmtId="0" fontId="24" fillId="0" borderId="1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49" fontId="24" fillId="0" borderId="2" xfId="0" applyNumberFormat="1" applyFont="1" applyBorder="1" applyAlignment="1">
      <alignment horizontal="center"/>
    </xf>
    <xf numFmtId="49" fontId="24" fillId="0" borderId="9" xfId="0" applyNumberFormat="1" applyFont="1" applyBorder="1" applyAlignment="1">
      <alignment horizontal="center"/>
    </xf>
    <xf numFmtId="0" fontId="24" fillId="0" borderId="2" xfId="0" applyFont="1" applyBorder="1"/>
    <xf numFmtId="0" fontId="24" fillId="0" borderId="11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2" fillId="0" borderId="20" xfId="0" applyFont="1" applyBorder="1"/>
    <xf numFmtId="0" fontId="21" fillId="0" borderId="20" xfId="0" applyFont="1" applyBorder="1" applyAlignment="1">
      <alignment horizontal="center"/>
    </xf>
    <xf numFmtId="0" fontId="41" fillId="0" borderId="20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2" fontId="24" fillId="0" borderId="20" xfId="0" applyNumberFormat="1" applyFont="1" applyBorder="1" applyAlignment="1">
      <alignment horizontal="center"/>
    </xf>
    <xf numFmtId="0" fontId="22" fillId="0" borderId="3" xfId="0" applyFont="1" applyBorder="1"/>
    <xf numFmtId="3" fontId="21" fillId="0" borderId="3" xfId="0" applyNumberFormat="1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2" fontId="21" fillId="0" borderId="12" xfId="0" applyNumberFormat="1" applyFont="1" applyBorder="1" applyAlignment="1">
      <alignment horizontal="center"/>
    </xf>
    <xf numFmtId="2" fontId="21" fillId="0" borderId="7" xfId="0" applyNumberFormat="1" applyFont="1" applyBorder="1" applyAlignment="1">
      <alignment horizontal="center"/>
    </xf>
    <xf numFmtId="2" fontId="21" fillId="0" borderId="0" xfId="0" applyNumberFormat="1" applyFont="1"/>
    <xf numFmtId="0" fontId="22" fillId="0" borderId="15" xfId="0" applyFont="1" applyBorder="1"/>
    <xf numFmtId="1" fontId="21" fillId="0" borderId="7" xfId="0" applyNumberFormat="1" applyFont="1" applyFill="1" applyBorder="1" applyAlignment="1">
      <alignment horizontal="center"/>
    </xf>
    <xf numFmtId="1" fontId="21" fillId="0" borderId="4" xfId="0" applyNumberFormat="1" applyFont="1" applyFill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2" fontId="24" fillId="0" borderId="15" xfId="0" applyNumberFormat="1" applyFont="1" applyBorder="1" applyAlignment="1">
      <alignment horizontal="center"/>
    </xf>
    <xf numFmtId="0" fontId="22" fillId="0" borderId="4" xfId="0" applyFont="1" applyBorder="1"/>
    <xf numFmtId="3" fontId="21" fillId="0" borderId="4" xfId="0" applyNumberFormat="1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2" fontId="21" fillId="0" borderId="6" xfId="0" applyNumberFormat="1" applyFont="1" applyBorder="1" applyAlignment="1">
      <alignment horizontal="center"/>
    </xf>
    <xf numFmtId="0" fontId="41" fillId="0" borderId="0" xfId="2" applyFont="1"/>
    <xf numFmtId="0" fontId="22" fillId="0" borderId="7" xfId="0" applyFont="1" applyBorder="1"/>
    <xf numFmtId="3" fontId="21" fillId="0" borderId="7" xfId="0" applyNumberFormat="1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1" fontId="21" fillId="0" borderId="7" xfId="0" applyNumberFormat="1" applyFont="1" applyBorder="1" applyAlignment="1">
      <alignment horizontal="center"/>
    </xf>
    <xf numFmtId="0" fontId="21" fillId="0" borderId="7" xfId="0" applyFont="1" applyBorder="1"/>
    <xf numFmtId="0" fontId="22" fillId="0" borderId="16" xfId="0" applyFont="1" applyBorder="1"/>
    <xf numFmtId="0" fontId="21" fillId="0" borderId="16" xfId="0" applyFont="1" applyBorder="1" applyAlignment="1">
      <alignment horizontal="center"/>
    </xf>
    <xf numFmtId="2" fontId="24" fillId="0" borderId="16" xfId="0" applyNumberFormat="1" applyFont="1" applyBorder="1" applyAlignment="1">
      <alignment horizontal="center"/>
    </xf>
    <xf numFmtId="0" fontId="21" fillId="0" borderId="8" xfId="0" applyFont="1" applyBorder="1"/>
    <xf numFmtId="0" fontId="21" fillId="0" borderId="13" xfId="0" applyFont="1" applyBorder="1" applyAlignment="1">
      <alignment horizontal="center"/>
    </xf>
    <xf numFmtId="0" fontId="39" fillId="2" borderId="9" xfId="0" applyFont="1" applyFill="1" applyBorder="1" applyAlignment="1">
      <alignment horizontal="center"/>
    </xf>
    <xf numFmtId="3" fontId="39" fillId="2" borderId="9" xfId="0" applyNumberFormat="1" applyFont="1" applyFill="1" applyBorder="1" applyAlignment="1">
      <alignment horizontal="center"/>
    </xf>
    <xf numFmtId="2" fontId="39" fillId="2" borderId="9" xfId="0" applyNumberFormat="1" applyFont="1" applyFill="1" applyBorder="1" applyAlignment="1">
      <alignment horizontal="center"/>
    </xf>
    <xf numFmtId="0" fontId="42" fillId="0" borderId="0" xfId="0" applyFont="1"/>
    <xf numFmtId="0" fontId="43" fillId="0" borderId="0" xfId="0" applyFont="1"/>
    <xf numFmtId="0" fontId="39" fillId="0" borderId="0" xfId="0" applyFont="1" applyAlignment="1">
      <alignment horizontal="center"/>
    </xf>
    <xf numFmtId="2" fontId="19" fillId="0" borderId="0" xfId="0" applyNumberFormat="1" applyFont="1"/>
    <xf numFmtId="3" fontId="29" fillId="5" borderId="9" xfId="0" applyNumberFormat="1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4" fillId="3" borderId="1" xfId="0" applyFont="1" applyFill="1" applyBorder="1" applyAlignment="1">
      <alignment horizontal="center"/>
    </xf>
    <xf numFmtId="0" fontId="24" fillId="4" borderId="1" xfId="0" applyFont="1" applyFill="1" applyBorder="1" applyAlignment="1">
      <alignment horizontal="center"/>
    </xf>
    <xf numFmtId="0" fontId="21" fillId="0" borderId="9" xfId="0" applyFont="1" applyBorder="1" applyAlignment="1">
      <alignment horizontal="center"/>
    </xf>
    <xf numFmtId="3" fontId="21" fillId="0" borderId="9" xfId="0" applyNumberFormat="1" applyFont="1" applyBorder="1" applyAlignment="1">
      <alignment horizontal="center"/>
    </xf>
    <xf numFmtId="2" fontId="21" fillId="0" borderId="9" xfId="0" applyNumberFormat="1" applyFont="1" applyBorder="1" applyAlignment="1">
      <alignment horizontal="center"/>
    </xf>
    <xf numFmtId="2" fontId="24" fillId="0" borderId="9" xfId="0" applyNumberFormat="1" applyFont="1" applyBorder="1" applyAlignment="1">
      <alignment horizontal="center"/>
    </xf>
    <xf numFmtId="3" fontId="21" fillId="0" borderId="0" xfId="0" applyNumberFormat="1" applyFont="1" applyBorder="1" applyAlignment="1">
      <alignment horizontal="center"/>
    </xf>
    <xf numFmtId="49" fontId="21" fillId="0" borderId="0" xfId="0" applyNumberFormat="1" applyFont="1" applyAlignment="1">
      <alignment horizontal="center"/>
    </xf>
    <xf numFmtId="0" fontId="24" fillId="3" borderId="2" xfId="0" applyFont="1" applyFill="1" applyBorder="1" applyAlignment="1">
      <alignment horizontal="center"/>
    </xf>
    <xf numFmtId="0" fontId="24" fillId="4" borderId="2" xfId="0" applyFont="1" applyFill="1" applyBorder="1" applyAlignment="1">
      <alignment horizontal="center"/>
    </xf>
    <xf numFmtId="3" fontId="21" fillId="0" borderId="0" xfId="0" applyNumberFormat="1" applyFont="1"/>
    <xf numFmtId="0" fontId="41" fillId="0" borderId="0" xfId="6" applyFont="1"/>
    <xf numFmtId="1" fontId="21" fillId="0" borderId="3" xfId="0" applyNumberFormat="1" applyFont="1" applyBorder="1" applyAlignment="1">
      <alignment horizontal="center"/>
    </xf>
    <xf numFmtId="1" fontId="24" fillId="3" borderId="3" xfId="0" applyNumberFormat="1" applyFont="1" applyFill="1" applyBorder="1" applyAlignment="1">
      <alignment horizontal="center"/>
    </xf>
    <xf numFmtId="2" fontId="24" fillId="3" borderId="3" xfId="0" applyNumberFormat="1" applyFont="1" applyFill="1" applyBorder="1" applyAlignment="1">
      <alignment horizontal="center"/>
    </xf>
    <xf numFmtId="1" fontId="24" fillId="4" borderId="3" xfId="0" applyNumberFormat="1" applyFont="1" applyFill="1" applyBorder="1" applyAlignment="1">
      <alignment horizontal="center"/>
    </xf>
    <xf numFmtId="2" fontId="24" fillId="4" borderId="3" xfId="0" applyNumberFormat="1" applyFont="1" applyFill="1" applyBorder="1" applyAlignment="1">
      <alignment horizontal="center"/>
    </xf>
    <xf numFmtId="4" fontId="24" fillId="0" borderId="0" xfId="0" applyNumberFormat="1" applyFont="1" applyBorder="1" applyAlignment="1">
      <alignment horizontal="center"/>
    </xf>
    <xf numFmtId="2" fontId="21" fillId="0" borderId="0" xfId="0" applyNumberFormat="1" applyFont="1" applyAlignment="1">
      <alignment horizontal="center"/>
    </xf>
    <xf numFmtId="1" fontId="21" fillId="0" borderId="4" xfId="0" applyNumberFormat="1" applyFont="1" applyBorder="1" applyAlignment="1">
      <alignment horizontal="center"/>
    </xf>
    <xf numFmtId="1" fontId="24" fillId="3" borderId="5" xfId="0" applyNumberFormat="1" applyFont="1" applyFill="1" applyBorder="1" applyAlignment="1">
      <alignment horizontal="center"/>
    </xf>
    <xf numFmtId="2" fontId="24" fillId="3" borderId="5" xfId="0" applyNumberFormat="1" applyFont="1" applyFill="1" applyBorder="1" applyAlignment="1">
      <alignment horizontal="center"/>
    </xf>
    <xf numFmtId="1" fontId="24" fillId="4" borderId="4" xfId="0" applyNumberFormat="1" applyFont="1" applyFill="1" applyBorder="1" applyAlignment="1">
      <alignment horizontal="center"/>
    </xf>
    <xf numFmtId="2" fontId="24" fillId="4" borderId="4" xfId="0" applyNumberFormat="1" applyFont="1" applyFill="1" applyBorder="1" applyAlignment="1">
      <alignment horizontal="center"/>
    </xf>
    <xf numFmtId="0" fontId="24" fillId="2" borderId="9" xfId="0" applyFont="1" applyFill="1" applyBorder="1" applyAlignment="1">
      <alignment horizontal="center"/>
    </xf>
    <xf numFmtId="3" fontId="24" fillId="2" borderId="9" xfId="0" applyNumberFormat="1" applyFont="1" applyFill="1" applyBorder="1" applyAlignment="1">
      <alignment horizontal="center"/>
    </xf>
    <xf numFmtId="2" fontId="24" fillId="2" borderId="9" xfId="0" applyNumberFormat="1" applyFont="1" applyFill="1" applyBorder="1" applyAlignment="1">
      <alignment horizontal="center"/>
    </xf>
    <xf numFmtId="2" fontId="24" fillId="6" borderId="9" xfId="0" applyNumberFormat="1" applyFont="1" applyFill="1" applyBorder="1"/>
    <xf numFmtId="0" fontId="24" fillId="0" borderId="0" xfId="0" applyFont="1" applyAlignment="1">
      <alignment horizontal="left"/>
    </xf>
    <xf numFmtId="0" fontId="24" fillId="0" borderId="9" xfId="0" applyFont="1" applyFill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1" fillId="0" borderId="9" xfId="0" applyFont="1" applyFill="1" applyBorder="1" applyAlignment="1">
      <alignment horizontal="center"/>
    </xf>
    <xf numFmtId="3" fontId="21" fillId="0" borderId="9" xfId="0" applyNumberFormat="1" applyFont="1" applyFill="1" applyBorder="1" applyAlignment="1">
      <alignment horizontal="center"/>
    </xf>
    <xf numFmtId="0" fontId="24" fillId="5" borderId="9" xfId="0" applyFont="1" applyFill="1" applyBorder="1" applyAlignment="1">
      <alignment horizontal="center"/>
    </xf>
    <xf numFmtId="3" fontId="24" fillId="5" borderId="9" xfId="0" applyNumberFormat="1" applyFont="1" applyFill="1" applyBorder="1" applyAlignment="1">
      <alignment horizontal="center"/>
    </xf>
    <xf numFmtId="3" fontId="24" fillId="16" borderId="9" xfId="0" applyNumberFormat="1" applyFont="1" applyFill="1" applyBorder="1" applyAlignment="1">
      <alignment horizontal="center"/>
    </xf>
    <xf numFmtId="2" fontId="24" fillId="5" borderId="9" xfId="0" applyNumberFormat="1" applyFont="1" applyFill="1" applyBorder="1" applyAlignment="1">
      <alignment horizontal="center"/>
    </xf>
    <xf numFmtId="0" fontId="41" fillId="0" borderId="0" xfId="3" applyFont="1"/>
    <xf numFmtId="0" fontId="41" fillId="0" borderId="0" xfId="4" applyFont="1"/>
    <xf numFmtId="0" fontId="41" fillId="0" borderId="0" xfId="5" applyFont="1"/>
    <xf numFmtId="0" fontId="43" fillId="2" borderId="9" xfId="0" applyFont="1" applyFill="1" applyBorder="1" applyAlignment="1">
      <alignment horizontal="center"/>
    </xf>
    <xf numFmtId="3" fontId="43" fillId="2" borderId="9" xfId="0" applyNumberFormat="1" applyFont="1" applyFill="1" applyBorder="1" applyAlignment="1">
      <alignment horizontal="center"/>
    </xf>
    <xf numFmtId="2" fontId="43" fillId="2" borderId="9" xfId="0" applyNumberFormat="1" applyFont="1" applyFill="1" applyBorder="1" applyAlignment="1">
      <alignment horizontal="center"/>
    </xf>
    <xf numFmtId="1" fontId="29" fillId="5" borderId="9" xfId="0" applyNumberFormat="1" applyFont="1" applyFill="1" applyBorder="1" applyAlignment="1">
      <alignment horizontal="center"/>
    </xf>
    <xf numFmtId="189" fontId="29" fillId="0" borderId="0" xfId="0" applyNumberFormat="1" applyFont="1"/>
    <xf numFmtId="189" fontId="25" fillId="0" borderId="0" xfId="0" applyNumberFormat="1" applyFont="1" applyAlignment="1">
      <alignment horizontal="center"/>
    </xf>
    <xf numFmtId="0" fontId="44" fillId="0" borderId="0" xfId="0" applyFont="1" applyAlignment="1">
      <alignment horizontal="center"/>
    </xf>
    <xf numFmtId="0" fontId="39" fillId="3" borderId="17" xfId="0" applyFont="1" applyFill="1" applyBorder="1" applyAlignment="1">
      <alignment horizontal="center"/>
    </xf>
    <xf numFmtId="0" fontId="21" fillId="3" borderId="18" xfId="0" applyFont="1" applyFill="1" applyBorder="1" applyAlignment="1">
      <alignment horizontal="center"/>
    </xf>
    <xf numFmtId="0" fontId="21" fillId="3" borderId="19" xfId="0" applyFont="1" applyFill="1" applyBorder="1" applyAlignment="1">
      <alignment horizontal="center"/>
    </xf>
    <xf numFmtId="0" fontId="39" fillId="3" borderId="19" xfId="0" applyFont="1" applyFill="1" applyBorder="1" applyAlignment="1">
      <alignment horizontal="center"/>
    </xf>
    <xf numFmtId="0" fontId="21" fillId="3" borderId="19" xfId="0" applyFont="1" applyFill="1" applyBorder="1"/>
    <xf numFmtId="0" fontId="21" fillId="3" borderId="14" xfId="0" applyFont="1" applyFill="1" applyBorder="1"/>
    <xf numFmtId="0" fontId="39" fillId="3" borderId="2" xfId="0" applyFont="1" applyFill="1" applyBorder="1" applyAlignment="1">
      <alignment horizontal="center"/>
    </xf>
    <xf numFmtId="0" fontId="39" fillId="2" borderId="2" xfId="0" applyFont="1" applyFill="1" applyBorder="1" applyAlignment="1">
      <alignment horizontal="center"/>
    </xf>
    <xf numFmtId="0" fontId="40" fillId="5" borderId="2" xfId="0" applyFont="1" applyFill="1" applyBorder="1" applyAlignment="1">
      <alignment horizontal="center"/>
    </xf>
    <xf numFmtId="0" fontId="22" fillId="0" borderId="2" xfId="0" applyFont="1" applyBorder="1"/>
    <xf numFmtId="0" fontId="22" fillId="0" borderId="9" xfId="0" applyFont="1" applyBorder="1"/>
    <xf numFmtId="0" fontId="40" fillId="3" borderId="9" xfId="0" applyFont="1" applyFill="1" applyBorder="1" applyAlignment="1">
      <alignment horizontal="center"/>
    </xf>
    <xf numFmtId="3" fontId="39" fillId="6" borderId="9" xfId="0" applyNumberFormat="1" applyFont="1" applyFill="1" applyBorder="1" applyAlignment="1">
      <alignment horizontal="center"/>
    </xf>
    <xf numFmtId="0" fontId="45" fillId="0" borderId="0" xfId="0" applyFont="1"/>
    <xf numFmtId="3" fontId="21" fillId="0" borderId="0" xfId="0" applyNumberFormat="1" applyFont="1" applyFill="1" applyBorder="1" applyAlignment="1">
      <alignment horizontal="center"/>
    </xf>
    <xf numFmtId="0" fontId="21" fillId="0" borderId="0" xfId="0" applyFont="1" applyBorder="1"/>
    <xf numFmtId="0" fontId="21" fillId="0" borderId="0" xfId="0" applyFont="1" applyFill="1" applyBorder="1" applyAlignment="1">
      <alignment horizontal="center"/>
    </xf>
    <xf numFmtId="189" fontId="21" fillId="0" borderId="0" xfId="0" applyNumberFormat="1" applyFont="1"/>
    <xf numFmtId="189" fontId="24" fillId="0" borderId="0" xfId="0" applyNumberFormat="1" applyFont="1"/>
    <xf numFmtId="189" fontId="21" fillId="0" borderId="0" xfId="0" applyNumberFormat="1" applyFont="1" applyAlignment="1">
      <alignment horizontal="center"/>
    </xf>
    <xf numFmtId="189" fontId="24" fillId="0" borderId="0" xfId="0" applyNumberFormat="1" applyFont="1" applyBorder="1" applyAlignment="1">
      <alignment horizontal="center"/>
    </xf>
    <xf numFmtId="189" fontId="43" fillId="0" borderId="0" xfId="0" applyNumberFormat="1" applyFont="1"/>
    <xf numFmtId="189" fontId="24" fillId="5" borderId="9" xfId="0" applyNumberFormat="1" applyFont="1" applyFill="1" applyBorder="1" applyAlignment="1">
      <alignment horizontal="center"/>
    </xf>
    <xf numFmtId="189" fontId="40" fillId="5" borderId="9" xfId="0" applyNumberFormat="1" applyFont="1" applyFill="1" applyBorder="1" applyAlignment="1">
      <alignment horizontal="center"/>
    </xf>
    <xf numFmtId="1" fontId="24" fillId="5" borderId="9" xfId="0" applyNumberFormat="1" applyFont="1" applyFill="1" applyBorder="1" applyAlignment="1">
      <alignment horizontal="center"/>
    </xf>
    <xf numFmtId="1" fontId="24" fillId="5" borderId="18" xfId="0" applyNumberFormat="1" applyFont="1" applyFill="1" applyBorder="1" applyAlignment="1">
      <alignment horizontal="center"/>
    </xf>
    <xf numFmtId="49" fontId="24" fillId="10" borderId="9" xfId="0" applyNumberFormat="1" applyFont="1" applyFill="1" applyBorder="1" applyAlignment="1">
      <alignment horizontal="center"/>
    </xf>
    <xf numFmtId="3" fontId="39" fillId="7" borderId="9" xfId="0" applyNumberFormat="1" applyFont="1" applyFill="1" applyBorder="1" applyAlignment="1">
      <alignment horizontal="center"/>
    </xf>
    <xf numFmtId="1" fontId="24" fillId="9" borderId="9" xfId="0" applyNumberFormat="1" applyFont="1" applyFill="1" applyBorder="1" applyAlignment="1">
      <alignment horizontal="center"/>
    </xf>
    <xf numFmtId="189" fontId="21" fillId="9" borderId="0" xfId="0" applyNumberFormat="1" applyFont="1" applyFill="1"/>
    <xf numFmtId="1" fontId="24" fillId="10" borderId="9" xfId="0" applyNumberFormat="1" applyFont="1" applyFill="1" applyBorder="1" applyAlignment="1">
      <alignment horizontal="center"/>
    </xf>
    <xf numFmtId="1" fontId="24" fillId="10" borderId="18" xfId="0" applyNumberFormat="1" applyFont="1" applyFill="1" applyBorder="1" applyAlignment="1">
      <alignment horizontal="center"/>
    </xf>
    <xf numFmtId="189" fontId="21" fillId="10" borderId="0" xfId="0" applyNumberFormat="1" applyFont="1" applyFill="1"/>
    <xf numFmtId="1" fontId="24" fillId="0" borderId="9" xfId="0" applyNumberFormat="1" applyFont="1" applyFill="1" applyBorder="1" applyAlignment="1">
      <alignment horizontal="center"/>
    </xf>
    <xf numFmtId="1" fontId="23" fillId="0" borderId="9" xfId="0" applyNumberFormat="1" applyFont="1" applyFill="1" applyBorder="1" applyAlignment="1">
      <alignment horizontal="center"/>
    </xf>
    <xf numFmtId="1" fontId="46" fillId="0" borderId="9" xfId="0" applyNumberFormat="1" applyFont="1" applyFill="1" applyBorder="1" applyAlignment="1">
      <alignment horizontal="center"/>
    </xf>
    <xf numFmtId="1" fontId="46" fillId="0" borderId="18" xfId="0" applyNumberFormat="1" applyFont="1" applyFill="1" applyBorder="1" applyAlignment="1">
      <alignment horizontal="center"/>
    </xf>
    <xf numFmtId="189" fontId="22" fillId="0" borderId="0" xfId="0" applyNumberFormat="1" applyFont="1" applyFill="1"/>
    <xf numFmtId="1" fontId="23" fillId="0" borderId="18" xfId="0" applyNumberFormat="1" applyFont="1" applyFill="1" applyBorder="1" applyAlignment="1">
      <alignment horizontal="center"/>
    </xf>
    <xf numFmtId="189" fontId="23" fillId="0" borderId="0" xfId="0" applyNumberFormat="1" applyFont="1" applyFill="1"/>
    <xf numFmtId="189" fontId="39" fillId="6" borderId="9" xfId="0" applyNumberFormat="1" applyFont="1" applyFill="1" applyBorder="1" applyAlignment="1">
      <alignment horizontal="center"/>
    </xf>
    <xf numFmtId="1" fontId="39" fillId="6" borderId="9" xfId="0" applyNumberFormat="1" applyFont="1" applyFill="1" applyBorder="1" applyAlignment="1">
      <alignment horizontal="center"/>
    </xf>
    <xf numFmtId="3" fontId="39" fillId="0" borderId="0" xfId="0" applyNumberFormat="1" applyFont="1" applyFill="1" applyBorder="1" applyAlignment="1">
      <alignment horizontal="center"/>
    </xf>
    <xf numFmtId="189" fontId="39" fillId="0" borderId="0" xfId="0" applyNumberFormat="1" applyFont="1" applyAlignment="1">
      <alignment horizontal="center"/>
    </xf>
    <xf numFmtId="1" fontId="24" fillId="0" borderId="0" xfId="0" applyNumberFormat="1" applyFont="1"/>
    <xf numFmtId="1" fontId="24" fillId="0" borderId="0" xfId="0" applyNumberFormat="1" applyFont="1" applyAlignment="1">
      <alignment horizontal="center"/>
    </xf>
    <xf numFmtId="0" fontId="22" fillId="0" borderId="29" xfId="7" applyFont="1" applyFill="1" applyBorder="1" applyAlignment="1">
      <alignment horizontal="right" vertical="center" wrapText="1"/>
    </xf>
    <xf numFmtId="0" fontId="22" fillId="0" borderId="0" xfId="7" applyFont="1"/>
    <xf numFmtId="0" fontId="22" fillId="0" borderId="0" xfId="8" applyFont="1"/>
    <xf numFmtId="0" fontId="47" fillId="0" borderId="0" xfId="0" applyFont="1"/>
    <xf numFmtId="0" fontId="47" fillId="0" borderId="0" xfId="0" applyFont="1" applyAlignment="1">
      <alignment horizontal="center"/>
    </xf>
    <xf numFmtId="0" fontId="48" fillId="9" borderId="0" xfId="0" applyFont="1" applyFill="1"/>
    <xf numFmtId="0" fontId="48" fillId="0" borderId="0" xfId="0" applyFont="1" applyFill="1" applyBorder="1" applyAlignment="1">
      <alignment horizontal="center"/>
    </xf>
    <xf numFmtId="0" fontId="47" fillId="0" borderId="0" xfId="0" applyFont="1" applyFill="1" applyAlignment="1">
      <alignment horizontal="center"/>
    </xf>
    <xf numFmtId="0" fontId="47" fillId="9" borderId="0" xfId="0" applyFont="1" applyFill="1"/>
    <xf numFmtId="0" fontId="47" fillId="0" borderId="0" xfId="0" applyFont="1" applyFill="1"/>
    <xf numFmtId="0" fontId="49" fillId="15" borderId="2" xfId="0" applyFont="1" applyFill="1" applyBorder="1" applyAlignment="1">
      <alignment horizontal="center"/>
    </xf>
    <xf numFmtId="189" fontId="29" fillId="0" borderId="0" xfId="0" applyNumberFormat="1" applyFont="1" applyAlignment="1">
      <alignment horizontal="left"/>
    </xf>
    <xf numFmtId="49" fontId="25" fillId="0" borderId="0" xfId="0" applyNumberFormat="1" applyFont="1" applyAlignment="1">
      <alignment horizontal="left"/>
    </xf>
    <xf numFmtId="189" fontId="35" fillId="0" borderId="0" xfId="0" applyNumberFormat="1" applyFont="1" applyBorder="1" applyAlignment="1">
      <alignment horizontal="left"/>
    </xf>
    <xf numFmtId="49" fontId="35" fillId="0" borderId="0" xfId="0" applyNumberFormat="1" applyFont="1" applyBorder="1" applyAlignment="1">
      <alignment horizontal="left"/>
    </xf>
    <xf numFmtId="189" fontId="51" fillId="2" borderId="1" xfId="0" applyNumberFormat="1" applyFont="1" applyFill="1" applyBorder="1" applyAlignment="1">
      <alignment horizontal="center"/>
    </xf>
    <xf numFmtId="49" fontId="51" fillId="2" borderId="1" xfId="0" applyNumberFormat="1" applyFont="1" applyFill="1" applyBorder="1" applyAlignment="1">
      <alignment horizontal="center"/>
    </xf>
    <xf numFmtId="189" fontId="25" fillId="2" borderId="1" xfId="0" applyNumberFormat="1" applyFont="1" applyFill="1" applyBorder="1" applyAlignment="1">
      <alignment horizontal="center"/>
    </xf>
    <xf numFmtId="189" fontId="51" fillId="2" borderId="2" xfId="0" applyNumberFormat="1" applyFont="1" applyFill="1" applyBorder="1" applyAlignment="1">
      <alignment horizontal="center"/>
    </xf>
    <xf numFmtId="49" fontId="51" fillId="2" borderId="2" xfId="0" applyNumberFormat="1" applyFont="1" applyFill="1" applyBorder="1" applyAlignment="1">
      <alignment horizontal="center"/>
    </xf>
    <xf numFmtId="189" fontId="25" fillId="2" borderId="2" xfId="0" applyNumberFormat="1" applyFont="1" applyFill="1" applyBorder="1" applyAlignment="1">
      <alignment horizontal="center"/>
    </xf>
    <xf numFmtId="189" fontId="29" fillId="0" borderId="11" xfId="0" applyNumberFormat="1" applyFont="1" applyBorder="1" applyAlignment="1">
      <alignment horizontal="left"/>
    </xf>
    <xf numFmtId="49" fontId="29" fillId="3" borderId="9" xfId="0" applyNumberFormat="1" applyFont="1" applyFill="1" applyBorder="1" applyAlignment="1">
      <alignment horizontal="center"/>
    </xf>
    <xf numFmtId="0" fontId="30" fillId="12" borderId="9" xfId="17" applyFont="1" applyFill="1" applyBorder="1" applyAlignment="1">
      <alignment horizontal="center" wrapText="1"/>
    </xf>
    <xf numFmtId="3" fontId="29" fillId="3" borderId="9" xfId="0" applyNumberFormat="1" applyFont="1" applyFill="1" applyBorder="1" applyAlignment="1">
      <alignment horizontal="center"/>
    </xf>
    <xf numFmtId="3" fontId="19" fillId="0" borderId="0" xfId="0" applyNumberFormat="1" applyFont="1"/>
    <xf numFmtId="3" fontId="29" fillId="0" borderId="11" xfId="0" applyNumberFormat="1" applyFont="1" applyBorder="1" applyAlignment="1">
      <alignment horizontal="left"/>
    </xf>
    <xf numFmtId="49" fontId="29" fillId="4" borderId="9" xfId="0" applyNumberFormat="1" applyFont="1" applyFill="1" applyBorder="1" applyAlignment="1">
      <alignment horizontal="center"/>
    </xf>
    <xf numFmtId="3" fontId="29" fillId="4" borderId="9" xfId="0" applyNumberFormat="1" applyFont="1" applyFill="1" applyBorder="1" applyAlignment="1">
      <alignment horizontal="center"/>
    </xf>
    <xf numFmtId="49" fontId="50" fillId="5" borderId="9" xfId="0" applyNumberFormat="1" applyFont="1" applyFill="1" applyBorder="1" applyAlignment="1">
      <alignment horizontal="center"/>
    </xf>
    <xf numFmtId="1" fontId="31" fillId="8" borderId="9" xfId="0" applyNumberFormat="1" applyFont="1" applyFill="1" applyBorder="1" applyAlignment="1">
      <alignment horizontal="center"/>
    </xf>
    <xf numFmtId="49" fontId="29" fillId="6" borderId="9" xfId="0" applyNumberFormat="1" applyFont="1" applyFill="1" applyBorder="1" applyAlignment="1">
      <alignment horizontal="center"/>
    </xf>
    <xf numFmtId="3" fontId="32" fillId="6" borderId="9" xfId="0" applyNumberFormat="1" applyFont="1" applyFill="1" applyBorder="1" applyAlignment="1">
      <alignment horizontal="center"/>
    </xf>
    <xf numFmtId="3" fontId="29" fillId="6" borderId="9" xfId="0" applyNumberFormat="1" applyFont="1" applyFill="1" applyBorder="1" applyAlignment="1">
      <alignment horizontal="center"/>
    </xf>
    <xf numFmtId="1" fontId="31" fillId="0" borderId="0" xfId="0" applyNumberFormat="1" applyFont="1" applyBorder="1" applyAlignment="1">
      <alignment horizontal="center"/>
    </xf>
    <xf numFmtId="49" fontId="29" fillId="2" borderId="9" xfId="0" applyNumberFormat="1" applyFont="1" applyFill="1" applyBorder="1" applyAlignment="1">
      <alignment horizontal="center"/>
    </xf>
    <xf numFmtId="3" fontId="32" fillId="2" borderId="9" xfId="0" applyNumberFormat="1" applyFont="1" applyFill="1" applyBorder="1" applyAlignment="1">
      <alignment horizontal="center"/>
    </xf>
    <xf numFmtId="3" fontId="29" fillId="0" borderId="9" xfId="0" applyNumberFormat="1" applyFont="1" applyFill="1" applyBorder="1" applyAlignment="1">
      <alignment horizontal="center"/>
    </xf>
    <xf numFmtId="189" fontId="29" fillId="0" borderId="1" xfId="0" applyNumberFormat="1" applyFont="1" applyBorder="1" applyAlignment="1">
      <alignment horizontal="left"/>
    </xf>
    <xf numFmtId="49" fontId="29" fillId="0" borderId="14" xfId="0" applyNumberFormat="1" applyFont="1" applyFill="1" applyBorder="1" applyAlignment="1">
      <alignment horizontal="center"/>
    </xf>
    <xf numFmtId="3" fontId="32" fillId="0" borderId="9" xfId="0" applyNumberFormat="1" applyFont="1" applyFill="1" applyBorder="1" applyAlignment="1">
      <alignment horizontal="center"/>
    </xf>
    <xf numFmtId="0" fontId="30" fillId="12" borderId="9" xfId="18" applyFont="1" applyFill="1" applyBorder="1" applyAlignment="1">
      <alignment horizontal="center" wrapText="1"/>
    </xf>
    <xf numFmtId="1" fontId="29" fillId="4" borderId="9" xfId="0" applyNumberFormat="1" applyFont="1" applyFill="1" applyBorder="1" applyAlignment="1">
      <alignment horizontal="center"/>
    </xf>
    <xf numFmtId="189" fontId="29" fillId="0" borderId="2" xfId="0" applyNumberFormat="1" applyFont="1" applyBorder="1" applyAlignment="1">
      <alignment horizontal="left"/>
    </xf>
    <xf numFmtId="1" fontId="29" fillId="3" borderId="9" xfId="0" applyNumberFormat="1" applyFont="1" applyFill="1" applyBorder="1" applyAlignment="1">
      <alignment horizontal="center"/>
    </xf>
    <xf numFmtId="0" fontId="30" fillId="12" borderId="9" xfId="20" applyFont="1" applyFill="1" applyBorder="1" applyAlignment="1">
      <alignment horizontal="center" wrapText="1"/>
    </xf>
    <xf numFmtId="0" fontId="30" fillId="12" borderId="9" xfId="21" applyFont="1" applyFill="1" applyBorder="1" applyAlignment="1">
      <alignment horizontal="center" wrapText="1"/>
    </xf>
    <xf numFmtId="189" fontId="29" fillId="0" borderId="1" xfId="0" applyNumberFormat="1" applyFont="1" applyFill="1" applyBorder="1" applyAlignment="1">
      <alignment horizontal="left"/>
    </xf>
    <xf numFmtId="0" fontId="30" fillId="12" borderId="9" xfId="19" applyFont="1" applyFill="1" applyBorder="1" applyAlignment="1">
      <alignment horizontal="center" wrapText="1"/>
    </xf>
    <xf numFmtId="189" fontId="29" fillId="0" borderId="11" xfId="0" applyNumberFormat="1" applyFont="1" applyFill="1" applyBorder="1" applyAlignment="1">
      <alignment horizontal="left"/>
    </xf>
    <xf numFmtId="189" fontId="29" fillId="0" borderId="2" xfId="0" applyNumberFormat="1" applyFont="1" applyFill="1" applyBorder="1" applyAlignment="1">
      <alignment horizontal="left"/>
    </xf>
    <xf numFmtId="0" fontId="30" fillId="12" borderId="9" xfId="22" applyFont="1" applyFill="1" applyBorder="1" applyAlignment="1">
      <alignment horizontal="center" wrapText="1"/>
    </xf>
    <xf numFmtId="0" fontId="30" fillId="12" borderId="9" xfId="23" applyFont="1" applyFill="1" applyBorder="1" applyAlignment="1">
      <alignment horizontal="center" wrapText="1"/>
    </xf>
    <xf numFmtId="0" fontId="30" fillId="12" borderId="9" xfId="24" applyFont="1" applyFill="1" applyBorder="1" applyAlignment="1">
      <alignment horizontal="center" wrapText="1"/>
    </xf>
    <xf numFmtId="0" fontId="30" fillId="12" borderId="9" xfId="25" applyFont="1" applyFill="1" applyBorder="1" applyAlignment="1">
      <alignment horizontal="center" wrapText="1"/>
    </xf>
    <xf numFmtId="0" fontId="30" fillId="12" borderId="9" xfId="26" applyFont="1" applyFill="1" applyBorder="1" applyAlignment="1">
      <alignment horizontal="center" wrapText="1"/>
    </xf>
    <xf numFmtId="0" fontId="30" fillId="12" borderId="9" xfId="27" applyFont="1" applyFill="1" applyBorder="1" applyAlignment="1">
      <alignment horizontal="center" wrapText="1"/>
    </xf>
    <xf numFmtId="0" fontId="30" fillId="12" borderId="9" xfId="28" applyFont="1" applyFill="1" applyBorder="1" applyAlignment="1">
      <alignment horizontal="center" wrapText="1"/>
    </xf>
    <xf numFmtId="0" fontId="30" fillId="12" borderId="9" xfId="29" applyFont="1" applyFill="1" applyBorder="1" applyAlignment="1">
      <alignment horizontal="center" wrapText="1"/>
    </xf>
    <xf numFmtId="0" fontId="30" fillId="12" borderId="9" xfId="30" applyFont="1" applyFill="1" applyBorder="1" applyAlignment="1">
      <alignment horizontal="center" wrapText="1"/>
    </xf>
    <xf numFmtId="0" fontId="30" fillId="12" borderId="9" xfId="31" applyFont="1" applyFill="1" applyBorder="1" applyAlignment="1">
      <alignment horizontal="center" wrapText="1"/>
    </xf>
    <xf numFmtId="0" fontId="30" fillId="12" borderId="9" xfId="32" applyFont="1" applyFill="1" applyBorder="1" applyAlignment="1">
      <alignment horizontal="center" wrapText="1"/>
    </xf>
    <xf numFmtId="0" fontId="30" fillId="12" borderId="9" xfId="33" applyFont="1" applyFill="1" applyBorder="1" applyAlignment="1">
      <alignment horizontal="center" wrapText="1"/>
    </xf>
    <xf numFmtId="0" fontId="30" fillId="12" borderId="9" xfId="34" applyFont="1" applyFill="1" applyBorder="1" applyAlignment="1">
      <alignment horizontal="center" wrapText="1"/>
    </xf>
    <xf numFmtId="1" fontId="32" fillId="6" borderId="7" xfId="0" applyNumberFormat="1" applyFont="1" applyFill="1" applyBorder="1" applyAlignment="1">
      <alignment horizontal="center"/>
    </xf>
    <xf numFmtId="0" fontId="30" fillId="12" borderId="9" xfId="35" applyFont="1" applyFill="1" applyBorder="1" applyAlignment="1">
      <alignment horizontal="center" wrapText="1"/>
    </xf>
    <xf numFmtId="0" fontId="30" fillId="12" borderId="9" xfId="36" applyFont="1" applyFill="1" applyBorder="1" applyAlignment="1">
      <alignment horizontal="center" wrapText="1"/>
    </xf>
    <xf numFmtId="0" fontId="30" fillId="12" borderId="9" xfId="37" applyFont="1" applyFill="1" applyBorder="1" applyAlignment="1">
      <alignment horizontal="center" wrapText="1"/>
    </xf>
    <xf numFmtId="187" fontId="19" fillId="0" borderId="0" xfId="0" applyNumberFormat="1" applyFont="1"/>
    <xf numFmtId="49" fontId="19" fillId="0" borderId="0" xfId="0" applyNumberFormat="1" applyFont="1"/>
    <xf numFmtId="1" fontId="25" fillId="0" borderId="0" xfId="0" applyNumberFormat="1" applyFont="1" applyAlignment="1">
      <alignment horizontal="center"/>
    </xf>
    <xf numFmtId="0" fontId="22" fillId="0" borderId="4" xfId="0" applyFont="1" applyBorder="1" applyAlignment="1">
      <alignment horizontal="right"/>
    </xf>
    <xf numFmtId="3" fontId="29" fillId="18" borderId="9" xfId="0" applyNumberFormat="1" applyFont="1" applyFill="1" applyBorder="1" applyAlignment="1">
      <alignment horizontal="center"/>
    </xf>
    <xf numFmtId="3" fontId="29" fillId="12" borderId="9" xfId="0" applyNumberFormat="1" applyFont="1" applyFill="1" applyBorder="1" applyAlignment="1">
      <alignment horizontal="center"/>
    </xf>
    <xf numFmtId="2" fontId="0" fillId="0" borderId="0" xfId="0" applyNumberFormat="1"/>
    <xf numFmtId="187" fontId="0" fillId="0" borderId="0" xfId="0" applyNumberFormat="1"/>
    <xf numFmtId="0" fontId="0" fillId="0" borderId="9" xfId="0" applyBorder="1"/>
    <xf numFmtId="2" fontId="0" fillId="0" borderId="9" xfId="0" applyNumberFormat="1" applyBorder="1" applyAlignment="1">
      <alignment horizontal="center"/>
    </xf>
    <xf numFmtId="2" fontId="0" fillId="0" borderId="9" xfId="0" applyNumberFormat="1" applyBorder="1"/>
    <xf numFmtId="0" fontId="21" fillId="0" borderId="9" xfId="0" applyFont="1" applyBorder="1"/>
    <xf numFmtId="0" fontId="68" fillId="0" borderId="0" xfId="0" applyFont="1"/>
    <xf numFmtId="0" fontId="69" fillId="0" borderId="0" xfId="0" applyFont="1"/>
    <xf numFmtId="0" fontId="70" fillId="0" borderId="0" xfId="0" applyFont="1"/>
    <xf numFmtId="0" fontId="71" fillId="0" borderId="0" xfId="0" applyFont="1"/>
    <xf numFmtId="1" fontId="24" fillId="9" borderId="9" xfId="4" applyNumberFormat="1" applyFont="1" applyFill="1" applyBorder="1" applyAlignment="1">
      <alignment horizontal="center"/>
    </xf>
    <xf numFmtId="1" fontId="72" fillId="9" borderId="9" xfId="135" applyNumberFormat="1" applyFont="1" applyFill="1" applyBorder="1" applyAlignment="1">
      <alignment horizontal="center"/>
    </xf>
    <xf numFmtId="1" fontId="73" fillId="12" borderId="9" xfId="0" applyNumberFormat="1" applyFont="1" applyFill="1" applyBorder="1" applyAlignment="1">
      <alignment horizontal="center"/>
    </xf>
    <xf numFmtId="1" fontId="74" fillId="12" borderId="9" xfId="0" applyNumberFormat="1" applyFont="1" applyFill="1" applyBorder="1" applyAlignment="1">
      <alignment horizontal="center"/>
    </xf>
    <xf numFmtId="1" fontId="74" fillId="12" borderId="18" xfId="0" applyNumberFormat="1" applyFont="1" applyFill="1" applyBorder="1" applyAlignment="1">
      <alignment horizontal="center"/>
    </xf>
    <xf numFmtId="0" fontId="75" fillId="6" borderId="9" xfId="16" applyFont="1" applyFill="1" applyBorder="1" applyAlignment="1">
      <alignment horizontal="center"/>
    </xf>
    <xf numFmtId="0" fontId="75" fillId="6" borderId="18" xfId="16" applyFont="1" applyFill="1" applyBorder="1" applyAlignment="1">
      <alignment horizontal="center"/>
    </xf>
    <xf numFmtId="2" fontId="21" fillId="16" borderId="9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76" fillId="52" borderId="46" xfId="0" applyFont="1" applyFill="1" applyBorder="1" applyAlignment="1">
      <alignment horizontal="left"/>
    </xf>
    <xf numFmtId="0" fontId="76" fillId="52" borderId="46" xfId="0" applyNumberFormat="1" applyFont="1" applyFill="1" applyBorder="1"/>
    <xf numFmtId="0" fontId="77" fillId="0" borderId="0" xfId="0" applyFont="1"/>
    <xf numFmtId="189" fontId="43" fillId="9" borderId="9" xfId="0" applyNumberFormat="1" applyFont="1" applyFill="1" applyBorder="1" applyAlignment="1">
      <alignment horizontal="center"/>
    </xf>
    <xf numFmtId="189" fontId="43" fillId="10" borderId="9" xfId="0" applyNumberFormat="1" applyFont="1" applyFill="1" applyBorder="1" applyAlignment="1">
      <alignment horizontal="center"/>
    </xf>
    <xf numFmtId="3" fontId="24" fillId="0" borderId="9" xfId="0" applyNumberFormat="1" applyFont="1" applyFill="1" applyBorder="1" applyAlignment="1">
      <alignment horizontal="center"/>
    </xf>
    <xf numFmtId="3" fontId="23" fillId="0" borderId="9" xfId="0" applyNumberFormat="1" applyFont="1" applyFill="1" applyBorder="1" applyAlignment="1">
      <alignment horizontal="center"/>
    </xf>
    <xf numFmtId="0" fontId="4" fillId="0" borderId="0" xfId="0" applyFont="1"/>
    <xf numFmtId="0" fontId="39" fillId="0" borderId="0" xfId="0" applyFont="1" applyAlignment="1">
      <alignment horizontal="center"/>
    </xf>
    <xf numFmtId="0" fontId="79" fillId="0" borderId="46" xfId="0" applyFont="1" applyFill="1" applyBorder="1" applyAlignment="1">
      <alignment horizontal="left"/>
    </xf>
    <xf numFmtId="0" fontId="79" fillId="0" borderId="46" xfId="0" applyNumberFormat="1" applyFont="1" applyFill="1" applyBorder="1"/>
    <xf numFmtId="0" fontId="80" fillId="53" borderId="0" xfId="0" applyFont="1" applyFill="1"/>
    <xf numFmtId="0" fontId="17" fillId="18" borderId="9" xfId="14" applyFont="1" applyFill="1" applyBorder="1"/>
    <xf numFmtId="0" fontId="17" fillId="54" borderId="9" xfId="14" applyFont="1" applyFill="1" applyBorder="1"/>
    <xf numFmtId="0" fontId="17" fillId="55" borderId="9" xfId="14" applyFont="1" applyFill="1" applyBorder="1"/>
    <xf numFmtId="0" fontId="20" fillId="18" borderId="9" xfId="14" applyFont="1" applyFill="1" applyBorder="1"/>
    <xf numFmtId="0" fontId="21" fillId="0" borderId="20" xfId="0" applyFont="1" applyBorder="1" applyAlignment="1"/>
    <xf numFmtId="1" fontId="21" fillId="0" borderId="7" xfId="0" applyNumberFormat="1" applyFont="1" applyFill="1" applyBorder="1" applyAlignment="1"/>
    <xf numFmtId="1" fontId="21" fillId="0" borderId="7" xfId="0" applyNumberFormat="1" applyFont="1" applyBorder="1" applyAlignment="1"/>
    <xf numFmtId="0" fontId="82" fillId="0" borderId="0" xfId="0" applyFont="1"/>
    <xf numFmtId="0" fontId="81" fillId="0" borderId="0" xfId="0" applyFont="1"/>
    <xf numFmtId="189" fontId="25" fillId="0" borderId="0" xfId="0" applyNumberFormat="1" applyFont="1" applyAlignment="1">
      <alignment horizontal="center"/>
    </xf>
    <xf numFmtId="189" fontId="32" fillId="0" borderId="0" xfId="0" applyNumberFormat="1" applyFont="1" applyAlignment="1">
      <alignment horizontal="center"/>
    </xf>
    <xf numFmtId="0" fontId="24" fillId="0" borderId="18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39" fillId="0" borderId="0" xfId="0" applyFont="1" applyAlignment="1">
      <alignment horizontal="center"/>
    </xf>
    <xf numFmtId="43" fontId="21" fillId="0" borderId="18" xfId="1" applyFont="1" applyBorder="1" applyAlignment="1">
      <alignment horizontal="center"/>
    </xf>
    <xf numFmtId="43" fontId="21" fillId="0" borderId="19" xfId="1" applyFont="1" applyBorder="1" applyAlignment="1">
      <alignment horizontal="center"/>
    </xf>
    <xf numFmtId="43" fontId="21" fillId="0" borderId="14" xfId="1" applyFont="1" applyBorder="1" applyAlignment="1">
      <alignment horizontal="center"/>
    </xf>
    <xf numFmtId="0" fontId="9" fillId="13" borderId="0" xfId="0" applyFont="1" applyFill="1" applyAlignment="1">
      <alignment horizontal="left"/>
    </xf>
    <xf numFmtId="3" fontId="7" fillId="5" borderId="18" xfId="0" applyNumberFormat="1" applyFont="1" applyFill="1" applyBorder="1" applyAlignment="1">
      <alignment horizontal="center"/>
    </xf>
    <xf numFmtId="3" fontId="7" fillId="5" borderId="14" xfId="0" applyNumberFormat="1" applyFont="1" applyFill="1" applyBorder="1" applyAlignment="1">
      <alignment horizontal="center"/>
    </xf>
    <xf numFmtId="0" fontId="21" fillId="0" borderId="7" xfId="0" applyFont="1" applyBorder="1" applyAlignment="1"/>
    <xf numFmtId="0" fontId="24" fillId="0" borderId="24" xfId="0" applyFont="1" applyBorder="1"/>
    <xf numFmtId="0" fontId="78" fillId="0" borderId="24" xfId="0" applyNumberFormat="1" applyFont="1" applyBorder="1"/>
    <xf numFmtId="0" fontId="78" fillId="0" borderId="30" xfId="0" applyNumberFormat="1" applyFont="1" applyBorder="1"/>
    <xf numFmtId="0" fontId="78" fillId="0" borderId="31" xfId="0" applyNumberFormat="1" applyFont="1" applyBorder="1"/>
    <xf numFmtId="0" fontId="24" fillId="0" borderId="32" xfId="0" applyFont="1" applyBorder="1"/>
    <xf numFmtId="0" fontId="24" fillId="0" borderId="35" xfId="0" applyFont="1" applyBorder="1"/>
    <xf numFmtId="0" fontId="78" fillId="0" borderId="35" xfId="0" applyNumberFormat="1" applyFont="1" applyBorder="1"/>
    <xf numFmtId="0" fontId="78" fillId="0" borderId="0" xfId="0" applyNumberFormat="1" applyFont="1"/>
    <xf numFmtId="0" fontId="78" fillId="0" borderId="36" xfId="0" applyNumberFormat="1" applyFont="1" applyBorder="1"/>
    <xf numFmtId="0" fontId="78" fillId="50" borderId="27" xfId="0" applyFont="1" applyFill="1" applyBorder="1"/>
    <xf numFmtId="0" fontId="78" fillId="50" borderId="28" xfId="0" applyFont="1" applyFill="1" applyBorder="1"/>
    <xf numFmtId="0" fontId="78" fillId="50" borderId="27" xfId="0" applyNumberFormat="1" applyFont="1" applyFill="1" applyBorder="1"/>
    <xf numFmtId="0" fontId="78" fillId="50" borderId="34" xfId="0" applyNumberFormat="1" applyFont="1" applyFill="1" applyBorder="1"/>
    <xf numFmtId="0" fontId="78" fillId="50" borderId="33" xfId="0" applyNumberFormat="1" applyFont="1" applyFill="1" applyBorder="1"/>
    <xf numFmtId="0" fontId="24" fillId="53" borderId="24" xfId="0" applyFont="1" applyFill="1" applyBorder="1"/>
    <xf numFmtId="0" fontId="24" fillId="53" borderId="25" xfId="0" applyFont="1" applyFill="1" applyBorder="1"/>
    <xf numFmtId="0" fontId="78" fillId="53" borderId="24" xfId="0" applyNumberFormat="1" applyFont="1" applyFill="1" applyBorder="1"/>
    <xf numFmtId="0" fontId="78" fillId="53" borderId="30" xfId="0" applyNumberFormat="1" applyFont="1" applyFill="1" applyBorder="1"/>
    <xf numFmtId="0" fontId="78" fillId="53" borderId="31" xfId="0" applyNumberFormat="1" applyFont="1" applyFill="1" applyBorder="1"/>
    <xf numFmtId="0" fontId="78" fillId="51" borderId="24" xfId="0" applyFont="1" applyFill="1" applyBorder="1"/>
    <xf numFmtId="0" fontId="78" fillId="51" borderId="25" xfId="0" applyFont="1" applyFill="1" applyBorder="1"/>
    <xf numFmtId="0" fontId="78" fillId="51" borderId="24" xfId="0" applyNumberFormat="1" applyFont="1" applyFill="1" applyBorder="1"/>
    <xf numFmtId="0" fontId="78" fillId="51" borderId="30" xfId="0" applyNumberFormat="1" applyFont="1" applyFill="1" applyBorder="1"/>
    <xf numFmtId="0" fontId="78" fillId="51" borderId="31" xfId="0" applyNumberFormat="1" applyFont="1" applyFill="1" applyBorder="1"/>
    <xf numFmtId="0" fontId="24" fillId="16" borderId="24" xfId="0" applyFont="1" applyFill="1" applyBorder="1"/>
    <xf numFmtId="0" fontId="24" fillId="16" borderId="25" xfId="0" applyFont="1" applyFill="1" applyBorder="1"/>
    <xf numFmtId="0" fontId="24" fillId="16" borderId="26" xfId="0" applyFont="1" applyFill="1" applyBorder="1"/>
    <xf numFmtId="0" fontId="24" fillId="16" borderId="30" xfId="0" applyFont="1" applyFill="1" applyBorder="1"/>
    <xf numFmtId="0" fontId="24" fillId="16" borderId="31" xfId="0" applyFont="1" applyFill="1" applyBorder="1"/>
    <xf numFmtId="0" fontId="83" fillId="0" borderId="0" xfId="0" applyFont="1"/>
    <xf numFmtId="0" fontId="84" fillId="0" borderId="0" xfId="0" applyFont="1"/>
    <xf numFmtId="0" fontId="84" fillId="16" borderId="0" xfId="0" applyFont="1" applyFill="1"/>
  </cellXfs>
  <cellStyles count="177">
    <cellStyle name="20% - Accent1" xfId="55" builtinId="30" customBuiltin="1"/>
    <cellStyle name="20% - Accent2" xfId="59" builtinId="34" customBuiltin="1"/>
    <cellStyle name="20% - Accent3" xfId="63" builtinId="38" customBuiltin="1"/>
    <cellStyle name="20% - Accent4" xfId="67" builtinId="42" customBuiltin="1"/>
    <cellStyle name="20% - Accent5" xfId="71" builtinId="46" customBuiltin="1"/>
    <cellStyle name="20% - Accent6" xfId="75" builtinId="50" customBuiltin="1"/>
    <cellStyle name="20% - ส่วนที่ถูกเน้น1 2" xfId="82"/>
    <cellStyle name="20% - ส่วนที่ถูกเน้น1 3" xfId="99"/>
    <cellStyle name="20% - ส่วนที่ถูกเน้น1 4" xfId="98"/>
    <cellStyle name="20% - ส่วนที่ถูกเน้น1 5" xfId="123"/>
    <cellStyle name="20% - ส่วนที่ถูกเน้น1 6" xfId="137"/>
    <cellStyle name="20% - ส่วนที่ถูกเน้น1 7" xfId="150"/>
    <cellStyle name="20% - ส่วนที่ถูกเน้น1 8" xfId="164"/>
    <cellStyle name="20% - ส่วนที่ถูกเน้น2 2" xfId="84"/>
    <cellStyle name="20% - ส่วนที่ถูกเน้น2 3" xfId="102"/>
    <cellStyle name="20% - ส่วนที่ถูกเน้น2 4" xfId="111"/>
    <cellStyle name="20% - ส่วนที่ถูกเน้น2 5" xfId="125"/>
    <cellStyle name="20% - ส่วนที่ถูกเน้น2 6" xfId="139"/>
    <cellStyle name="20% - ส่วนที่ถูกเน้น2 7" xfId="152"/>
    <cellStyle name="20% - ส่วนที่ถูกเน้น2 8" xfId="166"/>
    <cellStyle name="20% - ส่วนที่ถูกเน้น3 2" xfId="86"/>
    <cellStyle name="20% - ส่วนที่ถูกเน้น3 3" xfId="104"/>
    <cellStyle name="20% - ส่วนที่ถูกเน้น3 4" xfId="101"/>
    <cellStyle name="20% - ส่วนที่ถูกเน้น3 5" xfId="127"/>
    <cellStyle name="20% - ส่วนที่ถูกเน้น3 6" xfId="141"/>
    <cellStyle name="20% - ส่วนที่ถูกเน้น3 7" xfId="154"/>
    <cellStyle name="20% - ส่วนที่ถูกเน้น3 8" xfId="168"/>
    <cellStyle name="20% - ส่วนที่ถูกเน้น4 2" xfId="88"/>
    <cellStyle name="20% - ส่วนที่ถูกเน้น4 3" xfId="106"/>
    <cellStyle name="20% - ส่วนที่ถูกเน้น4 4" xfId="115"/>
    <cellStyle name="20% - ส่วนที่ถูกเน้น4 5" xfId="129"/>
    <cellStyle name="20% - ส่วนที่ถูกเน้น4 6" xfId="143"/>
    <cellStyle name="20% - ส่วนที่ถูกเน้น4 7" xfId="156"/>
    <cellStyle name="20% - ส่วนที่ถูกเน้น4 8" xfId="170"/>
    <cellStyle name="20% - ส่วนที่ถูกเน้น5 2" xfId="90"/>
    <cellStyle name="20% - ส่วนที่ถูกเน้น5 3" xfId="109"/>
    <cellStyle name="20% - ส่วนที่ถูกเน้น5 4" xfId="117"/>
    <cellStyle name="20% - ส่วนที่ถูกเน้น5 5" xfId="131"/>
    <cellStyle name="20% - ส่วนที่ถูกเน้น5 6" xfId="145"/>
    <cellStyle name="20% - ส่วนที่ถูกเน้น5 7" xfId="158"/>
    <cellStyle name="20% - ส่วนที่ถูกเน้น5 8" xfId="172"/>
    <cellStyle name="20% - ส่วนที่ถูกเน้น6 2" xfId="92"/>
    <cellStyle name="20% - ส่วนที่ถูกเน้น6 3" xfId="112"/>
    <cellStyle name="20% - ส่วนที่ถูกเน้น6 4" xfId="119"/>
    <cellStyle name="20% - ส่วนที่ถูกเน้น6 5" xfId="133"/>
    <cellStyle name="20% - ส่วนที่ถูกเน้น6 6" xfId="147"/>
    <cellStyle name="20% - ส่วนที่ถูกเน้น6 7" xfId="160"/>
    <cellStyle name="20% - ส่วนที่ถูกเน้น6 8" xfId="174"/>
    <cellStyle name="40% - Accent1" xfId="56" builtinId="31" customBuiltin="1"/>
    <cellStyle name="40% - Accent2" xfId="60" builtinId="35" customBuiltin="1"/>
    <cellStyle name="40% - Accent3" xfId="64" builtinId="39" customBuiltin="1"/>
    <cellStyle name="40% - Accent4" xfId="68" builtinId="43" customBuiltin="1"/>
    <cellStyle name="40% - Accent5" xfId="72" builtinId="47" customBuiltin="1"/>
    <cellStyle name="40% - Accent6" xfId="76" builtinId="51" customBuiltin="1"/>
    <cellStyle name="40% - ส่วนที่ถูกเน้น1 2" xfId="83"/>
    <cellStyle name="40% - ส่วนที่ถูกเน้น1 3" xfId="100"/>
    <cellStyle name="40% - ส่วนที่ถูกเน้น1 4" xfId="96"/>
    <cellStyle name="40% - ส่วนที่ถูกเน้น1 5" xfId="124"/>
    <cellStyle name="40% - ส่วนที่ถูกเน้น1 6" xfId="138"/>
    <cellStyle name="40% - ส่วนที่ถูกเน้น1 7" xfId="151"/>
    <cellStyle name="40% - ส่วนที่ถูกเน้น1 8" xfId="165"/>
    <cellStyle name="40% - ส่วนที่ถูกเน้น2 2" xfId="85"/>
    <cellStyle name="40% - ส่วนที่ถูกเน้น2 3" xfId="103"/>
    <cellStyle name="40% - ส่วนที่ถูกเน้น2 4" xfId="108"/>
    <cellStyle name="40% - ส่วนที่ถูกเน้น2 5" xfId="126"/>
    <cellStyle name="40% - ส่วนที่ถูกเน้น2 6" xfId="140"/>
    <cellStyle name="40% - ส่วนที่ถูกเน้น2 7" xfId="153"/>
    <cellStyle name="40% - ส่วนที่ถูกเน้น2 8" xfId="167"/>
    <cellStyle name="40% - ส่วนที่ถูกเน้น3 2" xfId="87"/>
    <cellStyle name="40% - ส่วนที่ถูกเน้น3 3" xfId="105"/>
    <cellStyle name="40% - ส่วนที่ถูกเน้น3 4" xfId="114"/>
    <cellStyle name="40% - ส่วนที่ถูกเน้น3 5" xfId="128"/>
    <cellStyle name="40% - ส่วนที่ถูกเน้น3 6" xfId="142"/>
    <cellStyle name="40% - ส่วนที่ถูกเน้น3 7" xfId="155"/>
    <cellStyle name="40% - ส่วนที่ถูกเน้น3 8" xfId="169"/>
    <cellStyle name="40% - ส่วนที่ถูกเน้น4 2" xfId="89"/>
    <cellStyle name="40% - ส่วนที่ถูกเน้น4 3" xfId="107"/>
    <cellStyle name="40% - ส่วนที่ถูกเน้น4 4" xfId="116"/>
    <cellStyle name="40% - ส่วนที่ถูกเน้น4 5" xfId="130"/>
    <cellStyle name="40% - ส่วนที่ถูกเน้น4 6" xfId="144"/>
    <cellStyle name="40% - ส่วนที่ถูกเน้น4 7" xfId="157"/>
    <cellStyle name="40% - ส่วนที่ถูกเน้น4 8" xfId="171"/>
    <cellStyle name="40% - ส่วนที่ถูกเน้น5 2" xfId="91"/>
    <cellStyle name="40% - ส่วนที่ถูกเน้น5 3" xfId="110"/>
    <cellStyle name="40% - ส่วนที่ถูกเน้น5 4" xfId="118"/>
    <cellStyle name="40% - ส่วนที่ถูกเน้น5 5" xfId="132"/>
    <cellStyle name="40% - ส่วนที่ถูกเน้น5 6" xfId="146"/>
    <cellStyle name="40% - ส่วนที่ถูกเน้น5 7" xfId="159"/>
    <cellStyle name="40% - ส่วนที่ถูกเน้น5 8" xfId="173"/>
    <cellStyle name="40% - ส่วนที่ถูกเน้น6 2" xfId="93"/>
    <cellStyle name="40% - ส่วนที่ถูกเน้น6 3" xfId="113"/>
    <cellStyle name="40% - ส่วนที่ถูกเน้น6 4" xfId="120"/>
    <cellStyle name="40% - ส่วนที่ถูกเน้น6 5" xfId="134"/>
    <cellStyle name="40% - ส่วนที่ถูกเน้น6 6" xfId="148"/>
    <cellStyle name="40% - ส่วนที่ถูกเน้น6 7" xfId="161"/>
    <cellStyle name="40% - ส่วนที่ถูกเน้น6 8" xfId="175"/>
    <cellStyle name="60% - Accent1" xfId="57" builtinId="32" customBuiltin="1"/>
    <cellStyle name="60% - Accent2" xfId="61" builtinId="36" customBuiltin="1"/>
    <cellStyle name="60% - Accent3" xfId="65" builtinId="40" customBuiltin="1"/>
    <cellStyle name="60% - Accent4" xfId="69" builtinId="44" customBuiltin="1"/>
    <cellStyle name="60% - Accent5" xfId="73" builtinId="48" customBuiltin="1"/>
    <cellStyle name="60% - Accent6" xfId="77" builtinId="52" customBuiltin="1"/>
    <cellStyle name="Accent1" xfId="54" builtinId="29" customBuiltin="1"/>
    <cellStyle name="Accent2" xfId="58" builtinId="33" customBuiltin="1"/>
    <cellStyle name="Accent3" xfId="62" builtinId="37" customBuiltin="1"/>
    <cellStyle name="Accent4" xfId="66" builtinId="41" customBuiltin="1"/>
    <cellStyle name="Accent5" xfId="70" builtinId="45" customBuiltin="1"/>
    <cellStyle name="Accent6" xfId="74" builtinId="49" customBuiltin="1"/>
    <cellStyle name="Bad" xfId="44" builtinId="27" customBuiltin="1"/>
    <cellStyle name="Calculation" xfId="48" builtinId="22" customBuiltin="1"/>
    <cellStyle name="Check Cell" xfId="50" builtinId="23" customBuiltin="1"/>
    <cellStyle name="Comma" xfId="1" builtinId="3"/>
    <cellStyle name="Explanatory Text" xfId="52" builtinId="53" customBuiltin="1"/>
    <cellStyle name="Good" xfId="43" builtinId="26" customBuiltin="1"/>
    <cellStyle name="Heading 1" xfId="39" builtinId="16" customBuiltin="1"/>
    <cellStyle name="Heading 2" xfId="40" builtinId="17" customBuiltin="1"/>
    <cellStyle name="Heading 3" xfId="41" builtinId="18" customBuiltin="1"/>
    <cellStyle name="Heading 4" xfId="42" builtinId="19" customBuiltin="1"/>
    <cellStyle name="Input" xfId="46" builtinId="20" customBuiltin="1"/>
    <cellStyle name="Linked Cell" xfId="49" builtinId="24" customBuiltin="1"/>
    <cellStyle name="Neutral" xfId="45" builtinId="28" customBuiltin="1"/>
    <cellStyle name="Normal" xfId="0" builtinId="0"/>
    <cellStyle name="Output" xfId="47" builtinId="21" customBuiltin="1"/>
    <cellStyle name="Title" xfId="38" builtinId="15" customBuiltin="1"/>
    <cellStyle name="Total" xfId="53" builtinId="25" customBuiltin="1"/>
    <cellStyle name="Warning Text" xfId="51" builtinId="11" customBuiltin="1"/>
    <cellStyle name="ปกติ 10" xfId="14"/>
    <cellStyle name="ปกติ 11" xfId="135"/>
    <cellStyle name="ปกติ 12" xfId="79"/>
    <cellStyle name="ปกติ 14" xfId="94"/>
    <cellStyle name="ปกติ 15" xfId="121"/>
    <cellStyle name="ปกติ 17" xfId="162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E1 ไข้เลือดออก (จาก 506)" xfId="176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  <cellStyle name="หมายเหตุ 10" xfId="163"/>
    <cellStyle name="หมายเหตุ 2" xfId="78"/>
    <cellStyle name="หมายเหตุ 3" xfId="80"/>
    <cellStyle name="หมายเหตุ 4" xfId="81"/>
    <cellStyle name="หมายเหตุ 5" xfId="97"/>
    <cellStyle name="หมายเหตุ 6" xfId="95"/>
    <cellStyle name="หมายเหตุ 7" xfId="122"/>
    <cellStyle name="หมายเหตุ 8" xfId="136"/>
    <cellStyle name="หมายเหตุ 9" xfId="149"/>
  </cellStyles>
  <dxfs count="24"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sz val="18"/>
      </font>
    </dxf>
    <dxf>
      <font>
        <b/>
      </font>
    </dxf>
    <dxf>
      <font>
        <name val="TH SarabunPSK"/>
        <scheme val="none"/>
      </font>
    </dxf>
    <dxf>
      <font>
        <sz val="10"/>
        <name val="Tahoma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0"/>
        <name val="Tahoma"/>
      </font>
      <fill>
        <patternFill>
          <bgColor rgb="FFD6DFEC"/>
        </patternFill>
      </fill>
    </dxf>
  </dxfs>
  <tableStyles count="0" defaultTableStyle="TableStyleMedium9" defaultPivotStyle="PivotStyleLight16"/>
  <colors>
    <mruColors>
      <color rgb="FF00FFFF"/>
      <color rgb="FFC0C0C0"/>
      <color rgb="FFFF00FF"/>
      <color rgb="FF2211FB"/>
      <color rgb="FF0000CC"/>
      <color rgb="FFFF33CC"/>
      <color rgb="FFFFFF99"/>
      <color rgb="FFFF99CC"/>
      <color rgb="FFFF66CC"/>
      <color rgb="FFCC33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barChart>
        <c:barDir val="col"/>
        <c:grouping val="clustered"/>
        <c:ser>
          <c:idx val="0"/>
          <c:order val="0"/>
          <c:dLbls>
            <c:showVal val="1"/>
          </c:dLbls>
          <c:cat>
            <c:strRef>
              <c:f>'แยก3 รหัส'!$M$4:$M$9</c:f>
              <c:strCache>
                <c:ptCount val="6"/>
                <c:pt idx="0">
                  <c:v>0-4 ปี</c:v>
                </c:pt>
                <c:pt idx="1">
                  <c:v>5- 9 ปี</c:v>
                </c:pt>
                <c:pt idx="2">
                  <c:v>10 -14 ปี</c:v>
                </c:pt>
                <c:pt idx="3">
                  <c:v>15-24 ปี</c:v>
                </c:pt>
                <c:pt idx="4">
                  <c:v>25-44 ปี</c:v>
                </c:pt>
                <c:pt idx="5">
                  <c:v>45 ปีขึ้นไป</c:v>
                </c:pt>
              </c:strCache>
            </c:strRef>
          </c:cat>
          <c:val>
            <c:numRef>
              <c:f>'แยก3 รหัส'!$P$4:$P$9</c:f>
              <c:numCache>
                <c:formatCode>0.00</c:formatCode>
                <c:ptCount val="6"/>
                <c:pt idx="0">
                  <c:v>29.885873321254458</c:v>
                </c:pt>
                <c:pt idx="1">
                  <c:v>48.444478086443112</c:v>
                </c:pt>
                <c:pt idx="2">
                  <c:v>98.796098965463713</c:v>
                </c:pt>
                <c:pt idx="3">
                  <c:v>38.174252739002632</c:v>
                </c:pt>
                <c:pt idx="4">
                  <c:v>12.535419087787107</c:v>
                </c:pt>
                <c:pt idx="5">
                  <c:v>4.5978718926785964</c:v>
                </c:pt>
              </c:numCache>
            </c:numRef>
          </c:val>
        </c:ser>
        <c:gapWidth val="66"/>
        <c:axId val="144410496"/>
        <c:axId val="144412032"/>
      </c:barChart>
      <c:catAx>
        <c:axId val="144410496"/>
        <c:scaling>
          <c:orientation val="minMax"/>
        </c:scaling>
        <c:axPos val="b"/>
        <c:tickLblPos val="nextTo"/>
        <c:crossAx val="144412032"/>
        <c:crosses val="autoZero"/>
        <c:auto val="1"/>
        <c:lblAlgn val="ctr"/>
        <c:lblOffset val="100"/>
      </c:catAx>
      <c:valAx>
        <c:axId val="144412032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44410496"/>
        <c:crosses val="autoZero"/>
        <c:crossBetween val="between"/>
      </c:valAx>
      <c:spPr>
        <a:solidFill>
          <a:sysClr val="window" lastClr="FFFFFF"/>
        </a:solidFill>
        <a:ln>
          <a:noFill/>
        </a:ln>
      </c:spPr>
    </c:plotArea>
    <c:plotVisOnly val="1"/>
  </c:chart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doughnutChart>
        <c:varyColors val="1"/>
        <c:ser>
          <c:idx val="0"/>
          <c:order val="0"/>
          <c:dLbls>
            <c:showVal val="1"/>
            <c:showLeaderLines val="1"/>
          </c:dLbls>
          <c:cat>
            <c:strRef>
              <c:f>'แยก3 รหัส'!$M$14:$M$15</c:f>
              <c:strCache>
                <c:ptCount val="2"/>
                <c:pt idx="0">
                  <c:v>ชาย</c:v>
                </c:pt>
                <c:pt idx="1">
                  <c:v>หญิง</c:v>
                </c:pt>
              </c:strCache>
            </c:strRef>
          </c:cat>
          <c:val>
            <c:numRef>
              <c:f>'แยก3 รหัส'!$P$14:$P$15</c:f>
              <c:numCache>
                <c:formatCode>0.00</c:formatCode>
                <c:ptCount val="2"/>
                <c:pt idx="0">
                  <c:v>20.876078662310732</c:v>
                </c:pt>
                <c:pt idx="1">
                  <c:v>18.039227676455749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73076531058619243"/>
          <c:y val="0.39313466025081106"/>
          <c:w val="0.11163866421459218"/>
          <c:h val="0.16743438320210338"/>
        </c:manualLayout>
      </c:layout>
    </c:legend>
    <c:plotVisOnly val="1"/>
  </c:chart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8.1083783056667982E-2"/>
          <c:y val="8.841633206445286E-2"/>
          <c:w val="0.89532357751509362"/>
          <c:h val="0.67608144771380796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0000CC"/>
            </a:solidFill>
            <a:ln>
              <a:solidFill>
                <a:srgbClr val="2211FB"/>
              </a:solidFill>
            </a:ln>
          </c:spPr>
          <c:dPt>
            <c:idx val="0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</c:dPt>
          <c:dPt>
            <c:idx val="1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</c:dPt>
          <c:dPt>
            <c:idx val="2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</c:dPt>
          <c:dPt>
            <c:idx val="3"/>
            <c:spPr>
              <a:solidFill>
                <a:srgbClr val="FFFF00"/>
              </a:solidFill>
              <a:ln>
                <a:solidFill>
                  <a:srgbClr val="2211FB"/>
                </a:solidFill>
              </a:ln>
            </c:spPr>
          </c:dPt>
          <c:dLbls>
            <c:showVal val="1"/>
          </c:dLbls>
          <c:cat>
            <c:strRef>
              <c:f>'กราฟ OnePage'!$C$3:$C$22</c:f>
              <c:strCache>
                <c:ptCount val="20"/>
                <c:pt idx="0">
                  <c:v>หนองพอก</c:v>
                </c:pt>
                <c:pt idx="1">
                  <c:v>เมยวดี</c:v>
                </c:pt>
                <c:pt idx="2">
                  <c:v>สุวรรณภูมิ</c:v>
                </c:pt>
                <c:pt idx="3">
                  <c:v>เมืองสรวง</c:v>
                </c:pt>
                <c:pt idx="4">
                  <c:v>จตุรพักตรพิมาน</c:v>
                </c:pt>
                <c:pt idx="5">
                  <c:v>โพนทอง</c:v>
                </c:pt>
                <c:pt idx="6">
                  <c:v>ทุ่งเขาหลวง</c:v>
                </c:pt>
                <c:pt idx="7">
                  <c:v>โพนทราย</c:v>
                </c:pt>
                <c:pt idx="8">
                  <c:v>เกษตรวิสัย</c:v>
                </c:pt>
                <c:pt idx="9">
                  <c:v>หนองฮี</c:v>
                </c:pt>
                <c:pt idx="10">
                  <c:v>โพธิ์ชัย</c:v>
                </c:pt>
                <c:pt idx="11">
                  <c:v>เมืองร้อยเอ็ด</c:v>
                </c:pt>
                <c:pt idx="12">
                  <c:v>พนมไพร</c:v>
                </c:pt>
                <c:pt idx="13">
                  <c:v>อาจสามารถ</c:v>
                </c:pt>
                <c:pt idx="14">
                  <c:v>จังหาร</c:v>
                </c:pt>
                <c:pt idx="15">
                  <c:v>ศรีสมเด็จ</c:v>
                </c:pt>
                <c:pt idx="16">
                  <c:v>เสลภูมิ</c:v>
                </c:pt>
                <c:pt idx="17">
                  <c:v>ธวัชบุรี</c:v>
                </c:pt>
                <c:pt idx="18">
                  <c:v>ปทุมรัตต์</c:v>
                </c:pt>
                <c:pt idx="19">
                  <c:v>เชียงขวัญ</c:v>
                </c:pt>
              </c:strCache>
            </c:strRef>
          </c:cat>
          <c:val>
            <c:numRef>
              <c:f>'กราฟ OnePage'!$D$3:$D$22</c:f>
              <c:numCache>
                <c:formatCode>0.00</c:formatCode>
                <c:ptCount val="20"/>
                <c:pt idx="0">
                  <c:v>61.682889768162603</c:v>
                </c:pt>
                <c:pt idx="1">
                  <c:v>56.145806340157208</c:v>
                </c:pt>
                <c:pt idx="2">
                  <c:v>52.49527542521173</c:v>
                </c:pt>
                <c:pt idx="3">
                  <c:v>38.905459732849174</c:v>
                </c:pt>
                <c:pt idx="4">
                  <c:v>25.261775144939435</c:v>
                </c:pt>
                <c:pt idx="5">
                  <c:v>23.160157118505893</c:v>
                </c:pt>
                <c:pt idx="6">
                  <c:v>21.561947475095952</c:v>
                </c:pt>
                <c:pt idx="7">
                  <c:v>21.44542140253056</c:v>
                </c:pt>
                <c:pt idx="8">
                  <c:v>16.42052976734162</c:v>
                </c:pt>
                <c:pt idx="9">
                  <c:v>16.410256410256409</c:v>
                </c:pt>
                <c:pt idx="10">
                  <c:v>13.774104683195592</c:v>
                </c:pt>
                <c:pt idx="11">
                  <c:v>10.736525660296328</c:v>
                </c:pt>
                <c:pt idx="12">
                  <c:v>8.4371572404871049</c:v>
                </c:pt>
                <c:pt idx="13">
                  <c:v>6.7826959860005154</c:v>
                </c:pt>
                <c:pt idx="14">
                  <c:v>6.6301272984441297</c:v>
                </c:pt>
                <c:pt idx="15">
                  <c:v>5.5606528206411436</c:v>
                </c:pt>
                <c:pt idx="16">
                  <c:v>5.0752404395158219</c:v>
                </c:pt>
                <c:pt idx="17">
                  <c:v>4.4675432979404626</c:v>
                </c:pt>
                <c:pt idx="18">
                  <c:v>3.7268932617769828</c:v>
                </c:pt>
                <c:pt idx="19">
                  <c:v>3.6543029417138682</c:v>
                </c:pt>
              </c:numCache>
            </c:numRef>
          </c:val>
        </c:ser>
        <c:gapWidth val="28"/>
        <c:axId val="173639168"/>
        <c:axId val="173640704"/>
      </c:barChart>
      <c:catAx>
        <c:axId val="173639168"/>
        <c:scaling>
          <c:orientation val="minMax"/>
        </c:scaling>
        <c:axPos val="b"/>
        <c:tickLblPos val="nextTo"/>
        <c:crossAx val="173640704"/>
        <c:crosses val="autoZero"/>
        <c:auto val="1"/>
        <c:lblAlgn val="ctr"/>
        <c:lblOffset val="100"/>
      </c:catAx>
      <c:valAx>
        <c:axId val="173640704"/>
        <c:scaling>
          <c:orientation val="minMax"/>
          <c:max val="80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txPr>
          <a:bodyPr/>
          <a:lstStyle/>
          <a:p>
            <a:pPr>
              <a:defRPr sz="800"/>
            </a:pPr>
            <a:endParaRPr lang="th-TH"/>
          </a:p>
        </c:txPr>
        <c:crossAx val="173639168"/>
        <c:crosses val="autoZero"/>
        <c:crossBetween val="between"/>
        <c:majorUnit val="10"/>
        <c:minorUnit val="0.4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5.9132327209099743E-2"/>
          <c:y val="9.5585875133918381E-3"/>
          <c:w val="0.62361154855643064"/>
          <c:h val="0.99044141248661621"/>
        </c:manualLayout>
      </c:layout>
      <c:doughnutChart>
        <c:varyColors val="1"/>
        <c:ser>
          <c:idx val="0"/>
          <c:order val="0"/>
          <c:dLbls>
            <c:showVal val="1"/>
            <c:showLeaderLines val="1"/>
          </c:dLbls>
          <c:cat>
            <c:strRef>
              <c:f>'กราฟ OnePage'!$C$25:$C$26</c:f>
              <c:strCache>
                <c:ptCount val="2"/>
                <c:pt idx="0">
                  <c:v>ชาย</c:v>
                </c:pt>
                <c:pt idx="1">
                  <c:v>หญิง</c:v>
                </c:pt>
              </c:strCache>
            </c:strRef>
          </c:cat>
          <c:val>
            <c:numRef>
              <c:f>'กราฟ OnePage'!$F$25:$F$26</c:f>
              <c:numCache>
                <c:formatCode>0.00</c:formatCode>
                <c:ptCount val="2"/>
                <c:pt idx="0">
                  <c:v>20.876078662310732</c:v>
                </c:pt>
                <c:pt idx="1">
                  <c:v>18.039227676455749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/>
    </c:legend>
    <c:plotVisOnly val="1"/>
  </c:chart>
  <c:printSettings>
    <c:headerFooter/>
    <c:pageMargins b="0.75000000000000788" l="0.70000000000000062" r="0.70000000000000062" t="0.75000000000000788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0.17948349720533952"/>
          <c:y val="3.7319384021866214E-2"/>
          <c:w val="0.8056678226102566"/>
          <c:h val="0.75983755446633905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OnePage'!$F$36</c:f>
              <c:strCache>
                <c:ptCount val="1"/>
                <c:pt idx="0">
                  <c:v>อัตราป่วย</c:v>
                </c:pt>
              </c:strCache>
            </c:strRef>
          </c:tx>
          <c:dLbls>
            <c:showVal val="1"/>
          </c:dLbls>
          <c:cat>
            <c:strRef>
              <c:f>'กราฟ OnePage'!$C$37:$C$42</c:f>
              <c:strCache>
                <c:ptCount val="6"/>
                <c:pt idx="0">
                  <c:v>0-4 ปี</c:v>
                </c:pt>
                <c:pt idx="1">
                  <c:v>5- 9 ปี</c:v>
                </c:pt>
                <c:pt idx="2">
                  <c:v>10 -14 ปี</c:v>
                </c:pt>
                <c:pt idx="3">
                  <c:v>15-24 ปี</c:v>
                </c:pt>
                <c:pt idx="4">
                  <c:v>25-44 ปี</c:v>
                </c:pt>
                <c:pt idx="5">
                  <c:v>45 ปีขึ้นไป</c:v>
                </c:pt>
              </c:strCache>
            </c:strRef>
          </c:cat>
          <c:val>
            <c:numRef>
              <c:f>'กราฟ OnePage'!$F$37:$F$42</c:f>
              <c:numCache>
                <c:formatCode>0.00</c:formatCode>
                <c:ptCount val="6"/>
                <c:pt idx="0">
                  <c:v>29.885873321254458</c:v>
                </c:pt>
                <c:pt idx="1">
                  <c:v>48.444478086443112</c:v>
                </c:pt>
                <c:pt idx="2">
                  <c:v>98.796098965463713</c:v>
                </c:pt>
                <c:pt idx="3">
                  <c:v>38.174252739002632</c:v>
                </c:pt>
                <c:pt idx="4">
                  <c:v>12.535419087787107</c:v>
                </c:pt>
                <c:pt idx="5">
                  <c:v>4.5978718926785964</c:v>
                </c:pt>
              </c:numCache>
            </c:numRef>
          </c:val>
        </c:ser>
        <c:gapWidth val="69"/>
        <c:axId val="173794816"/>
        <c:axId val="173796352"/>
      </c:barChart>
      <c:catAx>
        <c:axId val="173794816"/>
        <c:scaling>
          <c:orientation val="minMax"/>
        </c:scaling>
        <c:axPos val="b"/>
        <c:tickLblPos val="nextTo"/>
        <c:crossAx val="173796352"/>
        <c:crosses val="autoZero"/>
        <c:auto val="1"/>
        <c:lblAlgn val="ctr"/>
        <c:lblOffset val="100"/>
      </c:catAx>
      <c:valAx>
        <c:axId val="173796352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73794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535857370160338"/>
          <c:y val="0.14691956675191944"/>
          <c:w val="0.11433054546938112"/>
          <c:h val="5.8175582837502633E-2"/>
        </c:manualLayout>
      </c:layout>
    </c:legend>
    <c:plotVisOnly val="1"/>
  </c:chart>
  <c:printSettings>
    <c:headerFooter/>
    <c:pageMargins b="0.75000000000000788" l="0.70000000000000062" r="0.70000000000000062" t="0.75000000000000788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9.6805339954881747E-2"/>
          <c:y val="3.1496509744792539E-2"/>
          <c:w val="0.89257493485779549"/>
          <c:h val="0.75937186575082372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OnePage'!$D$49</c:f>
              <c:strCache>
                <c:ptCount val="1"/>
                <c:pt idx="0">
                  <c:v>w21</c:v>
                </c:pt>
              </c:strCache>
            </c:strRef>
          </c:tx>
          <c:dLbls>
            <c:showVal val="1"/>
          </c:dLbls>
          <c:cat>
            <c:strRef>
              <c:f>'กราฟ OnePage'!$C$50:$C$68</c:f>
              <c:strCache>
                <c:ptCount val="19"/>
                <c:pt idx="0">
                  <c:v>พนมไพร</c:v>
                </c:pt>
                <c:pt idx="1">
                  <c:v>สุวรรณภูมิ</c:v>
                </c:pt>
                <c:pt idx="2">
                  <c:v>เมือง</c:v>
                </c:pt>
                <c:pt idx="3">
                  <c:v>เกษตรวิสัย</c:v>
                </c:pt>
                <c:pt idx="4">
                  <c:v>ปทุมรัตต์</c:v>
                </c:pt>
                <c:pt idx="5">
                  <c:v>จตุรพักตรพิมาน</c:v>
                </c:pt>
                <c:pt idx="6">
                  <c:v>ธวัชบุรี</c:v>
                </c:pt>
                <c:pt idx="7">
                  <c:v>โพนทอง</c:v>
                </c:pt>
                <c:pt idx="8">
                  <c:v>โพธิ์ชัย</c:v>
                </c:pt>
                <c:pt idx="9">
                  <c:v>หนองพอก</c:v>
                </c:pt>
                <c:pt idx="10">
                  <c:v>เสลภูมิ</c:v>
                </c:pt>
                <c:pt idx="11">
                  <c:v>เมืองสรวง</c:v>
                </c:pt>
                <c:pt idx="12">
                  <c:v>โพนทราย</c:v>
                </c:pt>
                <c:pt idx="13">
                  <c:v>อาจสามารถ</c:v>
                </c:pt>
                <c:pt idx="14">
                  <c:v>เมยวดี</c:v>
                </c:pt>
                <c:pt idx="15">
                  <c:v>ศรีสมเด็จ</c:v>
                </c:pt>
                <c:pt idx="16">
                  <c:v>จังหาร</c:v>
                </c:pt>
                <c:pt idx="17">
                  <c:v>เชียงขวัญ</c:v>
                </c:pt>
                <c:pt idx="18">
                  <c:v>หนองฮี</c:v>
                </c:pt>
              </c:strCache>
            </c:strRef>
          </c:cat>
          <c:val>
            <c:numRef>
              <c:f>'กราฟ OnePage'!$D$50:$D$68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tx>
            <c:strRef>
              <c:f>'กราฟ OnePage'!$E$49</c:f>
              <c:strCache>
                <c:ptCount val="1"/>
                <c:pt idx="0">
                  <c:v>w22</c:v>
                </c:pt>
              </c:strCache>
            </c:strRef>
          </c:tx>
          <c:dLbls>
            <c:showVal val="1"/>
          </c:dLbls>
          <c:cat>
            <c:strRef>
              <c:f>'กราฟ OnePage'!$C$50:$C$68</c:f>
              <c:strCache>
                <c:ptCount val="19"/>
                <c:pt idx="0">
                  <c:v>พนมไพร</c:v>
                </c:pt>
                <c:pt idx="1">
                  <c:v>สุวรรณภูมิ</c:v>
                </c:pt>
                <c:pt idx="2">
                  <c:v>เมือง</c:v>
                </c:pt>
                <c:pt idx="3">
                  <c:v>เกษตรวิสัย</c:v>
                </c:pt>
                <c:pt idx="4">
                  <c:v>ปทุมรัตต์</c:v>
                </c:pt>
                <c:pt idx="5">
                  <c:v>จตุรพักตรพิมาน</c:v>
                </c:pt>
                <c:pt idx="6">
                  <c:v>ธวัชบุรี</c:v>
                </c:pt>
                <c:pt idx="7">
                  <c:v>โพนทอง</c:v>
                </c:pt>
                <c:pt idx="8">
                  <c:v>โพธิ์ชัย</c:v>
                </c:pt>
                <c:pt idx="9">
                  <c:v>หนองพอก</c:v>
                </c:pt>
                <c:pt idx="10">
                  <c:v>เสลภูมิ</c:v>
                </c:pt>
                <c:pt idx="11">
                  <c:v>เมืองสรวง</c:v>
                </c:pt>
                <c:pt idx="12">
                  <c:v>โพนทราย</c:v>
                </c:pt>
                <c:pt idx="13">
                  <c:v>อาจสามารถ</c:v>
                </c:pt>
                <c:pt idx="14">
                  <c:v>เมยวดี</c:v>
                </c:pt>
                <c:pt idx="15">
                  <c:v>ศรีสมเด็จ</c:v>
                </c:pt>
                <c:pt idx="16">
                  <c:v>จังหาร</c:v>
                </c:pt>
                <c:pt idx="17">
                  <c:v>เชียงขวัญ</c:v>
                </c:pt>
                <c:pt idx="18">
                  <c:v>หนองฮี</c:v>
                </c:pt>
              </c:strCache>
            </c:strRef>
          </c:cat>
          <c:val>
            <c:numRef>
              <c:f>'กราฟ OnePage'!$E$50:$E$68</c:f>
              <c:numCache>
                <c:formatCode>General</c:formatCode>
                <c:ptCount val="19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axId val="173902464"/>
        <c:axId val="173912448"/>
      </c:barChart>
      <c:catAx>
        <c:axId val="173902464"/>
        <c:scaling>
          <c:orientation val="minMax"/>
        </c:scaling>
        <c:axPos val="b"/>
        <c:tickLblPos val="nextTo"/>
        <c:crossAx val="173912448"/>
        <c:crosses val="autoZero"/>
        <c:auto val="1"/>
        <c:lblAlgn val="ctr"/>
        <c:lblOffset val="100"/>
      </c:catAx>
      <c:valAx>
        <c:axId val="173912448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crossAx val="1739024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781470827808485"/>
          <c:y val="0.11111230245155526"/>
          <c:w val="0.15786935949541336"/>
          <c:h val="0.19337823197632448"/>
        </c:manualLayout>
      </c:layout>
      <c:txPr>
        <a:bodyPr/>
        <a:lstStyle/>
        <a:p>
          <a:pPr>
            <a:defRPr sz="1800" b="1">
              <a:latin typeface="TH SarabunPSK" pitchFamily="34" charset="-34"/>
              <a:cs typeface="TH SarabunPSK" pitchFamily="34" charset="-34"/>
            </a:defRPr>
          </a:pPr>
          <a:endParaRPr lang="th-TH"/>
        </a:p>
      </c:txPr>
    </c:legend>
    <c:plotVisOnly val="1"/>
  </c:chart>
  <c:printSettings>
    <c:headerFooter/>
    <c:pageMargins b="0.7500000000000081" l="0.70000000000000062" r="0.70000000000000062" t="0.750000000000008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7.3449973191050705E-2"/>
          <c:y val="4.3386557440879894E-2"/>
          <c:w val="0.92245088631909977"/>
          <c:h val="0.74231903137578936"/>
        </c:manualLayout>
      </c:layout>
      <c:areaChart>
        <c:grouping val="stacked"/>
        <c:ser>
          <c:idx val="2"/>
          <c:order val="2"/>
          <c:tx>
            <c:strRef>
              <c:f>'กราฟ OnePage'!$B$77</c:f>
              <c:strCache>
                <c:ptCount val="1"/>
                <c:pt idx="0">
                  <c:v>มัธยฐาน 5 ปี</c:v>
                </c:pt>
              </c:strCache>
            </c:strRef>
          </c:tx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OnePage'!$C$77:$BB$77</c:f>
              <c:numCache>
                <c:formatCode>General</c:formatCode>
                <c:ptCount val="52"/>
                <c:pt idx="0">
                  <c:v>6</c:v>
                </c:pt>
                <c:pt idx="1">
                  <c:v>2</c:v>
                </c:pt>
                <c:pt idx="2">
                  <c:v>6</c:v>
                </c:pt>
                <c:pt idx="3">
                  <c:v>6</c:v>
                </c:pt>
                <c:pt idx="4">
                  <c:v>2</c:v>
                </c:pt>
                <c:pt idx="5">
                  <c:v>5</c:v>
                </c:pt>
                <c:pt idx="6">
                  <c:v>8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11</c:v>
                </c:pt>
                <c:pt idx="12">
                  <c:v>5</c:v>
                </c:pt>
                <c:pt idx="13">
                  <c:v>10</c:v>
                </c:pt>
                <c:pt idx="14">
                  <c:v>10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  <c:pt idx="19">
                  <c:v>12</c:v>
                </c:pt>
                <c:pt idx="20">
                  <c:v>12</c:v>
                </c:pt>
                <c:pt idx="21">
                  <c:v>19</c:v>
                </c:pt>
                <c:pt idx="22">
                  <c:v>45</c:v>
                </c:pt>
                <c:pt idx="23">
                  <c:v>38</c:v>
                </c:pt>
                <c:pt idx="24">
                  <c:v>47</c:v>
                </c:pt>
                <c:pt idx="25">
                  <c:v>68</c:v>
                </c:pt>
                <c:pt idx="26">
                  <c:v>75</c:v>
                </c:pt>
                <c:pt idx="27">
                  <c:v>85</c:v>
                </c:pt>
                <c:pt idx="28">
                  <c:v>92</c:v>
                </c:pt>
                <c:pt idx="29">
                  <c:v>68</c:v>
                </c:pt>
                <c:pt idx="30">
                  <c:v>60</c:v>
                </c:pt>
                <c:pt idx="31">
                  <c:v>66</c:v>
                </c:pt>
                <c:pt idx="32">
                  <c:v>83</c:v>
                </c:pt>
                <c:pt idx="33">
                  <c:v>52</c:v>
                </c:pt>
                <c:pt idx="34">
                  <c:v>71</c:v>
                </c:pt>
                <c:pt idx="35">
                  <c:v>56</c:v>
                </c:pt>
                <c:pt idx="36">
                  <c:v>39</c:v>
                </c:pt>
                <c:pt idx="37">
                  <c:v>34</c:v>
                </c:pt>
                <c:pt idx="38">
                  <c:v>25</c:v>
                </c:pt>
                <c:pt idx="39">
                  <c:v>14</c:v>
                </c:pt>
                <c:pt idx="40">
                  <c:v>13</c:v>
                </c:pt>
                <c:pt idx="41">
                  <c:v>13</c:v>
                </c:pt>
                <c:pt idx="42">
                  <c:v>14</c:v>
                </c:pt>
                <c:pt idx="43">
                  <c:v>11</c:v>
                </c:pt>
                <c:pt idx="44">
                  <c:v>9</c:v>
                </c:pt>
                <c:pt idx="45">
                  <c:v>6</c:v>
                </c:pt>
                <c:pt idx="46">
                  <c:v>8</c:v>
                </c:pt>
                <c:pt idx="47">
                  <c:v>5</c:v>
                </c:pt>
                <c:pt idx="48">
                  <c:v>6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</c:numCache>
            </c:numRef>
          </c:val>
        </c:ser>
        <c:axId val="173937024"/>
        <c:axId val="173938560"/>
      </c:areaChart>
      <c:lineChart>
        <c:grouping val="standard"/>
        <c:ser>
          <c:idx val="0"/>
          <c:order val="0"/>
          <c:tx>
            <c:strRef>
              <c:f>'กราฟ OnePage'!$B$75</c:f>
              <c:strCache>
                <c:ptCount val="1"/>
                <c:pt idx="0">
                  <c:v>2567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OnePage'!$D$75:$X$75</c:f>
              <c:numCache>
                <c:formatCode>0</c:formatCode>
                <c:ptCount val="21"/>
                <c:pt idx="0">
                  <c:v>14</c:v>
                </c:pt>
                <c:pt idx="1">
                  <c:v>12</c:v>
                </c:pt>
                <c:pt idx="2">
                  <c:v>13</c:v>
                </c:pt>
                <c:pt idx="3">
                  <c:v>11</c:v>
                </c:pt>
                <c:pt idx="4">
                  <c:v>11</c:v>
                </c:pt>
                <c:pt idx="5">
                  <c:v>16</c:v>
                </c:pt>
                <c:pt idx="6">
                  <c:v>10</c:v>
                </c:pt>
                <c:pt idx="7">
                  <c:v>11</c:v>
                </c:pt>
                <c:pt idx="8">
                  <c:v>14</c:v>
                </c:pt>
                <c:pt idx="9">
                  <c:v>17</c:v>
                </c:pt>
                <c:pt idx="10">
                  <c:v>14</c:v>
                </c:pt>
                <c:pt idx="11">
                  <c:v>10</c:v>
                </c:pt>
                <c:pt idx="12">
                  <c:v>15</c:v>
                </c:pt>
                <c:pt idx="13">
                  <c:v>16</c:v>
                </c:pt>
                <c:pt idx="14">
                  <c:v>20</c:v>
                </c:pt>
                <c:pt idx="15">
                  <c:v>12</c:v>
                </c:pt>
                <c:pt idx="16">
                  <c:v>5</c:v>
                </c:pt>
                <c:pt idx="17">
                  <c:v>11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</c:numCache>
            </c:numRef>
          </c:val>
        </c:ser>
        <c:ser>
          <c:idx val="1"/>
          <c:order val="1"/>
          <c:tx>
            <c:strRef>
              <c:f>'กราฟ OnePage'!$B$76</c:f>
              <c:strCache>
                <c:ptCount val="1"/>
                <c:pt idx="0">
                  <c:v>2566</c:v>
                </c:pt>
              </c:strCache>
            </c:strRef>
          </c:tx>
          <c:spPr>
            <a:ln>
              <a:solidFill>
                <a:srgbClr val="0000CC"/>
              </a:solidFill>
            </a:ln>
          </c:spPr>
          <c:marker>
            <c:symbol val="none"/>
          </c:marker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OnePage'!$C$76:$BB$76</c:f>
              <c:numCache>
                <c:formatCode>0</c:formatCode>
                <c:ptCount val="52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8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11</c:v>
                </c:pt>
                <c:pt idx="12">
                  <c:v>5</c:v>
                </c:pt>
                <c:pt idx="13">
                  <c:v>10</c:v>
                </c:pt>
                <c:pt idx="14">
                  <c:v>10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  <c:pt idx="19">
                  <c:v>12</c:v>
                </c:pt>
                <c:pt idx="20">
                  <c:v>12</c:v>
                </c:pt>
                <c:pt idx="21">
                  <c:v>10</c:v>
                </c:pt>
                <c:pt idx="22">
                  <c:v>22</c:v>
                </c:pt>
                <c:pt idx="23">
                  <c:v>29</c:v>
                </c:pt>
                <c:pt idx="24">
                  <c:v>63</c:v>
                </c:pt>
                <c:pt idx="25">
                  <c:v>68</c:v>
                </c:pt>
                <c:pt idx="26">
                  <c:v>88</c:v>
                </c:pt>
                <c:pt idx="27">
                  <c:v>124</c:v>
                </c:pt>
                <c:pt idx="28">
                  <c:v>93</c:v>
                </c:pt>
                <c:pt idx="29">
                  <c:v>123</c:v>
                </c:pt>
                <c:pt idx="30">
                  <c:v>104</c:v>
                </c:pt>
                <c:pt idx="31">
                  <c:v>94</c:v>
                </c:pt>
                <c:pt idx="32">
                  <c:v>109</c:v>
                </c:pt>
                <c:pt idx="33">
                  <c:v>75</c:v>
                </c:pt>
                <c:pt idx="34">
                  <c:v>99</c:v>
                </c:pt>
                <c:pt idx="35">
                  <c:v>73</c:v>
                </c:pt>
                <c:pt idx="36">
                  <c:v>78</c:v>
                </c:pt>
                <c:pt idx="37">
                  <c:v>86</c:v>
                </c:pt>
                <c:pt idx="38">
                  <c:v>48</c:v>
                </c:pt>
                <c:pt idx="39">
                  <c:v>69</c:v>
                </c:pt>
                <c:pt idx="40">
                  <c:v>41</c:v>
                </c:pt>
                <c:pt idx="41">
                  <c:v>27</c:v>
                </c:pt>
                <c:pt idx="42">
                  <c:v>17</c:v>
                </c:pt>
                <c:pt idx="43">
                  <c:v>12</c:v>
                </c:pt>
                <c:pt idx="44">
                  <c:v>9</c:v>
                </c:pt>
                <c:pt idx="45">
                  <c:v>11</c:v>
                </c:pt>
                <c:pt idx="46">
                  <c:v>13</c:v>
                </c:pt>
                <c:pt idx="47">
                  <c:v>11</c:v>
                </c:pt>
                <c:pt idx="48">
                  <c:v>6</c:v>
                </c:pt>
                <c:pt idx="49">
                  <c:v>1</c:v>
                </c:pt>
                <c:pt idx="50">
                  <c:v>2</c:v>
                </c:pt>
                <c:pt idx="51" formatCode="General">
                  <c:v>5</c:v>
                </c:pt>
              </c:numCache>
            </c:numRef>
          </c:val>
        </c:ser>
        <c:marker val="1"/>
        <c:axId val="173937024"/>
        <c:axId val="173938560"/>
      </c:lineChart>
      <c:catAx>
        <c:axId val="173937024"/>
        <c:scaling>
          <c:orientation val="minMax"/>
        </c:scaling>
        <c:axPos val="b"/>
        <c:numFmt formatCode="General" sourceLinked="1"/>
        <c:tickLblPos val="nextTo"/>
        <c:crossAx val="173938560"/>
        <c:crosses val="autoZero"/>
        <c:auto val="1"/>
        <c:lblAlgn val="ctr"/>
        <c:lblOffset val="100"/>
      </c:catAx>
      <c:valAx>
        <c:axId val="173938560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crossAx val="1739370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815883758143092"/>
          <c:y val="6.5715348811004298E-2"/>
          <c:w val="0.14240654322640464"/>
          <c:h val="0.21845125647069882"/>
        </c:manualLayout>
      </c:layout>
    </c:legend>
    <c:plotVisOnly val="1"/>
    <c:dispBlanksAs val="zero"/>
  </c:chart>
  <c:printSettings>
    <c:headerFooter/>
    <c:pageMargins b="0.75000000000000788" l="0.70000000000000062" r="0.70000000000000062" t="0.75000000000000788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/>
      <c:doughnutChart>
        <c:varyColors val="1"/>
        <c:ser>
          <c:idx val="0"/>
          <c:order val="0"/>
          <c:tx>
            <c:strRef>
              <c:f>'กราฟ OnePage'!$D$95</c:f>
              <c:strCache>
                <c:ptCount val="1"/>
                <c:pt idx="0">
                  <c:v>ร้อยเละ</c:v>
                </c:pt>
              </c:strCache>
            </c:strRef>
          </c:tx>
          <c:dLbls>
            <c:showVal val="1"/>
            <c:showLeaderLines val="1"/>
          </c:dLbls>
          <c:cat>
            <c:strRef>
              <c:f>'กราฟ OnePage'!$B$96:$B$97</c:f>
              <c:strCache>
                <c:ptCount val="2"/>
                <c:pt idx="0">
                  <c:v>OPD</c:v>
                </c:pt>
                <c:pt idx="1">
                  <c:v>IPD</c:v>
                </c:pt>
              </c:strCache>
            </c:strRef>
          </c:cat>
          <c:val>
            <c:numRef>
              <c:f>'กราฟ OnePage'!$D$96:$D$97</c:f>
              <c:numCache>
                <c:formatCode>0.0</c:formatCode>
                <c:ptCount val="2"/>
                <c:pt idx="0">
                  <c:v>30.555555555555557</c:v>
                </c:pt>
                <c:pt idx="1">
                  <c:v>69.444444444444443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/>
    </c:legend>
    <c:plotVisOnly val="1"/>
  </c:chart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0.15302000642577684"/>
          <c:y val="3.3900823465769211E-2"/>
          <c:w val="0.83289197782193991"/>
          <c:h val="0.70559403738655702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OnePage'!$E$107</c:f>
              <c:strCache>
                <c:ptCount val="1"/>
                <c:pt idx="0">
                  <c:v>ร้อยละ</c:v>
                </c:pt>
              </c:strCache>
            </c:strRef>
          </c:tx>
          <c:dLbls>
            <c:showVal val="1"/>
          </c:dLbls>
          <c:cat>
            <c:strRef>
              <c:f>'กราฟ OnePage'!$C$108:$C$116</c:f>
              <c:strCache>
                <c:ptCount val="9"/>
                <c:pt idx="0">
                  <c:v>ในปกครอง</c:v>
                </c:pt>
                <c:pt idx="1">
                  <c:v>นักเรียน</c:v>
                </c:pt>
                <c:pt idx="2">
                  <c:v>รับจ้าง,กรรมกร</c:v>
                </c:pt>
                <c:pt idx="3">
                  <c:v>เกษตร</c:v>
                </c:pt>
                <c:pt idx="4">
                  <c:v>ข้าราชการ</c:v>
                </c:pt>
                <c:pt idx="5">
                  <c:v>อื่นๆ</c:v>
                </c:pt>
                <c:pt idx="6">
                  <c:v>ค้าขาย</c:v>
                </c:pt>
                <c:pt idx="7">
                  <c:v>ทหาร,ตำรวจ</c:v>
                </c:pt>
                <c:pt idx="8">
                  <c:v>งานบ้าน</c:v>
                </c:pt>
              </c:strCache>
            </c:strRef>
          </c:cat>
          <c:val>
            <c:numRef>
              <c:f>'กราฟ OnePage'!$E$108:$E$116</c:f>
              <c:numCache>
                <c:formatCode>0.00</c:formatCode>
                <c:ptCount val="9"/>
                <c:pt idx="0">
                  <c:v>41.269841269841272</c:v>
                </c:pt>
                <c:pt idx="1">
                  <c:v>30.555555555555557</c:v>
                </c:pt>
                <c:pt idx="2">
                  <c:v>10.714285714285714</c:v>
                </c:pt>
                <c:pt idx="3">
                  <c:v>7.5396825396825395</c:v>
                </c:pt>
                <c:pt idx="4">
                  <c:v>3.9682539682539684</c:v>
                </c:pt>
                <c:pt idx="5">
                  <c:v>2.7777777777777777</c:v>
                </c:pt>
                <c:pt idx="6">
                  <c:v>1.9841269841269842</c:v>
                </c:pt>
                <c:pt idx="7">
                  <c:v>0.79365079365079361</c:v>
                </c:pt>
                <c:pt idx="8">
                  <c:v>0.3968253968253968</c:v>
                </c:pt>
              </c:numCache>
            </c:numRef>
          </c:val>
        </c:ser>
        <c:gapWidth val="68"/>
        <c:axId val="174054784"/>
        <c:axId val="174060672"/>
      </c:barChart>
      <c:catAx>
        <c:axId val="174054784"/>
        <c:scaling>
          <c:orientation val="minMax"/>
        </c:scaling>
        <c:axPos val="b"/>
        <c:tickLblPos val="nextTo"/>
        <c:crossAx val="174060672"/>
        <c:crosses val="autoZero"/>
        <c:auto val="1"/>
        <c:lblAlgn val="ctr"/>
        <c:lblOffset val="100"/>
      </c:catAx>
      <c:valAx>
        <c:axId val="174060672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74054784"/>
        <c:crosses val="autoZero"/>
        <c:crossBetween val="between"/>
      </c:valAx>
    </c:plotArea>
    <c:plotVisOnly val="1"/>
  </c:chart>
  <c:printSettings>
    <c:headerFooter/>
    <c:pageMargins b="0.75000000000000788" l="0.70000000000000062" r="0.70000000000000062" t="0.7500000000000078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133349</xdr:colOff>
      <xdr:row>1</xdr:row>
      <xdr:rowOff>200025</xdr:rowOff>
    </xdr:from>
    <xdr:to>
      <xdr:col>23</xdr:col>
      <xdr:colOff>447674</xdr:colOff>
      <xdr:row>9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276225</xdr:colOff>
      <xdr:row>9</xdr:row>
      <xdr:rowOff>285750</xdr:rowOff>
    </xdr:from>
    <xdr:to>
      <xdr:col>22</xdr:col>
      <xdr:colOff>180975</xdr:colOff>
      <xdr:row>17</xdr:row>
      <xdr:rowOff>209550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16</xdr:col>
      <xdr:colOff>66675</xdr:colOff>
      <xdr:row>35</xdr:row>
      <xdr:rowOff>85725</xdr:rowOff>
    </xdr:to>
    <xdr:pic>
      <xdr:nvPicPr>
        <xdr:cNvPr id="3" name="Picture 2" descr="1717984513057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86900" y="2019300"/>
          <a:ext cx="6934200" cy="7029450"/>
        </a:xfrm>
        <a:prstGeom prst="rect">
          <a:avLst/>
        </a:prstGeom>
        <a:ln w="38100">
          <a:solidFill>
            <a:srgbClr val="FF00FF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1</xdr:row>
      <xdr:rowOff>84666</xdr:rowOff>
    </xdr:from>
    <xdr:to>
      <xdr:col>20</xdr:col>
      <xdr:colOff>455083</xdr:colOff>
      <xdr:row>16</xdr:row>
      <xdr:rowOff>57150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349251</xdr:colOff>
      <xdr:row>6</xdr:row>
      <xdr:rowOff>74065</xdr:rowOff>
    </xdr:from>
    <xdr:to>
      <xdr:col>19</xdr:col>
      <xdr:colOff>663575</xdr:colOff>
      <xdr:row>6</xdr:row>
      <xdr:rowOff>137565</xdr:rowOff>
    </xdr:to>
    <xdr:cxnSp macro="">
      <xdr:nvCxnSpPr>
        <xdr:cNvPr id="4" name="Straight Connector 3"/>
        <xdr:cNvCxnSpPr/>
      </xdr:nvCxnSpPr>
      <xdr:spPr>
        <a:xfrm>
          <a:off x="6487584" y="1873232"/>
          <a:ext cx="11183408" cy="63500"/>
        </a:xfrm>
        <a:prstGeom prst="line">
          <a:avLst/>
        </a:prstGeom>
        <a:ln w="38100">
          <a:solidFill>
            <a:srgbClr val="FF00FF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635000</xdr:colOff>
      <xdr:row>19</xdr:row>
      <xdr:rowOff>232833</xdr:rowOff>
    </xdr:from>
    <xdr:to>
      <xdr:col>12</xdr:col>
      <xdr:colOff>190500</xdr:colOff>
      <xdr:row>30</xdr:row>
      <xdr:rowOff>211667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624417</xdr:colOff>
      <xdr:row>33</xdr:row>
      <xdr:rowOff>222249</xdr:rowOff>
    </xdr:from>
    <xdr:to>
      <xdr:col>14</xdr:col>
      <xdr:colOff>63500</xdr:colOff>
      <xdr:row>45</xdr:row>
      <xdr:rowOff>95250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42333</xdr:colOff>
      <xdr:row>49</xdr:row>
      <xdr:rowOff>63500</xdr:rowOff>
    </xdr:from>
    <xdr:to>
      <xdr:col>15</xdr:col>
      <xdr:colOff>21167</xdr:colOff>
      <xdr:row>62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380998</xdr:colOff>
      <xdr:row>78</xdr:row>
      <xdr:rowOff>10583</xdr:rowOff>
    </xdr:from>
    <xdr:to>
      <xdr:col>15</xdr:col>
      <xdr:colOff>455083</xdr:colOff>
      <xdr:row>90</xdr:row>
      <xdr:rowOff>116417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507999</xdr:colOff>
      <xdr:row>92</xdr:row>
      <xdr:rowOff>31750</xdr:rowOff>
    </xdr:from>
    <xdr:to>
      <xdr:col>11</xdr:col>
      <xdr:colOff>63499</xdr:colOff>
      <xdr:row>102</xdr:row>
      <xdr:rowOff>232833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793749</xdr:colOff>
      <xdr:row>105</xdr:row>
      <xdr:rowOff>201083</xdr:rowOff>
    </xdr:from>
    <xdr:to>
      <xdr:col>14</xdr:col>
      <xdr:colOff>169332</xdr:colOff>
      <xdr:row>121</xdr:row>
      <xdr:rowOff>127000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0.01926</cdr:x>
      <cdr:y>0.10501</cdr:y>
    </cdr:from>
    <cdr:to>
      <cdr:x>0.04606</cdr:x>
      <cdr:y>0.80855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111779" y="1810279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600" b="1" baseline="0">
              <a:latin typeface="TH SarabunPSK" pitchFamily="34" charset="-34"/>
              <a:cs typeface="TH SarabunPSK" pitchFamily="34" charset="-34"/>
            </a:rPr>
            <a:t> (ต่อแสนประชากร)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0.40704</cdr:x>
      <cdr:y>0.92186</cdr:y>
    </cdr:from>
    <cdr:to>
      <cdr:x>0.59129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143500" y="4392084"/>
          <a:ext cx="2328334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อำเภอ</a:t>
          </a:r>
        </a:p>
      </cdr:txBody>
    </cdr:sp>
  </cdr:relSizeAnchor>
  <cdr:relSizeAnchor xmlns:cdr="http://schemas.openxmlformats.org/drawingml/2006/chartDrawing">
    <cdr:from>
      <cdr:x>0.58913</cdr:x>
      <cdr:y>0.05716</cdr:y>
    </cdr:from>
    <cdr:to>
      <cdr:x>0.87732</cdr:x>
      <cdr:y>0.29821</cdr:y>
    </cdr:to>
    <cdr:grpSp>
      <cdr:nvGrpSpPr>
        <cdr:cNvPr id="8" name="Group 7"/>
        <cdr:cNvGrpSpPr/>
      </cdr:nvGrpSpPr>
      <cdr:grpSpPr>
        <a:xfrm xmlns:a="http://schemas.openxmlformats.org/drawingml/2006/main">
          <a:off x="7572375" y="243429"/>
          <a:ext cx="3704168" cy="1026568"/>
          <a:chOff x="7533501" y="296333"/>
          <a:chExt cx="4071125" cy="1026583"/>
        </a:xfrm>
      </cdr:grpSpPr>
      <cdr:sp macro="" textlink="">
        <cdr:nvSpPr>
          <cdr:cNvPr id="4" name="TextBox 3"/>
          <cdr:cNvSpPr txBox="1"/>
        </cdr:nvSpPr>
        <cdr:spPr>
          <a:xfrm xmlns:a="http://schemas.openxmlformats.org/drawingml/2006/main">
            <a:off x="7533501" y="296333"/>
            <a:ext cx="4071125" cy="1026583"/>
          </a:xfrm>
          <a:prstGeom xmlns:a="http://schemas.openxmlformats.org/drawingml/2006/main" prst="rect">
            <a:avLst/>
          </a:prstGeom>
          <a:ln xmlns:a="http://schemas.openxmlformats.org/drawingml/2006/main" w="12700">
            <a:solidFill>
              <a:sysClr val="windowText" lastClr="000000"/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/>
          <a:p xmlns:a="http://schemas.openxmlformats.org/drawingml/2006/main">
            <a:r>
              <a:rPr lang="en-US" sz="2000" b="1">
                <a:latin typeface="TH SarabunPSK" pitchFamily="34" charset="-34"/>
                <a:cs typeface="TH SarabunPSK" pitchFamily="34" charset="-34"/>
              </a:rPr>
              <a:t>              </a:t>
            </a:r>
            <a:r>
              <a:rPr lang="th-TH" sz="2000" b="1">
                <a:latin typeface="TH SarabunPSK" pitchFamily="34" charset="-34"/>
                <a:cs typeface="TH SarabunPSK" pitchFamily="34" charset="-34"/>
              </a:rPr>
              <a:t>อัตราป่วย</a:t>
            </a:r>
            <a:r>
              <a:rPr lang="th-TH" sz="2000" b="1" baseline="0">
                <a:latin typeface="TH SarabunPSK" pitchFamily="34" charset="-34"/>
                <a:cs typeface="TH SarabunPSK" pitchFamily="34" charset="-34"/>
              </a:rPr>
              <a:t> </a:t>
            </a:r>
            <a:r>
              <a:rPr lang="en-US" sz="2000" b="1" baseline="0">
                <a:latin typeface="TH SarabunPSK" pitchFamily="34" charset="-34"/>
                <a:cs typeface="TH SarabunPSK" pitchFamily="34" charset="-34"/>
              </a:rPr>
              <a:t>&gt; 50 </a:t>
            </a:r>
            <a:r>
              <a:rPr lang="th-TH" sz="2000" b="1" baseline="0">
                <a:latin typeface="TH SarabunPSK" pitchFamily="34" charset="-34"/>
                <a:cs typeface="TH SarabunPSK" pitchFamily="34" charset="-34"/>
              </a:rPr>
              <a:t>ต่อแสน ปชก</a:t>
            </a:r>
          </a:p>
          <a:p xmlns:a="http://schemas.openxmlformats.org/drawingml/2006/main">
            <a:r>
              <a:rPr lang="th-TH" sz="2000" b="1" baseline="0">
                <a:latin typeface="TH SarabunPSK" pitchFamily="34" charset="-34"/>
                <a:cs typeface="TH SarabunPSK" pitchFamily="34" charset="-34"/>
              </a:rPr>
              <a:t>              อัตราป่วย 30-40 ต่อแสน ปชก</a:t>
            </a:r>
          </a:p>
          <a:p xmlns:a="http://schemas.openxmlformats.org/drawingml/2006/main">
            <a:r>
              <a:rPr lang="th-TH" sz="2000" b="1" baseline="0">
                <a:latin typeface="TH SarabunPSK" pitchFamily="34" charset="-34"/>
                <a:cs typeface="TH SarabunPSK" pitchFamily="34" charset="-34"/>
              </a:rPr>
              <a:t>              อัตราป่วย </a:t>
            </a:r>
            <a:r>
              <a:rPr lang="en-US" sz="2000" b="1" baseline="0">
                <a:latin typeface="TH SarabunPSK" pitchFamily="34" charset="-34"/>
                <a:cs typeface="TH SarabunPSK" pitchFamily="34" charset="-34"/>
              </a:rPr>
              <a:t>&lt; 30 </a:t>
            </a:r>
            <a:r>
              <a:rPr lang="th-TH" sz="2000" b="1" baseline="0">
                <a:latin typeface="TH SarabunPSK" pitchFamily="34" charset="-34"/>
                <a:cs typeface="TH SarabunPSK" pitchFamily="34" charset="-34"/>
              </a:rPr>
              <a:t>ต่อแสน ปชก</a:t>
            </a:r>
            <a:endParaRPr lang="th-TH" sz="2000" b="1">
              <a:latin typeface="TH SarabunPSK" pitchFamily="34" charset="-34"/>
              <a:cs typeface="TH SarabunPSK" pitchFamily="34" charset="-34"/>
            </a:endParaRPr>
          </a:p>
        </cdr:txBody>
      </cdr:sp>
      <cdr:sp macro="" textlink="">
        <cdr:nvSpPr>
          <cdr:cNvPr id="5" name="Rectangle 4"/>
          <cdr:cNvSpPr/>
        </cdr:nvSpPr>
        <cdr:spPr>
          <a:xfrm xmlns:a="http://schemas.openxmlformats.org/drawingml/2006/main">
            <a:off x="7795028" y="340600"/>
            <a:ext cx="412750" cy="264584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0000"/>
          </a:solidFill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th-TH"/>
          </a:p>
        </cdr:txBody>
      </cdr:sp>
      <cdr:sp macro="" textlink="">
        <cdr:nvSpPr>
          <cdr:cNvPr id="6" name="Rectangle 5"/>
          <cdr:cNvSpPr/>
        </cdr:nvSpPr>
        <cdr:spPr>
          <a:xfrm xmlns:a="http://schemas.openxmlformats.org/drawingml/2006/main">
            <a:off x="7800319" y="668684"/>
            <a:ext cx="412750" cy="264584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00"/>
          </a:solidFill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th-TH"/>
          </a:p>
        </cdr:txBody>
      </cdr:sp>
      <cdr:sp macro="" textlink="">
        <cdr:nvSpPr>
          <cdr:cNvPr id="7" name="Rectangle 6"/>
          <cdr:cNvSpPr/>
        </cdr:nvSpPr>
        <cdr:spPr>
          <a:xfrm xmlns:a="http://schemas.openxmlformats.org/drawingml/2006/main">
            <a:off x="7800319" y="1007350"/>
            <a:ext cx="412750" cy="264584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2211FB"/>
          </a:solidFill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th-TH"/>
          </a:p>
        </cdr:txBody>
      </cdr:sp>
    </cdr:grp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0.58536</cdr:x>
      <cdr:y>0.77574</cdr:y>
    </cdr:from>
    <cdr:to>
      <cdr:x>1</cdr:x>
      <cdr:y>0.89338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12408" y="2651803"/>
          <a:ext cx="1354667" cy="4021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600" b="1" baseline="0">
              <a:latin typeface="TH SarabunPSK" pitchFamily="34" charset="-34"/>
              <a:cs typeface="TH SarabunPSK" pitchFamily="34" charset="-34"/>
            </a:rPr>
            <a:t>              (ต่อแสนประชากร)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0.02418</cdr:x>
      <cdr:y>0.04482</cdr:y>
    </cdr:from>
    <cdr:to>
      <cdr:x>0.07945</cdr:x>
      <cdr:y>0.85182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207029" y="1524530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(ต่อแสนประชากร)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0.30216</cdr:x>
      <cdr:y>0.8965</cdr:y>
    </cdr:from>
    <cdr:to>
      <cdr:x>0.79974</cdr:x>
      <cdr:y>0.98613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851553" y="3387197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กลุ่มอายุ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0.01128</cdr:x>
      <cdr:y>0.06619</cdr:y>
    </cdr:from>
    <cdr:to>
      <cdr:x>0.05642</cdr:x>
      <cdr:y>0.77781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338855" y="1719855"/>
          <a:ext cx="3185710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จำนวนป่วย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(คน)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0.33286</cdr:x>
      <cdr:y>0.92096</cdr:y>
    </cdr:from>
    <cdr:to>
      <cdr:x>0.73921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497667" y="4169834"/>
          <a:ext cx="3049058" cy="35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อำเภอ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0.00551</cdr:x>
      <cdr:y>0.13507</cdr:y>
    </cdr:from>
    <cdr:to>
      <cdr:x>0.03489</cdr:x>
      <cdr:y>0.61997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531812" y="1021295"/>
          <a:ext cx="1529291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จำนวนป่วย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(คน)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0.42149</cdr:x>
      <cdr:y>0.88781</cdr:y>
    </cdr:from>
    <cdr:to>
      <cdr:x>0.68604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857750" y="2931583"/>
          <a:ext cx="3049058" cy="35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สัปดาห์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ที่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0.03221</cdr:x>
      <cdr:y>0.23664</cdr:y>
    </cdr:from>
    <cdr:to>
      <cdr:x>0.08359</cdr:x>
      <cdr:y>0.60433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365130" y="1571637"/>
          <a:ext cx="1529291" cy="354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ร้อยละ</a:t>
          </a:r>
        </a:p>
      </cdr:txBody>
    </cdr:sp>
  </cdr:relSizeAnchor>
  <cdr:relSizeAnchor xmlns:cdr="http://schemas.openxmlformats.org/drawingml/2006/chartDrawing">
    <cdr:from>
      <cdr:x>0.46702</cdr:x>
      <cdr:y>0.91476</cdr:y>
    </cdr:from>
    <cdr:to>
      <cdr:x>0.68865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222618" y="3831176"/>
          <a:ext cx="1529291" cy="354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อาชีพ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~1\AppData\Local\Temp\PivotTable71132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5453.37737696759" createdVersion="1" refreshedVersion="3" recordCount="250">
  <cacheSource type="worksheet">
    <worksheetSource ref="A1:T251" sheet="Sheet2" r:id="rId2"/>
  </cacheSource>
  <cacheFields count="20">
    <cacheField name="E0" numFmtId="0">
      <sharedItems containsSemiMixedTypes="0" containsString="0" containsNumber="1" containsInteger="1" minValue="478" maxValue="14861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NonDate="0" containsString="0"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108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20">
        <s v="02"/>
        <s v="03"/>
        <s v="18"/>
        <s v="15"/>
        <s v="11"/>
        <s v="09"/>
        <s v="08"/>
        <s v="14"/>
        <s v="07"/>
        <s v="17"/>
        <s v="04"/>
        <s v="01"/>
        <s v="05"/>
        <s v="10"/>
        <s v="20"/>
        <s v="12"/>
        <s v="06"/>
        <s v="13"/>
        <s v="16"/>
        <s v="19"/>
      </sharedItems>
    </cacheField>
    <cacheField name="ชื่อหมู่บ้าน" numFmtId="0">
      <sharedItems count="138">
        <s v="กกบก"/>
        <s v="หนองฮี"/>
        <s v="หนองพังคี"/>
        <s v="หนองไผ่"/>
        <s v="กอก"/>
        <s v="โนนสามัคคี"/>
        <s v="ป่ายาง"/>
        <s v="ดอนสังข์"/>
        <s v="หนองม้า"/>
        <s v="สุขเกษม"/>
        <s v="ดงสว่าง"/>
        <s v="หนองข่า"/>
        <s v="หัวงัว"/>
        <s v="โปง"/>
        <s v="หนองเม็ก"/>
        <s v="ทรายมูล"/>
        <s v="คุ้มกลางเมืองใหม่"/>
        <s v="โนนสว่าง"/>
        <s v="ดอนโมง"/>
        <s v="หนองนาสร้าง"/>
        <s v="กลางเมืองใหม่"/>
        <s v="ตากแดด"/>
        <s v="มะหรี่"/>
        <s v="ยางเลิง"/>
        <s v="หนองขุ่น"/>
        <s v="คำอุดม"/>
        <s v="หนองเพียงขันธ์"/>
        <s v="คุ้มวัดสว่าง"/>
        <s v="คุ้มวัดเหนือ"/>
        <s v="บูรพา"/>
        <s v="คุ้มขี้เหล็กเหนือ"/>
        <s v="วนาทิพย์"/>
        <s v="สะอาดสมบูรณ์"/>
        <s v="คุ้มหลังศาล"/>
        <s v="ผือฮี"/>
        <s v="โนนศิริ"/>
        <s v="ยางด่อ"/>
        <s v="บัวแดง"/>
        <s v="ดอนยาง"/>
        <s v="หัวช้าง"/>
        <s v="แมต"/>
        <s v="หนองเทิ่ง"/>
        <s v="กาหลง"/>
        <s v="หัวโทนเหนือ"/>
        <s v="ใหม่พัฒนา"/>
        <s v="คำโพนสูง"/>
        <s v="กุดทรายดี"/>
        <s v="หนองแวง"/>
        <s v="ดอนหอ"/>
        <s v="โคกก่อง"/>
        <s v="หนองพอก"/>
        <s v="หนองส้าว"/>
        <s v="หนองแข้พัฒนา"/>
        <s v="ปลาโด"/>
        <s v="ราษฎรสามัคคี"/>
        <s v="หนาด"/>
        <s v="โนนจาน"/>
        <s v="มันเหลือง"/>
        <s v="โนนเพชร"/>
        <s v="ดงสวนผึ้ง"/>
        <s v="โนนรัง"/>
        <s v="หนองแสง"/>
        <s v="หนองบัวหลวงพัฒนา"/>
        <s v="หนองมะเหียะ"/>
        <s v="โพนทอน"/>
        <s v="เกล็ดลิ่น"/>
        <s v="ดอนแคน"/>
        <s v="สิงห์โคก"/>
        <s v="ทุ่งทรายทอง"/>
        <s v="เกษตรวิสัย"/>
        <s v="หนองแข้ดง"/>
        <s v="คำม่วงหวาน"/>
        <s v="ยางเครือ"/>
        <s v="จานใต้"/>
        <s v="คุ้มเหนือ"/>
        <s v="โนนสวรรค์พัฒนา"/>
        <s v="เกษตร(คุ้มป่าบาก)"/>
        <s v="ดงยาง"/>
        <s v="คุ้มซ่ง"/>
        <s v="หนองเต่า"/>
        <s v="เหล่าสมบูรณ์"/>
        <s v="ใหม่สถานี"/>
        <s v="โพนทราย"/>
        <s v="โรงเรียนเมือง"/>
        <s v="โนนโพธิ์"/>
        <s v="วังยาว"/>
        <s v="หนองผือ"/>
        <s v="ภูเขาทอง"/>
        <s v="หนองทุ่งมน"/>
        <s v="ศาลางาม"/>
        <s v="ดอนพิมาน"/>
        <s v="คุ้มใต้"/>
        <s v="นาน้อย"/>
        <s v="ท่างาม"/>
        <s v="หนองผง"/>
        <s v="ดงแดง"/>
        <s v="หนองคูณ"/>
        <s v="เกษตร(คุ้มใต้)"/>
        <s v="ดอนชาด"/>
        <s v="โหรา"/>
        <s v="โพธิ์ไทรทอง"/>
        <s v="หนองหญ้าม้า"/>
        <s v="ใหม่เจริญ"/>
        <s v="อ้น"/>
        <s v="เชียงใหม่"/>
        <s v="เปลือยน้อย"/>
        <s v="ดู่น้อย"/>
        <s v="คุยผง"/>
        <s v="แก่นทราย"/>
        <s v="มะอึ"/>
        <s v="ท่าสุพาน"/>
        <s v="เหล่าลิง"/>
        <s v="หนองหูลิง"/>
        <s v="โนนขมิ้น"/>
        <s v="ตาแหลว"/>
        <s v="หมูม้น"/>
        <s v="ดงบัง"/>
        <s v="โนนสว่างสามัคคี"/>
        <s v="เล้าข้าว"/>
        <s v="โพธิ์งาม"/>
        <s v="ทุ่งนาหลวง"/>
        <s v="มะกอก"/>
        <s v="บึงบูรพา"/>
        <s v="ดงดิบ"/>
        <s v="เทพประสิทธิ์"/>
        <s v="ทุ่งประเสริฐ"/>
        <s v="โพนพอุง"/>
        <s v="น้ำเกลี้ยง"/>
        <s v="น้ำใส"/>
        <s v="สองพี่น้อง"/>
        <s v="สะอาด"/>
        <s v="หนองแวงควงเหนือ"/>
        <s v="หนองสระ"/>
        <s v="โนนแก้ว"/>
        <s v="ค้อ"/>
        <s v="ดงทรายงาม"/>
        <s v="นาแพง"/>
        <s v="บัวทอง"/>
      </sharedItems>
    </cacheField>
    <cacheField name="ตำบล" numFmtId="0">
      <sharedItems count="78">
        <s v="หนองขุ่นใหญ่"/>
        <s v="หนองฮี"/>
        <s v="หัวโทน"/>
        <s v="เหนือเมือง"/>
        <s v="ดงแดง"/>
        <s v="นาอุดม"/>
        <s v="ขอนแก่น"/>
        <s v="สระคู"/>
        <s v="บุ่งเลิศ"/>
        <s v="โพนทราย"/>
        <s v="ชานุวรรณ"/>
        <s v="จังหาร"/>
        <s v="หนองผือ"/>
        <s v="ขวาว"/>
        <s v="ช้างเผือก"/>
        <s v="ท่าหาดยาว"/>
        <s v="ภูเงิน"/>
        <s v="ดอกไม้"/>
        <s v="ภูเขาทอง"/>
        <s v="ห้วยหินลาด"/>
        <s v="สะอาดสมบูรณ์"/>
        <s v="โนนชัยศรี"/>
        <s v="เทอดไทย"/>
        <s v="บัวแดง"/>
        <s v="หัวช้าง"/>
        <s v="หนองแวง"/>
        <s v="กกโพธิ์"/>
        <s v="กลาง"/>
        <s v="รอบเมือง"/>
        <s v="เกษตรวิสัย"/>
        <s v="บึงงาม"/>
        <s v="หนองพอก"/>
        <s v="เมยวดี"/>
        <s v="น้ำอ้อม"/>
        <s v="หน่อม"/>
        <s v="สระนกแก้ว"/>
        <s v="น้ำคำ"/>
        <s v="โนนรัง"/>
        <s v="จำปาขัน"/>
        <s v="ดงครั่งน้อย"/>
        <s v="ดินดำ"/>
        <s v="สิงห์โคก"/>
        <s v="ทุ่งหลวง"/>
        <s v="น้ำใส"/>
        <s v="ทุ่งเขาหลวง"/>
        <s v="โนนสวรรค์"/>
        <s v="ดู่น้อย"/>
        <s v="พนมไพร"/>
        <s v="หนองไผ่"/>
        <s v="ดงลาน"/>
        <s v="สว่าง"/>
        <s v="ในเมือง"/>
        <s v="โพธิ์สัย"/>
        <s v="วังสามัคคี"/>
        <s v="คำพอุง"/>
        <s v="นาใหญ่"/>
        <s v="ยางใหญ่"/>
        <s v="อีง่อง"/>
        <s v="เด่นราษฎร์"/>
        <s v="หนองใหญ่"/>
        <s v="โหรา"/>
        <s v="บ้านฝาง"/>
        <s v="เชียงใหม่"/>
        <s v="บ่อพันขัน"/>
        <s v="เหล่าหลวง"/>
        <s v="กุดน้ำใส"/>
        <s v="ดู่"/>
        <s v="เมืองหงส์"/>
        <s v="หมูม้น"/>
        <s v="หินกอง"/>
        <s v="หนองทัพไทย"/>
        <s v="หนองหมื่นถ่า"/>
        <s v="มะอึ"/>
        <s v="โนนสว่าง"/>
        <s v="อัคคะคำ"/>
        <s v="สะอาด"/>
        <s v="หนองแวงควง"/>
        <s v="บัวคำ"/>
      </sharedItems>
    </cacheField>
    <cacheField name="อำเภอ" numFmtId="0">
      <sharedItems count="20">
        <s v="หนองพอก"/>
        <s v="หนองฮี"/>
        <s v="สุวรรณภูมิ"/>
        <s v="เมือง"/>
        <s v="จตุรพักตรพิมาน"/>
        <s v="โพนทอง"/>
        <s v="เมยวดี"/>
        <s v="โพนทราย"/>
        <s v="พนมไพร"/>
        <s v="จังหาร"/>
        <s v="เมืองสรวง"/>
        <s v="เสลภูมิ"/>
        <s v="ทุ่งเขาหลวง"/>
        <s v="ปทุมรัตต์"/>
        <s v="เกษตรวิสัย"/>
        <s v="อาจสามารถ"/>
        <s v="ธวัชบุรี"/>
        <s v="ศรีสมเด็จ"/>
        <s v="โพธิ์ชัย"/>
        <s v="เชียงขวัญ"/>
      </sharedItems>
    </cacheField>
    <cacheField name="สถานพยาบาล" numFmtId="0">
      <sharedItems containsNonDate="0" containsString="0" containsBlank="1"/>
    </cacheField>
    <cacheField name="วันเริ่มป่วย" numFmtId="14">
      <sharedItems containsSemiMixedTypes="0" containsNonDate="0" containsDate="1" containsString="0" minDate="2024-01-01T00:00:00" maxDate="2024-06-05T00:00:00"/>
    </cacheField>
    <cacheField name="วันพบผป" numFmtId="14">
      <sharedItems containsSemiMixedTypes="0" containsNonDate="0" containsDate="1" containsString="0" minDate="2024-01-01T00:00:00" maxDate="2024-06-08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4-01-06T00:00:00" maxDate="2024-01-07T00:00:00"/>
    </cacheField>
    <cacheField name="Wk" numFmtId="0">
      <sharedItems containsSemiMixedTypes="0" containsString="0" containsNumber="1" containsInteger="1" minValue="0" maxValue="22" count="23">
        <n v="14"/>
        <n v="4"/>
        <n v="11"/>
        <n v="7"/>
        <n v="15"/>
        <n v="10"/>
        <n v="22"/>
        <n v="6"/>
        <n v="5"/>
        <n v="8"/>
        <n v="12"/>
        <n v="2"/>
        <n v="13"/>
        <n v="16"/>
        <n v="17"/>
        <n v="9"/>
        <n v="18"/>
        <n v="19"/>
        <n v="1"/>
        <n v="3"/>
        <n v="0"/>
        <n v="21"/>
        <n v="20"/>
      </sharedItems>
    </cacheField>
    <cacheField name="Wkdatesick" numFmtId="0">
      <sharedItems containsSemiMixedTypes="0" containsString="0" containsNumber="1" containsInteger="1" minValue="0" maxValue="22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0">
  <r>
    <n v="9123"/>
    <s v="26.D.H.F."/>
    <s v="ชลดา ทองศรี"/>
    <m/>
    <s v="หญิง"/>
    <n v="57"/>
    <n v="11"/>
    <s v="เกษตร"/>
    <s v="126"/>
    <x v="0"/>
    <x v="0"/>
    <x v="0"/>
    <x v="0"/>
    <m/>
    <d v="2024-04-06T00:00:00"/>
    <d v="2024-04-11T00:00:00"/>
    <m/>
    <d v="2024-01-06T00:00:00"/>
    <x v="0"/>
    <n v="14"/>
  </r>
  <r>
    <n v="2867"/>
    <s v="26.D.H.F."/>
    <s v="มงคล ดาวเรือง"/>
    <m/>
    <s v="ชาย"/>
    <n v="23"/>
    <n v="5"/>
    <s v="ไม่ทราบอาชีพ/ในปกครอง"/>
    <s v="80/3"/>
    <x v="0"/>
    <x v="1"/>
    <x v="1"/>
    <x v="1"/>
    <m/>
    <d v="2024-01-29T00:00:00"/>
    <d v="2024-01-29T00:00:00"/>
    <m/>
    <d v="2024-01-06T00:00:00"/>
    <x v="1"/>
    <n v="4"/>
  </r>
  <r>
    <n v="7573"/>
    <s v="26.D.H.F."/>
    <s v="อาทิตย์ แจ่มแจ้ง"/>
    <m/>
    <s v="ชาย"/>
    <n v="7"/>
    <n v="6"/>
    <s v="นักเรียน"/>
    <s v="25"/>
    <x v="1"/>
    <x v="2"/>
    <x v="2"/>
    <x v="2"/>
    <m/>
    <d v="2024-03-20T00:00:00"/>
    <d v="2024-03-22T00:00:00"/>
    <m/>
    <d v="2024-01-06T00:00:00"/>
    <x v="2"/>
    <n v="11"/>
  </r>
  <r>
    <n v="5328"/>
    <s v="26.D.H.F."/>
    <s v="กฤชภัทร วงศกรฉัตร"/>
    <m/>
    <s v="ชาย"/>
    <n v="0"/>
    <n v="11"/>
    <s v="ไม่ทราบอาชีพ/ในปกครอง"/>
    <s v="364"/>
    <x v="2"/>
    <x v="3"/>
    <x v="3"/>
    <x v="3"/>
    <m/>
    <d v="2024-02-22T00:00:00"/>
    <d v="2024-02-22T00:00:00"/>
    <m/>
    <d v="2024-01-06T00:00:00"/>
    <x v="3"/>
    <n v="7"/>
  </r>
  <r>
    <n v="8854"/>
    <s v="26.D.H.F."/>
    <s v="วีรศักดิ์ มูลมณี"/>
    <m/>
    <s v="ชาย"/>
    <n v="30"/>
    <n v="5"/>
    <s v="นักเรียน"/>
    <s v="184"/>
    <x v="3"/>
    <x v="4"/>
    <x v="4"/>
    <x v="4"/>
    <m/>
    <d v="2024-04-15T00:00:00"/>
    <d v="2024-04-15T00:00:00"/>
    <m/>
    <d v="2024-01-06T00:00:00"/>
    <x v="4"/>
    <n v="15"/>
  </r>
  <r>
    <n v="6577"/>
    <s v="26.D.H.F."/>
    <s v="สุณิสา ศรีชัย"/>
    <m/>
    <s v="หญิง"/>
    <n v="17"/>
    <n v="9"/>
    <s v="นักเรียน"/>
    <s v="20"/>
    <x v="4"/>
    <x v="5"/>
    <x v="5"/>
    <x v="5"/>
    <m/>
    <d v="2024-03-06T00:00:00"/>
    <d v="2024-03-10T00:00:00"/>
    <m/>
    <d v="2024-01-06T00:00:00"/>
    <x v="5"/>
    <n v="9"/>
  </r>
  <r>
    <n v="5330"/>
    <s v="26.D.H.F."/>
    <s v="ภุมิภัทร สอนสุภาพ"/>
    <m/>
    <s v="ชาย"/>
    <n v="4"/>
    <n v="1"/>
    <s v="ไม่ทราบอาชีพ/ในปกครอง"/>
    <s v="27"/>
    <x v="5"/>
    <x v="6"/>
    <x v="6"/>
    <x v="3"/>
    <m/>
    <d v="2024-02-19T00:00:00"/>
    <d v="2024-02-19T00:00:00"/>
    <m/>
    <d v="2024-01-06T00:00:00"/>
    <x v="3"/>
    <n v="7"/>
  </r>
  <r>
    <n v="7361"/>
    <s v="26.D.H.F."/>
    <s v="ศุภณัฐ เนตรวงศ์"/>
    <m/>
    <s v="ชาย"/>
    <n v="17"/>
    <n v="4"/>
    <s v="นักเรียน"/>
    <s v="64"/>
    <x v="2"/>
    <x v="7"/>
    <x v="7"/>
    <x v="2"/>
    <m/>
    <d v="2024-03-13T00:00:00"/>
    <d v="2024-03-17T00:00:00"/>
    <m/>
    <d v="2024-01-06T00:00:00"/>
    <x v="2"/>
    <n v="10"/>
  </r>
  <r>
    <n v="8971"/>
    <s v="26.D.H.F."/>
    <s v="กุลธิดา ทองหอม"/>
    <m/>
    <s v="หญิง"/>
    <n v="10"/>
    <n v="1"/>
    <s v="ไม่ทราบอาชีพ/ในปกครอง"/>
    <s v="65"/>
    <x v="6"/>
    <x v="8"/>
    <x v="8"/>
    <x v="6"/>
    <m/>
    <d v="2024-04-11T00:00:00"/>
    <d v="2024-04-15T00:00:00"/>
    <m/>
    <d v="2024-01-06T00:00:00"/>
    <x v="4"/>
    <n v="14"/>
  </r>
  <r>
    <n v="3536"/>
    <s v="26.D.H.F."/>
    <s v="ปลื้มจิตร เสโน"/>
    <m/>
    <s v="หญิง"/>
    <n v="13"/>
    <n v="2"/>
    <s v="ไม่ทราบอาชีพ/ในปกครอง"/>
    <s v="39"/>
    <x v="7"/>
    <x v="9"/>
    <x v="9"/>
    <x v="7"/>
    <m/>
    <d v="2024-01-27T00:00:00"/>
    <d v="2024-01-28T00:00:00"/>
    <m/>
    <d v="2024-01-06T00:00:00"/>
    <x v="1"/>
    <n v="4"/>
  </r>
  <r>
    <n v="14861"/>
    <s v="26.D.H.F."/>
    <s v="พงศกร ตะดอน"/>
    <m/>
    <s v="ชาย"/>
    <n v="10"/>
    <n v="7"/>
    <s v="ไม่ทราบอาชีพ/ในปกครอง"/>
    <s v="82"/>
    <x v="8"/>
    <x v="10"/>
    <x v="10"/>
    <x v="8"/>
    <m/>
    <d v="2024-06-04T00:00:00"/>
    <d v="2024-06-07T00:00:00"/>
    <m/>
    <d v="2024-01-06T00:00:00"/>
    <x v="6"/>
    <n v="22"/>
  </r>
  <r>
    <n v="5270"/>
    <s v="26.D.H.F."/>
    <s v="สุทัศน์ ผันสนาม"/>
    <m/>
    <s v="ชาย"/>
    <n v="23"/>
    <n v="7"/>
    <s v="นักเรียน"/>
    <s v="45"/>
    <x v="9"/>
    <x v="11"/>
    <x v="7"/>
    <x v="2"/>
    <m/>
    <d v="2024-02-14T00:00:00"/>
    <d v="2024-02-23T00:00:00"/>
    <m/>
    <d v="2024-01-06T00:00:00"/>
    <x v="3"/>
    <n v="6"/>
  </r>
  <r>
    <n v="3442"/>
    <s v="26.D.H.F."/>
    <s v="จรรยานุช จันทะดวง"/>
    <m/>
    <s v="หญิง"/>
    <n v="10"/>
    <n v="4"/>
    <s v="นักเรียน"/>
    <s v="21"/>
    <x v="4"/>
    <x v="12"/>
    <x v="11"/>
    <x v="9"/>
    <m/>
    <d v="2024-01-27T00:00:00"/>
    <d v="2024-02-01T00:00:00"/>
    <m/>
    <d v="2024-01-06T00:00:00"/>
    <x v="1"/>
    <n v="4"/>
  </r>
  <r>
    <n v="4149"/>
    <s v="26.D.H.F."/>
    <s v="พงศธร สงเคราะห์"/>
    <m/>
    <s v="ชาย"/>
    <n v="15"/>
    <n v="0"/>
    <s v="นักเรียน"/>
    <s v="30"/>
    <x v="1"/>
    <x v="13"/>
    <x v="8"/>
    <x v="6"/>
    <m/>
    <d v="2024-02-12T00:00:00"/>
    <d v="2024-02-12T00:00:00"/>
    <m/>
    <d v="2024-01-06T00:00:00"/>
    <x v="7"/>
    <n v="6"/>
  </r>
  <r>
    <n v="3441"/>
    <s v="26.D.H.F."/>
    <s v="พิชญนันท์ เศรษโถ"/>
    <m/>
    <s v="หญิง"/>
    <n v="12"/>
    <n v="1"/>
    <s v="นักเรียน"/>
    <s v="110"/>
    <x v="1"/>
    <x v="14"/>
    <x v="12"/>
    <x v="10"/>
    <m/>
    <d v="2024-01-26T00:00:00"/>
    <d v="2024-02-01T00:00:00"/>
    <m/>
    <d v="2024-01-06T00:00:00"/>
    <x v="1"/>
    <n v="3"/>
  </r>
  <r>
    <n v="3391"/>
    <s v="26.D.H.F."/>
    <s v="ณัฐภูมิ สุดาทิพย์"/>
    <m/>
    <s v="ชาย"/>
    <n v="16"/>
    <n v="2"/>
    <s v="เกษตร"/>
    <s v="167"/>
    <x v="10"/>
    <x v="15"/>
    <x v="13"/>
    <x v="11"/>
    <m/>
    <d v="2024-02-04T00:00:00"/>
    <d v="2024-02-04T00:00:00"/>
    <m/>
    <d v="2024-01-06T00:00:00"/>
    <x v="8"/>
    <n v="5"/>
  </r>
  <r>
    <n v="9176"/>
    <s v="26.D.H.F."/>
    <s v="ธนวัฒน์ แสงเฉวตร"/>
    <m/>
    <s v="ชาย"/>
    <n v="11"/>
    <n v="8"/>
    <s v="ไม่ทราบอาชีพ/ในปกครอง"/>
    <s v="36"/>
    <x v="0"/>
    <x v="6"/>
    <x v="12"/>
    <x v="10"/>
    <m/>
    <d v="2024-04-16T00:00:00"/>
    <d v="2024-04-13T00:00:00"/>
    <m/>
    <d v="2024-01-06T00:00:00"/>
    <x v="4"/>
    <n v="15"/>
  </r>
  <r>
    <n v="5588"/>
    <s v="26.D.H.F."/>
    <s v="ธีรดลย์ ผักขเชด"/>
    <m/>
    <s v="ชาย"/>
    <n v="15"/>
    <n v="2"/>
    <s v="นักเรียน"/>
    <s v="87"/>
    <x v="6"/>
    <x v="8"/>
    <x v="8"/>
    <x v="6"/>
    <m/>
    <d v="2024-02-27T00:00:00"/>
    <d v="2024-02-27T00:00:00"/>
    <m/>
    <d v="2024-01-06T00:00:00"/>
    <x v="9"/>
    <n v="8"/>
  </r>
  <r>
    <n v="9390"/>
    <s v="26.D.H.F."/>
    <s v="ธัญรดา แสนสุพรรณ"/>
    <m/>
    <s v="หญิง"/>
    <n v="19"/>
    <n v="10"/>
    <s v="นักเรียน"/>
    <s v="34"/>
    <x v="0"/>
    <x v="0"/>
    <x v="0"/>
    <x v="0"/>
    <m/>
    <d v="2024-04-11T00:00:00"/>
    <d v="2024-04-14T00:00:00"/>
    <m/>
    <d v="2024-01-06T00:00:00"/>
    <x v="4"/>
    <n v="14"/>
  </r>
  <r>
    <n v="7697"/>
    <s v="26.D.H.F."/>
    <s v="ณัฐณิชา หมีมะเริง"/>
    <m/>
    <s v="หญิง"/>
    <n v="15"/>
    <n v="0"/>
    <s v="นักเรียน"/>
    <s v="51"/>
    <x v="0"/>
    <x v="0"/>
    <x v="0"/>
    <x v="0"/>
    <m/>
    <d v="2024-03-20T00:00:00"/>
    <d v="2024-03-25T00:00:00"/>
    <m/>
    <d v="2024-01-06T00:00:00"/>
    <x v="10"/>
    <n v="11"/>
  </r>
  <r>
    <n v="5611"/>
    <s v="26.D.H.F."/>
    <s v="วรรณา เพ็ญทองดี"/>
    <m/>
    <s v="หญิง"/>
    <n v="6"/>
    <n v="10"/>
    <s v="ไม่ทราบอาชีพ/ในปกครอง"/>
    <s v="148"/>
    <x v="11"/>
    <x v="16"/>
    <x v="7"/>
    <x v="2"/>
    <m/>
    <d v="2024-02-10T00:00:00"/>
    <d v="2024-02-14T00:00:00"/>
    <m/>
    <d v="2024-01-06T00:00:00"/>
    <x v="7"/>
    <n v="6"/>
  </r>
  <r>
    <n v="8918"/>
    <s v="26.D.H.F."/>
    <s v="ณัฐวุฒิ ทองเกลี้ยง"/>
    <m/>
    <s v="ชาย"/>
    <n v="12"/>
    <n v="7"/>
    <s v="นักเรียน"/>
    <s v="127"/>
    <x v="6"/>
    <x v="8"/>
    <x v="8"/>
    <x v="6"/>
    <m/>
    <d v="2024-04-13T00:00:00"/>
    <d v="2024-04-13T00:00:00"/>
    <m/>
    <d v="2024-01-06T00:00:00"/>
    <x v="4"/>
    <n v="15"/>
  </r>
  <r>
    <n v="9617"/>
    <s v="26.D.H.F."/>
    <s v="พีรวิชญ์ กัญญาคำ"/>
    <m/>
    <s v="ชาย"/>
    <n v="15"/>
    <n v="3"/>
    <s v="นักเรียน"/>
    <s v="90"/>
    <x v="6"/>
    <x v="17"/>
    <x v="14"/>
    <x v="2"/>
    <m/>
    <d v="2024-04-18T00:00:00"/>
    <d v="2024-04-19T00:00:00"/>
    <m/>
    <d v="2024-01-06T00:00:00"/>
    <x v="4"/>
    <n v="15"/>
  </r>
  <r>
    <n v="3533"/>
    <s v="26.D.H.F."/>
    <s v="ฉัตธพล   พรมลี"/>
    <m/>
    <s v="ชาย"/>
    <n v="17"/>
    <n v="7"/>
    <s v="ไม่ทราบอาชีพ/ในปกครอง"/>
    <s v="89"/>
    <x v="12"/>
    <x v="18"/>
    <x v="15"/>
    <x v="7"/>
    <m/>
    <d v="2024-01-12T00:00:00"/>
    <d v="2024-01-16T00:00:00"/>
    <m/>
    <d v="2024-01-06T00:00:00"/>
    <x v="11"/>
    <n v="1"/>
  </r>
  <r>
    <n v="8192"/>
    <s v="26.D.H.F."/>
    <s v="จิรเดช มราชสีห์"/>
    <m/>
    <s v="ชาย"/>
    <n v="26"/>
    <n v="11"/>
    <s v="รับจ้าง,กรรมกร"/>
    <s v="333/1-2"/>
    <x v="13"/>
    <x v="19"/>
    <x v="3"/>
    <x v="3"/>
    <m/>
    <d v="2024-03-26T00:00:00"/>
    <d v="2024-03-27T00:00:00"/>
    <m/>
    <d v="2024-01-06T00:00:00"/>
    <x v="10"/>
    <n v="12"/>
  </r>
  <r>
    <n v="4956"/>
    <s v="26.D.H.F."/>
    <s v="นิติพงษ์ พิพัฒนมงคล"/>
    <m/>
    <s v="ชาย"/>
    <n v="28"/>
    <n v="5"/>
    <s v="ค้าขาย"/>
    <s v="198"/>
    <x v="14"/>
    <x v="20"/>
    <x v="7"/>
    <x v="2"/>
    <m/>
    <d v="2024-02-11T00:00:00"/>
    <d v="2024-02-14T00:00:00"/>
    <m/>
    <d v="2024-01-06T00:00:00"/>
    <x v="7"/>
    <n v="6"/>
  </r>
  <r>
    <n v="4955"/>
    <s v="26.D.H.F."/>
    <s v="ศุภาวัฒน์ บุญศรัทธา"/>
    <m/>
    <s v="ชาย"/>
    <n v="16"/>
    <n v="10"/>
    <s v="ไม่ทราบอาชีพ/ในปกครอง"/>
    <s v="248"/>
    <x v="0"/>
    <x v="21"/>
    <x v="2"/>
    <x v="2"/>
    <m/>
    <d v="2024-02-06T00:00:00"/>
    <d v="2024-02-13T00:00:00"/>
    <m/>
    <d v="2024-01-06T00:00:00"/>
    <x v="7"/>
    <n v="5"/>
  </r>
  <r>
    <n v="7744"/>
    <s v="26.D.H.F."/>
    <s v="ณัฐดนัย วันชา"/>
    <m/>
    <s v="ชาย"/>
    <n v="6"/>
    <n v="9"/>
    <s v="นักเรียน"/>
    <s v="46"/>
    <x v="15"/>
    <x v="22"/>
    <x v="16"/>
    <x v="11"/>
    <m/>
    <d v="2024-03-18T00:00:00"/>
    <d v="2024-03-20T00:00:00"/>
    <m/>
    <d v="2024-01-06T00:00:00"/>
    <x v="2"/>
    <n v="11"/>
  </r>
  <r>
    <n v="4953"/>
    <s v="26.D.H.F."/>
    <s v="จักรินทร์ บุญกลาง"/>
    <m/>
    <s v="ชาย"/>
    <n v="20"/>
    <n v="4"/>
    <s v="รับจ้าง,กรรมกร"/>
    <s v="233"/>
    <x v="15"/>
    <x v="23"/>
    <x v="17"/>
    <x v="2"/>
    <m/>
    <d v="2024-02-11T00:00:00"/>
    <d v="2024-02-12T00:00:00"/>
    <m/>
    <d v="2024-01-06T00:00:00"/>
    <x v="7"/>
    <n v="6"/>
  </r>
  <r>
    <n v="7669"/>
    <s v="26.D.H.F."/>
    <s v="จักร์กิต ทับทิมหิน"/>
    <m/>
    <s v="ชาย"/>
    <n v="17"/>
    <n v="7"/>
    <s v="นักเรียน"/>
    <s v="190"/>
    <x v="8"/>
    <x v="24"/>
    <x v="0"/>
    <x v="0"/>
    <m/>
    <d v="2024-03-21T00:00:00"/>
    <d v="2024-03-24T00:00:00"/>
    <m/>
    <d v="2024-01-06T00:00:00"/>
    <x v="10"/>
    <n v="11"/>
  </r>
  <r>
    <n v="4934"/>
    <s v="26.D.H.F."/>
    <s v="นุชิต ไชยแสง"/>
    <m/>
    <s v="ชาย"/>
    <n v="15"/>
    <n v="1"/>
    <s v="นักเรียน"/>
    <s v="77"/>
    <x v="10"/>
    <x v="25"/>
    <x v="8"/>
    <x v="6"/>
    <m/>
    <d v="2024-02-20T00:00:00"/>
    <d v="2024-02-20T00:00:00"/>
    <m/>
    <d v="2024-01-06T00:00:00"/>
    <x v="3"/>
    <n v="7"/>
  </r>
  <r>
    <n v="5064"/>
    <s v="26.D.H.F."/>
    <s v="วันชัย ปุตาโส"/>
    <m/>
    <s v="ชาย"/>
    <n v="37"/>
    <n v="11"/>
    <s v="เกษตร"/>
    <s v="39/1"/>
    <x v="16"/>
    <x v="26"/>
    <x v="4"/>
    <x v="4"/>
    <m/>
    <d v="2024-02-10T00:00:00"/>
    <d v="2024-02-16T00:00:00"/>
    <m/>
    <d v="2024-01-06T00:00:00"/>
    <x v="7"/>
    <n v="6"/>
  </r>
  <r>
    <n v="4925"/>
    <s v="26.D.H.F."/>
    <s v="พัชราภรณ์ คำสวาสดิ์"/>
    <m/>
    <s v="หญิง"/>
    <n v="17"/>
    <n v="7"/>
    <s v="ไม่ทราบอาชีพ/ในปกครอง"/>
    <s v="71"/>
    <x v="10"/>
    <x v="27"/>
    <x v="7"/>
    <x v="2"/>
    <m/>
    <d v="2024-01-23T00:00:00"/>
    <d v="2024-01-27T00:00:00"/>
    <m/>
    <d v="2024-01-06T00:00:00"/>
    <x v="1"/>
    <n v="3"/>
  </r>
  <r>
    <n v="4839"/>
    <s v="26.D.H.F."/>
    <s v="รำพูล อ่อนปัดชา"/>
    <m/>
    <s v="หญิง"/>
    <n v="41"/>
    <n v="8"/>
    <s v="เกษตร"/>
    <s v="40"/>
    <x v="16"/>
    <x v="26"/>
    <x v="4"/>
    <x v="4"/>
    <m/>
    <d v="2024-02-19T00:00:00"/>
    <d v="2024-02-19T00:00:00"/>
    <m/>
    <d v="2024-01-06T00:00:00"/>
    <x v="3"/>
    <n v="7"/>
  </r>
  <r>
    <n v="8149"/>
    <s v="26.D.H.F."/>
    <s v="อรปรียา ทุมพร"/>
    <m/>
    <s v="หญิง"/>
    <n v="18"/>
    <n v="6"/>
    <s v="ไม่ทราบอาชีพ/ในปกครอง"/>
    <s v="19"/>
    <x v="1"/>
    <x v="2"/>
    <x v="2"/>
    <x v="2"/>
    <m/>
    <d v="2024-03-26T00:00:00"/>
    <d v="2024-03-30T00:00:00"/>
    <m/>
    <d v="2024-01-06T00:00:00"/>
    <x v="12"/>
    <n v="12"/>
  </r>
  <r>
    <n v="8150"/>
    <s v="26.D.H.F."/>
    <s v="ศุภวุฒิ วิวาสุข"/>
    <m/>
    <s v="ชาย"/>
    <n v="4"/>
    <n v="2"/>
    <s v="ไม่ทราบอาชีพ/ในปกครอง"/>
    <s v="85"/>
    <x v="1"/>
    <x v="2"/>
    <x v="2"/>
    <x v="2"/>
    <m/>
    <d v="2024-03-28T00:00:00"/>
    <d v="2024-04-01T00:00:00"/>
    <m/>
    <d v="2024-01-06T00:00:00"/>
    <x v="12"/>
    <n v="12"/>
  </r>
  <r>
    <n v="8718"/>
    <s v="26.D.H.F."/>
    <s v="ปนัตพงษ์ สัตยไพศาล"/>
    <m/>
    <s v="ชาย"/>
    <n v="37"/>
    <n v="6"/>
    <s v="ค้าขาย"/>
    <s v="559"/>
    <x v="1"/>
    <x v="28"/>
    <x v="7"/>
    <x v="2"/>
    <m/>
    <d v="2024-04-04T00:00:00"/>
    <d v="2024-04-09T00:00:00"/>
    <m/>
    <d v="2024-01-06T00:00:00"/>
    <x v="0"/>
    <n v="13"/>
  </r>
  <r>
    <n v="8190"/>
    <s v="26.D.H.F."/>
    <s v="สิดาภรณ์ สุขแสง"/>
    <m/>
    <s v="หญิง"/>
    <n v="11"/>
    <n v="7"/>
    <s v="นักเรียน"/>
    <s v="27"/>
    <x v="1"/>
    <x v="2"/>
    <x v="2"/>
    <x v="2"/>
    <m/>
    <d v="2024-03-21T00:00:00"/>
    <d v="2024-03-25T00:00:00"/>
    <m/>
    <d v="2024-01-06T00:00:00"/>
    <x v="10"/>
    <n v="11"/>
  </r>
  <r>
    <n v="9446"/>
    <s v="26.D.H.F."/>
    <s v="เสาวคนธ์ โคตพรม"/>
    <m/>
    <s v="หญิง"/>
    <n v="23"/>
    <n v="7"/>
    <s v="ข้าราชการ"/>
    <s v="35"/>
    <x v="17"/>
    <x v="29"/>
    <x v="18"/>
    <x v="0"/>
    <m/>
    <d v="2024-04-22T00:00:00"/>
    <d v="2024-04-22T00:00:00"/>
    <m/>
    <d v="2024-01-06T00:00:00"/>
    <x v="13"/>
    <n v="16"/>
  </r>
  <r>
    <n v="8193"/>
    <s v="26.D.H.F."/>
    <s v="ประดิษฐ คำกระจาย"/>
    <m/>
    <s v="ชาย"/>
    <n v="54"/>
    <n v="9"/>
    <s v="เกษตร"/>
    <s v="41"/>
    <x v="4"/>
    <x v="30"/>
    <x v="19"/>
    <x v="2"/>
    <m/>
    <d v="2024-03-26T00:00:00"/>
    <d v="2024-03-29T00:00:00"/>
    <m/>
    <d v="2024-01-06T00:00:00"/>
    <x v="10"/>
    <n v="12"/>
  </r>
  <r>
    <n v="8194"/>
    <s v="26.D.H.F."/>
    <s v="อภิเดช เหลาทอง"/>
    <m/>
    <s v="ชาย"/>
    <n v="16"/>
    <n v="0"/>
    <s v="นักเรียน"/>
    <s v="124"/>
    <x v="0"/>
    <x v="0"/>
    <x v="0"/>
    <x v="0"/>
    <m/>
    <d v="2024-03-28T00:00:00"/>
    <d v="2024-03-28T00:00:00"/>
    <m/>
    <d v="2024-01-06T00:00:00"/>
    <x v="10"/>
    <n v="12"/>
  </r>
  <r>
    <n v="8317"/>
    <s v="26.D.H.F."/>
    <s v="Geninus Willem Albi"/>
    <m/>
    <s v="ชาย"/>
    <n v="58"/>
    <n v="2"/>
    <s v="ไม่ทราบอาชีพ/ในปกครอง"/>
    <s v="40"/>
    <x v="8"/>
    <x v="31"/>
    <x v="12"/>
    <x v="10"/>
    <m/>
    <d v="2024-03-28T00:00:00"/>
    <d v="2024-04-01T00:00:00"/>
    <m/>
    <d v="2024-01-06T00:00:00"/>
    <x v="12"/>
    <n v="12"/>
  </r>
  <r>
    <n v="7589"/>
    <s v="26.D.H.F."/>
    <s v="วิลัดดา ปุยภูงา"/>
    <m/>
    <s v="หญิง"/>
    <n v="28"/>
    <n v="2"/>
    <s v="ไม่ทราบอาชีพ/ในปกครอง"/>
    <s v="144"/>
    <x v="12"/>
    <x v="23"/>
    <x v="17"/>
    <x v="2"/>
    <m/>
    <d v="2024-03-24T00:00:00"/>
    <d v="2024-03-24T00:00:00"/>
    <m/>
    <d v="2024-01-06T00:00:00"/>
    <x v="10"/>
    <n v="12"/>
  </r>
  <r>
    <n v="8573"/>
    <s v="26.D.H.F."/>
    <s v="คำปอย นามไพร"/>
    <m/>
    <s v="หญิง"/>
    <n v="76"/>
    <n v="4"/>
    <s v="ไม่ทราบอาชีพ/ในปกครอง"/>
    <s v="49/1"/>
    <x v="16"/>
    <x v="32"/>
    <x v="20"/>
    <x v="3"/>
    <m/>
    <d v="2024-04-06T00:00:00"/>
    <d v="2024-04-09T00:00:00"/>
    <m/>
    <d v="2024-01-06T00:00:00"/>
    <x v="0"/>
    <n v="14"/>
  </r>
  <r>
    <n v="4264"/>
    <s v="26.D.H.F."/>
    <s v="นิภาพร เงินคำ"/>
    <m/>
    <s v="หญิง"/>
    <n v="45"/>
    <n v="11"/>
    <s v="ค้าขาย"/>
    <s v="151"/>
    <x v="0"/>
    <x v="33"/>
    <x v="7"/>
    <x v="2"/>
    <m/>
    <d v="2024-01-30T00:00:00"/>
    <d v="2024-02-02T00:00:00"/>
    <m/>
    <d v="2024-01-06T00:00:00"/>
    <x v="1"/>
    <n v="4"/>
  </r>
  <r>
    <n v="4263"/>
    <s v="26.D.H.F."/>
    <s v="ทศพล อุปพันธ์"/>
    <m/>
    <s v="ชาย"/>
    <n v="13"/>
    <n v="2"/>
    <s v="นักเรียน"/>
    <s v="32"/>
    <x v="0"/>
    <x v="34"/>
    <x v="4"/>
    <x v="4"/>
    <m/>
    <d v="2024-01-29T00:00:00"/>
    <d v="2024-02-01T00:00:00"/>
    <m/>
    <d v="2024-01-06T00:00:00"/>
    <x v="1"/>
    <n v="4"/>
  </r>
  <r>
    <n v="8671"/>
    <s v="26.D.H.F."/>
    <s v="ศศิประภา แพทย์เจริญ"/>
    <m/>
    <s v="หญิง"/>
    <n v="14"/>
    <n v="6"/>
    <s v="นักเรียน"/>
    <s v="27"/>
    <x v="5"/>
    <x v="35"/>
    <x v="21"/>
    <x v="5"/>
    <m/>
    <d v="2024-04-02T00:00:00"/>
    <d v="2024-04-05T00:00:00"/>
    <m/>
    <d v="2024-01-06T00:00:00"/>
    <x v="12"/>
    <n v="13"/>
  </r>
  <r>
    <n v="4233"/>
    <s v="26.D.H.F."/>
    <s v="จักรวาล วินทะชัย"/>
    <m/>
    <s v="ชาย"/>
    <n v="28"/>
    <n v="4"/>
    <s v="เกษตร"/>
    <s v="186"/>
    <x v="10"/>
    <x v="36"/>
    <x v="22"/>
    <x v="12"/>
    <m/>
    <d v="2024-02-06T00:00:00"/>
    <d v="2024-02-12T00:00:00"/>
    <m/>
    <d v="2024-01-06T00:00:00"/>
    <x v="7"/>
    <n v="5"/>
  </r>
  <r>
    <n v="4705"/>
    <s v="26.D.H.F."/>
    <s v="บรรณวัชร สวัสดิ์ผล"/>
    <m/>
    <s v="ชาย"/>
    <n v="22"/>
    <n v="5"/>
    <s v="ไม่ทราบอาชีพ/ในปกครอง"/>
    <s v="80/5"/>
    <x v="0"/>
    <x v="1"/>
    <x v="1"/>
    <x v="1"/>
    <m/>
    <d v="2024-02-17T00:00:00"/>
    <d v="2024-02-17T00:00:00"/>
    <m/>
    <d v="2024-01-06T00:00:00"/>
    <x v="3"/>
    <n v="7"/>
  </r>
  <r>
    <n v="6671"/>
    <s v="26.D.H.F."/>
    <s v="อิทธิพัทธ์  เที่ยงผดุง"/>
    <m/>
    <s v="ชาย"/>
    <n v="1"/>
    <n v="7"/>
    <s v="ไม่ทราบอาชีพ/ในปกครอง"/>
    <s v="95"/>
    <x v="11"/>
    <x v="37"/>
    <x v="23"/>
    <x v="13"/>
    <m/>
    <d v="2024-03-11T00:00:00"/>
    <d v="2024-03-11T00:00:00"/>
    <m/>
    <d v="2024-01-06T00:00:00"/>
    <x v="5"/>
    <n v="10"/>
  </r>
  <r>
    <n v="6868"/>
    <s v="26.D.H.F."/>
    <s v="มุกดา เพชรดี"/>
    <m/>
    <s v="หญิง"/>
    <n v="34"/>
    <n v="5"/>
    <s v="อื่นๆ"/>
    <s v="103"/>
    <x v="17"/>
    <x v="38"/>
    <x v="7"/>
    <x v="2"/>
    <m/>
    <d v="2024-03-08T00:00:00"/>
    <d v="2024-03-12T00:00:00"/>
    <m/>
    <d v="2024-01-06T00:00:00"/>
    <x v="5"/>
    <n v="9"/>
  </r>
  <r>
    <n v="9700"/>
    <s v="26.D.H.F."/>
    <s v="ณัฏฐกิตติ์ วงศ์ไชยา"/>
    <m/>
    <s v="ชาย"/>
    <n v="9"/>
    <n v="8"/>
    <s v="ไม่ทราบอาชีพ/ในปกครอง"/>
    <s v="166"/>
    <x v="17"/>
    <x v="29"/>
    <x v="18"/>
    <x v="0"/>
    <m/>
    <d v="2024-04-21T00:00:00"/>
    <d v="2024-04-24T00:00:00"/>
    <m/>
    <d v="2024-01-06T00:00:00"/>
    <x v="13"/>
    <n v="16"/>
  </r>
  <r>
    <n v="11177"/>
    <s v="26.D.H.F."/>
    <s v="สมไชย ศรีหาวงศ์"/>
    <m/>
    <s v="ชาย"/>
    <n v="67"/>
    <n v="0"/>
    <s v="เกษตร"/>
    <s v="104/3"/>
    <x v="11"/>
    <x v="39"/>
    <x v="24"/>
    <x v="4"/>
    <m/>
    <d v="2024-05-02T00:00:00"/>
    <d v="2024-05-03T00:00:00"/>
    <m/>
    <d v="2024-01-06T00:00:00"/>
    <x v="14"/>
    <n v="17"/>
  </r>
  <r>
    <n v="9422"/>
    <s v="26.D.H.F."/>
    <s v="อนุธิดา พรหมพักตร"/>
    <m/>
    <s v="หญิง"/>
    <n v="12"/>
    <n v="7"/>
    <s v="นักเรียน"/>
    <s v="155"/>
    <x v="10"/>
    <x v="40"/>
    <x v="20"/>
    <x v="3"/>
    <m/>
    <d v="2024-04-20T00:00:00"/>
    <d v="2024-04-21T00:00:00"/>
    <m/>
    <d v="2024-01-06T00:00:00"/>
    <x v="13"/>
    <n v="16"/>
  </r>
  <r>
    <n v="6795"/>
    <s v="26.D.H.F."/>
    <s v="อภิชาติ ประเสริฐสุพรรณ"/>
    <m/>
    <s v="ชาย"/>
    <n v="28"/>
    <n v="8"/>
    <s v="รับจ้าง,กรรมกร"/>
    <s v="16"/>
    <x v="16"/>
    <x v="41"/>
    <x v="25"/>
    <x v="3"/>
    <m/>
    <d v="2024-02-27T00:00:00"/>
    <d v="2024-03-02T00:00:00"/>
    <m/>
    <d v="2024-01-06T00:00:00"/>
    <x v="15"/>
    <n v="8"/>
  </r>
  <r>
    <n v="11402"/>
    <s v="26.D.H.F."/>
    <s v="ธีระพงศ์ ประกลาง"/>
    <m/>
    <s v="ชาย"/>
    <n v="35"/>
    <n v="9"/>
    <s v="รับจ้าง,กรรมกร"/>
    <s v="132"/>
    <x v="0"/>
    <x v="42"/>
    <x v="20"/>
    <x v="3"/>
    <m/>
    <d v="2024-05-02T00:00:00"/>
    <d v="2024-05-06T00:00:00"/>
    <m/>
    <d v="2024-01-06T00:00:00"/>
    <x v="16"/>
    <n v="17"/>
  </r>
  <r>
    <n v="2166"/>
    <s v="26.D.H.F."/>
    <s v="ธีรวัฒน์ ก้านเกตุ"/>
    <m/>
    <s v="ชาย"/>
    <n v="32"/>
    <n v="7"/>
    <s v="อื่นๆ"/>
    <s v="179"/>
    <x v="11"/>
    <x v="43"/>
    <x v="2"/>
    <x v="2"/>
    <m/>
    <d v="2024-01-11T00:00:00"/>
    <d v="2024-01-13T00:00:00"/>
    <m/>
    <d v="2024-01-06T00:00:00"/>
    <x v="11"/>
    <n v="1"/>
  </r>
  <r>
    <n v="11826"/>
    <s v="26.D.H.F."/>
    <s v="ณัฐพล ขาวสำอางค์"/>
    <m/>
    <s v="ชาย"/>
    <n v="27"/>
    <n v="8"/>
    <s v="ทหาร,ตำรวจ"/>
    <s v="81"/>
    <x v="15"/>
    <x v="44"/>
    <x v="18"/>
    <x v="0"/>
    <m/>
    <d v="2024-05-13T00:00:00"/>
    <d v="2024-05-13T00:00:00"/>
    <m/>
    <d v="2024-01-06T00:00:00"/>
    <x v="17"/>
    <n v="19"/>
  </r>
  <r>
    <n v="11895"/>
    <s v="26.D.H.F."/>
    <s v="สุทัศน์ ลาดหนองขุ่น"/>
    <m/>
    <s v="ชาย"/>
    <n v="40"/>
    <n v="8"/>
    <s v="เกษตร"/>
    <s v="112"/>
    <x v="0"/>
    <x v="0"/>
    <x v="0"/>
    <x v="0"/>
    <m/>
    <d v="2024-05-10T00:00:00"/>
    <d v="2024-05-12T00:00:00"/>
    <m/>
    <d v="2024-01-06T00:00:00"/>
    <x v="17"/>
    <n v="18"/>
  </r>
  <r>
    <n v="1902"/>
    <s v="26.D.H.F."/>
    <s v="ศุภิสรา วลัยศรี"/>
    <m/>
    <s v="หญิง"/>
    <n v="23"/>
    <n v="6"/>
    <s v="รับจ้าง,กรรมกร"/>
    <s v="235"/>
    <x v="1"/>
    <x v="28"/>
    <x v="7"/>
    <x v="2"/>
    <m/>
    <d v="2024-01-12T00:00:00"/>
    <d v="2024-01-12T00:00:00"/>
    <m/>
    <d v="2024-01-06T00:00:00"/>
    <x v="18"/>
    <n v="1"/>
  </r>
  <r>
    <n v="1855"/>
    <s v="26.D.H.F."/>
    <s v="สมหมาย จันทคะมุด"/>
    <m/>
    <s v="หญิง"/>
    <n v="47"/>
    <n v="11"/>
    <s v="เกษตร"/>
    <s v="135"/>
    <x v="11"/>
    <x v="45"/>
    <x v="26"/>
    <x v="0"/>
    <m/>
    <d v="2024-01-18T00:00:00"/>
    <d v="2024-01-22T00:00:00"/>
    <m/>
    <d v="2024-01-06T00:00:00"/>
    <x v="19"/>
    <n v="2"/>
  </r>
  <r>
    <n v="10753"/>
    <s v="26.D.H.F."/>
    <s v="รุจิรา บุญโนนแต้"/>
    <m/>
    <s v="หญิง"/>
    <n v="24"/>
    <n v="10"/>
    <s v="นักเรียน"/>
    <s v="1"/>
    <x v="4"/>
    <x v="46"/>
    <x v="26"/>
    <x v="0"/>
    <m/>
    <d v="2024-04-26T00:00:00"/>
    <d v="2024-05-01T00:00:00"/>
    <m/>
    <d v="2024-01-06T00:00:00"/>
    <x v="14"/>
    <n v="16"/>
  </r>
  <r>
    <n v="6672"/>
    <s v="26.D.H.F."/>
    <s v="สุชญามาศ จันทร์มณี"/>
    <m/>
    <s v="หญิง"/>
    <n v="13"/>
    <n v="0"/>
    <s v="นักเรียน"/>
    <s v="154"/>
    <x v="10"/>
    <x v="15"/>
    <x v="13"/>
    <x v="11"/>
    <m/>
    <d v="2024-03-07T00:00:00"/>
    <d v="2024-03-09T00:00:00"/>
    <m/>
    <d v="2024-01-06T00:00:00"/>
    <x v="5"/>
    <n v="9"/>
  </r>
  <r>
    <n v="11024"/>
    <s v="26.D.H.F."/>
    <s v="เขมิกา บุดดาวัน"/>
    <m/>
    <s v="หญิง"/>
    <n v="16"/>
    <n v="6"/>
    <s v="นักเรียน"/>
    <s v="107"/>
    <x v="10"/>
    <x v="47"/>
    <x v="19"/>
    <x v="2"/>
    <m/>
    <d v="2024-05-31T00:00:00"/>
    <d v="2024-06-03T00:00:00"/>
    <m/>
    <d v="2024-01-06T00:00:00"/>
    <x v="6"/>
    <n v="21"/>
  </r>
  <r>
    <n v="12283"/>
    <s v="26.D.H.F."/>
    <s v="เกษมสันต์ สีหาคำ"/>
    <m/>
    <s v="ชาย"/>
    <n v="35"/>
    <n v="8"/>
    <s v="รับจ้าง,กรรมกร"/>
    <s v="73"/>
    <x v="13"/>
    <x v="48"/>
    <x v="2"/>
    <x v="2"/>
    <m/>
    <d v="2024-05-12T00:00:00"/>
    <d v="2024-05-17T00:00:00"/>
    <m/>
    <d v="2024-01-06T00:00:00"/>
    <x v="17"/>
    <n v="19"/>
  </r>
  <r>
    <n v="12423"/>
    <s v="26.D.H.F."/>
    <s v="ธนพัฒน์ อุดทุม"/>
    <m/>
    <s v="ชาย"/>
    <n v="14"/>
    <n v="5"/>
    <s v="นักเรียน"/>
    <s v="30"/>
    <x v="0"/>
    <x v="49"/>
    <x v="27"/>
    <x v="11"/>
    <m/>
    <d v="2024-05-15T00:00:00"/>
    <d v="2024-05-16T00:00:00"/>
    <m/>
    <d v="2024-01-06T00:00:00"/>
    <x v="17"/>
    <n v="19"/>
  </r>
  <r>
    <n v="6608"/>
    <s v="26.D.H.F."/>
    <s v="ตันหยง ประชาชู"/>
    <m/>
    <s v="หญิง"/>
    <n v="47"/>
    <n v="4"/>
    <s v="ข้าราชการ"/>
    <s v="282"/>
    <x v="11"/>
    <x v="50"/>
    <x v="28"/>
    <x v="0"/>
    <m/>
    <d v="2024-03-07T00:00:00"/>
    <d v="2024-03-09T00:00:00"/>
    <m/>
    <d v="2024-01-06T00:00:00"/>
    <x v="5"/>
    <n v="9"/>
  </r>
  <r>
    <n v="1416"/>
    <s v="26.D.H.F."/>
    <s v="ฐปนา บัวลอย"/>
    <m/>
    <s v="ชาย"/>
    <n v="15"/>
    <n v="8"/>
    <s v="นักเรียน"/>
    <s v="171"/>
    <x v="12"/>
    <x v="51"/>
    <x v="29"/>
    <x v="14"/>
    <m/>
    <d v="2024-01-16T00:00:00"/>
    <d v="2024-01-16T00:00:00"/>
    <m/>
    <d v="2024-01-06T00:00:00"/>
    <x v="11"/>
    <n v="2"/>
  </r>
  <r>
    <n v="6607"/>
    <s v="26.D.H.F."/>
    <s v="ยุภาพร โปร่งพรมมา"/>
    <m/>
    <s v="หญิง"/>
    <n v="39"/>
    <n v="2"/>
    <s v="เกษตร"/>
    <s v="28"/>
    <x v="16"/>
    <x v="52"/>
    <x v="30"/>
    <x v="0"/>
    <m/>
    <d v="2024-03-02T00:00:00"/>
    <d v="2024-03-06T00:00:00"/>
    <m/>
    <d v="2024-01-06T00:00:00"/>
    <x v="15"/>
    <n v="9"/>
  </r>
  <r>
    <n v="881"/>
    <s v="26.D.H.F."/>
    <s v="กัปตัน รัตนบุรี"/>
    <m/>
    <s v="ชาย"/>
    <n v="23"/>
    <n v="4"/>
    <s v="รับจ้าง,กรรมกร"/>
    <s v="232"/>
    <x v="5"/>
    <x v="53"/>
    <x v="31"/>
    <x v="0"/>
    <m/>
    <d v="2024-01-05T00:00:00"/>
    <d v="2024-01-10T00:00:00"/>
    <m/>
    <d v="2024-01-06T00:00:00"/>
    <x v="18"/>
    <n v="0"/>
  </r>
  <r>
    <n v="789"/>
    <s v="26.D.H.F."/>
    <s v="ภควัฒ โฮมแพน"/>
    <m/>
    <s v="ชาย"/>
    <n v="16"/>
    <n v="8"/>
    <s v="นักเรียน"/>
    <s v="บ้านพักครู รร.เมยวดีพิทยาคม"/>
    <x v="6"/>
    <x v="54"/>
    <x v="32"/>
    <x v="6"/>
    <m/>
    <d v="2024-01-07T00:00:00"/>
    <d v="2024-01-07T00:00:00"/>
    <m/>
    <d v="2024-01-06T00:00:00"/>
    <x v="18"/>
    <n v="1"/>
  </r>
  <r>
    <n v="14114"/>
    <s v="26.D.H.F."/>
    <s v="รัญจวน ไชยวงค์วัฒน์"/>
    <m/>
    <s v="หญิง"/>
    <n v="42"/>
    <n v="2"/>
    <s v="เกษตร"/>
    <s v="56"/>
    <x v="6"/>
    <x v="55"/>
    <x v="22"/>
    <x v="12"/>
    <m/>
    <d v="2024-05-02T00:00:00"/>
    <d v="2024-05-02T00:00:00"/>
    <m/>
    <d v="2024-01-06T00:00:00"/>
    <x v="14"/>
    <n v="17"/>
  </r>
  <r>
    <n v="647"/>
    <s v="26.D.H.F."/>
    <s v="พันธวิศ ธรรมเสนา"/>
    <m/>
    <s v="ชาย"/>
    <n v="13"/>
    <n v="3"/>
    <s v="ไม่ทราบอาชีพ/ในปกครอง"/>
    <s v="196"/>
    <x v="1"/>
    <x v="56"/>
    <x v="33"/>
    <x v="14"/>
    <m/>
    <d v="2024-01-05T00:00:00"/>
    <d v="2024-01-05T00:00:00"/>
    <m/>
    <d v="2024-01-06T00:00:00"/>
    <x v="20"/>
    <n v="0"/>
  </r>
  <r>
    <n v="646"/>
    <s v="26.D.H.F."/>
    <s v="บุณยวัต บัวลอย"/>
    <m/>
    <s v="ชาย"/>
    <n v="8"/>
    <n v="7"/>
    <s v="ไม่ทราบอาชีพ/ในปกครอง"/>
    <s v="171"/>
    <x v="12"/>
    <x v="51"/>
    <x v="29"/>
    <x v="14"/>
    <m/>
    <d v="2024-01-05T00:00:00"/>
    <d v="2024-01-05T00:00:00"/>
    <m/>
    <d v="2024-01-06T00:00:00"/>
    <x v="20"/>
    <n v="0"/>
  </r>
  <r>
    <n v="6604"/>
    <s v="26.D.H.F."/>
    <s v="วราพล บุตรวงค์"/>
    <m/>
    <s v="ชาย"/>
    <n v="28"/>
    <n v="3"/>
    <s v="รับจ้าง,กรรมกร"/>
    <s v="85"/>
    <x v="16"/>
    <x v="52"/>
    <x v="30"/>
    <x v="0"/>
    <m/>
    <d v="2024-01-22T00:00:00"/>
    <d v="2024-01-26T00:00:00"/>
    <m/>
    <d v="2024-01-06T00:00:00"/>
    <x v="19"/>
    <n v="3"/>
  </r>
  <r>
    <n v="1854"/>
    <s v="26.D.H.F."/>
    <s v="ลำพูล คำมาดี"/>
    <m/>
    <s v="หญิง"/>
    <n v="41"/>
    <n v="6"/>
    <s v="เกษตร"/>
    <s v="239"/>
    <x v="11"/>
    <x v="45"/>
    <x v="26"/>
    <x v="0"/>
    <m/>
    <d v="2024-01-18T00:00:00"/>
    <d v="2024-01-22T00:00:00"/>
    <m/>
    <d v="2024-01-06T00:00:00"/>
    <x v="19"/>
    <n v="2"/>
  </r>
  <r>
    <n v="6019"/>
    <s v="26.D.H.F."/>
    <s v="กฤษณะ ขัดแก้ว"/>
    <m/>
    <s v="ชาย"/>
    <n v="11"/>
    <n v="5"/>
    <s v="นักเรียน"/>
    <s v="113/2"/>
    <x v="8"/>
    <x v="57"/>
    <x v="34"/>
    <x v="15"/>
    <m/>
    <d v="2024-02-16T00:00:00"/>
    <d v="2024-02-22T00:00:00"/>
    <m/>
    <d v="2024-01-06T00:00:00"/>
    <x v="3"/>
    <n v="6"/>
  </r>
  <r>
    <n v="9702"/>
    <s v="26.D.H.F."/>
    <s v="กัญจนา ท้าวบุตร"/>
    <m/>
    <s v="หญิง"/>
    <n v="45"/>
    <n v="5"/>
    <s v="รับจ้าง,กรรมกร"/>
    <s v="104"/>
    <x v="16"/>
    <x v="58"/>
    <x v="35"/>
    <x v="5"/>
    <m/>
    <d v="2024-04-20T00:00:00"/>
    <d v="2024-04-24T00:00:00"/>
    <m/>
    <d v="2024-01-06T00:00:00"/>
    <x v="13"/>
    <n v="16"/>
  </r>
  <r>
    <n v="2862"/>
    <s v="26.D.H.F."/>
    <s v="นลิตา วงค์มะณี"/>
    <m/>
    <s v="หญิง"/>
    <n v="20"/>
    <n v="4"/>
    <s v="ไม่ทราบอาชีพ/ในปกครอง"/>
    <s v="129"/>
    <x v="13"/>
    <x v="59"/>
    <x v="36"/>
    <x v="2"/>
    <m/>
    <d v="2024-01-24T00:00:00"/>
    <d v="2024-01-24T00:00:00"/>
    <m/>
    <d v="2024-01-06T00:00:00"/>
    <x v="19"/>
    <n v="3"/>
  </r>
  <r>
    <n v="9848"/>
    <s v="26.D.H.F."/>
    <s v="ประภาวดี สังฆมณี"/>
    <m/>
    <s v="หญิง"/>
    <n v="28"/>
    <n v="3"/>
    <s v="รับจ้าง,กรรมกร"/>
    <s v="196"/>
    <x v="0"/>
    <x v="60"/>
    <x v="37"/>
    <x v="3"/>
    <m/>
    <d v="2024-04-19T00:00:00"/>
    <d v="2024-04-22T00:00:00"/>
    <m/>
    <d v="2024-01-06T00:00:00"/>
    <x v="13"/>
    <n v="15"/>
  </r>
  <r>
    <n v="9973"/>
    <s v="26.D.H.F."/>
    <s v="นิธิพร นิลไชย์"/>
    <m/>
    <s v="หญิง"/>
    <n v="27"/>
    <n v="11"/>
    <s v="อื่นๆ"/>
    <s v="202"/>
    <x v="0"/>
    <x v="0"/>
    <x v="0"/>
    <x v="0"/>
    <m/>
    <d v="2024-04-17T00:00:00"/>
    <d v="2024-04-24T00:00:00"/>
    <m/>
    <d v="2024-01-06T00:00:00"/>
    <x v="13"/>
    <n v="15"/>
  </r>
  <r>
    <n v="10043"/>
    <s v="26.D.H.F."/>
    <s v="จารวี สินภักดี"/>
    <m/>
    <s v="หญิง"/>
    <n v="3"/>
    <n v="4"/>
    <s v="ไม่ทราบอาชีพ/ในปกครอง"/>
    <s v="160"/>
    <x v="16"/>
    <x v="61"/>
    <x v="18"/>
    <x v="0"/>
    <m/>
    <d v="2024-04-22T00:00:00"/>
    <d v="2024-04-26T00:00:00"/>
    <m/>
    <d v="2024-01-06T00:00:00"/>
    <x v="13"/>
    <n v="16"/>
  </r>
  <r>
    <n v="7203"/>
    <s v="26.D.H.F."/>
    <s v="สร้อยสวรรค์   ผุดบัวดง"/>
    <m/>
    <s v="หญิง"/>
    <n v="16"/>
    <n v="3"/>
    <s v="ไม่ทราบอาชีพ/ในปกครอง"/>
    <s v="119"/>
    <x v="8"/>
    <x v="62"/>
    <x v="9"/>
    <x v="7"/>
    <m/>
    <d v="2024-03-12T00:00:00"/>
    <d v="2024-03-18T00:00:00"/>
    <m/>
    <d v="2024-01-06T00:00:00"/>
    <x v="2"/>
    <n v="10"/>
  </r>
  <r>
    <n v="5876"/>
    <s v="26.D.H.F."/>
    <s v="เนตรดาว ผาสระคู"/>
    <m/>
    <s v="หญิง"/>
    <n v="13"/>
    <n v="11"/>
    <s v="นักเรียน"/>
    <s v="148"/>
    <x v="11"/>
    <x v="16"/>
    <x v="7"/>
    <x v="2"/>
    <m/>
    <d v="2024-02-23T00:00:00"/>
    <d v="2024-03-01T00:00:00"/>
    <m/>
    <d v="2024-01-06T00:00:00"/>
    <x v="9"/>
    <n v="7"/>
  </r>
  <r>
    <n v="10268"/>
    <s v="26.D.H.F."/>
    <s v="ณัฐวดี สีนาหอม"/>
    <m/>
    <s v="หญิง"/>
    <n v="9"/>
    <n v="5"/>
    <s v="ไม่ทราบอาชีพ/ในปกครอง"/>
    <s v="123"/>
    <x v="0"/>
    <x v="0"/>
    <x v="0"/>
    <x v="0"/>
    <m/>
    <d v="2024-04-26T00:00:00"/>
    <d v="2024-04-29T00:00:00"/>
    <m/>
    <d v="2024-01-06T00:00:00"/>
    <x v="14"/>
    <n v="16"/>
  </r>
  <r>
    <n v="6253"/>
    <s v="26.D.H.F."/>
    <s v="หม้อ ผลอ้อ"/>
    <m/>
    <s v="หญิง"/>
    <n v="94"/>
    <n v="10"/>
    <s v="ไม่ทราบอาชีพ/ในปกครอง"/>
    <s v="100"/>
    <x v="13"/>
    <x v="63"/>
    <x v="38"/>
    <x v="2"/>
    <m/>
    <d v="2024-01-23T00:00:00"/>
    <d v="2024-01-25T00:00:00"/>
    <m/>
    <d v="2024-01-06T00:00:00"/>
    <x v="19"/>
    <n v="3"/>
  </r>
  <r>
    <n v="2254"/>
    <s v="26.D.H.F."/>
    <s v="กัญญาภัค นามโสม"/>
    <m/>
    <s v="หญิง"/>
    <n v="22"/>
    <n v="9"/>
    <s v="ไม่ทราบอาชีพ/ในปกครอง"/>
    <s v="294"/>
    <x v="1"/>
    <x v="64"/>
    <x v="39"/>
    <x v="14"/>
    <m/>
    <d v="2024-01-14T00:00:00"/>
    <d v="2024-01-14T00:00:00"/>
    <m/>
    <d v="2024-01-06T00:00:00"/>
    <x v="11"/>
    <n v="2"/>
  </r>
  <r>
    <n v="10517"/>
    <s v="26.D.H.F."/>
    <s v="ปิยะนุช บุญอ่ำ"/>
    <m/>
    <s v="หญิง"/>
    <n v="14"/>
    <n v="9"/>
    <s v="นักเรียน"/>
    <s v="79"/>
    <x v="10"/>
    <x v="65"/>
    <x v="25"/>
    <x v="3"/>
    <m/>
    <d v="2024-04-22T00:00:00"/>
    <d v="2024-04-28T00:00:00"/>
    <m/>
    <d v="2024-01-06T00:00:00"/>
    <x v="14"/>
    <n v="16"/>
  </r>
  <r>
    <n v="10450"/>
    <s v="26.D.H.F."/>
    <s v="ธณะชัย พัฒนาศูร"/>
    <m/>
    <s v="ชาย"/>
    <n v="18"/>
    <n v="3"/>
    <s v="นักเรียน"/>
    <s v="19"/>
    <x v="18"/>
    <x v="66"/>
    <x v="40"/>
    <x v="9"/>
    <m/>
    <d v="2024-04-12T00:00:00"/>
    <d v="2024-04-13T00:00:00"/>
    <m/>
    <d v="2024-01-06T00:00:00"/>
    <x v="4"/>
    <n v="14"/>
  </r>
  <r>
    <n v="2252"/>
    <s v="26.D.H.F."/>
    <s v="บัวสอน ผิวจันดา"/>
    <m/>
    <s v="หญิง"/>
    <n v="72"/>
    <n v="0"/>
    <s v="ไม่ทราบอาชีพ/ในปกครอง"/>
    <s v="32"/>
    <x v="11"/>
    <x v="67"/>
    <x v="41"/>
    <x v="14"/>
    <m/>
    <d v="2024-01-14T00:00:00"/>
    <d v="2024-01-14T00:00:00"/>
    <m/>
    <d v="2024-01-06T00:00:00"/>
    <x v="11"/>
    <n v="2"/>
  </r>
  <r>
    <n v="2212"/>
    <s v="26.D.H.F."/>
    <s v="พิชญา วิลาศ"/>
    <m/>
    <s v="หญิง"/>
    <n v="14"/>
    <n v="9"/>
    <s v="ไม่ทราบอาชีพ/ในปกครอง"/>
    <s v="115"/>
    <x v="8"/>
    <x v="68"/>
    <x v="42"/>
    <x v="2"/>
    <m/>
    <d v="2024-01-12T00:00:00"/>
    <d v="2024-01-17T00:00:00"/>
    <m/>
    <d v="2024-01-06T00:00:00"/>
    <x v="11"/>
    <n v="1"/>
  </r>
  <r>
    <n v="2213"/>
    <s v="26.D.H.F."/>
    <s v="ปารเมศ กะพุทธา"/>
    <m/>
    <s v="ชาย"/>
    <n v="11"/>
    <n v="2"/>
    <s v="ไม่ทราบอาชีพ/ในปกครอง"/>
    <s v="115"/>
    <x v="8"/>
    <x v="68"/>
    <x v="42"/>
    <x v="2"/>
    <m/>
    <d v="2024-01-12T00:00:00"/>
    <d v="2024-01-19T00:00:00"/>
    <m/>
    <d v="2024-01-06T00:00:00"/>
    <x v="11"/>
    <n v="1"/>
  </r>
  <r>
    <n v="2522"/>
    <s v="26.D.H.F."/>
    <s v="นวพร จงทวีเกียรติ"/>
    <m/>
    <s v="ชาย"/>
    <n v="28"/>
    <n v="9"/>
    <s v="ไม่ทราบอาชีพ/ในปกครอง"/>
    <s v="820"/>
    <x v="11"/>
    <x v="69"/>
    <x v="29"/>
    <x v="14"/>
    <m/>
    <d v="2024-01-24T00:00:00"/>
    <d v="2024-01-24T00:00:00"/>
    <m/>
    <d v="2024-01-06T00:00:00"/>
    <x v="19"/>
    <n v="3"/>
  </r>
  <r>
    <n v="4929"/>
    <s v="27.D.H.F.shock syndrome"/>
    <s v="รัตติญา เมืองนาม"/>
    <m/>
    <s v="หญิง"/>
    <n v="42"/>
    <n v="11"/>
    <s v="ค้าขาย"/>
    <s v="63"/>
    <x v="16"/>
    <x v="26"/>
    <x v="4"/>
    <x v="4"/>
    <m/>
    <d v="2024-02-07T00:00:00"/>
    <d v="2024-02-14T00:00:00"/>
    <m/>
    <d v="2024-01-06T00:00:00"/>
    <x v="7"/>
    <n v="5"/>
  </r>
  <r>
    <n v="6254"/>
    <s v="66.Dengue fever"/>
    <s v="ปิยะราช สุทธิชัย"/>
    <m/>
    <s v="ชาย"/>
    <n v="14"/>
    <n v="4"/>
    <s v="นักเรียน"/>
    <s v="38"/>
    <x v="1"/>
    <x v="13"/>
    <x v="8"/>
    <x v="6"/>
    <m/>
    <d v="2024-03-06T00:00:00"/>
    <d v="2024-03-06T00:00:00"/>
    <m/>
    <d v="2024-01-06T00:00:00"/>
    <x v="15"/>
    <n v="9"/>
  </r>
  <r>
    <n v="5714"/>
    <s v="66.Dengue fever"/>
    <s v="กชกาญจน์ แก้วหิน"/>
    <m/>
    <s v="หญิง"/>
    <n v="10"/>
    <n v="4"/>
    <s v="ไม่ทราบอาชีพ/ในปกครอง"/>
    <s v="90"/>
    <x v="1"/>
    <x v="56"/>
    <x v="33"/>
    <x v="14"/>
    <m/>
    <d v="2024-02-19T00:00:00"/>
    <d v="2024-02-19T00:00:00"/>
    <m/>
    <d v="2024-01-06T00:00:00"/>
    <x v="3"/>
    <n v="7"/>
  </r>
  <r>
    <n v="5801"/>
    <s v="66.Dengue fever"/>
    <s v="พริสร นากอก"/>
    <m/>
    <s v="ชาย"/>
    <n v="12"/>
    <n v="11"/>
    <s v="ไม่ทราบอาชีพ/ในปกครอง"/>
    <s v="93"/>
    <x v="1"/>
    <x v="2"/>
    <x v="2"/>
    <x v="2"/>
    <m/>
    <d v="2024-02-26T00:00:00"/>
    <d v="2024-02-29T00:00:00"/>
    <m/>
    <d v="2024-01-06T00:00:00"/>
    <x v="9"/>
    <n v="8"/>
  </r>
  <r>
    <n v="5587"/>
    <s v="66.Dengue fever"/>
    <s v="ธีระวุฒิ โชติประเดิม"/>
    <m/>
    <s v="ชาย"/>
    <n v="13"/>
    <n v="10"/>
    <s v="ไม่ทราบอาชีพ/ในปกครอง"/>
    <s v="60"/>
    <x v="1"/>
    <x v="13"/>
    <x v="8"/>
    <x v="6"/>
    <m/>
    <d v="2024-02-24T00:00:00"/>
    <d v="2024-02-24T00:00:00"/>
    <m/>
    <d v="2024-01-06T00:00:00"/>
    <x v="9"/>
    <n v="8"/>
  </r>
  <r>
    <n v="5817"/>
    <s v="66.Dengue fever"/>
    <s v="จิรภัทร โอ้อารีย์"/>
    <m/>
    <s v="ชาย"/>
    <n v="10"/>
    <n v="5"/>
    <s v="นักเรียน"/>
    <s v="9"/>
    <x v="16"/>
    <x v="52"/>
    <x v="30"/>
    <x v="0"/>
    <m/>
    <d v="2024-02-23T00:00:00"/>
    <d v="2024-02-27T00:00:00"/>
    <m/>
    <d v="2024-01-06T00:00:00"/>
    <x v="9"/>
    <n v="7"/>
  </r>
  <r>
    <n v="6553"/>
    <s v="66.Dengue fever"/>
    <s v="ปริวัฒน์ วงศ์เมืองแด"/>
    <m/>
    <s v="ชาย"/>
    <n v="27"/>
    <n v="10"/>
    <s v="ข้าราชการ"/>
    <s v="138"/>
    <x v="6"/>
    <x v="8"/>
    <x v="8"/>
    <x v="6"/>
    <m/>
    <d v="2024-03-08T00:00:00"/>
    <d v="2024-03-08T00:00:00"/>
    <m/>
    <d v="2024-01-06T00:00:00"/>
    <x v="15"/>
    <n v="9"/>
  </r>
  <r>
    <n v="6461"/>
    <s v="66.Dengue fever"/>
    <s v="พรไพลิน เจริญพันธ์"/>
    <m/>
    <s v="หญิง"/>
    <n v="17"/>
    <n v="5"/>
    <s v="ไม่ทราบอาชีพ/ในปกครอง"/>
    <s v="107"/>
    <x v="1"/>
    <x v="70"/>
    <x v="30"/>
    <x v="0"/>
    <m/>
    <d v="2024-03-04T00:00:00"/>
    <d v="2024-03-07T00:00:00"/>
    <m/>
    <d v="2024-01-06T00:00:00"/>
    <x v="15"/>
    <n v="9"/>
  </r>
  <r>
    <n v="6150"/>
    <s v="66.Dengue fever"/>
    <s v="ณรงค์ชัย หวายฤทธิ์"/>
    <m/>
    <s v="ชาย"/>
    <n v="13"/>
    <n v="4"/>
    <s v="นักเรียน"/>
    <s v="158"/>
    <x v="13"/>
    <x v="71"/>
    <x v="32"/>
    <x v="6"/>
    <m/>
    <d v="2024-03-04T00:00:00"/>
    <d v="2024-03-04T00:00:00"/>
    <m/>
    <d v="2024-01-06T00:00:00"/>
    <x v="15"/>
    <n v="9"/>
  </r>
  <r>
    <n v="5392"/>
    <s v="66.Dengue fever"/>
    <s v="ภราดร อินทมล"/>
    <m/>
    <s v="ชาย"/>
    <n v="22"/>
    <n v="7"/>
    <s v="นักเรียน"/>
    <s v="91"/>
    <x v="1"/>
    <x v="72"/>
    <x v="43"/>
    <x v="4"/>
    <m/>
    <d v="2024-02-26T00:00:00"/>
    <d v="2024-02-26T00:00:00"/>
    <m/>
    <d v="2024-01-06T00:00:00"/>
    <x v="9"/>
    <n v="8"/>
  </r>
  <r>
    <n v="6276"/>
    <s v="66.Dengue fever"/>
    <s v="อนุชิต โชคบัณฑิต"/>
    <m/>
    <s v="ชาย"/>
    <n v="29"/>
    <n v="5"/>
    <s v="ไม่ทราบอาชีพ/ในปกครอง"/>
    <s v="48"/>
    <x v="10"/>
    <x v="73"/>
    <x v="44"/>
    <x v="12"/>
    <m/>
    <d v="2024-03-01T00:00:00"/>
    <d v="2024-03-05T00:00:00"/>
    <m/>
    <d v="2024-01-06T00:00:00"/>
    <x v="15"/>
    <n v="8"/>
  </r>
  <r>
    <n v="6462"/>
    <s v="66.Dengue fever"/>
    <s v="พุฒิเมธ เฉิดเจือ"/>
    <m/>
    <s v="ชาย"/>
    <n v="8"/>
    <n v="3"/>
    <s v="ไม่ทราบอาชีพ/ในปกครอง"/>
    <s v="47"/>
    <x v="16"/>
    <x v="52"/>
    <x v="30"/>
    <x v="0"/>
    <m/>
    <d v="2024-03-01T00:00:00"/>
    <d v="2024-03-08T00:00:00"/>
    <m/>
    <d v="2024-01-06T00:00:00"/>
    <x v="15"/>
    <n v="8"/>
  </r>
  <r>
    <n v="5423"/>
    <s v="66.Dengue fever"/>
    <s v="ฐาปกรณ์ โคตรเพชร"/>
    <m/>
    <s v="ชาย"/>
    <n v="33"/>
    <n v="0"/>
    <s v="รับจ้าง,กรรมกร"/>
    <s v="69"/>
    <x v="10"/>
    <x v="15"/>
    <x v="13"/>
    <x v="11"/>
    <m/>
    <d v="2024-02-26T00:00:00"/>
    <d v="2024-02-26T00:00:00"/>
    <m/>
    <d v="2024-01-06T00:00:00"/>
    <x v="9"/>
    <n v="8"/>
  </r>
  <r>
    <n v="6071"/>
    <s v="66.Dengue fever"/>
    <s v="วรโชติ พิลาทา"/>
    <m/>
    <s v="ชาย"/>
    <n v="8"/>
    <n v="6"/>
    <s v="ไม่ทราบอาชีพ/ในปกครอง"/>
    <s v="154"/>
    <x v="1"/>
    <x v="74"/>
    <x v="24"/>
    <x v="4"/>
    <m/>
    <d v="2024-02-28T00:00:00"/>
    <d v="2024-03-02T00:00:00"/>
    <m/>
    <d v="2024-01-06T00:00:00"/>
    <x v="15"/>
    <n v="8"/>
  </r>
  <r>
    <n v="5164"/>
    <s v="66.Dengue fever"/>
    <s v="พรศิลป์ เสาร์แก้ว"/>
    <m/>
    <s v="หญิง"/>
    <n v="5"/>
    <n v="7"/>
    <s v="ไม่ทราบอาชีพ/ในปกครอง"/>
    <s v="49"/>
    <x v="18"/>
    <x v="75"/>
    <x v="45"/>
    <x v="13"/>
    <m/>
    <d v="2024-02-17T00:00:00"/>
    <d v="2024-02-22T00:00:00"/>
    <m/>
    <d v="2024-01-06T00:00:00"/>
    <x v="3"/>
    <n v="7"/>
  </r>
  <r>
    <n v="2184"/>
    <s v="66.Dengue fever"/>
    <s v="ภัทรพร บุญมี"/>
    <m/>
    <s v="หญิง"/>
    <n v="9"/>
    <n v="10"/>
    <s v="นักเรียน"/>
    <s v="44"/>
    <x v="0"/>
    <x v="21"/>
    <x v="2"/>
    <x v="2"/>
    <m/>
    <d v="2024-02-13T00:00:00"/>
    <d v="2024-02-14T00:00:00"/>
    <m/>
    <d v="2024-01-06T00:00:00"/>
    <x v="7"/>
    <n v="6"/>
  </r>
  <r>
    <n v="2550"/>
    <s v="66.Dengue fever"/>
    <s v="อิทธิพัทธ์ ดุจนาคี"/>
    <m/>
    <s v="ชาย"/>
    <n v="12"/>
    <n v="8"/>
    <s v="นักเรียน"/>
    <s v="28"/>
    <x v="11"/>
    <x v="45"/>
    <x v="26"/>
    <x v="0"/>
    <m/>
    <d v="2024-01-25T00:00:00"/>
    <d v="2024-01-28T00:00:00"/>
    <m/>
    <d v="2024-01-06T00:00:00"/>
    <x v="1"/>
    <n v="3"/>
  </r>
  <r>
    <n v="2549"/>
    <s v="66.Dengue fever"/>
    <s v="ณภัทราธร ขุมทรัพย์"/>
    <m/>
    <s v="ชาย"/>
    <n v="14"/>
    <n v="9"/>
    <s v="อื่นๆ"/>
    <s v="19/1"/>
    <x v="13"/>
    <x v="76"/>
    <x v="29"/>
    <x v="14"/>
    <m/>
    <d v="2024-01-27T00:00:00"/>
    <d v="2024-01-28T00:00:00"/>
    <m/>
    <d v="2024-01-06T00:00:00"/>
    <x v="1"/>
    <n v="4"/>
  </r>
  <r>
    <n v="2287"/>
    <s v="66.Dengue fever"/>
    <s v="ระพีพงศ์ มีดอก"/>
    <m/>
    <s v="ชาย"/>
    <n v="15"/>
    <n v="1"/>
    <s v="นักเรียน"/>
    <s v="55"/>
    <x v="4"/>
    <x v="34"/>
    <x v="4"/>
    <x v="4"/>
    <m/>
    <d v="2024-01-17T00:00:00"/>
    <d v="2024-01-19T00:00:00"/>
    <m/>
    <d v="2024-01-06T00:00:00"/>
    <x v="11"/>
    <n v="2"/>
  </r>
  <r>
    <n v="2267"/>
    <s v="66.Dengue fever"/>
    <s v="ชลินทิพย์ ขนเปี้ยม"/>
    <m/>
    <s v="หญิง"/>
    <n v="8"/>
    <n v="6"/>
    <s v="ไม่ทราบอาชีพ/ในปกครอง"/>
    <s v="375/1"/>
    <x v="11"/>
    <x v="69"/>
    <x v="29"/>
    <x v="14"/>
    <m/>
    <d v="2024-01-21T00:00:00"/>
    <d v="2024-01-21T00:00:00"/>
    <m/>
    <d v="2024-01-06T00:00:00"/>
    <x v="19"/>
    <n v="3"/>
  </r>
  <r>
    <n v="2245"/>
    <s v="66.Dengue fever"/>
    <s v="อรรถพล สุริยา"/>
    <m/>
    <s v="ชาย"/>
    <n v="28"/>
    <n v="6"/>
    <s v="ข้าราชการ"/>
    <s v="14/1"/>
    <x v="1"/>
    <x v="77"/>
    <x v="46"/>
    <x v="4"/>
    <m/>
    <d v="2024-01-11T00:00:00"/>
    <d v="2024-01-18T00:00:00"/>
    <m/>
    <d v="2024-01-06T00:00:00"/>
    <x v="11"/>
    <n v="1"/>
  </r>
  <r>
    <n v="2201"/>
    <s v="66.Dengue fever"/>
    <s v="โชคศุภกานต์ ภูมิเรือง"/>
    <m/>
    <s v="หญิง"/>
    <n v="48"/>
    <n v="6"/>
    <s v="ข้าราชการ"/>
    <s v="50"/>
    <x v="12"/>
    <x v="78"/>
    <x v="47"/>
    <x v="8"/>
    <m/>
    <d v="2024-02-16T00:00:00"/>
    <d v="2024-02-19T00:00:00"/>
    <m/>
    <d v="2024-01-06T00:00:00"/>
    <x v="3"/>
    <n v="6"/>
  </r>
  <r>
    <n v="2200"/>
    <s v="66.Dengue fever"/>
    <s v="กมลชนก สาธารณ์"/>
    <m/>
    <s v="หญิง"/>
    <n v="8"/>
    <n v="11"/>
    <s v="ไม่ทราบอาชีพ/ในปกครอง"/>
    <s v="95"/>
    <x v="16"/>
    <x v="26"/>
    <x v="4"/>
    <x v="4"/>
    <m/>
    <d v="2024-02-21T00:00:00"/>
    <d v="2024-02-23T00:00:00"/>
    <m/>
    <d v="2024-01-06T00:00:00"/>
    <x v="3"/>
    <n v="7"/>
  </r>
  <r>
    <n v="3904"/>
    <s v="66.Dengue fever"/>
    <s v="ปานรดา ไกยสวน"/>
    <m/>
    <s v="หญิง"/>
    <n v="18"/>
    <n v="4"/>
    <s v="นักเรียน"/>
    <s v="266"/>
    <x v="18"/>
    <x v="79"/>
    <x v="48"/>
    <x v="16"/>
    <m/>
    <d v="2024-01-22T00:00:00"/>
    <d v="2024-01-24T00:00:00"/>
    <m/>
    <d v="2024-01-06T00:00:00"/>
    <x v="19"/>
    <n v="3"/>
  </r>
  <r>
    <n v="2189"/>
    <s v="66.Dengue fever"/>
    <s v="ธัญชนก ถึงเสียบญวน"/>
    <m/>
    <s v="หญิง"/>
    <n v="9"/>
    <n v="4"/>
    <s v="นักเรียน"/>
    <s v="4"/>
    <x v="6"/>
    <x v="79"/>
    <x v="48"/>
    <x v="16"/>
    <m/>
    <d v="2024-02-18T00:00:00"/>
    <d v="2024-02-21T00:00:00"/>
    <m/>
    <d v="2024-01-06T00:00:00"/>
    <x v="3"/>
    <n v="7"/>
  </r>
  <r>
    <n v="2663"/>
    <s v="66.Dengue fever"/>
    <s v="ณัชชวกร ผ่องนิคม"/>
    <m/>
    <s v="ชาย"/>
    <n v="7"/>
    <n v="8"/>
    <s v="นักเรียน"/>
    <s v="232"/>
    <x v="8"/>
    <x v="80"/>
    <x v="49"/>
    <x v="3"/>
    <m/>
    <d v="2024-01-22T00:00:00"/>
    <d v="2024-01-22T00:00:00"/>
    <m/>
    <d v="2024-01-06T00:00:00"/>
    <x v="19"/>
    <n v="3"/>
  </r>
  <r>
    <n v="2183"/>
    <s v="66.Dengue fever"/>
    <s v="วรวิชญ์ แพงโพนทอง"/>
    <m/>
    <s v="ชาย"/>
    <n v="14"/>
    <n v="1"/>
    <s v="นักเรียน"/>
    <s v="245"/>
    <x v="4"/>
    <x v="81"/>
    <x v="50"/>
    <x v="5"/>
    <m/>
    <d v="2024-02-20T00:00:00"/>
    <d v="2024-02-23T00:00:00"/>
    <m/>
    <d v="2024-01-06T00:00:00"/>
    <x v="3"/>
    <n v="7"/>
  </r>
  <r>
    <n v="2165"/>
    <s v="66.Dengue fever"/>
    <s v="กังศฎา อำภาพันธ์"/>
    <m/>
    <s v="หญิง"/>
    <n v="39"/>
    <n v="11"/>
    <s v="ข้าราชการ"/>
    <s v="178"/>
    <x v="11"/>
    <x v="82"/>
    <x v="9"/>
    <x v="7"/>
    <m/>
    <d v="2024-01-11T00:00:00"/>
    <d v="2024-01-13T00:00:00"/>
    <m/>
    <d v="2024-01-06T00:00:00"/>
    <x v="11"/>
    <n v="1"/>
  </r>
  <r>
    <n v="1931"/>
    <s v="66.Dengue fever"/>
    <s v="อัจฉรา พ้นยาก"/>
    <m/>
    <s v="หญิง"/>
    <n v="12"/>
    <n v="11"/>
    <s v="นักเรียน"/>
    <s v="ร้านหมวยบิ้วตี้"/>
    <x v="4"/>
    <x v="83"/>
    <x v="51"/>
    <x v="3"/>
    <m/>
    <d v="2024-01-15T00:00:00"/>
    <d v="2024-01-16T00:00:00"/>
    <m/>
    <d v="2024-01-06T00:00:00"/>
    <x v="11"/>
    <n v="2"/>
  </r>
  <r>
    <n v="1836"/>
    <s v="66.Dengue fever"/>
    <s v="คู่บุญ แก้วมะไฟ"/>
    <m/>
    <s v="ชาย"/>
    <n v="10"/>
    <n v="4"/>
    <s v="ไม่ทราบอาชีพ/ในปกครอง"/>
    <s v="52"/>
    <x v="6"/>
    <x v="84"/>
    <x v="52"/>
    <x v="17"/>
    <m/>
    <d v="2024-01-15T00:00:00"/>
    <d v="2024-01-19T00:00:00"/>
    <m/>
    <d v="2024-01-06T00:00:00"/>
    <x v="11"/>
    <n v="2"/>
  </r>
  <r>
    <n v="1826"/>
    <s v="66.Dengue fever"/>
    <s v="ศศิกานต์ วิลัยหล้า"/>
    <m/>
    <s v="หญิง"/>
    <n v="11"/>
    <n v="10"/>
    <s v="นักเรียน"/>
    <s v="149"/>
    <x v="6"/>
    <x v="85"/>
    <x v="53"/>
    <x v="5"/>
    <m/>
    <d v="2024-01-20T00:00:00"/>
    <d v="2024-01-23T00:00:00"/>
    <m/>
    <d v="2024-01-06T00:00:00"/>
    <x v="19"/>
    <n v="3"/>
  </r>
  <r>
    <n v="1631"/>
    <s v="66.Dengue fever"/>
    <s v="ประภารัตน์ กะการดี"/>
    <m/>
    <s v="หญิง"/>
    <n v="30"/>
    <n v="3"/>
    <s v="ข้าราชการ"/>
    <s v="57"/>
    <x v="5"/>
    <x v="86"/>
    <x v="12"/>
    <x v="4"/>
    <m/>
    <d v="2024-01-15T00:00:00"/>
    <d v="2024-01-18T00:00:00"/>
    <m/>
    <d v="2024-01-06T00:00:00"/>
    <x v="11"/>
    <n v="2"/>
  </r>
  <r>
    <n v="1168"/>
    <s v="66.Dengue fever"/>
    <s v="ณภัทร อาจเดช"/>
    <m/>
    <s v="ชาย"/>
    <n v="7"/>
    <n v="5"/>
    <s v="ไม่ทราบอาชีพ/ในปกครอง"/>
    <s v="39"/>
    <x v="12"/>
    <x v="87"/>
    <x v="54"/>
    <x v="18"/>
    <m/>
    <d v="2024-01-12T00:00:00"/>
    <d v="2024-01-12T00:00:00"/>
    <m/>
    <d v="2024-01-06T00:00:00"/>
    <x v="18"/>
    <n v="1"/>
  </r>
  <r>
    <n v="482"/>
    <s v="66.Dengue fever"/>
    <s v="ปัญญาทิพย์ หมอกขุนทด"/>
    <m/>
    <s v="ชาย"/>
    <n v="57"/>
    <n v="1"/>
    <s v="ค้าขาย"/>
    <s v="129"/>
    <x v="19"/>
    <x v="88"/>
    <x v="28"/>
    <x v="3"/>
    <m/>
    <d v="2024-01-01T00:00:00"/>
    <d v="2024-01-01T00:00:00"/>
    <m/>
    <d v="2024-01-06T00:00:00"/>
    <x v="20"/>
    <n v="0"/>
  </r>
  <r>
    <n v="2197"/>
    <s v="66.Dengue fever"/>
    <s v="ปวีณ์นุช เดชะ"/>
    <m/>
    <s v="หญิง"/>
    <n v="12"/>
    <n v="4"/>
    <s v="ไม่ทราบอาชีพ/ในปกครอง"/>
    <s v="36"/>
    <x v="11"/>
    <x v="89"/>
    <x v="1"/>
    <x v="1"/>
    <m/>
    <d v="2024-02-22T00:00:00"/>
    <d v="2024-02-22T00:00:00"/>
    <m/>
    <d v="2024-01-06T00:00:00"/>
    <x v="3"/>
    <n v="7"/>
  </r>
  <r>
    <n v="3898"/>
    <s v="66.Dengue fever"/>
    <s v="หัทยา ทองทา"/>
    <m/>
    <s v="หญิง"/>
    <n v="27"/>
    <n v="10"/>
    <s v="รับจ้าง,กรรมกร"/>
    <s v="152"/>
    <x v="16"/>
    <x v="26"/>
    <x v="4"/>
    <x v="4"/>
    <m/>
    <d v="2024-02-04T00:00:00"/>
    <d v="2024-02-08T00:00:00"/>
    <m/>
    <d v="2024-01-06T00:00:00"/>
    <x v="8"/>
    <n v="5"/>
  </r>
  <r>
    <n v="4952"/>
    <s v="66.Dengue fever"/>
    <s v="อัฑฒวีร์ เศษโถ"/>
    <m/>
    <s v="ชาย"/>
    <n v="13"/>
    <n v="6"/>
    <s v="ไม่ทราบอาชีพ/ในปกครอง"/>
    <s v="19"/>
    <x v="18"/>
    <x v="90"/>
    <x v="7"/>
    <x v="2"/>
    <m/>
    <d v="2024-02-04T00:00:00"/>
    <d v="2024-02-07T00:00:00"/>
    <m/>
    <d v="2024-01-06T00:00:00"/>
    <x v="8"/>
    <n v="5"/>
  </r>
  <r>
    <n v="4926"/>
    <s v="66.Dengue fever"/>
    <s v="อรทัย วงศ์ณรัตน์"/>
    <m/>
    <s v="ชาย"/>
    <n v="63"/>
    <n v="7"/>
    <s v="ไม่ทราบอาชีพ/ในปกครอง"/>
    <s v="77"/>
    <x v="12"/>
    <x v="91"/>
    <x v="7"/>
    <x v="2"/>
    <m/>
    <d v="2024-02-02T00:00:00"/>
    <d v="2024-02-05T00:00:00"/>
    <m/>
    <d v="2024-01-06T00:00:00"/>
    <x v="8"/>
    <n v="4"/>
  </r>
  <r>
    <n v="4924"/>
    <s v="66.Dengue fever"/>
    <s v="รดาวรินทร์ คำกว้าง"/>
    <m/>
    <s v="หญิง"/>
    <n v="2"/>
    <n v="11"/>
    <s v="ไม่ทราบอาชีพ/ในปกครอง"/>
    <s v="62"/>
    <x v="0"/>
    <x v="92"/>
    <x v="55"/>
    <x v="2"/>
    <m/>
    <d v="2024-01-27T00:00:00"/>
    <d v="2024-01-28T00:00:00"/>
    <m/>
    <d v="2024-01-06T00:00:00"/>
    <x v="1"/>
    <n v="4"/>
  </r>
  <r>
    <n v="4826"/>
    <s v="66.Dengue fever"/>
    <s v="ฐิติกาญจน์ ยอดคำ"/>
    <m/>
    <s v="หญิง"/>
    <n v="45"/>
    <n v="1"/>
    <s v="รับจ้าง,กรรมกร"/>
    <s v="121"/>
    <x v="13"/>
    <x v="93"/>
    <x v="56"/>
    <x v="9"/>
    <m/>
    <d v="2024-02-03T00:00:00"/>
    <d v="2024-02-05T00:00:00"/>
    <m/>
    <d v="2024-01-06T00:00:00"/>
    <x v="8"/>
    <n v="5"/>
  </r>
  <r>
    <n v="4703"/>
    <s v="66.Dengue fever"/>
    <s v="ชนะเทพ ศรีวิสุทธิ์"/>
    <m/>
    <s v="ชาย"/>
    <n v="8"/>
    <n v="1"/>
    <s v="นักเรียน"/>
    <s v="33"/>
    <x v="16"/>
    <x v="94"/>
    <x v="57"/>
    <x v="4"/>
    <m/>
    <d v="2024-02-05T00:00:00"/>
    <d v="2024-02-05T00:00:00"/>
    <m/>
    <d v="2024-01-06T00:00:00"/>
    <x v="8"/>
    <n v="5"/>
  </r>
  <r>
    <n v="4700"/>
    <s v="66.Dengue fever"/>
    <s v="เรวดี เหมัง"/>
    <m/>
    <s v="หญิง"/>
    <n v="34"/>
    <n v="6"/>
    <s v="รับจ้าง,กรรมกร"/>
    <s v="225"/>
    <x v="17"/>
    <x v="95"/>
    <x v="4"/>
    <x v="4"/>
    <m/>
    <d v="2024-02-16T00:00:00"/>
    <d v="2024-02-16T00:00:00"/>
    <m/>
    <d v="2024-01-06T00:00:00"/>
    <x v="7"/>
    <n v="6"/>
  </r>
  <r>
    <n v="4610"/>
    <s v="66.Dengue fever"/>
    <s v="พรรณกร ผิวพรรณ์"/>
    <m/>
    <s v="ชาย"/>
    <n v="40"/>
    <n v="0"/>
    <s v="ทหาร,ตำรวจ"/>
    <s v="112"/>
    <x v="8"/>
    <x v="96"/>
    <x v="58"/>
    <x v="1"/>
    <m/>
    <d v="2024-02-16T00:00:00"/>
    <d v="2024-02-16T00:00:00"/>
    <m/>
    <d v="2024-01-06T00:00:00"/>
    <x v="7"/>
    <n v="6"/>
  </r>
  <r>
    <n v="3966"/>
    <s v="66.Dengue fever"/>
    <s v="ธนา โปร่งพรมมา"/>
    <m/>
    <s v="ชาย"/>
    <n v="10"/>
    <n v="7"/>
    <s v="ไม่ทราบอาชีพ/ในปกครอง"/>
    <s v="8"/>
    <x v="1"/>
    <x v="70"/>
    <x v="30"/>
    <x v="0"/>
    <m/>
    <d v="2024-02-14T00:00:00"/>
    <d v="2024-02-19T00:00:00"/>
    <m/>
    <d v="2024-01-06T00:00:00"/>
    <x v="3"/>
    <n v="6"/>
  </r>
  <r>
    <n v="2661"/>
    <s v="66.Dengue fever"/>
    <s v="ญารินดา ศรีหงษ์"/>
    <m/>
    <s v="หญิง"/>
    <n v="2"/>
    <n v="6"/>
    <s v="ไม่ทราบอาชีพ/ในปกครอง"/>
    <s v="30"/>
    <x v="6"/>
    <x v="97"/>
    <x v="29"/>
    <x v="14"/>
    <m/>
    <d v="2024-01-24T00:00:00"/>
    <d v="2024-01-24T00:00:00"/>
    <m/>
    <d v="2024-01-06T00:00:00"/>
    <x v="19"/>
    <n v="3"/>
  </r>
  <r>
    <n v="3905"/>
    <s v="66.Dengue fever"/>
    <s v="ณัชชา ตาลสันต์"/>
    <m/>
    <s v="หญิง"/>
    <n v="15"/>
    <n v="9"/>
    <s v="นักเรียน"/>
    <s v="193"/>
    <x v="6"/>
    <x v="98"/>
    <x v="59"/>
    <x v="5"/>
    <m/>
    <d v="2024-02-05T00:00:00"/>
    <d v="2024-02-09T00:00:00"/>
    <m/>
    <d v="2024-01-06T00:00:00"/>
    <x v="8"/>
    <n v="5"/>
  </r>
  <r>
    <n v="2662"/>
    <s v="66.Dengue fever"/>
    <s v="กฤติมุข อยู่มาก"/>
    <m/>
    <s v="ชาย"/>
    <n v="1"/>
    <n v="5"/>
    <s v="ไม่ทราบอาชีพ/ในปกครอง"/>
    <s v="130"/>
    <x v="0"/>
    <x v="99"/>
    <x v="60"/>
    <x v="15"/>
    <m/>
    <d v="2024-01-22T00:00:00"/>
    <d v="2024-01-22T00:00:00"/>
    <m/>
    <d v="2024-01-06T00:00:00"/>
    <x v="19"/>
    <n v="3"/>
  </r>
  <r>
    <n v="3743"/>
    <s v="66.Dengue fever"/>
    <s v="กานต์มณี สายทา"/>
    <m/>
    <s v="หญิง"/>
    <n v="27"/>
    <n v="7"/>
    <s v="รับจ้าง,กรรมกร"/>
    <s v="128"/>
    <x v="11"/>
    <x v="45"/>
    <x v="26"/>
    <x v="0"/>
    <m/>
    <d v="2024-02-05T00:00:00"/>
    <d v="2024-02-07T00:00:00"/>
    <m/>
    <d v="2024-01-06T00:00:00"/>
    <x v="8"/>
    <n v="5"/>
  </r>
  <r>
    <n v="3682"/>
    <s v="66.Dengue fever"/>
    <s v="ธัญญาภรณ์ ดงยางวัน"/>
    <m/>
    <s v="หญิง"/>
    <n v="11"/>
    <n v="4"/>
    <s v="ไม่ทราบอาชีพ/ในปกครอง"/>
    <s v="34"/>
    <x v="1"/>
    <x v="77"/>
    <x v="46"/>
    <x v="4"/>
    <m/>
    <d v="2024-02-02T00:00:00"/>
    <d v="2024-02-06T00:00:00"/>
    <m/>
    <d v="2024-01-06T00:00:00"/>
    <x v="8"/>
    <n v="4"/>
  </r>
  <r>
    <n v="3534"/>
    <s v="66.Dengue fever"/>
    <s v="สหัสเนตร  เสโน"/>
    <m/>
    <s v="ชาย"/>
    <n v="6"/>
    <n v="8"/>
    <s v="ไม่ทราบอาชีพ/ในปกครอง"/>
    <s v="39"/>
    <x v="7"/>
    <x v="9"/>
    <x v="9"/>
    <x v="7"/>
    <m/>
    <d v="2024-01-10T00:00:00"/>
    <d v="2024-01-11T00:00:00"/>
    <m/>
    <d v="2024-01-06T00:00:00"/>
    <x v="18"/>
    <n v="1"/>
  </r>
  <r>
    <n v="3530"/>
    <s v="66.Dengue fever"/>
    <s v="ภูธิป โคตุเคน"/>
    <m/>
    <s v="ชาย"/>
    <n v="15"/>
    <n v="8"/>
    <s v="นักเรียน"/>
    <s v="114"/>
    <x v="7"/>
    <x v="100"/>
    <x v="28"/>
    <x v="0"/>
    <m/>
    <d v="2024-02-01T00:00:00"/>
    <d v="2024-02-04T00:00:00"/>
    <m/>
    <d v="2024-01-06T00:00:00"/>
    <x v="8"/>
    <n v="4"/>
  </r>
  <r>
    <n v="3267"/>
    <s v="66.Dengue fever"/>
    <s v="พินนิภา บัวสีคำ"/>
    <m/>
    <s v="หญิง"/>
    <n v="35"/>
    <n v="9"/>
    <s v="รับจ้าง,กรรมกร"/>
    <s v="21"/>
    <x v="16"/>
    <x v="41"/>
    <x v="25"/>
    <x v="3"/>
    <m/>
    <d v="2024-01-13T00:00:00"/>
    <d v="2024-01-16T00:00:00"/>
    <m/>
    <d v="2024-01-06T00:00:00"/>
    <x v="11"/>
    <n v="2"/>
  </r>
  <r>
    <n v="3175"/>
    <s v="66.Dengue fever"/>
    <s v="พิชญาภร ศิริเกตุ"/>
    <m/>
    <s v="หญิง"/>
    <n v="34"/>
    <n v="1"/>
    <s v="ข้าราชการ"/>
    <s v="21/3"/>
    <x v="9"/>
    <x v="101"/>
    <x v="28"/>
    <x v="3"/>
    <m/>
    <d v="2024-01-30T00:00:00"/>
    <d v="2024-01-31T00:00:00"/>
    <m/>
    <d v="2024-01-06T00:00:00"/>
    <x v="1"/>
    <n v="4"/>
  </r>
  <r>
    <n v="3064"/>
    <s v="66.Dengue fever"/>
    <s v="พรชฎา ลือจันดา"/>
    <m/>
    <s v="หญิง"/>
    <n v="13"/>
    <n v="8"/>
    <s v="ไม่ทราบอาชีพ/ในปกครอง"/>
    <s v="52"/>
    <x v="7"/>
    <x v="102"/>
    <x v="61"/>
    <x v="14"/>
    <m/>
    <d v="2024-01-26T00:00:00"/>
    <d v="2024-01-31T00:00:00"/>
    <m/>
    <d v="2024-01-06T00:00:00"/>
    <x v="1"/>
    <n v="3"/>
  </r>
  <r>
    <n v="5014"/>
    <s v="66.Dengue fever"/>
    <s v="กชกร ศรีไชยวาลย์"/>
    <m/>
    <s v="หญิง"/>
    <n v="8"/>
    <n v="0"/>
    <s v="ไม่ทราบอาชีพ/ในปกครอง"/>
    <s v="59"/>
    <x v="16"/>
    <x v="52"/>
    <x v="30"/>
    <x v="0"/>
    <m/>
    <d v="2024-02-14T00:00:00"/>
    <d v="2024-02-19T00:00:00"/>
    <m/>
    <d v="2024-01-06T00:00:00"/>
    <x v="3"/>
    <n v="6"/>
  </r>
  <r>
    <n v="3909"/>
    <s v="66.Dengue fever"/>
    <s v="ศุภโชติ เทียมสิงห์"/>
    <m/>
    <s v="ชาย"/>
    <n v="10"/>
    <n v="10"/>
    <s v="ไม่ทราบอาชีพ/ในปกครอง"/>
    <s v="41/1"/>
    <x v="10"/>
    <x v="103"/>
    <x v="24"/>
    <x v="4"/>
    <m/>
    <d v="2024-02-06T00:00:00"/>
    <d v="2024-02-09T00:00:00"/>
    <m/>
    <d v="2024-01-06T00:00:00"/>
    <x v="8"/>
    <n v="5"/>
  </r>
  <r>
    <n v="9434"/>
    <s v="66.Dengue fever"/>
    <s v="ทิพวรรณ หนองขุ่นสาร"/>
    <m/>
    <s v="หญิง"/>
    <n v="25"/>
    <n v="0"/>
    <s v="เกษตร"/>
    <s v="187"/>
    <x v="0"/>
    <x v="0"/>
    <x v="0"/>
    <x v="0"/>
    <m/>
    <d v="2024-04-17T00:00:00"/>
    <d v="2024-04-20T00:00:00"/>
    <m/>
    <d v="2024-01-06T00:00:00"/>
    <x v="13"/>
    <n v="15"/>
  </r>
  <r>
    <n v="7384"/>
    <s v="66.Dengue fever"/>
    <s v="คำจันทร์ จรบุรมย์"/>
    <m/>
    <s v="ชาย"/>
    <n v="108"/>
    <n v="2"/>
    <s v="ไม่ทราบอาชีพ/ในปกครอง"/>
    <s v="117"/>
    <x v="6"/>
    <x v="104"/>
    <x v="62"/>
    <x v="18"/>
    <m/>
    <d v="2024-03-17T00:00:00"/>
    <d v="2024-03-17T00:00:00"/>
    <m/>
    <d v="2024-01-06T00:00:00"/>
    <x v="2"/>
    <n v="11"/>
  </r>
  <r>
    <n v="10357"/>
    <s v="66.Dengue fever"/>
    <s v="วิชุดา แก้วสมบัติ"/>
    <m/>
    <s v="หญิง"/>
    <n v="18"/>
    <n v="1"/>
    <s v="ไม่ทราบอาชีพ/ในปกครอง"/>
    <s v="120"/>
    <x v="11"/>
    <x v="105"/>
    <x v="63"/>
    <x v="2"/>
    <m/>
    <d v="2024-04-22T00:00:00"/>
    <d v="2024-04-25T00:00:00"/>
    <m/>
    <d v="2024-01-06T00:00:00"/>
    <x v="13"/>
    <n v="16"/>
  </r>
  <r>
    <n v="10356"/>
    <s v="66.Dengue fever"/>
    <s v="ระดม สุขแสวง"/>
    <m/>
    <s v="ชาย"/>
    <n v="50"/>
    <n v="2"/>
    <s v="อื่นๆ"/>
    <s v="77"/>
    <x v="9"/>
    <x v="11"/>
    <x v="7"/>
    <x v="2"/>
    <m/>
    <d v="2024-04-21T00:00:00"/>
    <d v="2024-04-24T00:00:00"/>
    <m/>
    <d v="2024-01-06T00:00:00"/>
    <x v="13"/>
    <n v="16"/>
  </r>
  <r>
    <n v="10352"/>
    <s v="66.Dengue fever"/>
    <s v="ศราวิน สุขแสวง"/>
    <m/>
    <s v="ชาย"/>
    <n v="11"/>
    <n v="10"/>
    <s v="ไม่ทราบอาชีพ/ในปกครอง"/>
    <s v="77"/>
    <x v="9"/>
    <x v="11"/>
    <x v="7"/>
    <x v="2"/>
    <m/>
    <d v="2024-04-17T00:00:00"/>
    <d v="2024-04-22T00:00:00"/>
    <m/>
    <d v="2024-01-06T00:00:00"/>
    <x v="13"/>
    <n v="15"/>
  </r>
  <r>
    <n v="10349"/>
    <s v="66.Dengue fever"/>
    <s v="จิรภัทร ศรศาสตร์"/>
    <m/>
    <s v="ชาย"/>
    <n v="10"/>
    <n v="11"/>
    <s v="ไม่ทราบอาชีพ/ในปกครอง"/>
    <s v="225"/>
    <x v="1"/>
    <x v="28"/>
    <x v="7"/>
    <x v="2"/>
    <m/>
    <d v="2024-04-13T00:00:00"/>
    <d v="2024-04-18T00:00:00"/>
    <m/>
    <d v="2024-01-06T00:00:00"/>
    <x v="4"/>
    <n v="15"/>
  </r>
  <r>
    <n v="10223"/>
    <s v="66.Dengue fever"/>
    <s v="อติวิชญ์ ประมวลรัมย์"/>
    <m/>
    <s v="ชาย"/>
    <n v="11"/>
    <n v="3"/>
    <s v="ไม่ทราบอาชีพ/ในปกครอง"/>
    <s v="89"/>
    <x v="0"/>
    <x v="6"/>
    <x v="12"/>
    <x v="10"/>
    <m/>
    <d v="2024-04-21T00:00:00"/>
    <d v="2024-04-24T00:00:00"/>
    <m/>
    <d v="2024-01-06T00:00:00"/>
    <x v="13"/>
    <n v="16"/>
  </r>
  <r>
    <n v="10196"/>
    <s v="66.Dengue fever"/>
    <s v="ชิษณุพงศ์ ภูมิภาค"/>
    <m/>
    <s v="ชาย"/>
    <n v="10"/>
    <n v="7"/>
    <s v="นักเรียน"/>
    <s v="3"/>
    <x v="16"/>
    <x v="58"/>
    <x v="35"/>
    <x v="5"/>
    <m/>
    <d v="2024-04-26T00:00:00"/>
    <d v="2024-04-29T00:00:00"/>
    <m/>
    <d v="2024-01-06T00:00:00"/>
    <x v="14"/>
    <n v="16"/>
  </r>
  <r>
    <n v="10117"/>
    <s v="66.Dengue fever"/>
    <s v="ภานุเดช โพโสลี"/>
    <m/>
    <s v="ชาย"/>
    <n v="24"/>
    <n v="8"/>
    <s v="นักเรียน"/>
    <s v="9/1"/>
    <x v="8"/>
    <x v="106"/>
    <x v="46"/>
    <x v="4"/>
    <m/>
    <d v="2024-04-25T00:00:00"/>
    <d v="2024-04-29T00:00:00"/>
    <m/>
    <d v="2024-01-06T00:00:00"/>
    <x v="14"/>
    <n v="16"/>
  </r>
  <r>
    <n v="10021"/>
    <s v="66.Dengue fever"/>
    <s v="กมลชนก กะตะโท"/>
    <m/>
    <s v="หญิง"/>
    <n v="9"/>
    <n v="6"/>
    <s v="ไม่ทราบอาชีพ/ในปกครอง"/>
    <s v="147"/>
    <x v="12"/>
    <x v="107"/>
    <x v="64"/>
    <x v="14"/>
    <m/>
    <d v="2024-04-27T00:00:00"/>
    <d v="2024-04-27T00:00:00"/>
    <m/>
    <d v="2024-01-06T00:00:00"/>
    <x v="14"/>
    <n v="17"/>
  </r>
  <r>
    <n v="9931"/>
    <s v="66.Dengue fever"/>
    <s v="ภาวิณี ชอบบุญ"/>
    <m/>
    <s v="หญิง"/>
    <n v="16"/>
    <n v="9"/>
    <s v="นักเรียน"/>
    <s v="33"/>
    <x v="5"/>
    <x v="53"/>
    <x v="31"/>
    <x v="0"/>
    <m/>
    <d v="2024-04-21T00:00:00"/>
    <d v="2024-04-26T00:00:00"/>
    <m/>
    <d v="2024-01-06T00:00:00"/>
    <x v="13"/>
    <n v="16"/>
  </r>
  <r>
    <n v="10360"/>
    <s v="66.Dengue fever"/>
    <s v="ณัฎฐา สุขแสวง"/>
    <m/>
    <s v="หญิง"/>
    <n v="14"/>
    <n v="8"/>
    <s v="ไม่ทราบอาชีพ/ในปกครอง"/>
    <s v="77"/>
    <x v="9"/>
    <x v="11"/>
    <x v="7"/>
    <x v="2"/>
    <m/>
    <d v="2024-04-19T00:00:00"/>
    <d v="2024-04-22T00:00:00"/>
    <m/>
    <d v="2024-01-06T00:00:00"/>
    <x v="13"/>
    <n v="15"/>
  </r>
  <r>
    <n v="9623"/>
    <s v="66.Dengue fever"/>
    <s v="ปัญญาภา มงคลแก่นทราย"/>
    <m/>
    <s v="หญิง"/>
    <n v="7"/>
    <n v="10"/>
    <s v="นักเรียน"/>
    <s v="45"/>
    <x v="7"/>
    <x v="108"/>
    <x v="28"/>
    <x v="3"/>
    <m/>
    <d v="2024-04-18T00:00:00"/>
    <d v="2024-04-21T00:00:00"/>
    <m/>
    <d v="2024-01-06T00:00:00"/>
    <x v="13"/>
    <n v="15"/>
  </r>
  <r>
    <n v="10373"/>
    <s v="66.Dengue fever"/>
    <s v="สราวุฒ อบอุ่น"/>
    <m/>
    <s v="ชาย"/>
    <n v="14"/>
    <n v="10"/>
    <s v="ไม่ทราบอาชีพ/ในปกครอง"/>
    <s v="28"/>
    <x v="9"/>
    <x v="11"/>
    <x v="7"/>
    <x v="2"/>
    <m/>
    <d v="2024-04-17T00:00:00"/>
    <d v="2024-04-17T00:00:00"/>
    <m/>
    <d v="2024-01-06T00:00:00"/>
    <x v="4"/>
    <n v="15"/>
  </r>
  <r>
    <n v="9364"/>
    <s v="66.Dengue fever"/>
    <s v="ชลดา แสงสว่าง"/>
    <m/>
    <s v="หญิง"/>
    <n v="36"/>
    <n v="8"/>
    <s v="รับจ้าง,กรรมกร"/>
    <s v="121"/>
    <x v="12"/>
    <x v="109"/>
    <x v="35"/>
    <x v="5"/>
    <m/>
    <d v="2024-04-18T00:00:00"/>
    <d v="2024-04-21T00:00:00"/>
    <m/>
    <d v="2024-01-06T00:00:00"/>
    <x v="13"/>
    <n v="15"/>
  </r>
  <r>
    <n v="9345"/>
    <s v="66.Dengue fever"/>
    <s v="เทียนแก้ว ปีไธสง"/>
    <m/>
    <s v="หญิง"/>
    <n v="21"/>
    <n v="5"/>
    <s v="รับจ้าง,กรรมกร"/>
    <s v="95"/>
    <x v="5"/>
    <x v="35"/>
    <x v="21"/>
    <x v="5"/>
    <m/>
    <d v="2024-04-18T00:00:00"/>
    <d v="2024-04-21T00:00:00"/>
    <m/>
    <d v="2024-01-06T00:00:00"/>
    <x v="13"/>
    <n v="15"/>
  </r>
  <r>
    <n v="9344"/>
    <s v="66.Dengue fever"/>
    <s v="ศศินิภาศ์ ชันพรมมา"/>
    <m/>
    <s v="หญิง"/>
    <n v="11"/>
    <n v="1"/>
    <s v="นักเรียน"/>
    <s v="83"/>
    <x v="16"/>
    <x v="58"/>
    <x v="35"/>
    <x v="5"/>
    <m/>
    <d v="2024-04-16T00:00:00"/>
    <d v="2024-04-21T00:00:00"/>
    <m/>
    <d v="2024-01-06T00:00:00"/>
    <x v="13"/>
    <n v="15"/>
  </r>
  <r>
    <n v="9213"/>
    <s v="66.Dengue fever"/>
    <s v="ชานน จันทร์มณี"/>
    <m/>
    <s v="ชาย"/>
    <n v="14"/>
    <n v="7"/>
    <s v="นักเรียน"/>
    <s v="63"/>
    <x v="10"/>
    <x v="25"/>
    <x v="8"/>
    <x v="6"/>
    <m/>
    <d v="2024-04-19T00:00:00"/>
    <d v="2024-04-19T00:00:00"/>
    <m/>
    <d v="2024-01-06T00:00:00"/>
    <x v="4"/>
    <n v="15"/>
  </r>
  <r>
    <n v="9164"/>
    <s v="66.Dengue fever"/>
    <s v="ธีรพล ผักขเชด"/>
    <m/>
    <s v="ชาย"/>
    <n v="12"/>
    <n v="9"/>
    <s v="ไม่ทราบอาชีพ/ในปกครอง"/>
    <s v="87"/>
    <x v="6"/>
    <x v="8"/>
    <x v="8"/>
    <x v="6"/>
    <m/>
    <d v="2024-04-13T00:00:00"/>
    <d v="2024-04-15T00:00:00"/>
    <m/>
    <d v="2024-01-06T00:00:00"/>
    <x v="4"/>
    <n v="15"/>
  </r>
  <r>
    <n v="9156"/>
    <s v="66.Dengue fever"/>
    <s v="เพียงขวัญ ศรีชนะ"/>
    <m/>
    <s v="หญิง"/>
    <n v="10"/>
    <n v="9"/>
    <s v="นักเรียน"/>
    <s v="113"/>
    <x v="17"/>
    <x v="29"/>
    <x v="18"/>
    <x v="0"/>
    <m/>
    <d v="2024-04-18T00:00:00"/>
    <d v="2024-04-18T00:00:00"/>
    <m/>
    <d v="2024-01-06T00:00:00"/>
    <x v="4"/>
    <n v="15"/>
  </r>
  <r>
    <n v="9116"/>
    <s v="66.Dengue fever"/>
    <s v="นวรัตน์ สวัสนะที"/>
    <m/>
    <s v="หญิง"/>
    <n v="14"/>
    <n v="7"/>
    <s v="ไม่ทราบอาชีพ/ในปกครอง"/>
    <s v="189"/>
    <x v="16"/>
    <x v="61"/>
    <x v="18"/>
    <x v="0"/>
    <m/>
    <d v="2024-04-13T00:00:00"/>
    <d v="2024-04-17T00:00:00"/>
    <m/>
    <d v="2024-01-06T00:00:00"/>
    <x v="4"/>
    <n v="15"/>
  </r>
  <r>
    <n v="9107"/>
    <s v="66.Dengue fever"/>
    <s v="ศิริลักษณ์ หงษ์หนองหว้า"/>
    <m/>
    <s v="หญิง"/>
    <n v="24"/>
    <n v="0"/>
    <s v="รับจ้าง,กรรมกร"/>
    <s v="64"/>
    <x v="9"/>
    <x v="11"/>
    <x v="7"/>
    <x v="2"/>
    <m/>
    <d v="2024-04-04T00:00:00"/>
    <d v="2024-04-09T00:00:00"/>
    <m/>
    <d v="2024-01-06T00:00:00"/>
    <x v="0"/>
    <n v="13"/>
  </r>
  <r>
    <n v="9103"/>
    <s v="66.Dengue fever"/>
    <s v="หงส์ลดา แพงกัญญา"/>
    <m/>
    <s v="หญิง"/>
    <n v="28"/>
    <n v="8"/>
    <s v="รับจ้าง,กรรมกร"/>
    <s v="119"/>
    <x v="1"/>
    <x v="2"/>
    <x v="2"/>
    <x v="2"/>
    <m/>
    <d v="2024-04-04T00:00:00"/>
    <d v="2024-04-06T00:00:00"/>
    <m/>
    <d v="2024-01-06T00:00:00"/>
    <x v="0"/>
    <n v="13"/>
  </r>
  <r>
    <n v="9102"/>
    <s v="66.Dengue fever"/>
    <s v="ศิลป์สุรสีห์ ปิยะรัตน์"/>
    <m/>
    <s v="ชาย"/>
    <n v="29"/>
    <n v="2"/>
    <s v="อื่นๆ"/>
    <s v="2"/>
    <x v="1"/>
    <x v="2"/>
    <x v="2"/>
    <x v="2"/>
    <m/>
    <d v="2024-04-03T00:00:00"/>
    <d v="2024-04-05T00:00:00"/>
    <m/>
    <d v="2024-01-06T00:00:00"/>
    <x v="12"/>
    <n v="13"/>
  </r>
  <r>
    <n v="9705"/>
    <s v="66.Dengue fever"/>
    <s v="ชยันต์ มะณี"/>
    <m/>
    <s v="ชาย"/>
    <n v="11"/>
    <n v="10"/>
    <s v="นักเรียน"/>
    <s v="68"/>
    <x v="12"/>
    <x v="109"/>
    <x v="35"/>
    <x v="5"/>
    <m/>
    <d v="2024-04-21T00:00:00"/>
    <d v="2024-04-25T00:00:00"/>
    <m/>
    <d v="2024-01-06T00:00:00"/>
    <x v="13"/>
    <n v="16"/>
  </r>
  <r>
    <n v="11897"/>
    <s v="66.Dengue fever"/>
    <s v="ภูริทัต แก้วเรือง"/>
    <m/>
    <s v="ชาย"/>
    <n v="6"/>
    <n v="3"/>
    <s v="นักเรียน"/>
    <s v="73/1"/>
    <x v="7"/>
    <x v="108"/>
    <x v="28"/>
    <x v="3"/>
    <m/>
    <d v="2024-05-10T00:00:00"/>
    <d v="2024-05-13T00:00:00"/>
    <m/>
    <d v="2024-01-06T00:00:00"/>
    <x v="17"/>
    <n v="18"/>
  </r>
  <r>
    <n v="14791"/>
    <s v="66.Dengue fever"/>
    <s v="ศิวัช ศิริวัฒนานนท์"/>
    <m/>
    <s v="ชาย"/>
    <n v="4"/>
    <n v="11"/>
    <s v="ไม่ทราบอาชีพ/ในปกครอง"/>
    <s v="55"/>
    <x v="10"/>
    <x v="110"/>
    <x v="65"/>
    <x v="8"/>
    <m/>
    <d v="2024-06-04T00:00:00"/>
    <d v="2024-06-06T00:00:00"/>
    <m/>
    <d v="2024-01-06T00:00:00"/>
    <x v="6"/>
    <n v="22"/>
  </r>
  <r>
    <n v="14736"/>
    <s v="66.Dengue fever"/>
    <s v="ปฐพี ศรีแก้ว"/>
    <m/>
    <s v="ชาย"/>
    <n v="14"/>
    <n v="1"/>
    <s v="ไม่ทราบอาชีพ/ในปกครอง"/>
    <s v="101"/>
    <x v="10"/>
    <x v="111"/>
    <x v="66"/>
    <x v="15"/>
    <m/>
    <d v="2024-05-25T00:00:00"/>
    <d v="2024-05-29T00:00:00"/>
    <m/>
    <d v="2024-01-06T00:00:00"/>
    <x v="21"/>
    <n v="21"/>
  </r>
  <r>
    <n v="14449"/>
    <s v="66.Dengue fever"/>
    <s v="จักรภัทร  บุญสินชัย"/>
    <m/>
    <s v="ชาย"/>
    <n v="4"/>
    <n v="6"/>
    <s v="ไม่ทราบอาชีพ/ในปกครอง"/>
    <s v="26"/>
    <x v="0"/>
    <x v="112"/>
    <x v="62"/>
    <x v="18"/>
    <m/>
    <d v="2024-05-28T00:00:00"/>
    <d v="2024-05-31T00:00:00"/>
    <m/>
    <d v="2024-01-06T00:00:00"/>
    <x v="21"/>
    <n v="21"/>
  </r>
  <r>
    <n v="13284"/>
    <s v="66.Dengue fever"/>
    <s v="ศิวกร พลอยบุตร"/>
    <m/>
    <s v="ชาย"/>
    <n v="5"/>
    <n v="1"/>
    <s v="ไม่ทราบอาชีพ/ในปกครอง"/>
    <s v="6"/>
    <x v="9"/>
    <x v="11"/>
    <x v="7"/>
    <x v="2"/>
    <m/>
    <d v="2024-05-18T00:00:00"/>
    <d v="2024-05-21T00:00:00"/>
    <m/>
    <d v="2024-01-06T00:00:00"/>
    <x v="22"/>
    <n v="20"/>
  </r>
  <r>
    <n v="13166"/>
    <s v="66.Dengue fever"/>
    <s v="ธนาธร ทิวาพัตร"/>
    <m/>
    <s v="ชาย"/>
    <n v="3"/>
    <n v="9"/>
    <s v="นักเรียน"/>
    <s v="62"/>
    <x v="15"/>
    <x v="44"/>
    <x v="18"/>
    <x v="0"/>
    <m/>
    <d v="2024-05-26T00:00:00"/>
    <d v="2024-05-26T00:00:00"/>
    <m/>
    <d v="2024-01-06T00:00:00"/>
    <x v="21"/>
    <n v="21"/>
  </r>
  <r>
    <n v="12860"/>
    <s v="66.Dengue fever"/>
    <s v="เคน อำพินธ์"/>
    <m/>
    <s v="ชาย"/>
    <n v="85"/>
    <n v="4"/>
    <s v="เกษตร"/>
    <s v="21"/>
    <x v="6"/>
    <x v="113"/>
    <x v="67"/>
    <x v="4"/>
    <m/>
    <d v="2024-05-17T00:00:00"/>
    <d v="2024-05-18T00:00:00"/>
    <m/>
    <d v="2024-01-06T00:00:00"/>
    <x v="22"/>
    <n v="19"/>
  </r>
  <r>
    <n v="12732"/>
    <s v="66.Dengue fever"/>
    <s v="พลวริษฐ์ มาดิษฐ์"/>
    <m/>
    <s v="ชาย"/>
    <n v="1"/>
    <n v="1"/>
    <s v="ไม่ทราบอาชีพ/ในปกครอง"/>
    <s v="55"/>
    <x v="7"/>
    <x v="114"/>
    <x v="55"/>
    <x v="2"/>
    <m/>
    <d v="2024-05-21T00:00:00"/>
    <d v="2024-05-23T00:00:00"/>
    <m/>
    <d v="2024-01-06T00:00:00"/>
    <x v="22"/>
    <n v="20"/>
  </r>
  <r>
    <n v="12219"/>
    <s v="66.Dengue fever"/>
    <s v="ปรีชา หงษ์ทอง"/>
    <m/>
    <s v="ชาย"/>
    <n v="34"/>
    <n v="2"/>
    <s v="ไม่ทราบอาชีพ/ในปกครอง"/>
    <s v="78"/>
    <x v="6"/>
    <x v="55"/>
    <x v="22"/>
    <x v="12"/>
    <m/>
    <d v="2024-05-08T00:00:00"/>
    <d v="2024-05-14T00:00:00"/>
    <m/>
    <d v="2024-01-06T00:00:00"/>
    <x v="17"/>
    <n v="18"/>
  </r>
  <r>
    <n v="12064"/>
    <s v="66.Dengue fever"/>
    <s v="วรันธร คำบุดดี"/>
    <m/>
    <s v="หญิง"/>
    <n v="2"/>
    <n v="11"/>
    <s v="ไม่ทราบอาชีพ/ในปกครอง"/>
    <s v="75"/>
    <x v="11"/>
    <x v="115"/>
    <x v="68"/>
    <x v="19"/>
    <m/>
    <d v="2024-05-10T00:00:00"/>
    <d v="2024-05-14T00:00:00"/>
    <m/>
    <d v="2024-01-06T00:00:00"/>
    <x v="17"/>
    <n v="18"/>
  </r>
  <r>
    <n v="10358"/>
    <s v="66.Dengue fever"/>
    <s v="หนึ่งฤทัย สินเนือง"/>
    <m/>
    <s v="หญิง"/>
    <n v="31"/>
    <n v="4"/>
    <s v="อื่นๆ"/>
    <s v="4"/>
    <x v="1"/>
    <x v="2"/>
    <x v="2"/>
    <x v="2"/>
    <m/>
    <d v="2024-04-19T00:00:00"/>
    <d v="2024-04-22T00:00:00"/>
    <m/>
    <d v="2024-01-06T00:00:00"/>
    <x v="13"/>
    <n v="15"/>
  </r>
  <r>
    <n v="11901"/>
    <s v="66.Dengue fever"/>
    <s v="กิตติโชค ชุมณี"/>
    <m/>
    <s v="ชาย"/>
    <n v="13"/>
    <n v="2"/>
    <s v="นักเรียน"/>
    <s v="3"/>
    <x v="10"/>
    <x v="116"/>
    <x v="0"/>
    <x v="0"/>
    <m/>
    <d v="2024-05-09T00:00:00"/>
    <d v="2024-05-13T00:00:00"/>
    <m/>
    <d v="2024-01-06T00:00:00"/>
    <x v="17"/>
    <n v="18"/>
  </r>
  <r>
    <n v="8922"/>
    <s v="66.Dengue fever"/>
    <s v="ศิริขวัญ โอชาผล"/>
    <m/>
    <s v="หญิง"/>
    <n v="30"/>
    <n v="8"/>
    <s v="ไม่ทราบอาชีพ/ในปกครอง"/>
    <s v="251"/>
    <x v="18"/>
    <x v="117"/>
    <x v="18"/>
    <x v="0"/>
    <m/>
    <d v="2024-04-16T00:00:00"/>
    <d v="2024-04-16T00:00:00"/>
    <m/>
    <d v="2024-01-06T00:00:00"/>
    <x v="4"/>
    <n v="15"/>
  </r>
  <r>
    <n v="11798"/>
    <s v="66.Dengue fever"/>
    <s v="อำนวย สุวรรณวงค์"/>
    <m/>
    <s v="ชาย"/>
    <n v="52"/>
    <n v="4"/>
    <s v="เกษตร"/>
    <s v="23"/>
    <x v="0"/>
    <x v="118"/>
    <x v="69"/>
    <x v="2"/>
    <m/>
    <d v="2024-05-05T00:00:00"/>
    <d v="2024-05-12T00:00:00"/>
    <m/>
    <d v="2024-01-06T00:00:00"/>
    <x v="17"/>
    <n v="18"/>
  </r>
  <r>
    <n v="11683"/>
    <s v="66.Dengue fever"/>
    <s v="นิธิกร อ่อนพุทธา"/>
    <m/>
    <s v="ชาย"/>
    <n v="8"/>
    <n v="2"/>
    <s v="นักเรียน"/>
    <s v="158"/>
    <x v="18"/>
    <x v="117"/>
    <x v="18"/>
    <x v="0"/>
    <m/>
    <d v="2024-05-11T00:00:00"/>
    <d v="2024-05-11T00:00:00"/>
    <m/>
    <d v="2024-01-06T00:00:00"/>
    <x v="17"/>
    <n v="19"/>
  </r>
  <r>
    <n v="11491"/>
    <s v="66.Dengue fever"/>
    <s v="ทักษ์ดนัย สหัสนา"/>
    <m/>
    <s v="ชาย"/>
    <n v="16"/>
    <n v="10"/>
    <s v="นักเรียน"/>
    <s v="115"/>
    <x v="10"/>
    <x v="119"/>
    <x v="70"/>
    <x v="8"/>
    <m/>
    <d v="2024-05-10T00:00:00"/>
    <d v="2024-05-10T00:00:00"/>
    <m/>
    <d v="2024-01-06T00:00:00"/>
    <x v="16"/>
    <n v="18"/>
  </r>
  <r>
    <n v="11303"/>
    <s v="66.Dengue fever"/>
    <s v="สุรวุฒิ โคตุเคน"/>
    <m/>
    <s v="ชาย"/>
    <n v="20"/>
    <n v="9"/>
    <s v="นักเรียน"/>
    <s v="111"/>
    <x v="12"/>
    <x v="109"/>
    <x v="35"/>
    <x v="5"/>
    <m/>
    <d v="2024-05-02T00:00:00"/>
    <d v="2024-05-05T00:00:00"/>
    <m/>
    <d v="2024-01-06T00:00:00"/>
    <x v="16"/>
    <n v="17"/>
  </r>
  <r>
    <n v="11278"/>
    <s v="66.Dengue fever"/>
    <s v="ฐิติคุณ สุนทรโชติ"/>
    <m/>
    <s v="ชาย"/>
    <n v="13"/>
    <n v="9"/>
    <s v="นักเรียน"/>
    <s v="9"/>
    <x v="12"/>
    <x v="120"/>
    <x v="28"/>
    <x v="3"/>
    <m/>
    <d v="2024-04-26T00:00:00"/>
    <d v="2024-05-01T00:00:00"/>
    <m/>
    <d v="2024-01-06T00:00:00"/>
    <x v="14"/>
    <n v="16"/>
  </r>
  <r>
    <n v="11154"/>
    <s v="66.Dengue fever"/>
    <s v="ธีรดา เพชรคีรีสกุล"/>
    <m/>
    <s v="หญิง"/>
    <n v="10"/>
    <n v="2"/>
    <s v="นักเรียน"/>
    <s v="8"/>
    <x v="16"/>
    <x v="58"/>
    <x v="35"/>
    <x v="5"/>
    <m/>
    <d v="2024-05-04T00:00:00"/>
    <d v="2024-05-07T00:00:00"/>
    <m/>
    <d v="2024-01-06T00:00:00"/>
    <x v="16"/>
    <n v="18"/>
  </r>
  <r>
    <n v="10989"/>
    <s v="66.Dengue fever"/>
    <s v="นฤเบศร์ หงษ์ลอยลม"/>
    <m/>
    <s v="ชาย"/>
    <n v="19"/>
    <n v="11"/>
    <s v="นักเรียน"/>
    <s v="59"/>
    <x v="13"/>
    <x v="121"/>
    <x v="71"/>
    <x v="15"/>
    <m/>
    <d v="2024-05-01T00:00:00"/>
    <d v="2024-05-01T00:00:00"/>
    <m/>
    <d v="2024-01-06T00:00:00"/>
    <x v="14"/>
    <n v="17"/>
  </r>
  <r>
    <n v="10913"/>
    <s v="66.Dengue fever"/>
    <s v="ณริศรา สมสา"/>
    <m/>
    <s v="หญิง"/>
    <n v="21"/>
    <n v="1"/>
    <s v="นักเรียน"/>
    <s v="102"/>
    <x v="16"/>
    <x v="58"/>
    <x v="35"/>
    <x v="5"/>
    <m/>
    <d v="2024-05-01T00:00:00"/>
    <d v="2024-05-05T00:00:00"/>
    <m/>
    <d v="2024-01-06T00:00:00"/>
    <x v="16"/>
    <n v="17"/>
  </r>
  <r>
    <n v="10628"/>
    <s v="66.Dengue fever"/>
    <s v="นฤบดินทร์   บุตรสาสินธุ์"/>
    <m/>
    <s v="ชาย"/>
    <n v="6"/>
    <n v="4"/>
    <s v="ไม่ทราบอาชีพ/ในปกครอง"/>
    <s v="64"/>
    <x v="8"/>
    <x v="122"/>
    <x v="54"/>
    <x v="18"/>
    <m/>
    <d v="2024-04-27T00:00:00"/>
    <d v="2024-04-27T00:00:00"/>
    <m/>
    <d v="2024-01-06T00:00:00"/>
    <x v="14"/>
    <n v="17"/>
  </r>
  <r>
    <n v="10430"/>
    <s v="66.Dengue fever"/>
    <s v="ธีรภัทร์ เพชรคีรีสกุล"/>
    <m/>
    <s v="ชาย"/>
    <n v="14"/>
    <n v="8"/>
    <s v="นักเรียน"/>
    <s v="8"/>
    <x v="16"/>
    <x v="58"/>
    <x v="35"/>
    <x v="5"/>
    <m/>
    <d v="2024-04-27T00:00:00"/>
    <d v="2024-05-01T00:00:00"/>
    <m/>
    <d v="2024-01-06T00:00:00"/>
    <x v="14"/>
    <n v="17"/>
  </r>
  <r>
    <n v="10382"/>
    <s v="66.Dengue fever"/>
    <s v="ชลธิชา ใจตรง"/>
    <m/>
    <s v="หญิง"/>
    <n v="13"/>
    <n v="4"/>
    <s v="ไม่ทราบอาชีพ/ในปกครอง"/>
    <s v="376"/>
    <x v="1"/>
    <x v="28"/>
    <x v="7"/>
    <x v="2"/>
    <m/>
    <d v="2024-04-17T00:00:00"/>
    <d v="2024-04-17T00:00:00"/>
    <m/>
    <d v="2024-01-06T00:00:00"/>
    <x v="4"/>
    <n v="15"/>
  </r>
  <r>
    <n v="11906"/>
    <s v="66.Dengue fever"/>
    <s v="กนกพิชญ์ เนตรวงษ์"/>
    <m/>
    <s v="หญิง"/>
    <n v="9"/>
    <n v="9"/>
    <s v="ไม่ทราบอาชีพ/ในปกครอง"/>
    <s v="139"/>
    <x v="10"/>
    <x v="91"/>
    <x v="47"/>
    <x v="8"/>
    <m/>
    <d v="2024-05-14T00:00:00"/>
    <d v="2024-05-14T00:00:00"/>
    <m/>
    <d v="2024-01-06T00:00:00"/>
    <x v="17"/>
    <n v="19"/>
  </r>
  <r>
    <n v="7288"/>
    <s v="66.Dengue fever"/>
    <s v="อัยรดา อูปแก้ว"/>
    <m/>
    <s v="หญิง"/>
    <n v="15"/>
    <n v="1"/>
    <s v="ไม่ทราบอาชีพ/ในปกครอง"/>
    <s v="200"/>
    <x v="9"/>
    <x v="11"/>
    <x v="7"/>
    <x v="2"/>
    <m/>
    <d v="2024-03-06T00:00:00"/>
    <d v="2024-03-10T00:00:00"/>
    <m/>
    <d v="2024-01-06T00:00:00"/>
    <x v="5"/>
    <n v="9"/>
  </r>
  <r>
    <n v="7623"/>
    <s v="66.Dengue fever"/>
    <s v="ปิยะนุช ชาภักดี"/>
    <m/>
    <s v="หญิง"/>
    <n v="26"/>
    <n v="0"/>
    <s v="นักเรียน"/>
    <s v="160"/>
    <x v="0"/>
    <x v="6"/>
    <x v="12"/>
    <x v="10"/>
    <m/>
    <d v="2024-03-20T00:00:00"/>
    <d v="2024-03-20T00:00:00"/>
    <m/>
    <d v="2024-01-06T00:00:00"/>
    <x v="2"/>
    <n v="11"/>
  </r>
  <r>
    <n v="7619"/>
    <s v="66.Dengue fever"/>
    <s v="วรรณภา หงส์พันธุ์"/>
    <m/>
    <s v="หญิง"/>
    <n v="36"/>
    <n v="5"/>
    <s v="รับจ้าง,กรรมกร"/>
    <s v="7"/>
    <x v="8"/>
    <x v="31"/>
    <x v="12"/>
    <x v="10"/>
    <m/>
    <d v="2024-03-14T00:00:00"/>
    <d v="2024-03-19T00:00:00"/>
    <m/>
    <d v="2024-01-06T00:00:00"/>
    <x v="2"/>
    <n v="10"/>
  </r>
  <r>
    <n v="7618"/>
    <s v="66.Dengue fever"/>
    <s v="พิมพกานต์ อ่อนหญิง"/>
    <m/>
    <s v="หญิง"/>
    <n v="23"/>
    <n v="6"/>
    <s v="รับจ้าง,กรรมกร"/>
    <s v="123"/>
    <x v="8"/>
    <x v="31"/>
    <x v="12"/>
    <x v="10"/>
    <m/>
    <d v="2024-03-16T00:00:00"/>
    <d v="2024-03-17T00:00:00"/>
    <m/>
    <d v="2024-01-06T00:00:00"/>
    <x v="2"/>
    <n v="11"/>
  </r>
  <r>
    <n v="7574"/>
    <s v="66.Dengue fever"/>
    <s v="อภิรักษ์ จันทรี"/>
    <m/>
    <s v="ชาย"/>
    <n v="14"/>
    <n v="9"/>
    <s v="ไม่ทราบอาชีพ/ในปกครอง"/>
    <s v="25"/>
    <x v="1"/>
    <x v="2"/>
    <x v="2"/>
    <x v="2"/>
    <m/>
    <d v="2024-03-21T00:00:00"/>
    <d v="2024-03-22T00:00:00"/>
    <m/>
    <d v="2024-01-06T00:00:00"/>
    <x v="2"/>
    <n v="11"/>
  </r>
  <r>
    <n v="7525"/>
    <s v="66.Dengue fever"/>
    <s v="ภิญญาพัชร์ ไชยคิรินทร์"/>
    <m/>
    <s v="หญิง"/>
    <n v="29"/>
    <n v="7"/>
    <s v="ข้าราชการ"/>
    <s v="32/1"/>
    <x v="11"/>
    <x v="66"/>
    <x v="72"/>
    <x v="16"/>
    <m/>
    <d v="2024-03-16T00:00:00"/>
    <d v="2024-03-16T00:00:00"/>
    <m/>
    <d v="2024-01-06T00:00:00"/>
    <x v="2"/>
    <n v="11"/>
  </r>
  <r>
    <n v="7478"/>
    <s v="66.Dengue fever"/>
    <s v="กัญญาภัค เพชรประไพ"/>
    <m/>
    <s v="หญิง"/>
    <n v="7"/>
    <n v="1"/>
    <s v="ไม่ทราบอาชีพ/ในปกครอง"/>
    <s v="62"/>
    <x v="12"/>
    <x v="17"/>
    <x v="73"/>
    <x v="14"/>
    <m/>
    <d v="2024-03-10T00:00:00"/>
    <d v="2024-03-11T00:00:00"/>
    <m/>
    <d v="2024-01-06T00:00:00"/>
    <x v="5"/>
    <n v="10"/>
  </r>
  <r>
    <n v="7424"/>
    <s v="66.Dengue fever"/>
    <s v="ขวัญชณิตา บุญอาษา"/>
    <m/>
    <s v="หญิง"/>
    <n v="19"/>
    <n v="0"/>
    <s v="นักเรียน"/>
    <s v="10"/>
    <x v="12"/>
    <x v="123"/>
    <x v="59"/>
    <x v="5"/>
    <m/>
    <d v="2024-03-16T00:00:00"/>
    <d v="2024-03-21T00:00:00"/>
    <m/>
    <d v="2024-01-06T00:00:00"/>
    <x v="2"/>
    <n v="11"/>
  </r>
  <r>
    <n v="7401"/>
    <s v="66.Dengue fever"/>
    <s v="ธนภูมิ ไทยกล้า"/>
    <m/>
    <s v="ชาย"/>
    <n v="2"/>
    <n v="6"/>
    <s v="ไม่ทราบอาชีพ/ในปกครอง"/>
    <s v="179"/>
    <x v="8"/>
    <x v="124"/>
    <x v="74"/>
    <x v="18"/>
    <m/>
    <d v="2024-03-10T00:00:00"/>
    <d v="2024-03-10T00:00:00"/>
    <m/>
    <d v="2024-01-06T00:00:00"/>
    <x v="5"/>
    <n v="10"/>
  </r>
  <r>
    <n v="478"/>
    <s v="66.Dengue fever"/>
    <s v="กัลย์สุดา โพธิ์ขาว"/>
    <m/>
    <s v="หญิง"/>
    <n v="23"/>
    <n v="8"/>
    <s v="รับจ้าง,กรรมกร"/>
    <s v="11"/>
    <x v="17"/>
    <x v="125"/>
    <x v="0"/>
    <x v="0"/>
    <m/>
    <d v="2024-01-04T00:00:00"/>
    <d v="2024-01-06T00:00:00"/>
    <m/>
    <d v="2024-01-06T00:00:00"/>
    <x v="18"/>
    <n v="0"/>
  </r>
  <r>
    <n v="7291"/>
    <s v="66.Dengue fever"/>
    <s v="ปุญญพัฒน์ สิงห์บรรณดิษฐ"/>
    <m/>
    <s v="ชาย"/>
    <n v="4"/>
    <n v="3"/>
    <s v="ไม่ทราบอาชีพ/ในปกครอง"/>
    <s v="92"/>
    <x v="3"/>
    <x v="126"/>
    <x v="69"/>
    <x v="2"/>
    <m/>
    <d v="2024-03-01T00:00:00"/>
    <d v="2024-03-03T00:00:00"/>
    <m/>
    <d v="2024-01-06T00:00:00"/>
    <x v="15"/>
    <n v="8"/>
  </r>
  <r>
    <n v="9101"/>
    <s v="66.Dengue fever"/>
    <s v="ก้องภพ ใจช่วง"/>
    <m/>
    <s v="ชาย"/>
    <n v="12"/>
    <n v="8"/>
    <s v="ไม่ทราบอาชีพ/ในปกครอง"/>
    <s v="106"/>
    <x v="10"/>
    <x v="119"/>
    <x v="70"/>
    <x v="8"/>
    <m/>
    <d v="2024-04-09T00:00:00"/>
    <d v="2024-04-10T00:00:00"/>
    <m/>
    <d v="2024-01-06T00:00:00"/>
    <x v="0"/>
    <n v="14"/>
  </r>
  <r>
    <n v="7289"/>
    <s v="66.Dengue fever"/>
    <s v="จิตติพัฒน์ พูนดี"/>
    <m/>
    <s v="ชาย"/>
    <n v="16"/>
    <n v="5"/>
    <s v="ไม่ทราบอาชีพ/ในปกครอง"/>
    <s v="63"/>
    <x v="2"/>
    <x v="7"/>
    <x v="7"/>
    <x v="2"/>
    <m/>
    <d v="2024-03-13T00:00:00"/>
    <d v="2024-03-18T00:00:00"/>
    <m/>
    <d v="2024-01-06T00:00:00"/>
    <x v="2"/>
    <n v="10"/>
  </r>
  <r>
    <n v="7712"/>
    <s v="66.Dengue fever"/>
    <s v="ภูริพัฒน์ สุขจันทร์"/>
    <m/>
    <s v="ชาย"/>
    <n v="1"/>
    <n v="6"/>
    <s v="ไม่ทราบอาชีพ/ในปกครอง"/>
    <s v="67"/>
    <x v="16"/>
    <x v="127"/>
    <x v="74"/>
    <x v="18"/>
    <m/>
    <d v="2024-03-23T00:00:00"/>
    <d v="2024-03-23T00:00:00"/>
    <m/>
    <d v="2024-01-06T00:00:00"/>
    <x v="10"/>
    <n v="12"/>
  </r>
  <r>
    <n v="7243"/>
    <s v="66.Dengue fever"/>
    <s v="พิมพ์ชนก จำปาไชย"/>
    <m/>
    <s v="หญิง"/>
    <n v="18"/>
    <n v="4"/>
    <s v="ไม่ทราบอาชีพ/ในปกครอง"/>
    <s v="125"/>
    <x v="0"/>
    <x v="33"/>
    <x v="7"/>
    <x v="2"/>
    <m/>
    <d v="2024-03-14T00:00:00"/>
    <d v="2024-03-18T00:00:00"/>
    <m/>
    <d v="2024-01-06T00:00:00"/>
    <x v="2"/>
    <n v="10"/>
  </r>
  <r>
    <n v="7108"/>
    <s v="66.Dengue fever"/>
    <s v="เกียรติชัย ศรีแสง"/>
    <m/>
    <s v="ชาย"/>
    <n v="11"/>
    <n v="9"/>
    <s v="นักเรียน"/>
    <s v="215"/>
    <x v="11"/>
    <x v="128"/>
    <x v="43"/>
    <x v="4"/>
    <m/>
    <d v="2024-03-13T00:00:00"/>
    <d v="2024-03-16T00:00:00"/>
    <m/>
    <d v="2024-01-06T00:00:00"/>
    <x v="2"/>
    <n v="10"/>
  </r>
  <r>
    <n v="7018"/>
    <s v="66.Dengue fever"/>
    <s v="ชัยณรงค์ พูนดี"/>
    <m/>
    <s v="ชาย"/>
    <n v="52"/>
    <n v="3"/>
    <s v="ข้าราชการ"/>
    <s v="63"/>
    <x v="2"/>
    <x v="7"/>
    <x v="7"/>
    <x v="2"/>
    <m/>
    <d v="2024-03-15T00:00:00"/>
    <d v="2024-03-15T00:00:00"/>
    <m/>
    <d v="2024-01-06T00:00:00"/>
    <x v="5"/>
    <n v="10"/>
  </r>
  <r>
    <n v="6989"/>
    <s v="66.Dengue fever"/>
    <s v="สุริยา ตรีเมฆ"/>
    <m/>
    <s v="ชาย"/>
    <n v="13"/>
    <n v="11"/>
    <s v="ไม่ทราบอาชีพ/ในปกครอง"/>
    <s v="7"/>
    <x v="17"/>
    <x v="129"/>
    <x v="50"/>
    <x v="5"/>
    <m/>
    <d v="2024-03-10T00:00:00"/>
    <d v="2024-03-15T00:00:00"/>
    <m/>
    <d v="2024-01-06T00:00:00"/>
    <x v="5"/>
    <n v="10"/>
  </r>
  <r>
    <n v="6962"/>
    <s v="66.Dengue fever"/>
    <s v="ปัณณภัทร ปัญโยชัย"/>
    <m/>
    <s v="ชาย"/>
    <n v="6"/>
    <n v="10"/>
    <s v="นักเรียน"/>
    <s v="79"/>
    <x v="10"/>
    <x v="130"/>
    <x v="75"/>
    <x v="18"/>
    <m/>
    <d v="2024-03-10T00:00:00"/>
    <d v="2024-03-10T00:00:00"/>
    <m/>
    <d v="2024-01-06T00:00:00"/>
    <x v="5"/>
    <n v="10"/>
  </r>
  <r>
    <n v="6907"/>
    <s v="66.Dengue fever"/>
    <s v="มนัสนันท์ ชนิดพจน์"/>
    <m/>
    <s v="หญิง"/>
    <n v="27"/>
    <n v="9"/>
    <s v="ไม่ทราบอาชีพ/ในปกครอง"/>
    <s v="76"/>
    <x v="0"/>
    <x v="131"/>
    <x v="76"/>
    <x v="17"/>
    <m/>
    <d v="2024-03-09T00:00:00"/>
    <d v="2024-03-12T00:00:00"/>
    <m/>
    <d v="2024-01-06T00:00:00"/>
    <x v="5"/>
    <n v="10"/>
  </r>
  <r>
    <n v="6877"/>
    <s v="66.Dengue fever"/>
    <s v="สุชัญญา อูปแก้ว"/>
    <m/>
    <s v="หญิง"/>
    <n v="8"/>
    <n v="9"/>
    <s v="ไม่ทราบอาชีพ/ในปกครอง"/>
    <s v="200"/>
    <x v="9"/>
    <x v="11"/>
    <x v="7"/>
    <x v="2"/>
    <m/>
    <d v="2024-03-09T00:00:00"/>
    <d v="2024-03-10T00:00:00"/>
    <m/>
    <d v="2024-01-06T00:00:00"/>
    <x v="5"/>
    <n v="10"/>
  </r>
  <r>
    <n v="6845"/>
    <s v="66.Dengue fever"/>
    <s v="ชัยยะ ไชยโย"/>
    <m/>
    <s v="ชาย"/>
    <n v="15"/>
    <n v="2"/>
    <s v="ไม่ทราบอาชีพ/ในปกครอง"/>
    <s v="47"/>
    <x v="12"/>
    <x v="18"/>
    <x v="15"/>
    <x v="7"/>
    <m/>
    <d v="2024-02-23T00:00:00"/>
    <d v="2024-02-28T00:00:00"/>
    <m/>
    <d v="2024-01-06T00:00:00"/>
    <x v="9"/>
    <n v="7"/>
  </r>
  <r>
    <n v="6844"/>
    <s v="66.Dengue fever"/>
    <s v="ทัศนีย์ บุญธรรม"/>
    <m/>
    <s v="หญิง"/>
    <n v="57"/>
    <n v="8"/>
    <s v="ไม่ทราบอาชีพ/ในปกครอง"/>
    <s v="7"/>
    <x v="5"/>
    <x v="132"/>
    <x v="69"/>
    <x v="2"/>
    <m/>
    <d v="2024-01-03T00:00:00"/>
    <d v="2024-01-08T00:00:00"/>
    <m/>
    <d v="2024-01-06T00:00:00"/>
    <x v="18"/>
    <n v="0"/>
  </r>
  <r>
    <n v="6726"/>
    <s v="66.Dengue fever"/>
    <s v="จิรัฎติกานต์ โคตรเพชร"/>
    <m/>
    <s v="หญิง"/>
    <n v="24"/>
    <n v="5"/>
    <s v="เกษตร"/>
    <s v="69"/>
    <x v="10"/>
    <x v="15"/>
    <x v="13"/>
    <x v="11"/>
    <m/>
    <d v="2024-03-09T00:00:00"/>
    <d v="2024-03-09T00:00:00"/>
    <m/>
    <d v="2024-01-06T00:00:00"/>
    <x v="5"/>
    <n v="10"/>
  </r>
  <r>
    <n v="6723"/>
    <s v="66.Dengue fever"/>
    <s v="นิติกร เต็มฟู"/>
    <m/>
    <s v="ชาย"/>
    <n v="9"/>
    <n v="5"/>
    <s v="ไม่ทราบอาชีพ/ในปกครอง"/>
    <s v="9809"/>
    <x v="1"/>
    <x v="47"/>
    <x v="29"/>
    <x v="14"/>
    <m/>
    <d v="2024-02-29T00:00:00"/>
    <d v="2024-02-29T00:00:00"/>
    <m/>
    <d v="2024-01-06T00:00:00"/>
    <x v="9"/>
    <n v="8"/>
  </r>
  <r>
    <n v="7290"/>
    <s v="66.Dengue fever"/>
    <s v="เกษร พลอาษา"/>
    <m/>
    <s v="หญิง"/>
    <n v="73"/>
    <n v="2"/>
    <s v="รับจ้าง,กรรมกร"/>
    <s v="122"/>
    <x v="4"/>
    <x v="114"/>
    <x v="55"/>
    <x v="2"/>
    <m/>
    <d v="2024-02-20T00:00:00"/>
    <d v="2024-02-25T00:00:00"/>
    <m/>
    <d v="2024-01-06T00:00:00"/>
    <x v="9"/>
    <n v="7"/>
  </r>
  <r>
    <n v="8151"/>
    <s v="66.Dengue fever"/>
    <s v="ชนัญญา พูลดำริห์"/>
    <m/>
    <s v="หญิง"/>
    <n v="16"/>
    <n v="11"/>
    <s v="ไม่ทราบอาชีพ/ในปกครอง"/>
    <s v="41"/>
    <x v="1"/>
    <x v="2"/>
    <x v="2"/>
    <x v="2"/>
    <m/>
    <d v="2024-03-28T00:00:00"/>
    <d v="2024-04-02T00:00:00"/>
    <m/>
    <d v="2024-01-06T00:00:00"/>
    <x v="12"/>
    <n v="12"/>
  </r>
  <r>
    <n v="6593"/>
    <s v="66.Dengue fever"/>
    <s v="เสาวลักษณ์ คุ้นเคย"/>
    <m/>
    <s v="หญิง"/>
    <n v="16"/>
    <n v="2"/>
    <s v="นักเรียน"/>
    <s v="59"/>
    <x v="16"/>
    <x v="52"/>
    <x v="30"/>
    <x v="0"/>
    <m/>
    <d v="2024-03-04T00:00:00"/>
    <d v="2024-03-08T00:00:00"/>
    <m/>
    <d v="2024-01-06T00:00:00"/>
    <x v="15"/>
    <n v="9"/>
  </r>
  <r>
    <n v="8919"/>
    <s v="66.Dengue fever"/>
    <s v="วริศยา เฟื่องขจร"/>
    <m/>
    <s v="หญิง"/>
    <n v="13"/>
    <n v="7"/>
    <s v="งานบ้าน"/>
    <s v="147"/>
    <x v="16"/>
    <x v="61"/>
    <x v="18"/>
    <x v="0"/>
    <m/>
    <d v="2024-04-12T00:00:00"/>
    <d v="2024-04-12T00:00:00"/>
    <m/>
    <d v="2024-01-06T00:00:00"/>
    <x v="0"/>
    <n v="14"/>
  </r>
  <r>
    <n v="8844"/>
    <s v="66.Dengue fever"/>
    <s v="เมธี แซ่เตีย"/>
    <m/>
    <s v="ชาย"/>
    <n v="14"/>
    <n v="1"/>
    <s v="นักเรียน"/>
    <s v="3"/>
    <x v="12"/>
    <x v="109"/>
    <x v="35"/>
    <x v="5"/>
    <m/>
    <d v="2024-04-13T00:00:00"/>
    <d v="2024-04-15T00:00:00"/>
    <m/>
    <d v="2024-01-06T00:00:00"/>
    <x v="4"/>
    <n v="15"/>
  </r>
  <r>
    <n v="8722"/>
    <s v="66.Dengue fever"/>
    <s v="ศิริกัญญา ทิพอาจ"/>
    <m/>
    <s v="หญิง"/>
    <n v="10"/>
    <n v="5"/>
    <s v="ไม่ทราบอาชีพ/ในปกครอง"/>
    <s v="19"/>
    <x v="12"/>
    <x v="109"/>
    <x v="35"/>
    <x v="5"/>
    <m/>
    <d v="2024-04-08T00:00:00"/>
    <d v="2024-04-12T00:00:00"/>
    <m/>
    <d v="2024-01-06T00:00:00"/>
    <x v="0"/>
    <n v="14"/>
  </r>
  <r>
    <n v="8677"/>
    <s v="66.Dengue fever"/>
    <s v="ปกรณ์ธรรม พลเยี่ยม"/>
    <m/>
    <s v="ชาย"/>
    <n v="11"/>
    <n v="7"/>
    <s v="ไม่ทราบอาชีพ/ในปกครอง"/>
    <s v="57"/>
    <x v="16"/>
    <x v="58"/>
    <x v="35"/>
    <x v="5"/>
    <m/>
    <d v="2024-04-08T00:00:00"/>
    <d v="2024-04-11T00:00:00"/>
    <m/>
    <d v="2024-01-06T00:00:00"/>
    <x v="0"/>
    <n v="14"/>
  </r>
  <r>
    <n v="8676"/>
    <s v="66.Dengue fever"/>
    <s v="ธนศร พลเยี่ยม"/>
    <m/>
    <s v="ชาย"/>
    <n v="11"/>
    <n v="7"/>
    <s v="นักเรียน"/>
    <s v="57"/>
    <x v="16"/>
    <x v="58"/>
    <x v="35"/>
    <x v="5"/>
    <m/>
    <d v="2024-04-05T00:00:00"/>
    <d v="2024-04-10T00:00:00"/>
    <m/>
    <d v="2024-01-06T00:00:00"/>
    <x v="0"/>
    <n v="13"/>
  </r>
  <r>
    <n v="8672"/>
    <s v="66.Dengue fever"/>
    <s v="ประดิษ วะลัยใจ"/>
    <m/>
    <s v="ชาย"/>
    <n v="46"/>
    <n v="2"/>
    <s v="เกษตร"/>
    <s v="16"/>
    <x v="0"/>
    <x v="0"/>
    <x v="0"/>
    <x v="0"/>
    <m/>
    <d v="2024-04-05T00:00:00"/>
    <d v="2024-04-10T00:00:00"/>
    <m/>
    <d v="2024-01-06T00:00:00"/>
    <x v="0"/>
    <n v="13"/>
  </r>
  <r>
    <n v="8597"/>
    <s v="66.Dengue fever"/>
    <s v="GEZINUS WILLEM ALBERT KLEIN VELDINK"/>
    <m/>
    <s v="ชาย"/>
    <n v="58"/>
    <n v="2"/>
    <s v="ไม่ทราบอาชีพ/ในปกครอง"/>
    <s v="40"/>
    <x v="8"/>
    <x v="31"/>
    <x v="12"/>
    <x v="10"/>
    <m/>
    <d v="2024-03-30T00:00:00"/>
    <d v="2024-04-01T00:00:00"/>
    <m/>
    <d v="2024-01-06T00:00:00"/>
    <x v="12"/>
    <n v="13"/>
  </r>
  <r>
    <n v="8531"/>
    <s v="66.Dengue fever"/>
    <s v="อาทิชา อนันตภูมิ"/>
    <m/>
    <s v="หญิง"/>
    <n v="29"/>
    <n v="8"/>
    <s v="รับจ้าง,กรรมกร"/>
    <s v="67"/>
    <x v="16"/>
    <x v="58"/>
    <x v="35"/>
    <x v="5"/>
    <m/>
    <d v="2024-04-07T00:00:00"/>
    <d v="2024-04-09T00:00:00"/>
    <m/>
    <d v="2024-01-06T00:00:00"/>
    <x v="0"/>
    <n v="14"/>
  </r>
  <r>
    <n v="8436"/>
    <s v="66.Dengue fever"/>
    <s v="กมลทิพย์ แสงจันดา"/>
    <m/>
    <s v="หญิง"/>
    <n v="18"/>
    <n v="1"/>
    <s v="นักเรียน"/>
    <s v="96"/>
    <x v="16"/>
    <x v="58"/>
    <x v="35"/>
    <x v="5"/>
    <m/>
    <d v="2024-04-06T00:00:00"/>
    <d v="2024-04-07T00:00:00"/>
    <m/>
    <d v="2024-01-06T00:00:00"/>
    <x v="0"/>
    <n v="14"/>
  </r>
  <r>
    <n v="7625"/>
    <s v="66.Dengue fever"/>
    <s v="แพรนภา อ่อนหญิง"/>
    <m/>
    <s v="หญิง"/>
    <n v="16"/>
    <n v="5"/>
    <s v="นักเรียน"/>
    <s v="123"/>
    <x v="8"/>
    <x v="31"/>
    <x v="12"/>
    <x v="10"/>
    <m/>
    <d v="2024-03-23T00:00:00"/>
    <d v="2024-03-23T00:00:00"/>
    <m/>
    <d v="2024-01-06T00:00:00"/>
    <x v="10"/>
    <n v="12"/>
  </r>
  <r>
    <n v="8363"/>
    <s v="66.Dengue fever"/>
    <s v="อภิชญานันท์ พรจิรวัฒน์"/>
    <m/>
    <s v="หญิง"/>
    <n v="14"/>
    <n v="5"/>
    <s v="นักเรียน"/>
    <s v="9"/>
    <x v="5"/>
    <x v="133"/>
    <x v="35"/>
    <x v="5"/>
    <m/>
    <d v="2024-04-02T00:00:00"/>
    <d v="2024-04-05T00:00:00"/>
    <m/>
    <d v="2024-01-06T00:00:00"/>
    <x v="12"/>
    <n v="13"/>
  </r>
  <r>
    <n v="7670"/>
    <s v="66.Dengue fever"/>
    <s v="ศศิประภา ปัญญาเริง"/>
    <m/>
    <s v="หญิง"/>
    <n v="9"/>
    <n v="4"/>
    <s v="ไม่ทราบอาชีพ/ในปกครอง"/>
    <s v="102"/>
    <x v="1"/>
    <x v="56"/>
    <x v="33"/>
    <x v="14"/>
    <m/>
    <d v="2024-03-18T00:00:00"/>
    <d v="2024-03-20T00:00:00"/>
    <m/>
    <d v="2024-01-06T00:00:00"/>
    <x v="2"/>
    <n v="11"/>
  </r>
  <r>
    <n v="8148"/>
    <s v="66.Dengue fever"/>
    <s v="นิจฐากร ช่างแกะ"/>
    <m/>
    <s v="หญิง"/>
    <n v="10"/>
    <n v="2"/>
    <s v="ไม่ทราบอาชีพ/ในปกครอง"/>
    <s v="92"/>
    <x v="1"/>
    <x v="2"/>
    <x v="2"/>
    <x v="2"/>
    <m/>
    <d v="2024-03-31T00:00:00"/>
    <d v="2024-03-31T00:00:00"/>
    <m/>
    <d v="2024-01-06T00:00:00"/>
    <x v="12"/>
    <n v="13"/>
  </r>
  <r>
    <n v="8147"/>
    <s v="66.Dengue fever"/>
    <s v="ภูรวิชญ์ รัตนศรี"/>
    <m/>
    <s v="ชาย"/>
    <n v="13"/>
    <n v="5"/>
    <s v="ไม่ทราบอาชีพ/ในปกครอง"/>
    <s v="73"/>
    <x v="16"/>
    <x v="134"/>
    <x v="14"/>
    <x v="2"/>
    <m/>
    <d v="2024-03-27T00:00:00"/>
    <d v="2024-03-28T00:00:00"/>
    <m/>
    <d v="2024-01-06T00:00:00"/>
    <x v="10"/>
    <n v="12"/>
  </r>
  <r>
    <n v="8146"/>
    <s v="66.Dengue fever"/>
    <s v="ธันยพร สุขแสง"/>
    <m/>
    <s v="หญิง"/>
    <n v="10"/>
    <n v="3"/>
    <s v="ไม่ทราบอาชีพ/ในปกครอง"/>
    <s v="27"/>
    <x v="1"/>
    <x v="2"/>
    <x v="2"/>
    <x v="2"/>
    <m/>
    <d v="2024-03-27T00:00:00"/>
    <d v="2024-03-28T00:00:00"/>
    <m/>
    <d v="2024-01-06T00:00:00"/>
    <x v="10"/>
    <n v="12"/>
  </r>
  <r>
    <n v="8145"/>
    <s v="66.Dengue fever"/>
    <s v="พชร จันที"/>
    <m/>
    <s v="ชาย"/>
    <n v="9"/>
    <n v="10"/>
    <s v="ไม่ทราบอาชีพ/ในปกครอง"/>
    <s v="25"/>
    <x v="1"/>
    <x v="2"/>
    <x v="2"/>
    <x v="2"/>
    <m/>
    <d v="2024-03-27T00:00:00"/>
    <d v="2024-03-27T00:00:00"/>
    <m/>
    <d v="2024-01-06T00:00:00"/>
    <x v="10"/>
    <n v="12"/>
  </r>
  <r>
    <n v="8144"/>
    <s v="66.Dengue fever"/>
    <s v="ปิยะวัชร์ มูลรัตน์"/>
    <m/>
    <s v="ชาย"/>
    <n v="14"/>
    <n v="9"/>
    <s v="ไม่ทราบอาชีพ/ในปกครอง"/>
    <s v="70"/>
    <x v="2"/>
    <x v="7"/>
    <x v="7"/>
    <x v="2"/>
    <m/>
    <d v="2024-03-12T00:00:00"/>
    <d v="2024-03-18T00:00:00"/>
    <m/>
    <d v="2024-01-06T00:00:00"/>
    <x v="2"/>
    <n v="10"/>
  </r>
  <r>
    <n v="8045"/>
    <s v="66.Dengue fever"/>
    <s v="พัชรพร ชมบุตรศรี"/>
    <m/>
    <s v="หญิง"/>
    <n v="12"/>
    <n v="1"/>
    <s v="นักเรียน"/>
    <s v="92"/>
    <x v="6"/>
    <x v="8"/>
    <x v="8"/>
    <x v="6"/>
    <m/>
    <d v="2024-03-29T00:00:00"/>
    <d v="2024-03-31T00:00:00"/>
    <m/>
    <d v="2024-01-06T00:00:00"/>
    <x v="12"/>
    <n v="12"/>
  </r>
  <r>
    <n v="7884"/>
    <s v="66.Dengue fever"/>
    <s v="พัฒนศักดิ์ น้ำคำ"/>
    <m/>
    <s v="ชาย"/>
    <n v="5"/>
    <n v="10"/>
    <s v="ไม่ทราบอาชีพ/ในปกครอง"/>
    <s v="113"/>
    <x v="17"/>
    <x v="29"/>
    <x v="18"/>
    <x v="0"/>
    <m/>
    <d v="2024-03-24T00:00:00"/>
    <d v="2024-03-28T00:00:00"/>
    <m/>
    <d v="2024-01-06T00:00:00"/>
    <x v="10"/>
    <n v="12"/>
  </r>
  <r>
    <n v="7883"/>
    <s v="66.Dengue fever"/>
    <s v="ดุลยวัตร ไชยธงรัตน์"/>
    <m/>
    <s v="ชาย"/>
    <n v="26"/>
    <n v="11"/>
    <s v="ไม่ทราบอาชีพ/ในปกครอง"/>
    <s v="13"/>
    <x v="5"/>
    <x v="135"/>
    <x v="0"/>
    <x v="0"/>
    <m/>
    <d v="2024-03-26T00:00:00"/>
    <d v="2024-03-29T00:00:00"/>
    <m/>
    <d v="2024-01-06T00:00:00"/>
    <x v="10"/>
    <n v="12"/>
  </r>
  <r>
    <n v="7727"/>
    <s v="66.Dengue fever"/>
    <s v="สมาน บัวเลิง"/>
    <m/>
    <s v="ชาย"/>
    <n v="78"/>
    <n v="2"/>
    <s v="เกษตร"/>
    <s v="4"/>
    <x v="11"/>
    <x v="136"/>
    <x v="30"/>
    <x v="12"/>
    <m/>
    <d v="2024-03-14T00:00:00"/>
    <d v="2024-03-21T00:00:00"/>
    <m/>
    <d v="2024-01-06T00:00:00"/>
    <x v="2"/>
    <n v="10"/>
  </r>
  <r>
    <n v="9100"/>
    <s v="66.Dengue fever"/>
    <s v="ชลดา บุญชัยมาตย์"/>
    <m/>
    <s v="หญิง"/>
    <n v="58"/>
    <n v="8"/>
    <s v="รับจ้าง,กรรมกร"/>
    <s v="159"/>
    <x v="8"/>
    <x v="137"/>
    <x v="77"/>
    <x v="18"/>
    <m/>
    <d v="2024-04-11T00:00:00"/>
    <d v="2024-04-11T00:00:00"/>
    <m/>
    <d v="2024-01-06T00:00:00"/>
    <x v="0"/>
    <n v="14"/>
  </r>
  <r>
    <n v="8435"/>
    <s v="66.Dengue fever"/>
    <s v="ชานนท์ ทิพศาลา"/>
    <m/>
    <s v="ชาย"/>
    <n v="17"/>
    <n v="8"/>
    <s v="รับจ้าง,กรรมกร"/>
    <s v="68"/>
    <x v="12"/>
    <x v="109"/>
    <x v="35"/>
    <x v="5"/>
    <m/>
    <d v="2024-03-31T00:00:00"/>
    <d v="2024-04-07T00:00:00"/>
    <m/>
    <d v="2024-01-06T00:00:00"/>
    <x v="0"/>
    <n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Data" updatedVersion="3" showMultipleLabel="0" showMemberPropertyTips="0" useAutoFormatting="1" itemPrintTitles="1" indent="127" compact="0" compactData="0" gridDropZones="1">
  <location ref="A4:AA250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21">
        <item x="11"/>
        <item sd="0" x="0"/>
        <item x="1"/>
        <item sd="0" x="10"/>
        <item x="12"/>
        <item x="16"/>
        <item sd="0" x="8"/>
        <item x="6"/>
        <item sd="0" x="5"/>
        <item x="13"/>
        <item x="4"/>
        <item x="15"/>
        <item sd="0" x="17"/>
        <item x="7"/>
        <item x="3"/>
        <item x="18"/>
        <item x="9"/>
        <item x="2"/>
        <item x="19"/>
        <item x="14"/>
        <item t="default"/>
      </items>
    </pivotField>
    <pivotField axis="axisRow" compact="0" outline="0" subtotalTop="0" showAll="0" includeNewItemsInFilter="1" sortType="ascending">
      <items count="139">
        <item x="0"/>
        <item x="20"/>
        <item x="4"/>
        <item x="42"/>
        <item x="46"/>
        <item x="65"/>
        <item x="97"/>
        <item x="76"/>
        <item x="69"/>
        <item x="108"/>
        <item x="134"/>
        <item x="45"/>
        <item x="71"/>
        <item x="25"/>
        <item x="16"/>
        <item x="30"/>
        <item x="78"/>
        <item x="91"/>
        <item x="27"/>
        <item x="28"/>
        <item x="33"/>
        <item x="74"/>
        <item x="107"/>
        <item x="49"/>
        <item x="73"/>
        <item x="104"/>
        <item x="123"/>
        <item x="95"/>
        <item x="135"/>
        <item x="116"/>
        <item x="77"/>
        <item x="59"/>
        <item x="10"/>
        <item x="66"/>
        <item x="98"/>
        <item x="90"/>
        <item x="18"/>
        <item x="38"/>
        <item x="7"/>
        <item x="48"/>
        <item x="106"/>
        <item x="21"/>
        <item x="114"/>
        <item x="15"/>
        <item x="93"/>
        <item x="110"/>
        <item x="68"/>
        <item x="120"/>
        <item x="125"/>
        <item x="124"/>
        <item x="92"/>
        <item x="136"/>
        <item x="127"/>
        <item x="128"/>
        <item x="133"/>
        <item x="113"/>
        <item x="56"/>
        <item x="58"/>
        <item x="84"/>
        <item x="60"/>
        <item x="35"/>
        <item x="75"/>
        <item x="17"/>
        <item x="117"/>
        <item x="5"/>
        <item x="37"/>
        <item x="137"/>
        <item x="122"/>
        <item x="29"/>
        <item x="53"/>
        <item x="6"/>
        <item x="105"/>
        <item x="13"/>
        <item x="34"/>
        <item x="119"/>
        <item x="100"/>
        <item x="82"/>
        <item x="64"/>
        <item x="126"/>
        <item x="87"/>
        <item x="121"/>
        <item x="22"/>
        <item x="109"/>
        <item x="57"/>
        <item x="40"/>
        <item x="72"/>
        <item x="36"/>
        <item x="23"/>
        <item x="54"/>
        <item x="83"/>
        <item x="118"/>
        <item x="31"/>
        <item x="85"/>
        <item x="89"/>
        <item x="129"/>
        <item x="130"/>
        <item x="32"/>
        <item x="67"/>
        <item x="9"/>
        <item x="11"/>
        <item x="24"/>
        <item x="70"/>
        <item x="52"/>
        <item x="96"/>
        <item x="79"/>
        <item x="88"/>
        <item x="41"/>
        <item x="19"/>
        <item x="62"/>
        <item x="94"/>
        <item x="86"/>
        <item x="3"/>
        <item x="50"/>
        <item x="2"/>
        <item x="26"/>
        <item x="63"/>
        <item x="8"/>
        <item x="14"/>
        <item x="47"/>
        <item x="131"/>
        <item x="132"/>
        <item x="51"/>
        <item x="61"/>
        <item x="101"/>
        <item x="112"/>
        <item x="1"/>
        <item x="55"/>
        <item x="115"/>
        <item x="12"/>
        <item x="39"/>
        <item x="43"/>
        <item x="111"/>
        <item x="80"/>
        <item x="99"/>
        <item x="102"/>
        <item x="44"/>
        <item x="81"/>
        <item x="103"/>
        <item t="default"/>
      </items>
    </pivotField>
    <pivotField axis="axisRow" compact="0" outline="0" subtotalTop="0" showAll="0" includeNewItemsInFilter="1" sortType="descending">
      <items count="79">
        <item x="28"/>
        <item x="20"/>
        <item x="25"/>
        <item x="3"/>
        <item x="6"/>
        <item x="49"/>
        <item x="37"/>
        <item x="51"/>
        <item x="0"/>
        <item x="18"/>
        <item x="30"/>
        <item x="26"/>
        <item x="31"/>
        <item x="1"/>
        <item x="2"/>
        <item x="4"/>
        <item x="5"/>
        <item x="7"/>
        <item x="8"/>
        <item x="9"/>
        <item x="10"/>
        <item x="11"/>
        <item x="12"/>
        <item x="13"/>
        <item x="14"/>
        <item x="15"/>
        <item x="16"/>
        <item x="17"/>
        <item x="19"/>
        <item x="21"/>
        <item x="22"/>
        <item x="23"/>
        <item x="24"/>
        <item x="27"/>
        <item x="29"/>
        <item x="32"/>
        <item x="33"/>
        <item x="34"/>
        <item x="35"/>
        <item x="36"/>
        <item x="38"/>
        <item x="39"/>
        <item x="40"/>
        <item x="41"/>
        <item x="42"/>
        <item x="43"/>
        <item x="44"/>
        <item x="45"/>
        <item x="46"/>
        <item x="47"/>
        <item x="48"/>
        <item x="50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21">
        <item x="14"/>
        <item x="4"/>
        <item x="9"/>
        <item x="19"/>
        <item x="12"/>
        <item x="16"/>
        <item x="13"/>
        <item x="8"/>
        <item x="18"/>
        <item x="7"/>
        <item x="5"/>
        <item x="6"/>
        <item x="3"/>
        <item x="10"/>
        <item x="17"/>
        <item x="2"/>
        <item x="11"/>
        <item x="0"/>
        <item x="1"/>
        <item x="15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24">
        <item x="20"/>
        <item x="18"/>
        <item x="11"/>
        <item x="19"/>
        <item x="1"/>
        <item x="8"/>
        <item x="7"/>
        <item x="3"/>
        <item x="9"/>
        <item x="15"/>
        <item x="5"/>
        <item x="2"/>
        <item x="10"/>
        <item x="12"/>
        <item x="0"/>
        <item x="4"/>
        <item x="13"/>
        <item x="14"/>
        <item x="16"/>
        <item x="17"/>
        <item x="22"/>
        <item x="21"/>
        <item x="6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245">
    <i>
      <x/>
      <x v="34"/>
      <x v="6"/>
    </i>
    <i r="2">
      <x v="7"/>
    </i>
    <i r="2">
      <x v="8"/>
    </i>
    <i r="2">
      <x v="118"/>
    </i>
    <i r="2">
      <x v="121"/>
    </i>
    <i t="default" r="1">
      <x v="34"/>
    </i>
    <i r="1">
      <x v="36"/>
      <x v="56"/>
    </i>
    <i t="default" r="1">
      <x v="36"/>
    </i>
    <i r="1">
      <x v="61"/>
      <x v="134"/>
    </i>
    <i t="default" r="1">
      <x v="61"/>
    </i>
    <i r="1">
      <x v="64"/>
      <x v="22"/>
    </i>
    <i t="default" r="1">
      <x v="64"/>
    </i>
    <i r="1">
      <x v="73"/>
      <x v="62"/>
    </i>
    <i t="default" r="1">
      <x v="73"/>
    </i>
    <i r="1">
      <x v="41"/>
      <x v="77"/>
    </i>
    <i t="default" r="1">
      <x v="41"/>
    </i>
    <i r="1">
      <x v="43"/>
      <x v="97"/>
    </i>
    <i t="default" r="1">
      <x v="43"/>
    </i>
    <i t="default">
      <x/>
    </i>
    <i>
      <x v="1"/>
      <x v="15"/>
      <x v="2"/>
    </i>
    <i r="2">
      <x v="27"/>
    </i>
    <i r="2">
      <x v="73"/>
    </i>
    <i r="2">
      <x v="114"/>
    </i>
    <i t="default" r="1">
      <x v="15"/>
    </i>
    <i r="1">
      <x v="48"/>
      <x v="30"/>
    </i>
    <i r="2">
      <x v="40"/>
    </i>
    <i t="default" r="1">
      <x v="48"/>
    </i>
    <i r="1">
      <x v="32"/>
      <x v="21"/>
    </i>
    <i r="2">
      <x v="129"/>
    </i>
    <i r="2">
      <x v="137"/>
    </i>
    <i t="default" r="1">
      <x v="32"/>
    </i>
    <i r="1">
      <x v="45"/>
      <x v="53"/>
    </i>
    <i r="2">
      <x v="85"/>
    </i>
    <i t="default" r="1">
      <x v="45"/>
    </i>
    <i r="1">
      <x v="22"/>
      <x v="110"/>
    </i>
    <i t="default" r="1">
      <x v="22"/>
    </i>
    <i r="1">
      <x v="67"/>
      <x v="55"/>
    </i>
    <i t="default" r="1">
      <x v="67"/>
    </i>
    <i r="1">
      <x v="57"/>
      <x v="109"/>
    </i>
    <i t="default" r="1">
      <x v="57"/>
    </i>
    <i t="default">
      <x v="1"/>
    </i>
    <i>
      <x v="2"/>
      <x v="21"/>
      <x v="128"/>
    </i>
    <i t="default" r="1">
      <x v="21"/>
    </i>
    <i r="1">
      <x v="56"/>
      <x v="44"/>
    </i>
    <i t="default" r="1">
      <x v="56"/>
    </i>
    <i r="1">
      <x v="42"/>
      <x v="33"/>
    </i>
    <i t="default" r="1">
      <x v="42"/>
    </i>
    <i t="default">
      <x v="2"/>
    </i>
    <i>
      <x v="3"/>
      <x v="68"/>
      <x v="127"/>
    </i>
    <i t="default" r="1">
      <x v="68"/>
    </i>
    <i t="default">
      <x v="3"/>
    </i>
    <i>
      <x v="4"/>
      <x v="30"/>
      <x v="86"/>
    </i>
    <i r="2">
      <x v="126"/>
    </i>
    <i t="default" r="1">
      <x v="30"/>
    </i>
    <i r="1">
      <x v="46"/>
      <x v="24"/>
    </i>
    <i t="default" r="1">
      <x v="46"/>
    </i>
    <i r="1">
      <x v="10"/>
      <x v="51"/>
    </i>
    <i t="default" r="1">
      <x v="10"/>
    </i>
    <i t="default">
      <x v="4"/>
    </i>
    <i>
      <x v="5"/>
      <x v="50"/>
      <x v="104"/>
    </i>
    <i t="default" r="1">
      <x v="50"/>
    </i>
    <i r="1">
      <x v="72"/>
      <x v="33"/>
    </i>
    <i t="default" r="1">
      <x v="72"/>
    </i>
    <i t="default">
      <x v="5"/>
    </i>
    <i>
      <x v="6"/>
      <x v="47"/>
      <x v="61"/>
    </i>
    <i t="default" r="1">
      <x v="47"/>
    </i>
    <i r="1">
      <x v="31"/>
      <x v="65"/>
    </i>
    <i t="default" r="1">
      <x v="31"/>
    </i>
    <i t="default">
      <x v="6"/>
    </i>
    <i>
      <x v="7"/>
      <x v="70"/>
      <x v="74"/>
    </i>
    <i t="default" r="1">
      <x v="70"/>
    </i>
    <i r="1">
      <x v="49"/>
      <x v="16"/>
    </i>
    <i r="2">
      <x v="17"/>
    </i>
    <i t="default" r="1">
      <x v="49"/>
    </i>
    <i r="1">
      <x v="20"/>
      <x v="32"/>
    </i>
    <i t="default" r="1">
      <x v="20"/>
    </i>
    <i r="1">
      <x v="65"/>
      <x v="45"/>
    </i>
    <i t="default" r="1">
      <x v="65"/>
    </i>
    <i t="default">
      <x v="7"/>
    </i>
    <i>
      <x v="8"/>
      <x v="62"/>
      <x v="25"/>
    </i>
    <i r="2">
      <x v="124"/>
    </i>
    <i t="default" r="1">
      <x v="62"/>
    </i>
    <i r="1">
      <x v="54"/>
      <x v="67"/>
    </i>
    <i r="2">
      <x v="79"/>
    </i>
    <i t="default" r="1">
      <x v="54"/>
    </i>
    <i r="1">
      <x v="74"/>
      <x v="49"/>
    </i>
    <i r="2">
      <x v="52"/>
    </i>
    <i t="default" r="1">
      <x v="74"/>
    </i>
    <i r="1">
      <x v="77"/>
      <x v="66"/>
    </i>
    <i t="default" r="1">
      <x v="77"/>
    </i>
    <i r="1">
      <x v="75"/>
      <x v="95"/>
    </i>
    <i t="default" r="1">
      <x v="75"/>
    </i>
    <i t="default">
      <x v="8"/>
    </i>
    <i>
      <x v="9"/>
      <x v="19"/>
      <x v="76"/>
    </i>
    <i r="2">
      <x v="98"/>
    </i>
    <i r="2">
      <x v="108"/>
    </i>
    <i t="default" r="1">
      <x v="19"/>
    </i>
    <i r="1">
      <x v="25"/>
      <x v="36"/>
    </i>
    <i t="default" r="1">
      <x v="25"/>
    </i>
    <i t="default">
      <x v="9"/>
    </i>
    <i>
      <x v="10"/>
      <x v="38"/>
      <x v="54"/>
    </i>
    <i r="2">
      <x v="57"/>
    </i>
    <i r="2">
      <x v="82"/>
    </i>
    <i t="default" r="1">
      <x v="38"/>
    </i>
    <i r="1">
      <x v="29"/>
      <x v="60"/>
    </i>
    <i t="default" r="1">
      <x v="29"/>
    </i>
    <i r="1">
      <x v="59"/>
      <x v="26"/>
    </i>
    <i r="2">
      <x v="34"/>
    </i>
    <i t="default" r="1">
      <x v="59"/>
    </i>
    <i r="1">
      <x v="51"/>
      <x v="94"/>
    </i>
    <i r="2">
      <x v="136"/>
    </i>
    <i t="default" r="1">
      <x v="51"/>
    </i>
    <i r="1">
      <x v="16"/>
      <x v="64"/>
    </i>
    <i t="default" r="1">
      <x v="16"/>
    </i>
    <i r="1">
      <x v="53"/>
      <x v="92"/>
    </i>
    <i t="default" r="1">
      <x v="53"/>
    </i>
    <i t="default">
      <x v="10"/>
    </i>
    <i>
      <x v="11"/>
      <x v="18"/>
      <x v="13"/>
    </i>
    <i r="2">
      <x v="72"/>
    </i>
    <i r="2">
      <x v="116"/>
    </i>
    <i t="default" r="1">
      <x v="18"/>
    </i>
    <i r="1">
      <x v="35"/>
      <x v="12"/>
    </i>
    <i r="2">
      <x v="88"/>
    </i>
    <i t="default" r="1">
      <x v="35"/>
    </i>
    <i t="default">
      <x v="11"/>
    </i>
    <i>
      <x v="12"/>
      <x/>
      <x v="9"/>
    </i>
    <i r="2">
      <x v="47"/>
    </i>
    <i r="2">
      <x v="105"/>
    </i>
    <i r="2">
      <x v="123"/>
    </i>
    <i t="default" r="1">
      <x/>
    </i>
    <i r="1">
      <x v="2"/>
      <x v="5"/>
    </i>
    <i r="2">
      <x v="106"/>
    </i>
    <i t="default" r="1">
      <x v="2"/>
    </i>
    <i r="1">
      <x v="1"/>
      <x v="3"/>
    </i>
    <i r="2">
      <x v="84"/>
    </i>
    <i r="2">
      <x v="96"/>
    </i>
    <i t="default" r="1">
      <x v="1"/>
    </i>
    <i r="1">
      <x v="3"/>
      <x v="107"/>
    </i>
    <i r="2">
      <x v="111"/>
    </i>
    <i t="default" r="1">
      <x v="3"/>
    </i>
    <i r="1">
      <x v="7"/>
      <x v="89"/>
    </i>
    <i t="default" r="1">
      <x v="7"/>
    </i>
    <i r="1">
      <x v="6"/>
      <x v="59"/>
    </i>
    <i t="default" r="1">
      <x v="6"/>
    </i>
    <i r="1">
      <x v="4"/>
      <x v="70"/>
    </i>
    <i t="default" r="1">
      <x v="4"/>
    </i>
    <i r="1">
      <x v="5"/>
      <x v="132"/>
    </i>
    <i t="default" r="1">
      <x v="5"/>
    </i>
    <i t="default">
      <x v="12"/>
    </i>
    <i>
      <x v="13"/>
      <x v="22"/>
      <x v="70"/>
    </i>
    <i r="2">
      <x v="91"/>
    </i>
    <i r="2">
      <x v="117"/>
    </i>
    <i t="default" r="1">
      <x v="22"/>
    </i>
    <i t="default">
      <x v="13"/>
    </i>
    <i>
      <x v="14"/>
      <x v="76"/>
      <x v="119"/>
    </i>
    <i t="default" r="1">
      <x v="76"/>
    </i>
    <i r="1">
      <x v="52"/>
      <x v="58"/>
    </i>
    <i t="default" r="1">
      <x v="52"/>
    </i>
    <i t="default">
      <x v="14"/>
    </i>
    <i>
      <x v="15"/>
      <x v="17"/>
      <x v="1"/>
    </i>
    <i r="2">
      <x v="14"/>
    </i>
    <i r="2">
      <x v="17"/>
    </i>
    <i r="2">
      <x v="18"/>
    </i>
    <i r="2">
      <x v="19"/>
    </i>
    <i r="2">
      <x v="20"/>
    </i>
    <i r="2">
      <x v="35"/>
    </i>
    <i r="2">
      <x v="37"/>
    </i>
    <i r="2">
      <x v="38"/>
    </i>
    <i r="2">
      <x v="99"/>
    </i>
    <i t="default" r="1">
      <x v="17"/>
    </i>
    <i r="1">
      <x v="14"/>
      <x v="39"/>
    </i>
    <i r="2">
      <x v="41"/>
    </i>
    <i r="2">
      <x v="113"/>
    </i>
    <i r="2">
      <x v="130"/>
    </i>
    <i t="default" r="1">
      <x v="14"/>
    </i>
    <i r="1">
      <x v="55"/>
      <x v="42"/>
    </i>
    <i r="2">
      <x v="50"/>
    </i>
    <i t="default" r="1">
      <x v="55"/>
    </i>
    <i r="1">
      <x v="69"/>
      <x v="78"/>
    </i>
    <i r="2">
      <x v="90"/>
    </i>
    <i r="2">
      <x v="120"/>
    </i>
    <i t="default" r="1">
      <x v="69"/>
    </i>
    <i r="1">
      <x v="44"/>
      <x v="46"/>
    </i>
    <i t="default" r="1">
      <x v="44"/>
    </i>
    <i r="1">
      <x v="24"/>
      <x v="10"/>
    </i>
    <i r="2">
      <x v="62"/>
    </i>
    <i t="default" r="1">
      <x v="24"/>
    </i>
    <i r="1">
      <x v="27"/>
      <x v="87"/>
    </i>
    <i t="default" r="1">
      <x v="27"/>
    </i>
    <i r="1">
      <x v="28"/>
      <x v="15"/>
    </i>
    <i r="2">
      <x v="118"/>
    </i>
    <i t="default" r="1">
      <x v="28"/>
    </i>
    <i r="1">
      <x v="63"/>
      <x v="71"/>
    </i>
    <i t="default" r="1">
      <x v="63"/>
    </i>
    <i r="1">
      <x v="40"/>
      <x v="115"/>
    </i>
    <i t="default" r="1">
      <x v="40"/>
    </i>
    <i r="1">
      <x v="39"/>
      <x v="31"/>
    </i>
    <i t="default" r="1">
      <x v="39"/>
    </i>
    <i t="default">
      <x v="15"/>
    </i>
    <i>
      <x v="16"/>
      <x v="23"/>
      <x v="43"/>
    </i>
    <i t="default" r="1">
      <x v="23"/>
    </i>
    <i r="1">
      <x v="33"/>
      <x v="23"/>
    </i>
    <i t="default" r="1">
      <x v="33"/>
    </i>
    <i r="1">
      <x v="26"/>
      <x v="81"/>
    </i>
    <i t="default" r="1">
      <x v="26"/>
    </i>
    <i t="default">
      <x v="16"/>
    </i>
    <i>
      <x v="17"/>
      <x v="8"/>
      <x/>
    </i>
    <i r="2">
      <x v="28"/>
    </i>
    <i r="2">
      <x v="29"/>
    </i>
    <i r="2">
      <x v="48"/>
    </i>
    <i r="2">
      <x v="100"/>
    </i>
    <i t="default" r="1">
      <x v="8"/>
    </i>
    <i r="1">
      <x v="9"/>
      <x v="63"/>
    </i>
    <i r="2">
      <x v="68"/>
    </i>
    <i r="2">
      <x v="122"/>
    </i>
    <i r="2">
      <x v="135"/>
    </i>
    <i t="default" r="1">
      <x v="9"/>
    </i>
    <i r="1">
      <x v="10"/>
      <x v="101"/>
    </i>
    <i r="2">
      <x v="102"/>
    </i>
    <i t="default" r="1">
      <x v="10"/>
    </i>
    <i r="1">
      <x v="11"/>
      <x v="4"/>
    </i>
    <i r="2">
      <x v="11"/>
    </i>
    <i t="default" r="1">
      <x v="11"/>
    </i>
    <i r="1">
      <x v="12"/>
      <x v="69"/>
    </i>
    <i t="default" r="1">
      <x v="12"/>
    </i>
    <i r="1">
      <x/>
      <x v="75"/>
    </i>
    <i r="2">
      <x v="112"/>
    </i>
    <i t="default" r="1">
      <x/>
    </i>
    <i t="default">
      <x v="17"/>
    </i>
    <i>
      <x v="18"/>
      <x v="13"/>
      <x v="93"/>
    </i>
    <i r="2">
      <x v="125"/>
    </i>
    <i t="default" r="1">
      <x v="13"/>
    </i>
    <i r="1">
      <x v="58"/>
      <x v="103"/>
    </i>
    <i t="default" r="1">
      <x v="58"/>
    </i>
    <i t="default">
      <x v="18"/>
    </i>
    <i>
      <x v="19"/>
      <x v="71"/>
      <x v="80"/>
    </i>
    <i t="default" r="1">
      <x v="71"/>
    </i>
    <i r="1">
      <x v="66"/>
      <x v="131"/>
    </i>
    <i t="default" r="1">
      <x v="66"/>
    </i>
    <i r="1">
      <x v="37"/>
      <x v="83"/>
    </i>
    <i t="default" r="1">
      <x v="37"/>
    </i>
    <i r="1">
      <x v="60"/>
      <x v="133"/>
    </i>
    <i t="default" r="1">
      <x v="60"/>
    </i>
    <i t="default">
      <x v="19"/>
    </i>
    <i t="grand">
      <x/>
    </i>
  </rowItems>
  <colFields count="1">
    <field x="18"/>
  </colFields>
  <col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colItems>
  <dataFields count="1">
    <dataField name="ราย" fld="15" subtotal="count" baseField="0" baseItem="0"/>
  </dataFields>
  <formats count="24">
    <format dxfId="13">
      <pivotArea type="all" outline="0" fieldPosition="0"/>
    </format>
    <format dxfId="14">
      <pivotArea grandRow="1" outline="0" fieldPosition="0"/>
    </format>
    <format dxfId="15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6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7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8">
      <pivotArea grandCol="1" outline="0" fieldPosition="0"/>
    </format>
    <format dxfId="19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dataOnly="0" labelOnly="1" grandRow="1" outline="0" fieldPosition="0"/>
    </format>
    <format dxfId="21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2">
      <pivotArea grandRow="1" outline="0" fieldPosition="0"/>
    </format>
    <format dxfId="23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dataOnly="0" outline="0" fieldPosition="0">
        <references count="1">
          <reference field="11" count="0" defaultSubtotal="1"/>
        </references>
      </pivotArea>
    </format>
    <format dxfId="8">
      <pivotArea dataOnly="0" outline="0" fieldPosition="0">
        <references count="1">
          <reference field="12" count="0" defaultSubtotal="1"/>
        </references>
      </pivotArea>
    </format>
    <format dxfId="7">
      <pivotArea type="origin" dataOnly="0" labelOnly="1" outline="0" fieldPosition="0"/>
    </format>
    <format dxfId="6">
      <pivotArea field="12" type="button" dataOnly="0" labelOnly="1" outline="0" axis="axisRow" fieldPosition="0"/>
    </format>
    <format dxfId="5">
      <pivotArea field="11" type="button" dataOnly="0" labelOnly="1" outline="0" axis="axisRow" fieldPosition="1"/>
    </format>
    <format dxfId="4">
      <pivotArea field="10" type="button" dataOnly="0" labelOnly="1" outline="0" axis="axisRow" fieldPosition="2"/>
    </format>
    <format dxfId="3">
      <pivotArea field="18" type="button" dataOnly="0" labelOnly="1" outline="0" axis="axisCol" fieldPosition="0"/>
    </format>
    <format dxfId="2">
      <pivotArea type="topRight" dataOnly="0" labelOnly="1" outline="0" fieldPosition="0"/>
    </format>
    <format dxfId="1">
      <pivotArea dataOnly="0" labelOnly="1" outline="0" fieldPosition="0">
        <references count="1">
          <reference field="18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zoomScale="90" zoomScaleNormal="90" workbookViewId="0">
      <selection activeCell="C2" sqref="C2"/>
    </sheetView>
  </sheetViews>
  <sheetFormatPr defaultColWidth="9.09765625" defaultRowHeight="21.75"/>
  <cols>
    <col min="1" max="1" width="36" style="24" customWidth="1"/>
    <col min="2" max="2" width="7" style="24" customWidth="1"/>
    <col min="3" max="3" width="7.3984375" style="24" customWidth="1"/>
    <col min="4" max="4" width="7.59765625" style="24" customWidth="1"/>
    <col min="5" max="5" width="8" style="24" customWidth="1"/>
    <col min="6" max="6" width="7.8984375" style="24" customWidth="1"/>
    <col min="7" max="7" width="8.59765625" style="24" customWidth="1"/>
    <col min="8" max="10" width="8" style="24" customWidth="1"/>
    <col min="11" max="11" width="7.8984375" style="24" customWidth="1"/>
    <col min="12" max="12" width="7.3984375" style="24" customWidth="1"/>
    <col min="13" max="13" width="7.296875" style="24" customWidth="1"/>
    <col min="14" max="14" width="7.8984375" style="23" customWidth="1"/>
    <col min="15" max="15" width="9.09765625" style="24"/>
    <col min="16" max="16" width="12.8984375" style="24" customWidth="1"/>
    <col min="17" max="16384" width="9.09765625" style="24"/>
  </cols>
  <sheetData>
    <row r="1" spans="1:30" s="20" customFormat="1" ht="24">
      <c r="A1" s="339" t="s">
        <v>381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19"/>
    </row>
    <row r="2" spans="1:30" ht="24">
      <c r="A2" s="21"/>
      <c r="B2" s="21"/>
      <c r="C2" s="22" t="s">
        <v>489</v>
      </c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30" ht="24">
      <c r="A3" s="25" t="s">
        <v>72</v>
      </c>
      <c r="B3" s="25" t="s">
        <v>65</v>
      </c>
      <c r="C3" s="25" t="s">
        <v>66</v>
      </c>
      <c r="D3" s="25" t="s">
        <v>47</v>
      </c>
      <c r="E3" s="25" t="s">
        <v>48</v>
      </c>
      <c r="F3" s="25" t="s">
        <v>49</v>
      </c>
      <c r="G3" s="25" t="s">
        <v>50</v>
      </c>
      <c r="H3" s="25" t="s">
        <v>51</v>
      </c>
      <c r="I3" s="25" t="s">
        <v>52</v>
      </c>
      <c r="J3" s="25" t="s">
        <v>53</v>
      </c>
      <c r="K3" s="25" t="s">
        <v>54</v>
      </c>
      <c r="L3" s="25" t="s">
        <v>55</v>
      </c>
      <c r="M3" s="25" t="s">
        <v>56</v>
      </c>
      <c r="N3" s="26" t="s">
        <v>41</v>
      </c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</row>
    <row r="4" spans="1:30" ht="24">
      <c r="A4" s="28">
        <v>2562</v>
      </c>
      <c r="B4" s="29">
        <v>49</v>
      </c>
      <c r="C4" s="29">
        <v>77</v>
      </c>
      <c r="D4" s="29">
        <v>82</v>
      </c>
      <c r="E4" s="29">
        <v>96</v>
      </c>
      <c r="F4" s="29">
        <v>275</v>
      </c>
      <c r="G4" s="29">
        <v>822</v>
      </c>
      <c r="H4" s="29">
        <v>863</v>
      </c>
      <c r="I4" s="29">
        <v>565</v>
      </c>
      <c r="J4" s="29">
        <v>462</v>
      </c>
      <c r="K4" s="29">
        <v>308</v>
      </c>
      <c r="L4" s="29">
        <v>142</v>
      </c>
      <c r="M4" s="29">
        <v>60</v>
      </c>
      <c r="N4" s="30">
        <f t="shared" ref="N4:N13" si="0">SUM(B4:M4)</f>
        <v>3801</v>
      </c>
      <c r="S4" s="31"/>
      <c r="T4" s="32"/>
    </row>
    <row r="5" spans="1:30" ht="24">
      <c r="A5" s="28">
        <v>2563</v>
      </c>
      <c r="B5" s="29">
        <v>59</v>
      </c>
      <c r="C5" s="29">
        <v>49</v>
      </c>
      <c r="D5" s="29">
        <v>67</v>
      </c>
      <c r="E5" s="29">
        <v>126</v>
      </c>
      <c r="F5" s="29">
        <v>207</v>
      </c>
      <c r="G5" s="29">
        <v>228</v>
      </c>
      <c r="H5" s="29">
        <v>352</v>
      </c>
      <c r="I5" s="29">
        <v>296</v>
      </c>
      <c r="J5" s="29">
        <v>171</v>
      </c>
      <c r="K5" s="29">
        <v>49</v>
      </c>
      <c r="L5" s="29">
        <v>25</v>
      </c>
      <c r="M5" s="29">
        <v>9</v>
      </c>
      <c r="N5" s="30">
        <f t="shared" si="0"/>
        <v>1638</v>
      </c>
      <c r="S5" s="31"/>
      <c r="T5" s="32"/>
    </row>
    <row r="6" spans="1:30" ht="24">
      <c r="A6" s="28">
        <v>2564</v>
      </c>
      <c r="B6" s="29">
        <v>5</v>
      </c>
      <c r="C6" s="29">
        <v>3</v>
      </c>
      <c r="D6" s="29">
        <v>6</v>
      </c>
      <c r="E6" s="29">
        <v>4</v>
      </c>
      <c r="F6" s="29">
        <v>19</v>
      </c>
      <c r="G6" s="29">
        <v>49</v>
      </c>
      <c r="H6" s="29">
        <v>29</v>
      </c>
      <c r="I6" s="29">
        <v>50</v>
      </c>
      <c r="J6" s="29">
        <v>59</v>
      </c>
      <c r="K6" s="29">
        <v>44</v>
      </c>
      <c r="L6" s="29">
        <v>6</v>
      </c>
      <c r="M6" s="29">
        <v>10</v>
      </c>
      <c r="N6" s="30">
        <f t="shared" si="0"/>
        <v>284</v>
      </c>
      <c r="P6" s="31"/>
      <c r="S6" s="33"/>
      <c r="T6" s="32"/>
    </row>
    <row r="7" spans="1:30" ht="24">
      <c r="A7" s="28">
        <v>2565</v>
      </c>
      <c r="B7" s="29">
        <v>16</v>
      </c>
      <c r="C7" s="29">
        <v>10</v>
      </c>
      <c r="D7" s="29">
        <v>1</v>
      </c>
      <c r="E7" s="29">
        <v>7</v>
      </c>
      <c r="F7" s="29">
        <v>32</v>
      </c>
      <c r="G7" s="29">
        <v>167</v>
      </c>
      <c r="H7" s="29">
        <v>101</v>
      </c>
      <c r="I7" s="29">
        <v>109</v>
      </c>
      <c r="J7" s="29">
        <v>76</v>
      </c>
      <c r="K7" s="29">
        <v>43</v>
      </c>
      <c r="L7" s="29">
        <v>29</v>
      </c>
      <c r="M7" s="29">
        <v>15</v>
      </c>
      <c r="N7" s="30">
        <f t="shared" si="0"/>
        <v>606</v>
      </c>
      <c r="P7" s="31"/>
      <c r="S7" s="33"/>
      <c r="T7" s="32"/>
    </row>
    <row r="8" spans="1:30" ht="24">
      <c r="A8" s="28">
        <v>2566</v>
      </c>
      <c r="B8" s="29">
        <v>7</v>
      </c>
      <c r="C8" s="29">
        <v>19</v>
      </c>
      <c r="D8" s="29">
        <v>28</v>
      </c>
      <c r="E8" s="29">
        <v>32</v>
      </c>
      <c r="F8" s="29">
        <v>44</v>
      </c>
      <c r="G8" s="29">
        <v>208</v>
      </c>
      <c r="H8" s="29">
        <v>483</v>
      </c>
      <c r="I8" s="29">
        <v>415</v>
      </c>
      <c r="J8" s="29">
        <v>305</v>
      </c>
      <c r="K8" s="29">
        <v>129</v>
      </c>
      <c r="L8" s="29">
        <v>48</v>
      </c>
      <c r="M8" s="29">
        <v>13</v>
      </c>
      <c r="N8" s="30">
        <f t="shared" si="0"/>
        <v>1731</v>
      </c>
      <c r="P8" s="33"/>
      <c r="S8" s="33"/>
      <c r="T8" s="32"/>
    </row>
    <row r="9" spans="1:30" ht="24">
      <c r="A9" s="34" t="s">
        <v>382</v>
      </c>
      <c r="B9" s="35">
        <f>MEDIAN(B4:B8)</f>
        <v>16</v>
      </c>
      <c r="C9" s="35">
        <f t="shared" ref="C9:M9" si="1">MEDIAN(C4:C8)</f>
        <v>19</v>
      </c>
      <c r="D9" s="35">
        <f t="shared" si="1"/>
        <v>28</v>
      </c>
      <c r="E9" s="35">
        <f t="shared" si="1"/>
        <v>32</v>
      </c>
      <c r="F9" s="35">
        <f t="shared" si="1"/>
        <v>44</v>
      </c>
      <c r="G9" s="35">
        <f t="shared" si="1"/>
        <v>208</v>
      </c>
      <c r="H9" s="35">
        <f t="shared" si="1"/>
        <v>352</v>
      </c>
      <c r="I9" s="35">
        <f t="shared" si="1"/>
        <v>296</v>
      </c>
      <c r="J9" s="35">
        <f t="shared" si="1"/>
        <v>171</v>
      </c>
      <c r="K9" s="35">
        <f t="shared" si="1"/>
        <v>49</v>
      </c>
      <c r="L9" s="35">
        <f t="shared" si="1"/>
        <v>29</v>
      </c>
      <c r="M9" s="35">
        <f t="shared" si="1"/>
        <v>13</v>
      </c>
      <c r="N9" s="36">
        <f>SUM(B9:M9)</f>
        <v>1257</v>
      </c>
      <c r="O9" s="37"/>
      <c r="P9" s="38"/>
      <c r="S9" s="31"/>
      <c r="T9" s="32"/>
    </row>
    <row r="10" spans="1:30" ht="24">
      <c r="A10" s="39" t="s">
        <v>0</v>
      </c>
      <c r="B10" s="40">
        <f>MIN(B4:B8)</f>
        <v>5</v>
      </c>
      <c r="C10" s="40">
        <f t="shared" ref="C10:M10" si="2">MIN(C4:C8)</f>
        <v>3</v>
      </c>
      <c r="D10" s="40">
        <f t="shared" si="2"/>
        <v>1</v>
      </c>
      <c r="E10" s="40">
        <f t="shared" si="2"/>
        <v>4</v>
      </c>
      <c r="F10" s="40">
        <f t="shared" si="2"/>
        <v>19</v>
      </c>
      <c r="G10" s="40">
        <f t="shared" si="2"/>
        <v>49</v>
      </c>
      <c r="H10" s="40">
        <f t="shared" si="2"/>
        <v>29</v>
      </c>
      <c r="I10" s="40">
        <f t="shared" si="2"/>
        <v>50</v>
      </c>
      <c r="J10" s="40">
        <f t="shared" si="2"/>
        <v>59</v>
      </c>
      <c r="K10" s="40">
        <f t="shared" si="2"/>
        <v>43</v>
      </c>
      <c r="L10" s="40">
        <f t="shared" si="2"/>
        <v>6</v>
      </c>
      <c r="M10" s="40">
        <f t="shared" si="2"/>
        <v>9</v>
      </c>
      <c r="N10" s="41">
        <f>SUM(B10:M10)</f>
        <v>277</v>
      </c>
      <c r="O10" s="32"/>
      <c r="P10" s="32"/>
      <c r="S10" s="31"/>
      <c r="T10" s="32"/>
    </row>
    <row r="11" spans="1:30" ht="24">
      <c r="A11" s="42" t="s">
        <v>74</v>
      </c>
      <c r="B11" s="43">
        <f>(P11*B9)/N9</f>
        <v>12.8</v>
      </c>
      <c r="C11" s="43">
        <f>(P11*C9)/N9</f>
        <v>15.200000000000001</v>
      </c>
      <c r="D11" s="43">
        <f>(P11*D9)/N9</f>
        <v>22.4</v>
      </c>
      <c r="E11" s="43">
        <f>(P11*E9)/N9</f>
        <v>25.6</v>
      </c>
      <c r="F11" s="43">
        <f>(P11*F9)/N9</f>
        <v>35.200000000000003</v>
      </c>
      <c r="G11" s="43">
        <f>(P11*G9)/N9</f>
        <v>166.4</v>
      </c>
      <c r="H11" s="43">
        <f>(P11*H9)/N9</f>
        <v>281.60000000000002</v>
      </c>
      <c r="I11" s="43">
        <f>(P11*I9)/N9</f>
        <v>236.80000000000004</v>
      </c>
      <c r="J11" s="43">
        <f>(P11*J9)/N9</f>
        <v>136.80000000000001</v>
      </c>
      <c r="K11" s="43">
        <f>(P11*K9)/N9</f>
        <v>39.200000000000003</v>
      </c>
      <c r="L11" s="43">
        <f>(P11*L9)/N9</f>
        <v>23.200000000000003</v>
      </c>
      <c r="M11" s="43">
        <f>(P11*M9)/N9</f>
        <v>10.4</v>
      </c>
      <c r="N11" s="44">
        <f t="shared" si="0"/>
        <v>1005.6000000000003</v>
      </c>
      <c r="P11" s="45">
        <f>0.8*N9</f>
        <v>1005.6</v>
      </c>
      <c r="Q11" s="46">
        <f>P11*100000/1305058</f>
        <v>77.054046640072698</v>
      </c>
      <c r="S11" s="31"/>
      <c r="T11" s="32"/>
    </row>
    <row r="12" spans="1:30" ht="24" hidden="1">
      <c r="A12" s="42" t="s">
        <v>383</v>
      </c>
      <c r="B12" s="43">
        <v>69</v>
      </c>
      <c r="C12" s="43">
        <v>61</v>
      </c>
      <c r="D12" s="43">
        <v>76</v>
      </c>
      <c r="E12" s="43">
        <v>95</v>
      </c>
      <c r="F12" s="43">
        <v>265</v>
      </c>
      <c r="G12" s="43">
        <v>519</v>
      </c>
      <c r="H12" s="43">
        <v>500</v>
      </c>
      <c r="I12" s="43">
        <v>488</v>
      </c>
      <c r="J12" s="43">
        <v>291</v>
      </c>
      <c r="K12" s="43">
        <v>152</v>
      </c>
      <c r="L12" s="43">
        <v>108</v>
      </c>
      <c r="M12" s="43">
        <v>68</v>
      </c>
      <c r="N12" s="44">
        <f t="shared" si="0"/>
        <v>2692</v>
      </c>
      <c r="O12" s="31"/>
      <c r="P12" s="32"/>
      <c r="Q12" s="47"/>
      <c r="S12" s="31"/>
      <c r="T12" s="32"/>
    </row>
    <row r="13" spans="1:30" s="52" customFormat="1" ht="24">
      <c r="A13" s="48">
        <v>2567</v>
      </c>
      <c r="B13" s="49">
        <v>48</v>
      </c>
      <c r="C13" s="49">
        <v>51</v>
      </c>
      <c r="D13" s="49">
        <v>62</v>
      </c>
      <c r="E13" s="49">
        <v>62</v>
      </c>
      <c r="F13" s="49">
        <v>27</v>
      </c>
      <c r="G13" s="49">
        <v>2</v>
      </c>
      <c r="H13" s="49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9">
        <f t="shared" si="0"/>
        <v>252</v>
      </c>
      <c r="O13" s="50"/>
      <c r="P13" s="51">
        <f>N9-21</f>
        <v>1236</v>
      </c>
      <c r="S13" s="50"/>
      <c r="T13" s="51"/>
    </row>
    <row r="14" spans="1:30" s="23" customFormat="1" ht="24">
      <c r="A14" s="53" t="s">
        <v>441</v>
      </c>
      <c r="B14" s="54">
        <f>B13</f>
        <v>48</v>
      </c>
      <c r="C14" s="54">
        <f>B13+C13</f>
        <v>99</v>
      </c>
      <c r="D14" s="54">
        <f>B13+C13+D13</f>
        <v>161</v>
      </c>
      <c r="E14" s="55">
        <f>SUM(B13:E13)</f>
        <v>223</v>
      </c>
      <c r="F14" s="55">
        <f>SUM(B13:F13)</f>
        <v>250</v>
      </c>
      <c r="G14" s="55">
        <f>SUM(B13:G13)</f>
        <v>252</v>
      </c>
      <c r="H14" s="55">
        <f>SUM(B13:H13)</f>
        <v>252</v>
      </c>
      <c r="I14" s="55">
        <f>SUM(B13:I13)</f>
        <v>252</v>
      </c>
      <c r="J14" s="55">
        <f>SUM(B13:J13)</f>
        <v>252</v>
      </c>
      <c r="K14" s="55">
        <f>SUM(B13:K13)</f>
        <v>252</v>
      </c>
      <c r="L14" s="55">
        <f>SUM(B13:L13)</f>
        <v>252</v>
      </c>
      <c r="M14" s="55">
        <f>SUM(B13:M13)</f>
        <v>252</v>
      </c>
      <c r="N14" s="56"/>
      <c r="P14" s="57"/>
      <c r="S14" s="31"/>
    </row>
    <row r="15" spans="1:30" s="23" customFormat="1" ht="24">
      <c r="A15" s="58"/>
      <c r="B15" s="59"/>
      <c r="C15" s="59"/>
      <c r="D15" s="60"/>
      <c r="E15" s="60"/>
      <c r="F15" s="59"/>
      <c r="G15" s="59"/>
      <c r="H15" s="59"/>
      <c r="I15" s="59"/>
      <c r="J15" s="59"/>
      <c r="K15" s="59"/>
      <c r="L15" s="59"/>
      <c r="M15" s="59"/>
      <c r="N15" s="59"/>
      <c r="P15" s="57"/>
      <c r="S15" s="31"/>
    </row>
    <row r="16" spans="1:30">
      <c r="A16" s="61" t="s">
        <v>490</v>
      </c>
      <c r="B16" s="62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4"/>
      <c r="O16" s="31"/>
      <c r="P16" s="33"/>
      <c r="S16" s="31"/>
    </row>
    <row r="17" spans="1:19" ht="24">
      <c r="A17" s="65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4"/>
      <c r="P17" s="32"/>
      <c r="R17" s="31"/>
      <c r="S17" s="31"/>
    </row>
    <row r="18" spans="1:19">
      <c r="A18" s="66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4"/>
      <c r="S18" s="31"/>
    </row>
    <row r="19" spans="1:19">
      <c r="A19" s="66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4"/>
    </row>
    <row r="20" spans="1:19">
      <c r="A20" s="66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4"/>
    </row>
    <row r="21" spans="1:19">
      <c r="A21" s="66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4"/>
    </row>
    <row r="22" spans="1:19">
      <c r="A22" s="66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4"/>
    </row>
    <row r="23" spans="1:19">
      <c r="A23" s="66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4"/>
    </row>
    <row r="24" spans="1:19">
      <c r="A24" s="66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4"/>
    </row>
    <row r="25" spans="1:19">
      <c r="A25" s="66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4"/>
    </row>
    <row r="26" spans="1:19">
      <c r="A26" s="66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4"/>
    </row>
    <row r="27" spans="1:19">
      <c r="A27" s="66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4"/>
    </row>
    <row r="28" spans="1:19">
      <c r="A28" s="66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4"/>
    </row>
    <row r="29" spans="1:19">
      <c r="A29" s="66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4"/>
    </row>
    <row r="30" spans="1:19">
      <c r="A30" s="66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4"/>
    </row>
    <row r="31" spans="1:19">
      <c r="D31" s="340"/>
      <c r="E31" s="340"/>
      <c r="F31" s="340"/>
      <c r="G31" s="340"/>
      <c r="H31" s="340"/>
      <c r="I31" s="340"/>
      <c r="J31" s="340"/>
      <c r="K31" s="340"/>
    </row>
    <row r="32" spans="1:19">
      <c r="D32" s="340"/>
      <c r="E32" s="340"/>
      <c r="F32" s="340"/>
      <c r="G32" s="340"/>
      <c r="H32" s="340"/>
      <c r="I32" s="340"/>
      <c r="J32" s="340"/>
      <c r="K32" s="340"/>
    </row>
    <row r="33" spans="3:14">
      <c r="D33" s="67"/>
      <c r="E33" s="67"/>
      <c r="F33" s="67"/>
      <c r="G33" s="67"/>
      <c r="H33" s="67"/>
      <c r="I33" s="67"/>
      <c r="J33" s="67"/>
      <c r="K33" s="67"/>
    </row>
    <row r="37" spans="3:14"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68"/>
    </row>
    <row r="38" spans="3:14">
      <c r="C38" s="27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70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topLeftCell="E10" zoomScale="90" zoomScaleNormal="90" workbookViewId="0">
      <selection activeCell="V5" activeCellId="1" sqref="R5:R26 V5:V26"/>
    </sheetView>
  </sheetViews>
  <sheetFormatPr defaultColWidth="9.09765625" defaultRowHeight="27.75"/>
  <cols>
    <col min="1" max="1" width="18" style="17" customWidth="1"/>
    <col min="2" max="2" width="5.8984375" style="17" customWidth="1"/>
    <col min="3" max="4" width="5.296875" style="17" customWidth="1"/>
    <col min="5" max="5" width="5.59765625" style="17" customWidth="1"/>
    <col min="6" max="6" width="5.296875" style="17" customWidth="1"/>
    <col min="7" max="7" width="6.09765625" style="17" customWidth="1"/>
    <col min="8" max="8" width="6" style="17" customWidth="1"/>
    <col min="9" max="9" width="6.296875" style="17" customWidth="1"/>
    <col min="10" max="11" width="5.296875" style="17" customWidth="1"/>
    <col min="12" max="13" width="5.69921875" style="17" customWidth="1"/>
    <col min="14" max="14" width="8" style="18" customWidth="1"/>
    <col min="15" max="15" width="9.69921875" style="17" customWidth="1"/>
    <col min="16" max="16" width="9.09765625" style="17" customWidth="1"/>
    <col min="17" max="17" width="4.59765625" style="17" customWidth="1"/>
    <col min="18" max="18" width="16.09765625" style="17" customWidth="1"/>
    <col min="19" max="20" width="11.3984375" style="17" customWidth="1"/>
    <col min="21" max="21" width="14.09765625" style="17" customWidth="1"/>
    <col min="22" max="22" width="11.8984375" style="17" customWidth="1"/>
    <col min="23" max="23" width="14.59765625" style="17" customWidth="1"/>
    <col min="24" max="24" width="9.09765625" style="17"/>
    <col min="25" max="25" width="11.69921875" style="17" bestFit="1" customWidth="1"/>
    <col min="26" max="16384" width="9.09765625" style="17"/>
  </cols>
  <sheetData>
    <row r="1" spans="1:26">
      <c r="A1" s="72" t="s">
        <v>384</v>
      </c>
      <c r="R1" s="344" t="s">
        <v>330</v>
      </c>
      <c r="S1" s="344"/>
      <c r="T1" s="344"/>
      <c r="U1" s="344"/>
      <c r="V1" s="344"/>
      <c r="W1" s="344"/>
    </row>
    <row r="2" spans="1:26">
      <c r="B2" s="73" t="s">
        <v>491</v>
      </c>
      <c r="R2" s="74"/>
      <c r="S2" s="74"/>
      <c r="T2" s="345" t="s">
        <v>337</v>
      </c>
      <c r="U2" s="346"/>
      <c r="V2" s="346"/>
      <c r="W2" s="347"/>
    </row>
    <row r="3" spans="1:26">
      <c r="A3" s="75" t="s">
        <v>9</v>
      </c>
      <c r="B3" s="341" t="s">
        <v>43</v>
      </c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3"/>
      <c r="N3" s="75" t="s">
        <v>41</v>
      </c>
      <c r="O3" s="75" t="s">
        <v>13</v>
      </c>
      <c r="R3" s="76" t="s">
        <v>9</v>
      </c>
      <c r="S3" s="76" t="s">
        <v>10</v>
      </c>
      <c r="T3" s="76" t="s">
        <v>11</v>
      </c>
      <c r="U3" s="76" t="s">
        <v>12</v>
      </c>
      <c r="V3" s="77" t="s">
        <v>13</v>
      </c>
      <c r="W3" s="77" t="s">
        <v>14</v>
      </c>
    </row>
    <row r="4" spans="1:26">
      <c r="A4" s="78"/>
      <c r="B4" s="79" t="s">
        <v>65</v>
      </c>
      <c r="C4" s="80" t="s">
        <v>66</v>
      </c>
      <c r="D4" s="80" t="s">
        <v>47</v>
      </c>
      <c r="E4" s="80" t="s">
        <v>48</v>
      </c>
      <c r="F4" s="80" t="s">
        <v>49</v>
      </c>
      <c r="G4" s="81" t="s">
        <v>50</v>
      </c>
      <c r="H4" s="81" t="s">
        <v>51</v>
      </c>
      <c r="I4" s="81" t="s">
        <v>52</v>
      </c>
      <c r="J4" s="81" t="s">
        <v>53</v>
      </c>
      <c r="K4" s="81" t="s">
        <v>54</v>
      </c>
      <c r="L4" s="81" t="s">
        <v>55</v>
      </c>
      <c r="M4" s="82" t="s">
        <v>56</v>
      </c>
      <c r="N4" s="83"/>
      <c r="O4" s="84" t="s">
        <v>20</v>
      </c>
      <c r="R4" s="85"/>
      <c r="S4" s="85"/>
      <c r="T4" s="85" t="s">
        <v>18</v>
      </c>
      <c r="U4" s="85" t="s">
        <v>18</v>
      </c>
      <c r="V4" s="76"/>
      <c r="W4" s="85" t="s">
        <v>19</v>
      </c>
    </row>
    <row r="5" spans="1:26">
      <c r="A5" s="86" t="s">
        <v>21</v>
      </c>
      <c r="B5" s="334">
        <v>5</v>
      </c>
      <c r="C5" s="334">
        <v>3</v>
      </c>
      <c r="D5" s="334">
        <v>1</v>
      </c>
      <c r="E5" s="334">
        <v>6</v>
      </c>
      <c r="F5" s="334">
        <v>2</v>
      </c>
      <c r="G5" s="334">
        <v>0</v>
      </c>
      <c r="H5" s="87"/>
      <c r="I5" s="87"/>
      <c r="J5" s="87"/>
      <c r="K5" s="87"/>
      <c r="L5" s="88"/>
      <c r="M5" s="87"/>
      <c r="N5" s="89">
        <f t="shared" ref="N5:N26" si="0">SUM(B5:M5)</f>
        <v>17</v>
      </c>
      <c r="O5" s="90">
        <f t="shared" ref="O5:O27" si="1">V5</f>
        <v>10.736525660296328</v>
      </c>
      <c r="R5" s="91" t="s">
        <v>331</v>
      </c>
      <c r="S5" s="92">
        <v>158338</v>
      </c>
      <c r="T5" s="93">
        <f>T6+T7</f>
        <v>17</v>
      </c>
      <c r="U5" s="94">
        <v>0</v>
      </c>
      <c r="V5" s="95">
        <f>T5*100000/S5</f>
        <v>10.736525660296328</v>
      </c>
      <c r="W5" s="96">
        <f>(U5/T5)*100</f>
        <v>0</v>
      </c>
      <c r="X5" s="97"/>
    </row>
    <row r="6" spans="1:26">
      <c r="A6" s="98" t="s">
        <v>57</v>
      </c>
      <c r="B6" s="351">
        <v>1</v>
      </c>
      <c r="C6" s="351">
        <v>0</v>
      </c>
      <c r="D6" s="351">
        <v>0</v>
      </c>
      <c r="E6" s="335">
        <v>0</v>
      </c>
      <c r="F6" s="335">
        <v>0</v>
      </c>
      <c r="G6" s="335">
        <v>0</v>
      </c>
      <c r="H6" s="99"/>
      <c r="I6" s="100"/>
      <c r="J6" s="101"/>
      <c r="K6" s="101"/>
      <c r="L6" s="101"/>
      <c r="M6" s="101"/>
      <c r="N6" s="102">
        <f t="shared" si="0"/>
        <v>1</v>
      </c>
      <c r="O6" s="103">
        <f t="shared" si="1"/>
        <v>2.8310166180675482</v>
      </c>
      <c r="R6" s="295" t="s">
        <v>332</v>
      </c>
      <c r="S6" s="105">
        <v>35323</v>
      </c>
      <c r="T6" s="106">
        <f>N6</f>
        <v>1</v>
      </c>
      <c r="U6" s="107">
        <v>0</v>
      </c>
      <c r="V6" s="108">
        <f>T6*100000/S6</f>
        <v>2.8310166180675482</v>
      </c>
      <c r="W6" s="96">
        <f t="shared" ref="W6:W26" si="2">(U6/T6)*100</f>
        <v>0</v>
      </c>
      <c r="X6" s="97"/>
    </row>
    <row r="7" spans="1:26">
      <c r="A7" s="98" t="s">
        <v>22</v>
      </c>
      <c r="B7" s="351">
        <v>4</v>
      </c>
      <c r="C7" s="351">
        <v>3</v>
      </c>
      <c r="D7" s="351">
        <v>1</v>
      </c>
      <c r="E7" s="335">
        <v>6</v>
      </c>
      <c r="F7" s="335">
        <v>2</v>
      </c>
      <c r="G7" s="335">
        <v>0</v>
      </c>
      <c r="H7" s="99"/>
      <c r="I7" s="100"/>
      <c r="J7" s="101"/>
      <c r="K7" s="101"/>
      <c r="L7" s="101"/>
      <c r="M7" s="101"/>
      <c r="N7" s="102">
        <f t="shared" si="0"/>
        <v>16</v>
      </c>
      <c r="O7" s="103">
        <f t="shared" si="1"/>
        <v>13.006543917408447</v>
      </c>
      <c r="R7" s="295" t="s">
        <v>77</v>
      </c>
      <c r="S7" s="105">
        <v>123015</v>
      </c>
      <c r="T7" s="106">
        <f t="shared" ref="T7:T26" si="3">N7</f>
        <v>16</v>
      </c>
      <c r="U7" s="107">
        <v>0</v>
      </c>
      <c r="V7" s="108">
        <f t="shared" ref="V7:V26" si="4">T7*100000/S7</f>
        <v>13.006543917408447</v>
      </c>
      <c r="W7" s="96">
        <f t="shared" si="2"/>
        <v>0</v>
      </c>
      <c r="X7" s="97"/>
      <c r="Z7" s="109"/>
    </row>
    <row r="8" spans="1:26">
      <c r="A8" s="98" t="s">
        <v>23</v>
      </c>
      <c r="B8" s="351">
        <v>10</v>
      </c>
      <c r="C8" s="351">
        <v>3</v>
      </c>
      <c r="D8" s="351">
        <v>2</v>
      </c>
      <c r="E8" s="335">
        <v>1</v>
      </c>
      <c r="F8" s="335">
        <v>0</v>
      </c>
      <c r="G8" s="335">
        <v>0</v>
      </c>
      <c r="H8" s="99"/>
      <c r="I8" s="100"/>
      <c r="J8" s="101"/>
      <c r="K8" s="101"/>
      <c r="L8" s="101"/>
      <c r="M8" s="101"/>
      <c r="N8" s="102">
        <f t="shared" si="0"/>
        <v>16</v>
      </c>
      <c r="O8" s="103">
        <f t="shared" si="1"/>
        <v>16.42052976734162</v>
      </c>
      <c r="R8" s="110" t="s">
        <v>23</v>
      </c>
      <c r="S8" s="111">
        <v>97439</v>
      </c>
      <c r="T8" s="106">
        <f t="shared" si="3"/>
        <v>16</v>
      </c>
      <c r="U8" s="112">
        <v>0</v>
      </c>
      <c r="V8" s="108">
        <f t="shared" si="4"/>
        <v>16.42052976734162</v>
      </c>
      <c r="W8" s="96">
        <f t="shared" si="2"/>
        <v>0</v>
      </c>
      <c r="X8" s="97"/>
      <c r="Z8" s="109"/>
    </row>
    <row r="9" spans="1:26">
      <c r="A9" s="98" t="s">
        <v>31</v>
      </c>
      <c r="B9" s="351">
        <v>0</v>
      </c>
      <c r="C9" s="351">
        <v>1</v>
      </c>
      <c r="D9" s="351">
        <v>1</v>
      </c>
      <c r="E9" s="336">
        <v>0</v>
      </c>
      <c r="F9" s="335">
        <v>0</v>
      </c>
      <c r="G9" s="335">
        <v>0</v>
      </c>
      <c r="H9" s="113"/>
      <c r="I9" s="100"/>
      <c r="J9" s="101"/>
      <c r="K9" s="101"/>
      <c r="L9" s="101"/>
      <c r="M9" s="101"/>
      <c r="N9" s="102">
        <f t="shared" si="0"/>
        <v>2</v>
      </c>
      <c r="O9" s="103">
        <f t="shared" si="1"/>
        <v>3.7268932617769828</v>
      </c>
      <c r="R9" s="110" t="s">
        <v>31</v>
      </c>
      <c r="S9" s="111">
        <v>53664</v>
      </c>
      <c r="T9" s="106">
        <f t="shared" si="3"/>
        <v>2</v>
      </c>
      <c r="U9" s="112">
        <v>0</v>
      </c>
      <c r="V9" s="108">
        <f t="shared" si="4"/>
        <v>3.7268932617769828</v>
      </c>
      <c r="W9" s="96">
        <f t="shared" si="2"/>
        <v>0</v>
      </c>
      <c r="X9" s="97"/>
      <c r="Z9" s="109"/>
    </row>
    <row r="10" spans="1:26">
      <c r="A10" s="98" t="s">
        <v>24</v>
      </c>
      <c r="B10" s="351">
        <v>4</v>
      </c>
      <c r="C10" s="351">
        <v>11</v>
      </c>
      <c r="D10" s="351">
        <v>1</v>
      </c>
      <c r="E10" s="336">
        <v>2</v>
      </c>
      <c r="F10" s="335">
        <v>2</v>
      </c>
      <c r="G10" s="335">
        <v>0</v>
      </c>
      <c r="H10" s="113"/>
      <c r="I10" s="100"/>
      <c r="J10" s="101"/>
      <c r="K10" s="101"/>
      <c r="L10" s="101"/>
      <c r="M10" s="101"/>
      <c r="N10" s="102">
        <f t="shared" si="0"/>
        <v>20</v>
      </c>
      <c r="O10" s="103">
        <f t="shared" si="1"/>
        <v>25.261775144939435</v>
      </c>
      <c r="R10" s="110" t="s">
        <v>24</v>
      </c>
      <c r="S10" s="111">
        <v>79171</v>
      </c>
      <c r="T10" s="106">
        <f t="shared" si="3"/>
        <v>20</v>
      </c>
      <c r="U10" s="112">
        <v>0</v>
      </c>
      <c r="V10" s="108">
        <f t="shared" si="4"/>
        <v>25.261775144939435</v>
      </c>
      <c r="W10" s="96">
        <f t="shared" si="2"/>
        <v>0</v>
      </c>
      <c r="X10" s="97"/>
      <c r="Z10" s="109"/>
    </row>
    <row r="11" spans="1:26">
      <c r="A11" s="98" t="s">
        <v>25</v>
      </c>
      <c r="B11" s="351">
        <v>1</v>
      </c>
      <c r="C11" s="351">
        <v>1</v>
      </c>
      <c r="D11" s="351">
        <v>1</v>
      </c>
      <c r="E11" s="336">
        <v>0</v>
      </c>
      <c r="F11" s="335">
        <v>0</v>
      </c>
      <c r="G11" s="335">
        <v>0</v>
      </c>
      <c r="H11" s="113"/>
      <c r="I11" s="100"/>
      <c r="J11" s="101"/>
      <c r="K11" s="101"/>
      <c r="L11" s="101"/>
      <c r="M11" s="101"/>
      <c r="N11" s="102">
        <f t="shared" si="0"/>
        <v>3</v>
      </c>
      <c r="O11" s="103">
        <f t="shared" si="1"/>
        <v>4.4675432979404626</v>
      </c>
      <c r="R11" s="110" t="s">
        <v>25</v>
      </c>
      <c r="S11" s="111">
        <v>67151</v>
      </c>
      <c r="T11" s="106">
        <f t="shared" si="3"/>
        <v>3</v>
      </c>
      <c r="U11" s="112">
        <v>0</v>
      </c>
      <c r="V11" s="108">
        <f t="shared" si="4"/>
        <v>4.4675432979404626</v>
      </c>
      <c r="W11" s="96">
        <f t="shared" si="2"/>
        <v>0</v>
      </c>
      <c r="Z11" s="109"/>
    </row>
    <row r="12" spans="1:26">
      <c r="A12" s="98" t="s">
        <v>26</v>
      </c>
      <c r="B12" s="351">
        <v>0</v>
      </c>
      <c r="C12" s="351">
        <v>1</v>
      </c>
      <c r="D12" s="351">
        <v>0</v>
      </c>
      <c r="E12" s="336">
        <v>1</v>
      </c>
      <c r="F12" s="335">
        <v>2</v>
      </c>
      <c r="G12" s="335">
        <v>2</v>
      </c>
      <c r="H12" s="113"/>
      <c r="I12" s="100"/>
      <c r="J12" s="101"/>
      <c r="K12" s="101"/>
      <c r="L12" s="101"/>
      <c r="M12" s="101"/>
      <c r="N12" s="102">
        <f t="shared" si="0"/>
        <v>6</v>
      </c>
      <c r="O12" s="103">
        <f t="shared" si="1"/>
        <v>8.4371572404871049</v>
      </c>
      <c r="R12" s="110" t="s">
        <v>26</v>
      </c>
      <c r="S12" s="111">
        <v>71114</v>
      </c>
      <c r="T12" s="106">
        <f t="shared" si="3"/>
        <v>6</v>
      </c>
      <c r="U12" s="112">
        <v>0</v>
      </c>
      <c r="V12" s="108">
        <f t="shared" si="4"/>
        <v>8.4371572404871049</v>
      </c>
      <c r="W12" s="96">
        <f t="shared" si="2"/>
        <v>0</v>
      </c>
      <c r="Z12" s="109"/>
    </row>
    <row r="13" spans="1:26">
      <c r="A13" s="98" t="s">
        <v>27</v>
      </c>
      <c r="B13" s="351">
        <v>1</v>
      </c>
      <c r="C13" s="351">
        <v>2</v>
      </c>
      <c r="D13" s="351">
        <v>4</v>
      </c>
      <c r="E13" s="336">
        <v>15</v>
      </c>
      <c r="F13" s="335">
        <v>3</v>
      </c>
      <c r="G13" s="335">
        <v>0</v>
      </c>
      <c r="H13" s="113"/>
      <c r="I13" s="100"/>
      <c r="J13" s="101"/>
      <c r="K13" s="101"/>
      <c r="L13" s="101"/>
      <c r="M13" s="101"/>
      <c r="N13" s="102">
        <f t="shared" si="0"/>
        <v>25</v>
      </c>
      <c r="O13" s="103">
        <f t="shared" si="1"/>
        <v>23.160157118505893</v>
      </c>
      <c r="R13" s="110" t="s">
        <v>27</v>
      </c>
      <c r="S13" s="111">
        <v>107944</v>
      </c>
      <c r="T13" s="106">
        <f t="shared" si="3"/>
        <v>25</v>
      </c>
      <c r="U13" s="112">
        <v>0</v>
      </c>
      <c r="V13" s="108">
        <f t="shared" si="4"/>
        <v>23.160157118505893</v>
      </c>
      <c r="W13" s="96">
        <f t="shared" si="2"/>
        <v>0</v>
      </c>
      <c r="Z13" s="109"/>
    </row>
    <row r="14" spans="1:26">
      <c r="A14" s="98" t="s">
        <v>34</v>
      </c>
      <c r="B14" s="351">
        <v>1</v>
      </c>
      <c r="C14" s="351">
        <v>0</v>
      </c>
      <c r="D14" s="351">
        <v>4</v>
      </c>
      <c r="E14" s="336">
        <v>2</v>
      </c>
      <c r="F14" s="335">
        <v>1</v>
      </c>
      <c r="G14" s="335">
        <v>0</v>
      </c>
      <c r="H14" s="113"/>
      <c r="I14" s="100"/>
      <c r="J14" s="101"/>
      <c r="K14" s="101"/>
      <c r="L14" s="101"/>
      <c r="M14" s="101"/>
      <c r="N14" s="102">
        <f t="shared" si="0"/>
        <v>8</v>
      </c>
      <c r="O14" s="103">
        <f t="shared" si="1"/>
        <v>13.774104683195592</v>
      </c>
      <c r="R14" s="110" t="s">
        <v>34</v>
      </c>
      <c r="S14" s="111">
        <v>58080</v>
      </c>
      <c r="T14" s="106">
        <f t="shared" si="3"/>
        <v>8</v>
      </c>
      <c r="U14" s="112">
        <v>0</v>
      </c>
      <c r="V14" s="108">
        <f t="shared" si="4"/>
        <v>13.774104683195592</v>
      </c>
      <c r="W14" s="96">
        <f t="shared" si="2"/>
        <v>0</v>
      </c>
      <c r="Z14" s="109"/>
    </row>
    <row r="15" spans="1:26">
      <c r="A15" s="98" t="s">
        <v>32</v>
      </c>
      <c r="B15" s="351">
        <v>6</v>
      </c>
      <c r="C15" s="351">
        <v>5</v>
      </c>
      <c r="D15" s="351">
        <v>10</v>
      </c>
      <c r="E15" s="336">
        <v>15</v>
      </c>
      <c r="F15" s="335">
        <v>5</v>
      </c>
      <c r="G15" s="335">
        <v>0</v>
      </c>
      <c r="H15" s="113"/>
      <c r="I15" s="100"/>
      <c r="J15" s="101"/>
      <c r="K15" s="101"/>
      <c r="L15" s="101"/>
      <c r="M15" s="101"/>
      <c r="N15" s="102">
        <f t="shared" si="0"/>
        <v>41</v>
      </c>
      <c r="O15" s="103">
        <f t="shared" si="1"/>
        <v>61.682889768162603</v>
      </c>
      <c r="R15" s="110" t="s">
        <v>32</v>
      </c>
      <c r="S15" s="111">
        <v>66469</v>
      </c>
      <c r="T15" s="106">
        <f t="shared" si="3"/>
        <v>41</v>
      </c>
      <c r="U15" s="112">
        <v>0</v>
      </c>
      <c r="V15" s="108">
        <f t="shared" si="4"/>
        <v>61.682889768162603</v>
      </c>
      <c r="W15" s="96">
        <f t="shared" si="2"/>
        <v>0</v>
      </c>
      <c r="Z15" s="109"/>
    </row>
    <row r="16" spans="1:26">
      <c r="A16" s="98" t="s">
        <v>28</v>
      </c>
      <c r="B16" s="351">
        <v>0</v>
      </c>
      <c r="C16" s="351">
        <v>2</v>
      </c>
      <c r="D16" s="351">
        <v>3</v>
      </c>
      <c r="E16" s="336">
        <v>0</v>
      </c>
      <c r="F16" s="335">
        <v>1</v>
      </c>
      <c r="G16" s="335">
        <v>0</v>
      </c>
      <c r="H16" s="113"/>
      <c r="I16" s="100"/>
      <c r="J16" s="101"/>
      <c r="K16" s="101"/>
      <c r="L16" s="101"/>
      <c r="M16" s="101"/>
      <c r="N16" s="102">
        <f t="shared" si="0"/>
        <v>6</v>
      </c>
      <c r="O16" s="103">
        <f t="shared" si="1"/>
        <v>5.0752404395158219</v>
      </c>
      <c r="R16" s="110" t="s">
        <v>28</v>
      </c>
      <c r="S16" s="111">
        <v>118221</v>
      </c>
      <c r="T16" s="106">
        <f t="shared" si="3"/>
        <v>6</v>
      </c>
      <c r="U16" s="112">
        <v>0</v>
      </c>
      <c r="V16" s="108">
        <f t="shared" si="4"/>
        <v>5.0752404395158219</v>
      </c>
      <c r="W16" s="96">
        <f t="shared" si="2"/>
        <v>0</v>
      </c>
      <c r="Z16" s="109"/>
    </row>
    <row r="17" spans="1:26">
      <c r="A17" s="98" t="s">
        <v>29</v>
      </c>
      <c r="B17" s="351">
        <v>10</v>
      </c>
      <c r="C17" s="351">
        <v>11</v>
      </c>
      <c r="D17" s="351">
        <v>21</v>
      </c>
      <c r="E17" s="336">
        <v>13</v>
      </c>
      <c r="F17" s="335">
        <v>5</v>
      </c>
      <c r="G17" s="335">
        <v>0</v>
      </c>
      <c r="H17" s="113"/>
      <c r="I17" s="100"/>
      <c r="J17" s="101"/>
      <c r="K17" s="101"/>
      <c r="L17" s="101"/>
      <c r="M17" s="101"/>
      <c r="N17" s="102">
        <f t="shared" si="0"/>
        <v>60</v>
      </c>
      <c r="O17" s="103">
        <f t="shared" si="1"/>
        <v>52.49527542521173</v>
      </c>
      <c r="R17" s="110" t="s">
        <v>29</v>
      </c>
      <c r="S17" s="111">
        <v>114296</v>
      </c>
      <c r="T17" s="106">
        <f t="shared" si="3"/>
        <v>60</v>
      </c>
      <c r="U17" s="112">
        <v>0</v>
      </c>
      <c r="V17" s="108">
        <f t="shared" si="4"/>
        <v>52.49527542521173</v>
      </c>
      <c r="W17" s="96">
        <f t="shared" si="2"/>
        <v>0</v>
      </c>
      <c r="Z17" s="109"/>
    </row>
    <row r="18" spans="1:26">
      <c r="A18" s="98" t="s">
        <v>33</v>
      </c>
      <c r="B18" s="351">
        <v>1</v>
      </c>
      <c r="C18" s="351">
        <v>0</v>
      </c>
      <c r="D18" s="351">
        <v>6</v>
      </c>
      <c r="E18" s="336">
        <v>2</v>
      </c>
      <c r="F18" s="335">
        <v>0</v>
      </c>
      <c r="G18" s="335">
        <v>0</v>
      </c>
      <c r="H18" s="113"/>
      <c r="I18" s="100"/>
      <c r="J18" s="101"/>
      <c r="K18" s="101"/>
      <c r="L18" s="101"/>
      <c r="M18" s="101"/>
      <c r="N18" s="102">
        <f t="shared" si="0"/>
        <v>9</v>
      </c>
      <c r="O18" s="103">
        <f t="shared" si="1"/>
        <v>38.905459732849174</v>
      </c>
      <c r="R18" s="110" t="s">
        <v>33</v>
      </c>
      <c r="S18" s="111">
        <v>23133</v>
      </c>
      <c r="T18" s="106">
        <f t="shared" si="3"/>
        <v>9</v>
      </c>
      <c r="U18" s="112">
        <v>0</v>
      </c>
      <c r="V18" s="108">
        <f t="shared" si="4"/>
        <v>38.905459732849174</v>
      </c>
      <c r="W18" s="96">
        <f t="shared" si="2"/>
        <v>0</v>
      </c>
      <c r="Z18" s="109"/>
    </row>
    <row r="19" spans="1:26">
      <c r="A19" s="98" t="s">
        <v>58</v>
      </c>
      <c r="B19" s="351">
        <v>4</v>
      </c>
      <c r="C19" s="351">
        <v>1</v>
      </c>
      <c r="D19" s="351">
        <v>1</v>
      </c>
      <c r="E19" s="335">
        <v>0</v>
      </c>
      <c r="F19" s="335">
        <v>0</v>
      </c>
      <c r="G19" s="335">
        <v>0</v>
      </c>
      <c r="H19" s="99"/>
      <c r="I19" s="100"/>
      <c r="J19" s="101"/>
      <c r="K19" s="101"/>
      <c r="L19" s="101"/>
      <c r="M19" s="101"/>
      <c r="N19" s="102">
        <f t="shared" si="0"/>
        <v>6</v>
      </c>
      <c r="O19" s="103">
        <f t="shared" si="1"/>
        <v>21.44542140253056</v>
      </c>
      <c r="R19" s="110" t="s">
        <v>58</v>
      </c>
      <c r="S19" s="111">
        <v>27978</v>
      </c>
      <c r="T19" s="106">
        <f t="shared" si="3"/>
        <v>6</v>
      </c>
      <c r="U19" s="112">
        <v>0</v>
      </c>
      <c r="V19" s="108">
        <f t="shared" si="4"/>
        <v>21.44542140253056</v>
      </c>
      <c r="W19" s="96">
        <v>0</v>
      </c>
      <c r="Z19" s="109"/>
    </row>
    <row r="20" spans="1:26">
      <c r="A20" s="98" t="s">
        <v>30</v>
      </c>
      <c r="B20" s="351">
        <v>1</v>
      </c>
      <c r="C20" s="351">
        <v>1</v>
      </c>
      <c r="D20" s="351">
        <v>0</v>
      </c>
      <c r="E20" s="336">
        <v>0</v>
      </c>
      <c r="F20" s="335">
        <v>3</v>
      </c>
      <c r="G20" s="335">
        <v>0</v>
      </c>
      <c r="H20" s="113"/>
      <c r="I20" s="100"/>
      <c r="J20" s="101"/>
      <c r="K20" s="101"/>
      <c r="L20" s="101"/>
      <c r="M20" s="101"/>
      <c r="N20" s="102">
        <f t="shared" si="0"/>
        <v>5</v>
      </c>
      <c r="O20" s="103">
        <f t="shared" si="1"/>
        <v>6.7826959860005154</v>
      </c>
      <c r="R20" s="110" t="s">
        <v>30</v>
      </c>
      <c r="S20" s="111">
        <v>73717</v>
      </c>
      <c r="T20" s="106">
        <f t="shared" si="3"/>
        <v>5</v>
      </c>
      <c r="U20" s="112">
        <v>0</v>
      </c>
      <c r="V20" s="108">
        <f t="shared" si="4"/>
        <v>6.7826959860005154</v>
      </c>
      <c r="W20" s="96">
        <f t="shared" si="2"/>
        <v>0</v>
      </c>
      <c r="Z20" s="109"/>
    </row>
    <row r="21" spans="1:26">
      <c r="A21" s="98" t="s">
        <v>35</v>
      </c>
      <c r="B21" s="351">
        <v>1</v>
      </c>
      <c r="C21" s="351">
        <v>4</v>
      </c>
      <c r="D21" s="351">
        <v>4</v>
      </c>
      <c r="E21" s="336">
        <v>4</v>
      </c>
      <c r="F21" s="335">
        <v>0</v>
      </c>
      <c r="G21" s="335">
        <v>0</v>
      </c>
      <c r="H21" s="113"/>
      <c r="I21" s="100"/>
      <c r="J21" s="101"/>
      <c r="K21" s="101"/>
      <c r="L21" s="101"/>
      <c r="M21" s="101"/>
      <c r="N21" s="102">
        <f t="shared" si="0"/>
        <v>13</v>
      </c>
      <c r="O21" s="103">
        <f t="shared" si="1"/>
        <v>56.145806340157208</v>
      </c>
      <c r="R21" s="110" t="s">
        <v>35</v>
      </c>
      <c r="S21" s="111">
        <v>23154</v>
      </c>
      <c r="T21" s="106">
        <f t="shared" si="3"/>
        <v>13</v>
      </c>
      <c r="U21" s="112">
        <v>0</v>
      </c>
      <c r="V21" s="108">
        <f t="shared" si="4"/>
        <v>56.145806340157208</v>
      </c>
      <c r="W21" s="96">
        <f t="shared" si="2"/>
        <v>0</v>
      </c>
      <c r="Z21" s="109"/>
    </row>
    <row r="22" spans="1:26">
      <c r="A22" s="98" t="s">
        <v>59</v>
      </c>
      <c r="B22" s="351">
        <v>1</v>
      </c>
      <c r="C22" s="351">
        <v>0</v>
      </c>
      <c r="D22" s="351">
        <v>1</v>
      </c>
      <c r="E22" s="336">
        <v>0</v>
      </c>
      <c r="F22" s="335">
        <v>0</v>
      </c>
      <c r="G22" s="335">
        <v>0</v>
      </c>
      <c r="H22" s="113"/>
      <c r="I22" s="100"/>
      <c r="J22" s="101"/>
      <c r="K22" s="101"/>
      <c r="L22" s="101"/>
      <c r="M22" s="101"/>
      <c r="N22" s="102">
        <f t="shared" si="0"/>
        <v>2</v>
      </c>
      <c r="O22" s="103">
        <f t="shared" si="1"/>
        <v>5.5606528206411436</v>
      </c>
      <c r="R22" s="114" t="s">
        <v>59</v>
      </c>
      <c r="S22" s="111">
        <v>35967</v>
      </c>
      <c r="T22" s="106">
        <f t="shared" si="3"/>
        <v>2</v>
      </c>
      <c r="U22" s="112">
        <v>0</v>
      </c>
      <c r="V22" s="108">
        <f t="shared" si="4"/>
        <v>5.5606528206411436</v>
      </c>
      <c r="W22" s="96">
        <f t="shared" si="2"/>
        <v>0</v>
      </c>
      <c r="Z22" s="109"/>
    </row>
    <row r="23" spans="1:26">
      <c r="A23" s="98" t="s">
        <v>60</v>
      </c>
      <c r="B23" s="351">
        <v>1</v>
      </c>
      <c r="C23" s="351">
        <v>1</v>
      </c>
      <c r="D23" s="351">
        <v>0</v>
      </c>
      <c r="E23" s="336">
        <v>1</v>
      </c>
      <c r="F23" s="335">
        <v>0</v>
      </c>
      <c r="G23" s="335">
        <v>0</v>
      </c>
      <c r="H23" s="113"/>
      <c r="I23" s="100"/>
      <c r="J23" s="101"/>
      <c r="K23" s="101"/>
      <c r="L23" s="101"/>
      <c r="M23" s="101"/>
      <c r="N23" s="102">
        <f t="shared" si="0"/>
        <v>3</v>
      </c>
      <c r="O23" s="103">
        <f t="shared" si="1"/>
        <v>6.6301272984441297</v>
      </c>
      <c r="R23" s="114" t="s">
        <v>60</v>
      </c>
      <c r="S23" s="111">
        <v>45248</v>
      </c>
      <c r="T23" s="106">
        <f t="shared" si="3"/>
        <v>3</v>
      </c>
      <c r="U23" s="112">
        <v>0</v>
      </c>
      <c r="V23" s="108">
        <f t="shared" si="4"/>
        <v>6.6301272984441297</v>
      </c>
      <c r="W23" s="96">
        <f t="shared" si="2"/>
        <v>0</v>
      </c>
      <c r="Z23" s="109"/>
    </row>
    <row r="24" spans="1:26">
      <c r="A24" s="98" t="s">
        <v>61</v>
      </c>
      <c r="B24" s="351">
        <v>0</v>
      </c>
      <c r="C24" s="351">
        <v>0</v>
      </c>
      <c r="D24" s="351">
        <v>0</v>
      </c>
      <c r="E24" s="336">
        <v>0</v>
      </c>
      <c r="F24" s="335">
        <v>1</v>
      </c>
      <c r="G24" s="335">
        <v>0</v>
      </c>
      <c r="H24" s="113"/>
      <c r="I24" s="100"/>
      <c r="J24" s="101"/>
      <c r="K24" s="101"/>
      <c r="L24" s="101"/>
      <c r="M24" s="101"/>
      <c r="N24" s="102">
        <f t="shared" si="0"/>
        <v>1</v>
      </c>
      <c r="O24" s="103">
        <f t="shared" si="1"/>
        <v>3.6543029417138682</v>
      </c>
      <c r="R24" s="114" t="s">
        <v>61</v>
      </c>
      <c r="S24" s="111">
        <v>27365</v>
      </c>
      <c r="T24" s="106">
        <f t="shared" si="3"/>
        <v>1</v>
      </c>
      <c r="U24" s="112">
        <v>0</v>
      </c>
      <c r="V24" s="108">
        <f t="shared" si="4"/>
        <v>3.6543029417138682</v>
      </c>
      <c r="W24" s="96">
        <f t="shared" si="2"/>
        <v>0</v>
      </c>
      <c r="Z24" s="109"/>
    </row>
    <row r="25" spans="1:26">
      <c r="A25" s="98" t="s">
        <v>62</v>
      </c>
      <c r="B25" s="351">
        <v>1</v>
      </c>
      <c r="C25" s="351">
        <v>3</v>
      </c>
      <c r="D25" s="351">
        <v>0</v>
      </c>
      <c r="E25" s="336">
        <v>0</v>
      </c>
      <c r="F25" s="335">
        <v>0</v>
      </c>
      <c r="G25" s="335">
        <v>0</v>
      </c>
      <c r="H25" s="113"/>
      <c r="I25" s="100"/>
      <c r="J25" s="101"/>
      <c r="K25" s="101"/>
      <c r="L25" s="101"/>
      <c r="M25" s="101"/>
      <c r="N25" s="102">
        <f t="shared" si="0"/>
        <v>4</v>
      </c>
      <c r="O25" s="103">
        <f t="shared" si="1"/>
        <v>16.410256410256409</v>
      </c>
      <c r="R25" s="114" t="s">
        <v>62</v>
      </c>
      <c r="S25" s="111">
        <v>24375</v>
      </c>
      <c r="T25" s="106">
        <f t="shared" si="3"/>
        <v>4</v>
      </c>
      <c r="U25" s="112">
        <v>0</v>
      </c>
      <c r="V25" s="108">
        <f t="shared" si="4"/>
        <v>16.410256410256409</v>
      </c>
      <c r="W25" s="96">
        <v>0</v>
      </c>
      <c r="Z25" s="109"/>
    </row>
    <row r="26" spans="1:26">
      <c r="A26" s="115" t="s">
        <v>63</v>
      </c>
      <c r="B26" s="351">
        <v>0</v>
      </c>
      <c r="C26" s="351">
        <v>1</v>
      </c>
      <c r="D26" s="351">
        <v>2</v>
      </c>
      <c r="E26" s="336">
        <v>0</v>
      </c>
      <c r="F26" s="335">
        <v>2</v>
      </c>
      <c r="G26" s="335">
        <v>0</v>
      </c>
      <c r="H26" s="113"/>
      <c r="I26" s="100"/>
      <c r="J26" s="116"/>
      <c r="K26" s="116"/>
      <c r="L26" s="116"/>
      <c r="M26" s="116"/>
      <c r="N26" s="102">
        <f t="shared" si="0"/>
        <v>5</v>
      </c>
      <c r="O26" s="117">
        <f t="shared" si="1"/>
        <v>21.561947475095952</v>
      </c>
      <c r="R26" s="118" t="s">
        <v>63</v>
      </c>
      <c r="S26" s="111">
        <v>23189</v>
      </c>
      <c r="T26" s="106">
        <f t="shared" si="3"/>
        <v>5</v>
      </c>
      <c r="U26" s="119">
        <v>0</v>
      </c>
      <c r="V26" s="108">
        <f t="shared" si="4"/>
        <v>21.561947475095952</v>
      </c>
      <c r="W26" s="96">
        <f t="shared" si="2"/>
        <v>0</v>
      </c>
      <c r="Z26" s="109"/>
    </row>
    <row r="27" spans="1:26" s="123" customFormat="1">
      <c r="A27" s="120" t="s">
        <v>64</v>
      </c>
      <c r="B27" s="121">
        <f t="shared" ref="B27:M27" si="5">SUM(B6:B26)</f>
        <v>48</v>
      </c>
      <c r="C27" s="121">
        <f t="shared" si="5"/>
        <v>51</v>
      </c>
      <c r="D27" s="121">
        <f t="shared" si="5"/>
        <v>62</v>
      </c>
      <c r="E27" s="121">
        <f t="shared" si="5"/>
        <v>62</v>
      </c>
      <c r="F27" s="121">
        <f t="shared" si="5"/>
        <v>27</v>
      </c>
      <c r="G27" s="121">
        <f t="shared" si="5"/>
        <v>2</v>
      </c>
      <c r="H27" s="121">
        <f t="shared" si="5"/>
        <v>0</v>
      </c>
      <c r="I27" s="121">
        <f t="shared" si="5"/>
        <v>0</v>
      </c>
      <c r="J27" s="121">
        <f t="shared" si="5"/>
        <v>0</v>
      </c>
      <c r="K27" s="121">
        <f t="shared" si="5"/>
        <v>0</v>
      </c>
      <c r="L27" s="121">
        <f t="shared" si="5"/>
        <v>0</v>
      </c>
      <c r="M27" s="121">
        <f t="shared" si="5"/>
        <v>0</v>
      </c>
      <c r="N27" s="121">
        <f>SUM(B27:M27)</f>
        <v>252</v>
      </c>
      <c r="O27" s="122">
        <f t="shared" si="1"/>
        <v>19.44424940181927</v>
      </c>
      <c r="R27" s="120" t="s">
        <v>64</v>
      </c>
      <c r="S27" s="121">
        <f>SUM(S6:S26)</f>
        <v>1296013</v>
      </c>
      <c r="T27" s="121">
        <f>SUM(T6:T26)</f>
        <v>252</v>
      </c>
      <c r="U27" s="121">
        <f>SUM(U6:U26)</f>
        <v>0</v>
      </c>
      <c r="V27" s="122">
        <f>T27*100000/S27</f>
        <v>19.44424940181927</v>
      </c>
      <c r="W27" s="122">
        <f>(U27/T27)*100</f>
        <v>0</v>
      </c>
    </row>
    <row r="28" spans="1:26" s="123" customFormat="1">
      <c r="A28" s="124"/>
      <c r="N28" s="72"/>
      <c r="S28" s="72" t="s">
        <v>5</v>
      </c>
      <c r="T28" s="125"/>
    </row>
    <row r="29" spans="1:26">
      <c r="S29" s="17" t="s">
        <v>5</v>
      </c>
    </row>
    <row r="30" spans="1:26">
      <c r="S30" s="17" t="s">
        <v>5</v>
      </c>
    </row>
    <row r="31" spans="1:26">
      <c r="S31" s="17" t="s">
        <v>5</v>
      </c>
    </row>
    <row r="32" spans="1:26">
      <c r="S32" s="17" t="s">
        <v>5</v>
      </c>
    </row>
    <row r="33" spans="19:19">
      <c r="S33" s="17" t="s">
        <v>5</v>
      </c>
    </row>
    <row r="34" spans="19:19">
      <c r="S34" s="17" t="s">
        <v>5</v>
      </c>
    </row>
    <row r="35" spans="19:19">
      <c r="S35" s="17" t="s">
        <v>5</v>
      </c>
    </row>
    <row r="36" spans="19:19">
      <c r="S36" s="17" t="s">
        <v>5</v>
      </c>
    </row>
    <row r="37" spans="19:19">
      <c r="S37" s="17" t="s">
        <v>5</v>
      </c>
    </row>
    <row r="38" spans="19:19">
      <c r="S38" s="17" t="s">
        <v>5</v>
      </c>
    </row>
    <row r="39" spans="19:19">
      <c r="S39" s="17" t="s">
        <v>5</v>
      </c>
    </row>
    <row r="40" spans="19:19">
      <c r="S40" s="17" t="s">
        <v>5</v>
      </c>
    </row>
    <row r="41" spans="19:19">
      <c r="S41" s="17" t="s">
        <v>5</v>
      </c>
    </row>
    <row r="42" spans="19:19">
      <c r="S42" s="17" t="s">
        <v>5</v>
      </c>
    </row>
    <row r="43" spans="19:19">
      <c r="S43" s="17" t="s">
        <v>5</v>
      </c>
    </row>
    <row r="44" spans="19:19">
      <c r="S44" s="17" t="s">
        <v>5</v>
      </c>
    </row>
    <row r="45" spans="19:19">
      <c r="S45" s="17" t="s">
        <v>5</v>
      </c>
    </row>
    <row r="46" spans="19:19">
      <c r="S46" s="17" t="s">
        <v>5</v>
      </c>
    </row>
    <row r="47" spans="19:19">
      <c r="S47" s="17" t="s">
        <v>5</v>
      </c>
    </row>
    <row r="48" spans="19:19">
      <c r="S48" s="17" t="s">
        <v>5</v>
      </c>
    </row>
    <row r="49" spans="19:19">
      <c r="S49" s="17" t="s">
        <v>5</v>
      </c>
    </row>
    <row r="50" spans="19:19">
      <c r="S50" s="17" t="s">
        <v>5</v>
      </c>
    </row>
    <row r="51" spans="19:19">
      <c r="S51" s="17" t="s">
        <v>5</v>
      </c>
    </row>
    <row r="52" spans="19:19">
      <c r="S52" s="17" t="s">
        <v>5</v>
      </c>
    </row>
    <row r="53" spans="19:19">
      <c r="S53" s="17" t="s">
        <v>5</v>
      </c>
    </row>
    <row r="54" spans="19:19">
      <c r="S54" s="17" t="s">
        <v>5</v>
      </c>
    </row>
    <row r="55" spans="19:19">
      <c r="S55" s="17" t="s">
        <v>5</v>
      </c>
    </row>
    <row r="56" spans="19:19">
      <c r="S56" s="17" t="s">
        <v>5</v>
      </c>
    </row>
    <row r="57" spans="19:19">
      <c r="S57" s="17" t="s">
        <v>5</v>
      </c>
    </row>
    <row r="58" spans="19:19">
      <c r="S58" s="17" t="s">
        <v>5</v>
      </c>
    </row>
    <row r="59" spans="19:19">
      <c r="S59" s="17" t="s">
        <v>5</v>
      </c>
    </row>
    <row r="60" spans="19:19">
      <c r="S60" s="17" t="s">
        <v>5</v>
      </c>
    </row>
    <row r="61" spans="19:19">
      <c r="S61" s="17" t="s">
        <v>5</v>
      </c>
    </row>
    <row r="62" spans="19:19">
      <c r="S62" s="17" t="s">
        <v>5</v>
      </c>
    </row>
    <row r="63" spans="19:19">
      <c r="S63" s="17" t="s">
        <v>5</v>
      </c>
    </row>
    <row r="64" spans="19:19">
      <c r="S64" s="17" t="s">
        <v>5</v>
      </c>
    </row>
    <row r="65" spans="19:19">
      <c r="S65" s="17" t="s">
        <v>5</v>
      </c>
    </row>
    <row r="66" spans="19:19">
      <c r="S66" s="17" t="s">
        <v>5</v>
      </c>
    </row>
    <row r="67" spans="19:19">
      <c r="S67" s="17" t="s">
        <v>5</v>
      </c>
    </row>
    <row r="68" spans="19:19">
      <c r="S68" s="17" t="s">
        <v>5</v>
      </c>
    </row>
    <row r="69" spans="19:19">
      <c r="S69" s="17" t="s">
        <v>5</v>
      </c>
    </row>
    <row r="70" spans="19:19">
      <c r="S70" s="17" t="s">
        <v>5</v>
      </c>
    </row>
    <row r="71" spans="19:19">
      <c r="S71" s="17" t="s">
        <v>5</v>
      </c>
    </row>
    <row r="72" spans="19:19">
      <c r="S72" s="17" t="s">
        <v>5</v>
      </c>
    </row>
    <row r="73" spans="19:19">
      <c r="S73" s="17" t="s">
        <v>5</v>
      </c>
    </row>
    <row r="74" spans="19:19">
      <c r="S74" s="17" t="s">
        <v>5</v>
      </c>
    </row>
    <row r="75" spans="19:19">
      <c r="S75" s="17" t="s">
        <v>5</v>
      </c>
    </row>
    <row r="76" spans="19:19">
      <c r="S76" s="17" t="s">
        <v>5</v>
      </c>
    </row>
    <row r="77" spans="19:19">
      <c r="S77" s="17" t="s">
        <v>5</v>
      </c>
    </row>
    <row r="78" spans="19:19">
      <c r="S78" s="17" t="s">
        <v>5</v>
      </c>
    </row>
    <row r="79" spans="19:19">
      <c r="S79" s="17" t="s">
        <v>5</v>
      </c>
    </row>
    <row r="80" spans="19:19">
      <c r="S80" s="17" t="s">
        <v>5</v>
      </c>
    </row>
    <row r="81" spans="19:19">
      <c r="S81" s="17" t="s">
        <v>5</v>
      </c>
    </row>
    <row r="82" spans="19:19">
      <c r="S82" s="17" t="s">
        <v>5</v>
      </c>
    </row>
    <row r="83" spans="19:19">
      <c r="S83" s="17" t="s">
        <v>5</v>
      </c>
    </row>
    <row r="84" spans="19:19">
      <c r="S84" s="17" t="s">
        <v>5</v>
      </c>
    </row>
    <row r="85" spans="19:19">
      <c r="S85" s="17" t="s">
        <v>5</v>
      </c>
    </row>
    <row r="86" spans="19:19">
      <c r="S86" s="17" t="s">
        <v>5</v>
      </c>
    </row>
    <row r="87" spans="19:19">
      <c r="S87" s="17" t="s">
        <v>5</v>
      </c>
    </row>
    <row r="88" spans="19:19">
      <c r="S88" s="17" t="s">
        <v>5</v>
      </c>
    </row>
    <row r="89" spans="19:19">
      <c r="S89" s="17" t="s">
        <v>5</v>
      </c>
    </row>
    <row r="90" spans="19:19">
      <c r="S90" s="17" t="s">
        <v>5</v>
      </c>
    </row>
    <row r="91" spans="19:19">
      <c r="S91" s="17" t="s">
        <v>5</v>
      </c>
    </row>
    <row r="92" spans="19:19">
      <c r="S92" s="17" t="s">
        <v>5</v>
      </c>
    </row>
    <row r="93" spans="19:19">
      <c r="S93" s="17" t="s">
        <v>5</v>
      </c>
    </row>
    <row r="94" spans="19:19">
      <c r="S94" s="17" t="s">
        <v>5</v>
      </c>
    </row>
    <row r="95" spans="19:19">
      <c r="S95" s="17" t="s">
        <v>5</v>
      </c>
    </row>
    <row r="96" spans="19:19">
      <c r="S96" s="17" t="s">
        <v>5</v>
      </c>
    </row>
    <row r="97" spans="19:19">
      <c r="S97" s="17" t="s">
        <v>5</v>
      </c>
    </row>
    <row r="98" spans="19:19">
      <c r="S98" s="17" t="s">
        <v>5</v>
      </c>
    </row>
    <row r="99" spans="19:19">
      <c r="S99" s="17" t="s">
        <v>5</v>
      </c>
    </row>
    <row r="100" spans="19:19">
      <c r="S100" s="17" t="s">
        <v>5</v>
      </c>
    </row>
    <row r="101" spans="19:19">
      <c r="S101" s="17" t="s">
        <v>5</v>
      </c>
    </row>
    <row r="102" spans="19:19">
      <c r="S102" s="17" t="s">
        <v>5</v>
      </c>
    </row>
    <row r="103" spans="19:19">
      <c r="S103" s="17" t="s">
        <v>5</v>
      </c>
    </row>
    <row r="104" spans="19:19">
      <c r="S104" s="17" t="s">
        <v>5</v>
      </c>
    </row>
    <row r="105" spans="19:19">
      <c r="S105" s="17" t="s">
        <v>5</v>
      </c>
    </row>
    <row r="106" spans="19:19">
      <c r="S106" s="17" t="s">
        <v>5</v>
      </c>
    </row>
    <row r="107" spans="19:19">
      <c r="S107" s="17" t="s">
        <v>5</v>
      </c>
    </row>
    <row r="108" spans="19:19">
      <c r="S108" s="17" t="s">
        <v>5</v>
      </c>
    </row>
    <row r="109" spans="19:19">
      <c r="S109" s="17" t="s">
        <v>5</v>
      </c>
    </row>
    <row r="110" spans="19:19">
      <c r="S110" s="17" t="s">
        <v>5</v>
      </c>
    </row>
    <row r="111" spans="19:19">
      <c r="S111" s="17" t="s">
        <v>5</v>
      </c>
    </row>
    <row r="112" spans="19:19">
      <c r="S112" s="17" t="s">
        <v>5</v>
      </c>
    </row>
    <row r="113" spans="19:19">
      <c r="S113" s="17" t="s">
        <v>5</v>
      </c>
    </row>
    <row r="114" spans="19:19">
      <c r="S114" s="17" t="s">
        <v>5</v>
      </c>
    </row>
    <row r="115" spans="19:19">
      <c r="S115" s="17" t="s">
        <v>5</v>
      </c>
    </row>
    <row r="116" spans="19:19">
      <c r="S116" s="17" t="s">
        <v>5</v>
      </c>
    </row>
    <row r="117" spans="19:19">
      <c r="S117" s="17" t="s">
        <v>5</v>
      </c>
    </row>
    <row r="118" spans="19:19">
      <c r="S118" s="17" t="s">
        <v>5</v>
      </c>
    </row>
    <row r="119" spans="19:19">
      <c r="S119" s="17" t="s">
        <v>5</v>
      </c>
    </row>
    <row r="120" spans="19:19">
      <c r="S120" s="17" t="s">
        <v>5</v>
      </c>
    </row>
    <row r="121" spans="19:19">
      <c r="S121" s="17" t="s">
        <v>5</v>
      </c>
    </row>
    <row r="122" spans="19:19">
      <c r="S122" s="17" t="s">
        <v>5</v>
      </c>
    </row>
    <row r="123" spans="19:19">
      <c r="S123" s="17" t="s">
        <v>5</v>
      </c>
    </row>
    <row r="124" spans="19:19">
      <c r="S124" s="17" t="s">
        <v>5</v>
      </c>
    </row>
    <row r="125" spans="19:19">
      <c r="S125" s="17" t="s">
        <v>5</v>
      </c>
    </row>
    <row r="126" spans="19:19">
      <c r="S126" s="17" t="s">
        <v>5</v>
      </c>
    </row>
    <row r="127" spans="19:19">
      <c r="S127" s="17" t="s">
        <v>5</v>
      </c>
    </row>
    <row r="128" spans="19:19">
      <c r="S128" s="17" t="s">
        <v>5</v>
      </c>
    </row>
    <row r="129" spans="19:19">
      <c r="S129" s="17" t="s">
        <v>5</v>
      </c>
    </row>
    <row r="130" spans="19:19">
      <c r="S130" s="17" t="s">
        <v>5</v>
      </c>
    </row>
    <row r="131" spans="19:19">
      <c r="S131" s="17" t="s">
        <v>5</v>
      </c>
    </row>
    <row r="132" spans="19:19">
      <c r="S132" s="17" t="s">
        <v>5</v>
      </c>
    </row>
    <row r="133" spans="19:19">
      <c r="S133" s="17" t="s">
        <v>5</v>
      </c>
    </row>
    <row r="134" spans="19:19">
      <c r="S134" s="17" t="s">
        <v>5</v>
      </c>
    </row>
    <row r="135" spans="19:19">
      <c r="S135" s="17" t="s">
        <v>5</v>
      </c>
    </row>
    <row r="136" spans="19:19">
      <c r="S136" s="17" t="s">
        <v>5</v>
      </c>
    </row>
    <row r="137" spans="19:19">
      <c r="S137" s="17" t="s">
        <v>5</v>
      </c>
    </row>
    <row r="138" spans="19:19">
      <c r="S138" s="17" t="s">
        <v>5</v>
      </c>
    </row>
    <row r="139" spans="19:19">
      <c r="S139" s="17" t="s">
        <v>5</v>
      </c>
    </row>
    <row r="140" spans="19:19">
      <c r="S140" s="17" t="s">
        <v>5</v>
      </c>
    </row>
    <row r="141" spans="19:19">
      <c r="S141" s="17" t="s">
        <v>5</v>
      </c>
    </row>
    <row r="142" spans="19:19">
      <c r="S142" s="17" t="s">
        <v>5</v>
      </c>
    </row>
    <row r="143" spans="19:19">
      <c r="S143" s="17" t="s">
        <v>5</v>
      </c>
    </row>
    <row r="144" spans="19:19">
      <c r="S144" s="17" t="s">
        <v>5</v>
      </c>
    </row>
    <row r="145" spans="19:19">
      <c r="S145" s="17" t="s">
        <v>5</v>
      </c>
    </row>
    <row r="146" spans="19:19">
      <c r="S146" s="17" t="s">
        <v>5</v>
      </c>
    </row>
    <row r="147" spans="19:19">
      <c r="S147" s="17" t="s">
        <v>5</v>
      </c>
    </row>
    <row r="148" spans="19:19">
      <c r="S148" s="17" t="s">
        <v>5</v>
      </c>
    </row>
    <row r="149" spans="19:19">
      <c r="S149" s="17" t="s">
        <v>5</v>
      </c>
    </row>
    <row r="150" spans="19:19">
      <c r="S150" s="17" t="s">
        <v>5</v>
      </c>
    </row>
    <row r="151" spans="19:19">
      <c r="S151" s="17" t="s">
        <v>5</v>
      </c>
    </row>
    <row r="152" spans="19:19">
      <c r="S152" s="17" t="s">
        <v>5</v>
      </c>
    </row>
    <row r="153" spans="19:19">
      <c r="S153" s="17" t="s">
        <v>5</v>
      </c>
    </row>
    <row r="154" spans="19:19">
      <c r="S154" s="17" t="s">
        <v>5</v>
      </c>
    </row>
    <row r="155" spans="19:19">
      <c r="S155" s="17" t="s">
        <v>5</v>
      </c>
    </row>
    <row r="156" spans="19:19">
      <c r="S156" s="17" t="s">
        <v>5</v>
      </c>
    </row>
    <row r="157" spans="19:19">
      <c r="S157" s="17" t="s">
        <v>5</v>
      </c>
    </row>
    <row r="158" spans="19:19">
      <c r="S158" s="17" t="s">
        <v>5</v>
      </c>
    </row>
    <row r="159" spans="19:19">
      <c r="S159" s="17" t="s">
        <v>5</v>
      </c>
    </row>
    <row r="160" spans="19:19">
      <c r="S160" s="17" t="s">
        <v>5</v>
      </c>
    </row>
    <row r="161" spans="19:19">
      <c r="S161" s="17" t="s">
        <v>5</v>
      </c>
    </row>
    <row r="162" spans="19:19">
      <c r="S162" s="17" t="s">
        <v>5</v>
      </c>
    </row>
    <row r="163" spans="19:19">
      <c r="S163" s="17" t="s">
        <v>5</v>
      </c>
    </row>
    <row r="164" spans="19:19">
      <c r="S164" s="17" t="s">
        <v>5</v>
      </c>
    </row>
    <row r="165" spans="19:19">
      <c r="S165" s="17" t="s">
        <v>5</v>
      </c>
    </row>
    <row r="166" spans="19:19">
      <c r="S166" s="17" t="s">
        <v>5</v>
      </c>
    </row>
    <row r="167" spans="19:19">
      <c r="S167" s="17" t="s">
        <v>5</v>
      </c>
    </row>
    <row r="168" spans="19:19">
      <c r="S168" s="17" t="s">
        <v>5</v>
      </c>
    </row>
    <row r="169" spans="19:19">
      <c r="S169" s="17" t="s">
        <v>5</v>
      </c>
    </row>
    <row r="170" spans="19:19">
      <c r="S170" s="17" t="s">
        <v>5</v>
      </c>
    </row>
    <row r="171" spans="19:19">
      <c r="S171" s="17" t="s">
        <v>5</v>
      </c>
    </row>
    <row r="172" spans="19:19">
      <c r="S172" s="17" t="s">
        <v>5</v>
      </c>
    </row>
    <row r="173" spans="19:19">
      <c r="S173" s="17" t="s">
        <v>5</v>
      </c>
    </row>
    <row r="174" spans="19:19">
      <c r="S174" s="17" t="s">
        <v>5</v>
      </c>
    </row>
    <row r="175" spans="19:19">
      <c r="S175" s="17" t="s">
        <v>5</v>
      </c>
    </row>
    <row r="176" spans="19:19">
      <c r="S176" s="17" t="s">
        <v>5</v>
      </c>
    </row>
    <row r="177" spans="19:19">
      <c r="S177" s="17" t="s">
        <v>5</v>
      </c>
    </row>
    <row r="178" spans="19:19">
      <c r="S178" s="17" t="s">
        <v>5</v>
      </c>
    </row>
    <row r="179" spans="19:19">
      <c r="S179" s="17" t="s">
        <v>5</v>
      </c>
    </row>
    <row r="180" spans="19:19">
      <c r="S180" s="17" t="s">
        <v>5</v>
      </c>
    </row>
    <row r="181" spans="19:19">
      <c r="S181" s="17" t="s">
        <v>5</v>
      </c>
    </row>
    <row r="182" spans="19:19">
      <c r="S182" s="17" t="s">
        <v>5</v>
      </c>
    </row>
    <row r="183" spans="19:19">
      <c r="S183" s="17" t="s">
        <v>5</v>
      </c>
    </row>
    <row r="184" spans="19:19">
      <c r="S184" s="17" t="s">
        <v>5</v>
      </c>
    </row>
    <row r="185" spans="19:19">
      <c r="S185" s="17" t="s">
        <v>5</v>
      </c>
    </row>
    <row r="186" spans="19:19">
      <c r="S186" s="17" t="s">
        <v>5</v>
      </c>
    </row>
    <row r="187" spans="19:19">
      <c r="S187" s="17" t="s">
        <v>5</v>
      </c>
    </row>
    <row r="188" spans="19:19">
      <c r="S188" s="17" t="s">
        <v>5</v>
      </c>
    </row>
    <row r="189" spans="19:19">
      <c r="S189" s="17" t="s">
        <v>5</v>
      </c>
    </row>
    <row r="190" spans="19:19">
      <c r="S190" s="17" t="s">
        <v>5</v>
      </c>
    </row>
    <row r="191" spans="19:19">
      <c r="S191" s="17" t="s">
        <v>5</v>
      </c>
    </row>
    <row r="192" spans="19:19">
      <c r="S192" s="17" t="s">
        <v>5</v>
      </c>
    </row>
    <row r="193" spans="19:19">
      <c r="S193" s="17" t="s">
        <v>5</v>
      </c>
    </row>
    <row r="194" spans="19:19">
      <c r="S194" s="17" t="s">
        <v>5</v>
      </c>
    </row>
    <row r="195" spans="19:19">
      <c r="S195" s="17" t="s">
        <v>5</v>
      </c>
    </row>
    <row r="196" spans="19:19">
      <c r="S196" s="17" t="s">
        <v>5</v>
      </c>
    </row>
    <row r="197" spans="19:19">
      <c r="S197" s="17" t="s">
        <v>5</v>
      </c>
    </row>
    <row r="198" spans="19:19">
      <c r="S198" s="17" t="s">
        <v>5</v>
      </c>
    </row>
    <row r="199" spans="19:19">
      <c r="S199" s="17" t="s">
        <v>5</v>
      </c>
    </row>
    <row r="200" spans="19:19">
      <c r="S200" s="17" t="s">
        <v>5</v>
      </c>
    </row>
    <row r="201" spans="19:19">
      <c r="S201" s="17" t="s">
        <v>5</v>
      </c>
    </row>
    <row r="202" spans="19:19">
      <c r="S202" s="17" t="s">
        <v>5</v>
      </c>
    </row>
    <row r="203" spans="19:19">
      <c r="S203" s="17" t="s">
        <v>5</v>
      </c>
    </row>
    <row r="204" spans="19:19">
      <c r="S204" s="17" t="s">
        <v>5</v>
      </c>
    </row>
    <row r="205" spans="19:19">
      <c r="S205" s="17" t="s">
        <v>5</v>
      </c>
    </row>
    <row r="206" spans="19:19">
      <c r="S206" s="17" t="s">
        <v>5</v>
      </c>
    </row>
    <row r="207" spans="19:19">
      <c r="S207" s="17" t="s">
        <v>5</v>
      </c>
    </row>
    <row r="208" spans="19:19">
      <c r="S208" s="17" t="s">
        <v>5</v>
      </c>
    </row>
    <row r="209" spans="19:19">
      <c r="S209" s="17" t="s">
        <v>5</v>
      </c>
    </row>
    <row r="210" spans="19:19">
      <c r="S210" s="17" t="s">
        <v>5</v>
      </c>
    </row>
    <row r="211" spans="19:19">
      <c r="S211" s="17" t="s">
        <v>5</v>
      </c>
    </row>
    <row r="212" spans="19:19">
      <c r="S212" s="17" t="s">
        <v>5</v>
      </c>
    </row>
    <row r="213" spans="19:19">
      <c r="S213" s="17" t="s">
        <v>5</v>
      </c>
    </row>
    <row r="214" spans="19:19">
      <c r="S214" s="17" t="s">
        <v>5</v>
      </c>
    </row>
    <row r="215" spans="19:19">
      <c r="S215" s="17" t="s">
        <v>5</v>
      </c>
    </row>
    <row r="216" spans="19:19">
      <c r="S216" s="17" t="s">
        <v>5</v>
      </c>
    </row>
    <row r="217" spans="19:19">
      <c r="S217" s="17" t="s">
        <v>5</v>
      </c>
    </row>
    <row r="218" spans="19:19">
      <c r="S218" s="17" t="s">
        <v>5</v>
      </c>
    </row>
    <row r="219" spans="19:19">
      <c r="S219" s="17" t="s">
        <v>5</v>
      </c>
    </row>
    <row r="220" spans="19:19">
      <c r="S220" s="17" t="s">
        <v>5</v>
      </c>
    </row>
    <row r="221" spans="19:19">
      <c r="S221" s="17" t="s">
        <v>5</v>
      </c>
    </row>
    <row r="222" spans="19:19">
      <c r="S222" s="17" t="s">
        <v>5</v>
      </c>
    </row>
    <row r="223" spans="19:19">
      <c r="S223" s="17" t="s">
        <v>5</v>
      </c>
    </row>
    <row r="224" spans="19:19">
      <c r="S224" s="17" t="s">
        <v>5</v>
      </c>
    </row>
    <row r="225" spans="19:19">
      <c r="S225" s="17" t="s">
        <v>5</v>
      </c>
    </row>
    <row r="226" spans="19:19">
      <c r="S226" s="17" t="s">
        <v>5</v>
      </c>
    </row>
    <row r="227" spans="19:19">
      <c r="S227" s="17" t="s">
        <v>5</v>
      </c>
    </row>
    <row r="228" spans="19:19">
      <c r="S228" s="17" t="s">
        <v>5</v>
      </c>
    </row>
    <row r="229" spans="19:19">
      <c r="S229" s="17" t="s">
        <v>5</v>
      </c>
    </row>
    <row r="230" spans="19:19">
      <c r="S230" s="17" t="s">
        <v>5</v>
      </c>
    </row>
    <row r="231" spans="19:19">
      <c r="S231" s="17" t="s">
        <v>5</v>
      </c>
    </row>
    <row r="232" spans="19:19">
      <c r="S232" s="17" t="s">
        <v>5</v>
      </c>
    </row>
    <row r="233" spans="19:19">
      <c r="S233" s="17" t="s">
        <v>5</v>
      </c>
    </row>
    <row r="234" spans="19:19">
      <c r="S234" s="17" t="s">
        <v>5</v>
      </c>
    </row>
    <row r="235" spans="19:19">
      <c r="S235" s="17" t="s">
        <v>5</v>
      </c>
    </row>
    <row r="236" spans="19:19">
      <c r="S236" s="17" t="s">
        <v>5</v>
      </c>
    </row>
    <row r="237" spans="19:19">
      <c r="S237" s="17" t="s">
        <v>5</v>
      </c>
    </row>
    <row r="238" spans="19:19">
      <c r="S238" s="17" t="s">
        <v>5</v>
      </c>
    </row>
    <row r="239" spans="19:19">
      <c r="S239" s="17" t="s">
        <v>5</v>
      </c>
    </row>
    <row r="240" spans="19:19">
      <c r="S240" s="17" t="s">
        <v>5</v>
      </c>
    </row>
    <row r="241" spans="19:19">
      <c r="S241" s="17" t="s">
        <v>5</v>
      </c>
    </row>
    <row r="242" spans="19:19">
      <c r="S242" s="17" t="s">
        <v>5</v>
      </c>
    </row>
    <row r="243" spans="19:19">
      <c r="S243" s="17" t="s">
        <v>5</v>
      </c>
    </row>
    <row r="244" spans="19:19">
      <c r="S244" s="17" t="s">
        <v>5</v>
      </c>
    </row>
    <row r="245" spans="19:19">
      <c r="S245" s="17" t="s">
        <v>5</v>
      </c>
    </row>
    <row r="246" spans="19:19">
      <c r="S246" s="17" t="s">
        <v>5</v>
      </c>
    </row>
    <row r="247" spans="19:19">
      <c r="S247" s="17" t="s">
        <v>5</v>
      </c>
    </row>
    <row r="248" spans="19:19">
      <c r="S248" s="17" t="s">
        <v>5</v>
      </c>
    </row>
    <row r="249" spans="19:19">
      <c r="S249" s="17" t="s">
        <v>5</v>
      </c>
    </row>
    <row r="250" spans="19:19">
      <c r="S250" s="17" t="s">
        <v>5</v>
      </c>
    </row>
    <row r="251" spans="19:19">
      <c r="S251" s="17" t="s">
        <v>5</v>
      </c>
    </row>
    <row r="252" spans="19:19">
      <c r="S252" s="17" t="s">
        <v>5</v>
      </c>
    </row>
    <row r="253" spans="19:19">
      <c r="S253" s="17" t="s">
        <v>5</v>
      </c>
    </row>
    <row r="254" spans="19:19">
      <c r="S254" s="17" t="s">
        <v>5</v>
      </c>
    </row>
    <row r="255" spans="19:19">
      <c r="S255" s="17" t="s">
        <v>5</v>
      </c>
    </row>
    <row r="256" spans="19:19">
      <c r="S256" s="17" t="s">
        <v>5</v>
      </c>
    </row>
    <row r="257" spans="19:19">
      <c r="S257" s="17" t="s">
        <v>5</v>
      </c>
    </row>
    <row r="258" spans="19:19">
      <c r="S258" s="17" t="s">
        <v>5</v>
      </c>
    </row>
    <row r="259" spans="19:19">
      <c r="S259" s="17" t="s">
        <v>5</v>
      </c>
    </row>
    <row r="260" spans="19:19">
      <c r="S260" s="17" t="s">
        <v>5</v>
      </c>
    </row>
    <row r="261" spans="19:19">
      <c r="S261" s="17" t="s">
        <v>5</v>
      </c>
    </row>
    <row r="262" spans="19:19">
      <c r="S262" s="17" t="s">
        <v>5</v>
      </c>
    </row>
    <row r="263" spans="19:19">
      <c r="S263" s="17" t="s">
        <v>5</v>
      </c>
    </row>
    <row r="264" spans="19:19">
      <c r="S264" s="17" t="s">
        <v>5</v>
      </c>
    </row>
    <row r="265" spans="19:19">
      <c r="S265" s="17" t="s">
        <v>5</v>
      </c>
    </row>
    <row r="266" spans="19:19">
      <c r="S266" s="17" t="s">
        <v>5</v>
      </c>
    </row>
    <row r="267" spans="19:19">
      <c r="S267" s="17" t="s">
        <v>5</v>
      </c>
    </row>
    <row r="268" spans="19:19">
      <c r="S268" s="17" t="s">
        <v>5</v>
      </c>
    </row>
    <row r="269" spans="19:19">
      <c r="S269" s="17" t="s">
        <v>5</v>
      </c>
    </row>
    <row r="270" spans="19:19">
      <c r="S270" s="17" t="s">
        <v>5</v>
      </c>
    </row>
    <row r="271" spans="19:19">
      <c r="S271" s="17" t="s">
        <v>5</v>
      </c>
    </row>
    <row r="272" spans="19:19">
      <c r="S272" s="17" t="s">
        <v>5</v>
      </c>
    </row>
    <row r="273" spans="19:19">
      <c r="S273" s="17" t="s">
        <v>5</v>
      </c>
    </row>
    <row r="274" spans="19:19">
      <c r="S274" s="17" t="s">
        <v>5</v>
      </c>
    </row>
    <row r="275" spans="19:19">
      <c r="S275" s="17" t="s">
        <v>5</v>
      </c>
    </row>
    <row r="276" spans="19:19">
      <c r="S276" s="17" t="s">
        <v>5</v>
      </c>
    </row>
    <row r="277" spans="19:19">
      <c r="S277" s="17" t="s">
        <v>5</v>
      </c>
    </row>
    <row r="278" spans="19:19">
      <c r="S278" s="17" t="s">
        <v>5</v>
      </c>
    </row>
    <row r="279" spans="19:19">
      <c r="S279" s="17" t="s">
        <v>5</v>
      </c>
    </row>
    <row r="280" spans="19:19">
      <c r="S280" s="17" t="s">
        <v>5</v>
      </c>
    </row>
    <row r="281" spans="19:19">
      <c r="S281" s="17" t="s">
        <v>5</v>
      </c>
    </row>
    <row r="282" spans="19:19">
      <c r="S282" s="17" t="s">
        <v>5</v>
      </c>
    </row>
    <row r="283" spans="19:19">
      <c r="S283" s="17" t="s">
        <v>5</v>
      </c>
    </row>
    <row r="284" spans="19:19">
      <c r="S284" s="17" t="s">
        <v>5</v>
      </c>
    </row>
    <row r="285" spans="19:19">
      <c r="S285" s="17" t="s">
        <v>5</v>
      </c>
    </row>
    <row r="286" spans="19:19">
      <c r="S286" s="17" t="s">
        <v>5</v>
      </c>
    </row>
    <row r="287" spans="19:19">
      <c r="S287" s="17" t="s">
        <v>5</v>
      </c>
    </row>
    <row r="288" spans="19:19">
      <c r="S288" s="17" t="s">
        <v>5</v>
      </c>
    </row>
    <row r="289" spans="19:19">
      <c r="S289" s="17" t="s">
        <v>5</v>
      </c>
    </row>
    <row r="290" spans="19:19">
      <c r="S290" s="17" t="s">
        <v>5</v>
      </c>
    </row>
    <row r="291" spans="19:19">
      <c r="S291" s="17" t="s">
        <v>5</v>
      </c>
    </row>
    <row r="292" spans="19:19">
      <c r="S292" s="17" t="s">
        <v>5</v>
      </c>
    </row>
    <row r="293" spans="19:19">
      <c r="S293" s="17" t="s">
        <v>5</v>
      </c>
    </row>
    <row r="294" spans="19:19">
      <c r="S294" s="17" t="s">
        <v>5</v>
      </c>
    </row>
    <row r="295" spans="19:19">
      <c r="S295" s="17" t="s">
        <v>5</v>
      </c>
    </row>
    <row r="296" spans="19:19">
      <c r="S296" s="17" t="s">
        <v>5</v>
      </c>
    </row>
    <row r="297" spans="19:19">
      <c r="S297" s="17" t="s">
        <v>5</v>
      </c>
    </row>
    <row r="298" spans="19:19">
      <c r="S298" s="17" t="s">
        <v>5</v>
      </c>
    </row>
    <row r="299" spans="19:19">
      <c r="S299" s="17" t="s">
        <v>5</v>
      </c>
    </row>
    <row r="300" spans="19:19">
      <c r="S300" s="17" t="s">
        <v>5</v>
      </c>
    </row>
    <row r="301" spans="19:19">
      <c r="S301" s="17" t="s">
        <v>5</v>
      </c>
    </row>
    <row r="302" spans="19:19">
      <c r="S302" s="17" t="s">
        <v>5</v>
      </c>
    </row>
    <row r="303" spans="19:19">
      <c r="S303" s="17" t="s">
        <v>5</v>
      </c>
    </row>
    <row r="304" spans="19:19">
      <c r="S304" s="17" t="s">
        <v>5</v>
      </c>
    </row>
    <row r="305" spans="19:19">
      <c r="S305" s="17" t="s">
        <v>5</v>
      </c>
    </row>
    <row r="306" spans="19:19">
      <c r="S306" s="17" t="s">
        <v>5</v>
      </c>
    </row>
    <row r="307" spans="19:19">
      <c r="S307" s="17" t="s">
        <v>5</v>
      </c>
    </row>
    <row r="308" spans="19:19">
      <c r="S308" s="17" t="s">
        <v>5</v>
      </c>
    </row>
    <row r="309" spans="19:19">
      <c r="S309" s="17" t="s">
        <v>5</v>
      </c>
    </row>
    <row r="310" spans="19:19">
      <c r="S310" s="17" t="s">
        <v>5</v>
      </c>
    </row>
    <row r="311" spans="19:19">
      <c r="S311" s="17" t="s">
        <v>5</v>
      </c>
    </row>
    <row r="312" spans="19:19">
      <c r="S312" s="17" t="s">
        <v>5</v>
      </c>
    </row>
    <row r="313" spans="19:19">
      <c r="S313" s="17" t="s">
        <v>5</v>
      </c>
    </row>
    <row r="314" spans="19:19">
      <c r="S314" s="17" t="s">
        <v>5</v>
      </c>
    </row>
    <row r="315" spans="19:19">
      <c r="S315" s="17" t="s">
        <v>5</v>
      </c>
    </row>
    <row r="316" spans="19:19">
      <c r="S316" s="17" t="s">
        <v>5</v>
      </c>
    </row>
    <row r="317" spans="19:19">
      <c r="S317" s="17" t="s">
        <v>5</v>
      </c>
    </row>
    <row r="318" spans="19:19">
      <c r="S318" s="17" t="s">
        <v>5</v>
      </c>
    </row>
    <row r="319" spans="19:19">
      <c r="S319" s="17" t="s">
        <v>5</v>
      </c>
    </row>
    <row r="320" spans="19:19">
      <c r="S320" s="17" t="s">
        <v>5</v>
      </c>
    </row>
    <row r="321" spans="19:19">
      <c r="S321" s="17" t="s">
        <v>5</v>
      </c>
    </row>
    <row r="322" spans="19:19">
      <c r="S322" s="17" t="s">
        <v>5</v>
      </c>
    </row>
    <row r="323" spans="19:19">
      <c r="S323" s="17" t="s">
        <v>5</v>
      </c>
    </row>
    <row r="324" spans="19:19">
      <c r="S324" s="17" t="s">
        <v>5</v>
      </c>
    </row>
    <row r="325" spans="19:19">
      <c r="S325" s="17" t="s">
        <v>5</v>
      </c>
    </row>
    <row r="326" spans="19:19">
      <c r="S326" s="17" t="s">
        <v>5</v>
      </c>
    </row>
    <row r="327" spans="19:19">
      <c r="S327" s="17" t="s">
        <v>5</v>
      </c>
    </row>
    <row r="328" spans="19:19">
      <c r="S328" s="17" t="s">
        <v>5</v>
      </c>
    </row>
    <row r="329" spans="19:19">
      <c r="S329" s="17" t="s">
        <v>5</v>
      </c>
    </row>
    <row r="330" spans="19:19">
      <c r="S330" s="17" t="s">
        <v>5</v>
      </c>
    </row>
    <row r="331" spans="19:19">
      <c r="S331" s="17" t="s">
        <v>5</v>
      </c>
    </row>
    <row r="332" spans="19:19">
      <c r="S332" s="17" t="s">
        <v>5</v>
      </c>
    </row>
    <row r="333" spans="19:19">
      <c r="S333" s="17" t="s">
        <v>5</v>
      </c>
    </row>
    <row r="334" spans="19:19">
      <c r="S334" s="17" t="s">
        <v>5</v>
      </c>
    </row>
    <row r="335" spans="19:19">
      <c r="S335" s="17" t="s">
        <v>5</v>
      </c>
    </row>
    <row r="336" spans="19:19">
      <c r="S336" s="17" t="s">
        <v>5</v>
      </c>
    </row>
    <row r="337" spans="19:19">
      <c r="S337" s="17" t="s">
        <v>5</v>
      </c>
    </row>
    <row r="338" spans="19:19">
      <c r="S338" s="17" t="s">
        <v>5</v>
      </c>
    </row>
    <row r="339" spans="19:19">
      <c r="S339" s="17" t="s">
        <v>5</v>
      </c>
    </row>
    <row r="340" spans="19:19">
      <c r="S340" s="17" t="s">
        <v>5</v>
      </c>
    </row>
    <row r="341" spans="19:19">
      <c r="S341" s="17" t="s">
        <v>5</v>
      </c>
    </row>
    <row r="342" spans="19:19">
      <c r="S342" s="17" t="s">
        <v>5</v>
      </c>
    </row>
    <row r="343" spans="19:19">
      <c r="S343" s="17" t="s">
        <v>5</v>
      </c>
    </row>
    <row r="344" spans="19:19">
      <c r="S344" s="17" t="s">
        <v>5</v>
      </c>
    </row>
    <row r="345" spans="19:19">
      <c r="S345" s="17" t="s">
        <v>5</v>
      </c>
    </row>
    <row r="346" spans="19:19">
      <c r="S346" s="17" t="s">
        <v>5</v>
      </c>
    </row>
    <row r="347" spans="19:19">
      <c r="S347" s="17" t="s">
        <v>5</v>
      </c>
    </row>
    <row r="348" spans="19:19">
      <c r="S348" s="17" t="s">
        <v>5</v>
      </c>
    </row>
    <row r="349" spans="19:19">
      <c r="S349" s="17" t="s">
        <v>5</v>
      </c>
    </row>
    <row r="350" spans="19:19">
      <c r="S350" s="17" t="s">
        <v>5</v>
      </c>
    </row>
    <row r="351" spans="19:19">
      <c r="S351" s="17" t="s">
        <v>5</v>
      </c>
    </row>
    <row r="352" spans="19:19">
      <c r="S352" s="17" t="s">
        <v>5</v>
      </c>
    </row>
    <row r="353" spans="19:19">
      <c r="S353" s="17" t="s">
        <v>5</v>
      </c>
    </row>
    <row r="354" spans="19:19">
      <c r="S354" s="17" t="s">
        <v>5</v>
      </c>
    </row>
    <row r="355" spans="19:19">
      <c r="S355" s="17" t="s">
        <v>5</v>
      </c>
    </row>
    <row r="356" spans="19:19">
      <c r="S356" s="17" t="s">
        <v>5</v>
      </c>
    </row>
    <row r="357" spans="19:19">
      <c r="S357" s="17" t="s">
        <v>5</v>
      </c>
    </row>
    <row r="358" spans="19:19">
      <c r="S358" s="17" t="s">
        <v>5</v>
      </c>
    </row>
    <row r="359" spans="19:19">
      <c r="S359" s="17" t="s">
        <v>5</v>
      </c>
    </row>
    <row r="360" spans="19:19">
      <c r="S360" s="17" t="s">
        <v>5</v>
      </c>
    </row>
    <row r="361" spans="19:19">
      <c r="S361" s="17" t="s">
        <v>5</v>
      </c>
    </row>
    <row r="362" spans="19:19">
      <c r="S362" s="17" t="s">
        <v>5</v>
      </c>
    </row>
    <row r="363" spans="19:19">
      <c r="S363" s="17" t="s">
        <v>5</v>
      </c>
    </row>
    <row r="364" spans="19:19">
      <c r="S364" s="17" t="s">
        <v>5</v>
      </c>
    </row>
    <row r="365" spans="19:19">
      <c r="S365" s="17" t="s">
        <v>5</v>
      </c>
    </row>
    <row r="366" spans="19:19">
      <c r="S366" s="17" t="s">
        <v>5</v>
      </c>
    </row>
    <row r="367" spans="19:19">
      <c r="S367" s="17" t="s">
        <v>5</v>
      </c>
    </row>
    <row r="368" spans="19:19">
      <c r="S368" s="17" t="s">
        <v>5</v>
      </c>
    </row>
    <row r="369" spans="19:19">
      <c r="S369" s="17" t="s">
        <v>5</v>
      </c>
    </row>
    <row r="370" spans="19:19">
      <c r="S370" s="17" t="s">
        <v>5</v>
      </c>
    </row>
    <row r="371" spans="19:19">
      <c r="S371" s="17" t="s">
        <v>5</v>
      </c>
    </row>
    <row r="372" spans="19:19">
      <c r="S372" s="17" t="s">
        <v>5</v>
      </c>
    </row>
    <row r="373" spans="19:19">
      <c r="S373" s="17" t="s">
        <v>5</v>
      </c>
    </row>
    <row r="374" spans="19:19">
      <c r="S374" s="17" t="s">
        <v>5</v>
      </c>
    </row>
    <row r="375" spans="19:19">
      <c r="S375" s="17" t="s">
        <v>5</v>
      </c>
    </row>
    <row r="376" spans="19:19">
      <c r="S376" s="17" t="s">
        <v>5</v>
      </c>
    </row>
    <row r="377" spans="19:19">
      <c r="S377" s="17" t="s">
        <v>5</v>
      </c>
    </row>
    <row r="378" spans="19:19">
      <c r="S378" s="17" t="s">
        <v>5</v>
      </c>
    </row>
    <row r="379" spans="19:19">
      <c r="S379" s="17" t="s">
        <v>5</v>
      </c>
    </row>
    <row r="380" spans="19:19">
      <c r="S380" s="17" t="s">
        <v>5</v>
      </c>
    </row>
    <row r="381" spans="19:19">
      <c r="S381" s="17" t="s">
        <v>5</v>
      </c>
    </row>
    <row r="382" spans="19:19">
      <c r="S382" s="17" t="s">
        <v>5</v>
      </c>
    </row>
    <row r="383" spans="19:19">
      <c r="S383" s="17" t="s">
        <v>5</v>
      </c>
    </row>
    <row r="384" spans="19:19">
      <c r="S384" s="17" t="s">
        <v>5</v>
      </c>
    </row>
    <row r="385" spans="19:19">
      <c r="S385" s="17" t="s">
        <v>5</v>
      </c>
    </row>
    <row r="386" spans="19:19">
      <c r="S386" s="17" t="s">
        <v>5</v>
      </c>
    </row>
    <row r="387" spans="19:19">
      <c r="S387" s="17" t="s">
        <v>5</v>
      </c>
    </row>
    <row r="388" spans="19:19">
      <c r="S388" s="17" t="s">
        <v>5</v>
      </c>
    </row>
    <row r="389" spans="19:19">
      <c r="S389" s="17" t="s">
        <v>5</v>
      </c>
    </row>
    <row r="390" spans="19:19">
      <c r="S390" s="17" t="s">
        <v>5</v>
      </c>
    </row>
    <row r="391" spans="19:19">
      <c r="S391" s="17" t="s">
        <v>5</v>
      </c>
    </row>
    <row r="392" spans="19:19">
      <c r="S392" s="17" t="s">
        <v>5</v>
      </c>
    </row>
    <row r="393" spans="19:19">
      <c r="S393" s="17" t="s">
        <v>5</v>
      </c>
    </row>
    <row r="394" spans="19:19">
      <c r="S394" s="17" t="s">
        <v>5</v>
      </c>
    </row>
    <row r="395" spans="19:19">
      <c r="S395" s="17" t="s">
        <v>5</v>
      </c>
    </row>
    <row r="396" spans="19:19">
      <c r="S396" s="17" t="s">
        <v>5</v>
      </c>
    </row>
    <row r="397" spans="19:19">
      <c r="S397" s="17" t="s">
        <v>5</v>
      </c>
    </row>
    <row r="398" spans="19:19">
      <c r="S398" s="17" t="s">
        <v>5</v>
      </c>
    </row>
    <row r="399" spans="19:19">
      <c r="S399" s="17" t="s">
        <v>5</v>
      </c>
    </row>
    <row r="400" spans="19:19">
      <c r="S400" s="17" t="s">
        <v>5</v>
      </c>
    </row>
    <row r="401" spans="19:19">
      <c r="S401" s="17" t="s">
        <v>5</v>
      </c>
    </row>
    <row r="402" spans="19:19">
      <c r="S402" s="17" t="s">
        <v>5</v>
      </c>
    </row>
    <row r="403" spans="19:19">
      <c r="S403" s="17" t="s">
        <v>5</v>
      </c>
    </row>
    <row r="404" spans="19:19">
      <c r="S404" s="17" t="s">
        <v>5</v>
      </c>
    </row>
    <row r="405" spans="19:19">
      <c r="S405" s="17" t="s">
        <v>5</v>
      </c>
    </row>
    <row r="406" spans="19:19">
      <c r="S406" s="17" t="s">
        <v>5</v>
      </c>
    </row>
    <row r="407" spans="19:19">
      <c r="S407" s="17" t="s">
        <v>5</v>
      </c>
    </row>
    <row r="408" spans="19:19">
      <c r="S408" s="17" t="s">
        <v>5</v>
      </c>
    </row>
    <row r="409" spans="19:19">
      <c r="S409" s="17" t="s">
        <v>5</v>
      </c>
    </row>
    <row r="410" spans="19:19">
      <c r="S410" s="17" t="s">
        <v>5</v>
      </c>
    </row>
    <row r="411" spans="19:19">
      <c r="S411" s="17" t="s">
        <v>5</v>
      </c>
    </row>
    <row r="412" spans="19:19">
      <c r="S412" s="17" t="s">
        <v>5</v>
      </c>
    </row>
    <row r="413" spans="19:19">
      <c r="S413" s="17" t="s">
        <v>5</v>
      </c>
    </row>
    <row r="414" spans="19:19">
      <c r="S414" s="17" t="s">
        <v>5</v>
      </c>
    </row>
    <row r="415" spans="19:19">
      <c r="S415" s="17" t="s">
        <v>5</v>
      </c>
    </row>
    <row r="416" spans="19:19">
      <c r="S416" s="17" t="s">
        <v>5</v>
      </c>
    </row>
    <row r="417" spans="19:19">
      <c r="S417" s="17" t="s">
        <v>5</v>
      </c>
    </row>
    <row r="418" spans="19:19">
      <c r="S418" s="17" t="s">
        <v>5</v>
      </c>
    </row>
    <row r="419" spans="19:19">
      <c r="S419" s="17" t="s">
        <v>5</v>
      </c>
    </row>
    <row r="420" spans="19:19">
      <c r="S420" s="17" t="s">
        <v>5</v>
      </c>
    </row>
    <row r="421" spans="19:19">
      <c r="S421" s="17" t="s">
        <v>5</v>
      </c>
    </row>
    <row r="422" spans="19:19">
      <c r="S422" s="17" t="s">
        <v>5</v>
      </c>
    </row>
    <row r="423" spans="19:19">
      <c r="S423" s="17" t="s">
        <v>5</v>
      </c>
    </row>
    <row r="424" spans="19:19">
      <c r="S424" s="17" t="s">
        <v>5</v>
      </c>
    </row>
    <row r="425" spans="19:19">
      <c r="S425" s="17" t="s">
        <v>5</v>
      </c>
    </row>
    <row r="426" spans="19:19">
      <c r="S426" s="17" t="s">
        <v>5</v>
      </c>
    </row>
    <row r="427" spans="19:19">
      <c r="S427" s="17" t="s">
        <v>5</v>
      </c>
    </row>
    <row r="428" spans="19:19">
      <c r="S428" s="17" t="s">
        <v>5</v>
      </c>
    </row>
    <row r="429" spans="19:19">
      <c r="S429" s="17" t="s">
        <v>5</v>
      </c>
    </row>
    <row r="430" spans="19:19">
      <c r="S430" s="17" t="s">
        <v>5</v>
      </c>
    </row>
    <row r="431" spans="19:19">
      <c r="S431" s="17" t="s">
        <v>5</v>
      </c>
    </row>
    <row r="432" spans="19:19">
      <c r="S432" s="17" t="s">
        <v>5</v>
      </c>
    </row>
    <row r="433" spans="19:19">
      <c r="S433" s="17" t="s">
        <v>5</v>
      </c>
    </row>
    <row r="434" spans="19:19">
      <c r="S434" s="17" t="s">
        <v>5</v>
      </c>
    </row>
    <row r="435" spans="19:19">
      <c r="S435" s="17" t="s">
        <v>5</v>
      </c>
    </row>
    <row r="436" spans="19:19">
      <c r="S436" s="17" t="s">
        <v>5</v>
      </c>
    </row>
    <row r="437" spans="19:19">
      <c r="S437" s="17" t="s">
        <v>5</v>
      </c>
    </row>
    <row r="438" spans="19:19">
      <c r="S438" s="17" t="s">
        <v>5</v>
      </c>
    </row>
    <row r="439" spans="19:19">
      <c r="S439" s="17" t="s">
        <v>5</v>
      </c>
    </row>
    <row r="440" spans="19:19">
      <c r="S440" s="17" t="s">
        <v>5</v>
      </c>
    </row>
    <row r="441" spans="19:19">
      <c r="S441" s="17" t="s">
        <v>5</v>
      </c>
    </row>
    <row r="442" spans="19:19">
      <c r="S442" s="17" t="s">
        <v>5</v>
      </c>
    </row>
    <row r="443" spans="19:19">
      <c r="S443" s="17" t="s">
        <v>5</v>
      </c>
    </row>
    <row r="444" spans="19:19">
      <c r="S444" s="17" t="s">
        <v>5</v>
      </c>
    </row>
    <row r="445" spans="19:19">
      <c r="S445" s="17" t="s">
        <v>5</v>
      </c>
    </row>
    <row r="446" spans="19:19">
      <c r="S446" s="17" t="s">
        <v>5</v>
      </c>
    </row>
    <row r="447" spans="19:19">
      <c r="S447" s="17" t="s">
        <v>5</v>
      </c>
    </row>
    <row r="448" spans="19:19">
      <c r="S448" s="17" t="s">
        <v>5</v>
      </c>
    </row>
    <row r="449" spans="19:19">
      <c r="S449" s="17" t="s">
        <v>5</v>
      </c>
    </row>
    <row r="450" spans="19:19">
      <c r="S450" s="17" t="s">
        <v>5</v>
      </c>
    </row>
    <row r="451" spans="19:19">
      <c r="S451" s="17" t="s">
        <v>5</v>
      </c>
    </row>
    <row r="452" spans="19:19">
      <c r="S452" s="17" t="s">
        <v>5</v>
      </c>
    </row>
    <row r="453" spans="19:19">
      <c r="S453" s="17" t="s">
        <v>5</v>
      </c>
    </row>
    <row r="454" spans="19:19">
      <c r="S454" s="17" t="s">
        <v>5</v>
      </c>
    </row>
    <row r="455" spans="19:19">
      <c r="S455" s="17" t="s">
        <v>5</v>
      </c>
    </row>
    <row r="456" spans="19:19">
      <c r="S456" s="17" t="s">
        <v>5</v>
      </c>
    </row>
    <row r="457" spans="19:19">
      <c r="S457" s="17" t="s">
        <v>5</v>
      </c>
    </row>
    <row r="458" spans="19:19">
      <c r="S458" s="17" t="s">
        <v>5</v>
      </c>
    </row>
    <row r="459" spans="19:19">
      <c r="S459" s="17" t="s">
        <v>5</v>
      </c>
    </row>
    <row r="460" spans="19:19">
      <c r="S460" s="17" t="s">
        <v>5</v>
      </c>
    </row>
    <row r="461" spans="19:19">
      <c r="S461" s="17" t="s">
        <v>5</v>
      </c>
    </row>
    <row r="462" spans="19:19">
      <c r="S462" s="17" t="s">
        <v>5</v>
      </c>
    </row>
    <row r="463" spans="19:19">
      <c r="S463" s="17" t="s">
        <v>5</v>
      </c>
    </row>
    <row r="464" spans="19:19">
      <c r="S464" s="17" t="s">
        <v>5</v>
      </c>
    </row>
    <row r="465" spans="19:19">
      <c r="S465" s="17" t="s">
        <v>5</v>
      </c>
    </row>
    <row r="466" spans="19:19">
      <c r="S466" s="17" t="s">
        <v>5</v>
      </c>
    </row>
    <row r="467" spans="19:19">
      <c r="S467" s="17" t="s">
        <v>5</v>
      </c>
    </row>
    <row r="468" spans="19:19">
      <c r="S468" s="17" t="s">
        <v>5</v>
      </c>
    </row>
    <row r="469" spans="19:19">
      <c r="S469" s="17" t="s">
        <v>5</v>
      </c>
    </row>
    <row r="470" spans="19:19">
      <c r="S470" s="17" t="s">
        <v>5</v>
      </c>
    </row>
    <row r="471" spans="19:19">
      <c r="S471" s="17" t="s">
        <v>5</v>
      </c>
    </row>
    <row r="472" spans="19:19">
      <c r="S472" s="17" t="s">
        <v>5</v>
      </c>
    </row>
    <row r="473" spans="19:19">
      <c r="S473" s="17" t="s">
        <v>5</v>
      </c>
    </row>
    <row r="474" spans="19:19">
      <c r="S474" s="17" t="s">
        <v>5</v>
      </c>
    </row>
    <row r="475" spans="19:19">
      <c r="S475" s="17" t="s">
        <v>5</v>
      </c>
    </row>
    <row r="476" spans="19:19">
      <c r="S476" s="17" t="s">
        <v>5</v>
      </c>
    </row>
    <row r="477" spans="19:19">
      <c r="S477" s="17" t="s">
        <v>5</v>
      </c>
    </row>
    <row r="478" spans="19:19">
      <c r="S478" s="17" t="s">
        <v>5</v>
      </c>
    </row>
    <row r="479" spans="19:19">
      <c r="S479" s="17" t="s">
        <v>5</v>
      </c>
    </row>
    <row r="480" spans="19:19">
      <c r="S480" s="17" t="s">
        <v>5</v>
      </c>
    </row>
    <row r="481" spans="19:19">
      <c r="S481" s="17" t="s">
        <v>5</v>
      </c>
    </row>
    <row r="482" spans="19:19">
      <c r="S482" s="17" t="s">
        <v>5</v>
      </c>
    </row>
    <row r="483" spans="19:19">
      <c r="S483" s="17" t="s">
        <v>5</v>
      </c>
    </row>
    <row r="484" spans="19:19">
      <c r="S484" s="17" t="s">
        <v>5</v>
      </c>
    </row>
    <row r="485" spans="19:19">
      <c r="S485" s="17" t="s">
        <v>5</v>
      </c>
    </row>
    <row r="486" spans="19:19">
      <c r="S486" s="17" t="s">
        <v>5</v>
      </c>
    </row>
    <row r="487" spans="19:19">
      <c r="S487" s="17" t="s">
        <v>5</v>
      </c>
    </row>
    <row r="488" spans="19:19">
      <c r="S488" s="17" t="s">
        <v>5</v>
      </c>
    </row>
    <row r="489" spans="19:19">
      <c r="S489" s="17" t="s">
        <v>5</v>
      </c>
    </row>
    <row r="490" spans="19:19">
      <c r="S490" s="17" t="s">
        <v>5</v>
      </c>
    </row>
    <row r="491" spans="19:19">
      <c r="S491" s="17" t="s">
        <v>5</v>
      </c>
    </row>
    <row r="492" spans="19:19">
      <c r="S492" s="17" t="s">
        <v>5</v>
      </c>
    </row>
    <row r="493" spans="19:19">
      <c r="S493" s="17" t="s">
        <v>5</v>
      </c>
    </row>
    <row r="494" spans="19:19">
      <c r="S494" s="17" t="s">
        <v>5</v>
      </c>
    </row>
    <row r="495" spans="19:19">
      <c r="S495" s="17" t="s">
        <v>5</v>
      </c>
    </row>
    <row r="496" spans="19:19">
      <c r="S496" s="17" t="s">
        <v>5</v>
      </c>
    </row>
    <row r="497" spans="19:19">
      <c r="S497" s="17" t="s">
        <v>5</v>
      </c>
    </row>
    <row r="498" spans="19:19">
      <c r="S498" s="17" t="s">
        <v>5</v>
      </c>
    </row>
    <row r="499" spans="19:19">
      <c r="S499" s="17" t="s">
        <v>5</v>
      </c>
    </row>
    <row r="500" spans="19:19">
      <c r="S500" s="17" t="s">
        <v>5</v>
      </c>
    </row>
    <row r="501" spans="19:19">
      <c r="S501" s="17" t="s">
        <v>5</v>
      </c>
    </row>
    <row r="502" spans="19:19">
      <c r="S502" s="17" t="s">
        <v>5</v>
      </c>
    </row>
    <row r="503" spans="19:19">
      <c r="S503" s="17" t="s">
        <v>5</v>
      </c>
    </row>
    <row r="504" spans="19:19">
      <c r="S504" s="17" t="s">
        <v>5</v>
      </c>
    </row>
    <row r="505" spans="19:19">
      <c r="S505" s="17" t="s">
        <v>5</v>
      </c>
    </row>
    <row r="506" spans="19:19">
      <c r="S506" s="17" t="s">
        <v>5</v>
      </c>
    </row>
    <row r="507" spans="19:19">
      <c r="S507" s="17" t="s">
        <v>5</v>
      </c>
    </row>
    <row r="508" spans="19:19">
      <c r="S508" s="17" t="s">
        <v>5</v>
      </c>
    </row>
    <row r="509" spans="19:19">
      <c r="S509" s="17" t="s">
        <v>5</v>
      </c>
    </row>
    <row r="510" spans="19:19">
      <c r="S510" s="17" t="s">
        <v>5</v>
      </c>
    </row>
    <row r="511" spans="19:19">
      <c r="S511" s="17" t="s">
        <v>5</v>
      </c>
    </row>
    <row r="512" spans="19:19">
      <c r="S512" s="17" t="s">
        <v>5</v>
      </c>
    </row>
    <row r="513" spans="19:19">
      <c r="S513" s="17" t="s">
        <v>5</v>
      </c>
    </row>
    <row r="514" spans="19:19">
      <c r="S514" s="17" t="s">
        <v>5</v>
      </c>
    </row>
    <row r="515" spans="19:19">
      <c r="S515" s="17" t="s">
        <v>5</v>
      </c>
    </row>
    <row r="516" spans="19:19">
      <c r="S516" s="17" t="s">
        <v>5</v>
      </c>
    </row>
    <row r="517" spans="19:19">
      <c r="S517" s="17" t="s">
        <v>5</v>
      </c>
    </row>
    <row r="518" spans="19:19">
      <c r="S518" s="17" t="s">
        <v>5</v>
      </c>
    </row>
    <row r="519" spans="19:19">
      <c r="S519" s="17" t="s">
        <v>5</v>
      </c>
    </row>
    <row r="520" spans="19:19">
      <c r="S520" s="17" t="s">
        <v>5</v>
      </c>
    </row>
    <row r="521" spans="19:19">
      <c r="S521" s="17" t="s">
        <v>5</v>
      </c>
    </row>
    <row r="522" spans="19:19">
      <c r="S522" s="17" t="s">
        <v>5</v>
      </c>
    </row>
    <row r="523" spans="19:19">
      <c r="S523" s="17" t="s">
        <v>5</v>
      </c>
    </row>
    <row r="524" spans="19:19">
      <c r="S524" s="17" t="s">
        <v>5</v>
      </c>
    </row>
    <row r="525" spans="19:19">
      <c r="S525" s="17" t="s">
        <v>5</v>
      </c>
    </row>
    <row r="526" spans="19:19">
      <c r="S526" s="17" t="s">
        <v>5</v>
      </c>
    </row>
    <row r="527" spans="19:19">
      <c r="S527" s="17" t="s">
        <v>5</v>
      </c>
    </row>
    <row r="528" spans="19:19">
      <c r="S528" s="17" t="s">
        <v>5</v>
      </c>
    </row>
    <row r="529" spans="19:19">
      <c r="S529" s="17" t="s">
        <v>5</v>
      </c>
    </row>
    <row r="530" spans="19:19">
      <c r="S530" s="17" t="s">
        <v>5</v>
      </c>
    </row>
    <row r="531" spans="19:19">
      <c r="S531" s="17" t="s">
        <v>5</v>
      </c>
    </row>
    <row r="532" spans="19:19">
      <c r="S532" s="17" t="s">
        <v>5</v>
      </c>
    </row>
    <row r="533" spans="19:19">
      <c r="S533" s="17" t="s">
        <v>5</v>
      </c>
    </row>
    <row r="534" spans="19:19">
      <c r="S534" s="17" t="s">
        <v>5</v>
      </c>
    </row>
    <row r="535" spans="19:19">
      <c r="S535" s="17" t="s">
        <v>5</v>
      </c>
    </row>
    <row r="536" spans="19:19">
      <c r="S536" s="17" t="s">
        <v>5</v>
      </c>
    </row>
    <row r="537" spans="19:19">
      <c r="S537" s="17" t="s">
        <v>5</v>
      </c>
    </row>
    <row r="538" spans="19:19">
      <c r="S538" s="17" t="s">
        <v>5</v>
      </c>
    </row>
    <row r="539" spans="19:19">
      <c r="S539" s="17" t="s">
        <v>5</v>
      </c>
    </row>
    <row r="540" spans="19:19">
      <c r="S540" s="17" t="s">
        <v>5</v>
      </c>
    </row>
    <row r="541" spans="19:19">
      <c r="S541" s="17" t="s">
        <v>5</v>
      </c>
    </row>
    <row r="542" spans="19:19">
      <c r="S542" s="17" t="s">
        <v>5</v>
      </c>
    </row>
    <row r="543" spans="19:19">
      <c r="S543" s="17" t="s">
        <v>5</v>
      </c>
    </row>
    <row r="544" spans="19:19">
      <c r="S544" s="17" t="s">
        <v>5</v>
      </c>
    </row>
    <row r="545" spans="19:19">
      <c r="S545" s="17" t="s">
        <v>5</v>
      </c>
    </row>
    <row r="546" spans="19:19">
      <c r="S546" s="17" t="s">
        <v>5</v>
      </c>
    </row>
    <row r="547" spans="19:19">
      <c r="S547" s="17" t="s">
        <v>5</v>
      </c>
    </row>
    <row r="548" spans="19:19">
      <c r="S548" s="17" t="s">
        <v>5</v>
      </c>
    </row>
    <row r="549" spans="19:19">
      <c r="S549" s="17" t="s">
        <v>5</v>
      </c>
    </row>
    <row r="550" spans="19:19">
      <c r="S550" s="17" t="s">
        <v>5</v>
      </c>
    </row>
    <row r="551" spans="19:19">
      <c r="S551" s="17" t="s">
        <v>5</v>
      </c>
    </row>
    <row r="552" spans="19:19">
      <c r="S552" s="17" t="s">
        <v>5</v>
      </c>
    </row>
    <row r="553" spans="19:19">
      <c r="S553" s="17" t="s">
        <v>5</v>
      </c>
    </row>
    <row r="554" spans="19:19">
      <c r="S554" s="17" t="s">
        <v>5</v>
      </c>
    </row>
    <row r="555" spans="19:19">
      <c r="S555" s="17" t="s">
        <v>5</v>
      </c>
    </row>
    <row r="556" spans="19:19">
      <c r="S556" s="17" t="s">
        <v>5</v>
      </c>
    </row>
    <row r="557" spans="19:19">
      <c r="S557" s="17" t="s">
        <v>5</v>
      </c>
    </row>
    <row r="558" spans="19:19">
      <c r="S558" s="17" t="s">
        <v>5</v>
      </c>
    </row>
    <row r="559" spans="19:19">
      <c r="S559" s="17" t="s">
        <v>5</v>
      </c>
    </row>
    <row r="560" spans="19:19">
      <c r="S560" s="17" t="s">
        <v>5</v>
      </c>
    </row>
    <row r="561" spans="19:19">
      <c r="S561" s="17" t="s">
        <v>5</v>
      </c>
    </row>
    <row r="562" spans="19:19">
      <c r="S562" s="17" t="s">
        <v>5</v>
      </c>
    </row>
    <row r="563" spans="19:19">
      <c r="S563" s="17" t="s">
        <v>5</v>
      </c>
    </row>
    <row r="564" spans="19:19">
      <c r="S564" s="17" t="s">
        <v>5</v>
      </c>
    </row>
    <row r="565" spans="19:19">
      <c r="S565" s="17" t="s">
        <v>5</v>
      </c>
    </row>
    <row r="566" spans="19:19">
      <c r="S566" s="17" t="s">
        <v>5</v>
      </c>
    </row>
    <row r="567" spans="19:19">
      <c r="S567" s="17" t="s">
        <v>5</v>
      </c>
    </row>
    <row r="568" spans="19:19">
      <c r="S568" s="17" t="s">
        <v>5</v>
      </c>
    </row>
    <row r="569" spans="19:19">
      <c r="S569" s="17" t="s">
        <v>5</v>
      </c>
    </row>
    <row r="570" spans="19:19">
      <c r="S570" s="17" t="s">
        <v>5</v>
      </c>
    </row>
    <row r="571" spans="19:19">
      <c r="S571" s="17" t="s">
        <v>5</v>
      </c>
    </row>
    <row r="572" spans="19:19">
      <c r="S572" s="17" t="s">
        <v>5</v>
      </c>
    </row>
    <row r="573" spans="19:19">
      <c r="S573" s="17" t="s">
        <v>5</v>
      </c>
    </row>
    <row r="574" spans="19:19">
      <c r="S574" s="17" t="s">
        <v>5</v>
      </c>
    </row>
    <row r="575" spans="19:19">
      <c r="S575" s="17" t="s">
        <v>5</v>
      </c>
    </row>
    <row r="576" spans="19:19">
      <c r="S576" s="17" t="s">
        <v>5</v>
      </c>
    </row>
    <row r="577" spans="19:19">
      <c r="S577" s="17" t="s">
        <v>5</v>
      </c>
    </row>
    <row r="578" spans="19:19">
      <c r="S578" s="17" t="s">
        <v>5</v>
      </c>
    </row>
    <row r="579" spans="19:19">
      <c r="S579" s="17" t="s">
        <v>5</v>
      </c>
    </row>
    <row r="580" spans="19:19">
      <c r="S580" s="17" t="s">
        <v>5</v>
      </c>
    </row>
    <row r="581" spans="19:19">
      <c r="S581" s="17" t="s">
        <v>5</v>
      </c>
    </row>
    <row r="582" spans="19:19">
      <c r="S582" s="17" t="s">
        <v>5</v>
      </c>
    </row>
    <row r="583" spans="19:19">
      <c r="S583" s="17" t="s">
        <v>5</v>
      </c>
    </row>
    <row r="584" spans="19:19">
      <c r="S584" s="17" t="s">
        <v>5</v>
      </c>
    </row>
    <row r="585" spans="19:19">
      <c r="S585" s="17" t="s">
        <v>5</v>
      </c>
    </row>
    <row r="586" spans="19:19">
      <c r="S586" s="17" t="s">
        <v>5</v>
      </c>
    </row>
    <row r="587" spans="19:19">
      <c r="S587" s="17" t="s">
        <v>5</v>
      </c>
    </row>
    <row r="588" spans="19:19">
      <c r="S588" s="17" t="s">
        <v>5</v>
      </c>
    </row>
    <row r="589" spans="19:19">
      <c r="S589" s="17" t="s">
        <v>5</v>
      </c>
    </row>
    <row r="590" spans="19:19">
      <c r="S590" s="17" t="s">
        <v>5</v>
      </c>
    </row>
    <row r="591" spans="19:19">
      <c r="S591" s="17" t="s">
        <v>5</v>
      </c>
    </row>
    <row r="592" spans="19:19">
      <c r="S592" s="17" t="s">
        <v>5</v>
      </c>
    </row>
    <row r="593" spans="19:19">
      <c r="S593" s="17" t="s">
        <v>5</v>
      </c>
    </row>
    <row r="594" spans="19:19">
      <c r="S594" s="17" t="s">
        <v>5</v>
      </c>
    </row>
    <row r="595" spans="19:19">
      <c r="S595" s="17" t="s">
        <v>5</v>
      </c>
    </row>
    <row r="596" spans="19:19">
      <c r="S596" s="17" t="s">
        <v>5</v>
      </c>
    </row>
    <row r="597" spans="19:19">
      <c r="S597" s="17" t="s">
        <v>5</v>
      </c>
    </row>
    <row r="598" spans="19:19">
      <c r="S598" s="17" t="s">
        <v>5</v>
      </c>
    </row>
    <row r="599" spans="19:19">
      <c r="S599" s="17" t="s">
        <v>5</v>
      </c>
    </row>
    <row r="600" spans="19:19">
      <c r="S600" s="17" t="s">
        <v>5</v>
      </c>
    </row>
    <row r="601" spans="19:19">
      <c r="S601" s="17" t="s">
        <v>5</v>
      </c>
    </row>
    <row r="602" spans="19:19">
      <c r="S602" s="17" t="s">
        <v>5</v>
      </c>
    </row>
    <row r="603" spans="19:19">
      <c r="S603" s="17" t="s">
        <v>5</v>
      </c>
    </row>
    <row r="604" spans="19:19">
      <c r="S604" s="17" t="s">
        <v>5</v>
      </c>
    </row>
    <row r="605" spans="19:19">
      <c r="S605" s="17" t="s">
        <v>5</v>
      </c>
    </row>
    <row r="606" spans="19:19">
      <c r="S606" s="17" t="s">
        <v>5</v>
      </c>
    </row>
    <row r="607" spans="19:19">
      <c r="S607" s="17" t="s">
        <v>5</v>
      </c>
    </row>
    <row r="608" spans="19:19">
      <c r="S608" s="17" t="s">
        <v>5</v>
      </c>
    </row>
    <row r="609" spans="19:19">
      <c r="S609" s="17" t="s">
        <v>5</v>
      </c>
    </row>
    <row r="610" spans="19:19">
      <c r="S610" s="17" t="s">
        <v>5</v>
      </c>
    </row>
    <row r="611" spans="19:19">
      <c r="S611" s="17" t="s">
        <v>5</v>
      </c>
    </row>
    <row r="612" spans="19:19">
      <c r="S612" s="17" t="s">
        <v>5</v>
      </c>
    </row>
    <row r="613" spans="19:19">
      <c r="S613" s="17" t="s">
        <v>5</v>
      </c>
    </row>
    <row r="614" spans="19:19">
      <c r="S614" s="17" t="s">
        <v>5</v>
      </c>
    </row>
    <row r="615" spans="19:19">
      <c r="S615" s="17" t="s">
        <v>5</v>
      </c>
    </row>
    <row r="616" spans="19:19">
      <c r="S616" s="17" t="s">
        <v>5</v>
      </c>
    </row>
    <row r="617" spans="19:19">
      <c r="S617" s="17" t="s">
        <v>5</v>
      </c>
    </row>
    <row r="618" spans="19:19">
      <c r="S618" s="17" t="s">
        <v>5</v>
      </c>
    </row>
    <row r="619" spans="19:19">
      <c r="S619" s="17" t="s">
        <v>5</v>
      </c>
    </row>
    <row r="620" spans="19:19">
      <c r="S620" s="17" t="s">
        <v>5</v>
      </c>
    </row>
    <row r="621" spans="19:19">
      <c r="S621" s="17" t="s">
        <v>5</v>
      </c>
    </row>
    <row r="622" spans="19:19">
      <c r="S622" s="17" t="s">
        <v>5</v>
      </c>
    </row>
    <row r="623" spans="19:19">
      <c r="S623" s="17" t="s">
        <v>5</v>
      </c>
    </row>
    <row r="624" spans="19:19">
      <c r="S624" s="17" t="s">
        <v>5</v>
      </c>
    </row>
    <row r="625" spans="19:19">
      <c r="S625" s="17" t="s">
        <v>5</v>
      </c>
    </row>
    <row r="626" spans="19:19">
      <c r="S626" s="17" t="s">
        <v>5</v>
      </c>
    </row>
    <row r="627" spans="19:19">
      <c r="S627" s="17" t="s">
        <v>5</v>
      </c>
    </row>
    <row r="628" spans="19:19">
      <c r="S628" s="17" t="s">
        <v>5</v>
      </c>
    </row>
    <row r="629" spans="19:19">
      <c r="S629" s="17" t="s">
        <v>5</v>
      </c>
    </row>
    <row r="630" spans="19:19">
      <c r="S630" s="17" t="s">
        <v>5</v>
      </c>
    </row>
    <row r="631" spans="19:19">
      <c r="S631" s="17" t="s">
        <v>5</v>
      </c>
    </row>
    <row r="632" spans="19:19">
      <c r="S632" s="17" t="s">
        <v>5</v>
      </c>
    </row>
    <row r="633" spans="19:19">
      <c r="S633" s="17" t="s">
        <v>5</v>
      </c>
    </row>
    <row r="634" spans="19:19">
      <c r="S634" s="17" t="s">
        <v>5</v>
      </c>
    </row>
    <row r="635" spans="19:19">
      <c r="S635" s="17" t="s">
        <v>5</v>
      </c>
    </row>
    <row r="636" spans="19:19">
      <c r="S636" s="17" t="s">
        <v>5</v>
      </c>
    </row>
    <row r="637" spans="19:19">
      <c r="S637" s="17" t="s">
        <v>5</v>
      </c>
    </row>
    <row r="638" spans="19:19">
      <c r="S638" s="17" t="s">
        <v>5</v>
      </c>
    </row>
    <row r="639" spans="19:19">
      <c r="S639" s="17" t="s">
        <v>5</v>
      </c>
    </row>
    <row r="640" spans="19:19">
      <c r="S640" s="17" t="s">
        <v>5</v>
      </c>
    </row>
    <row r="641" spans="19:19">
      <c r="S641" s="17" t="s">
        <v>5</v>
      </c>
    </row>
    <row r="642" spans="19:19">
      <c r="S642" s="17" t="s">
        <v>5</v>
      </c>
    </row>
    <row r="643" spans="19:19">
      <c r="S643" s="17" t="s">
        <v>5</v>
      </c>
    </row>
    <row r="644" spans="19:19">
      <c r="S644" s="17" t="s">
        <v>5</v>
      </c>
    </row>
    <row r="645" spans="19:19">
      <c r="S645" s="17" t="s">
        <v>5</v>
      </c>
    </row>
    <row r="646" spans="19:19">
      <c r="S646" s="17" t="s">
        <v>5</v>
      </c>
    </row>
    <row r="647" spans="19:19">
      <c r="S647" s="17" t="s">
        <v>5</v>
      </c>
    </row>
    <row r="648" spans="19:19">
      <c r="S648" s="17" t="s">
        <v>5</v>
      </c>
    </row>
    <row r="649" spans="19:19">
      <c r="S649" s="17" t="s">
        <v>5</v>
      </c>
    </row>
    <row r="650" spans="19:19">
      <c r="S650" s="17" t="s">
        <v>5</v>
      </c>
    </row>
    <row r="651" spans="19:19">
      <c r="S651" s="17" t="s">
        <v>5</v>
      </c>
    </row>
    <row r="652" spans="19:19">
      <c r="S652" s="17" t="s">
        <v>5</v>
      </c>
    </row>
    <row r="653" spans="19:19">
      <c r="S653" s="17" t="s">
        <v>5</v>
      </c>
    </row>
    <row r="654" spans="19:19">
      <c r="S654" s="17" t="s">
        <v>5</v>
      </c>
    </row>
    <row r="655" spans="19:19">
      <c r="S655" s="17" t="s">
        <v>5</v>
      </c>
    </row>
    <row r="656" spans="19:19">
      <c r="S656" s="17" t="s">
        <v>5</v>
      </c>
    </row>
    <row r="657" spans="19:19">
      <c r="S657" s="17" t="s">
        <v>5</v>
      </c>
    </row>
    <row r="658" spans="19:19">
      <c r="S658" s="17" t="s">
        <v>5</v>
      </c>
    </row>
    <row r="659" spans="19:19">
      <c r="S659" s="17" t="s">
        <v>5</v>
      </c>
    </row>
    <row r="660" spans="19:19">
      <c r="S660" s="17" t="s">
        <v>5</v>
      </c>
    </row>
    <row r="661" spans="19:19">
      <c r="S661" s="17" t="s">
        <v>5</v>
      </c>
    </row>
    <row r="662" spans="19:19">
      <c r="S662" s="17" t="s">
        <v>5</v>
      </c>
    </row>
    <row r="663" spans="19:19">
      <c r="S663" s="17" t="s">
        <v>5</v>
      </c>
    </row>
    <row r="664" spans="19:19">
      <c r="S664" s="17" t="s">
        <v>5</v>
      </c>
    </row>
    <row r="665" spans="19:19">
      <c r="S665" s="17" t="s">
        <v>5</v>
      </c>
    </row>
    <row r="666" spans="19:19">
      <c r="S666" s="17" t="s">
        <v>5</v>
      </c>
    </row>
    <row r="667" spans="19:19">
      <c r="S667" s="17" t="s">
        <v>5</v>
      </c>
    </row>
    <row r="668" spans="19:19">
      <c r="S668" s="17" t="s">
        <v>5</v>
      </c>
    </row>
    <row r="669" spans="19:19">
      <c r="S669" s="17" t="s">
        <v>5</v>
      </c>
    </row>
    <row r="670" spans="19:19">
      <c r="S670" s="17" t="s">
        <v>5</v>
      </c>
    </row>
    <row r="671" spans="19:19">
      <c r="S671" s="17" t="s">
        <v>5</v>
      </c>
    </row>
    <row r="672" spans="19:19">
      <c r="S672" s="17" t="s">
        <v>5</v>
      </c>
    </row>
    <row r="673" spans="19:19">
      <c r="S673" s="17" t="s">
        <v>5</v>
      </c>
    </row>
    <row r="674" spans="19:19">
      <c r="S674" s="17" t="s">
        <v>5</v>
      </c>
    </row>
    <row r="675" spans="19:19">
      <c r="S675" s="17" t="s">
        <v>5</v>
      </c>
    </row>
    <row r="676" spans="19:19">
      <c r="S676" s="17" t="s">
        <v>5</v>
      </c>
    </row>
    <row r="677" spans="19:19">
      <c r="S677" s="17" t="s">
        <v>5</v>
      </c>
    </row>
    <row r="678" spans="19:19">
      <c r="S678" s="17" t="s">
        <v>5</v>
      </c>
    </row>
    <row r="679" spans="19:19">
      <c r="S679" s="17" t="s">
        <v>5</v>
      </c>
    </row>
    <row r="680" spans="19:19">
      <c r="S680" s="17" t="s">
        <v>5</v>
      </c>
    </row>
    <row r="681" spans="19:19">
      <c r="S681" s="17" t="s">
        <v>5</v>
      </c>
    </row>
    <row r="682" spans="19:19">
      <c r="S682" s="17" t="s">
        <v>5</v>
      </c>
    </row>
    <row r="683" spans="19:19">
      <c r="S683" s="17" t="s">
        <v>5</v>
      </c>
    </row>
    <row r="684" spans="19:19">
      <c r="S684" s="17" t="s">
        <v>5</v>
      </c>
    </row>
    <row r="685" spans="19:19">
      <c r="S685" s="17" t="s">
        <v>5</v>
      </c>
    </row>
    <row r="686" spans="19:19">
      <c r="S686" s="17" t="s">
        <v>5</v>
      </c>
    </row>
    <row r="687" spans="19:19">
      <c r="S687" s="17" t="s">
        <v>5</v>
      </c>
    </row>
    <row r="688" spans="19:19">
      <c r="S688" s="17" t="s">
        <v>5</v>
      </c>
    </row>
    <row r="689" spans="19:19">
      <c r="S689" s="17" t="s">
        <v>5</v>
      </c>
    </row>
    <row r="690" spans="19:19">
      <c r="S690" s="17" t="s">
        <v>5</v>
      </c>
    </row>
    <row r="691" spans="19:19">
      <c r="S691" s="17" t="s">
        <v>5</v>
      </c>
    </row>
    <row r="692" spans="19:19">
      <c r="S692" s="17" t="s">
        <v>5</v>
      </c>
    </row>
    <row r="693" spans="19:19">
      <c r="S693" s="17" t="s">
        <v>5</v>
      </c>
    </row>
    <row r="694" spans="19:19">
      <c r="S694" s="17" t="s">
        <v>5</v>
      </c>
    </row>
    <row r="695" spans="19:19">
      <c r="S695" s="17" t="s">
        <v>5</v>
      </c>
    </row>
    <row r="696" spans="19:19">
      <c r="S696" s="17" t="s">
        <v>5</v>
      </c>
    </row>
    <row r="697" spans="19:19">
      <c r="S697" s="17" t="s">
        <v>5</v>
      </c>
    </row>
    <row r="698" spans="19:19">
      <c r="S698" s="17" t="s">
        <v>5</v>
      </c>
    </row>
    <row r="699" spans="19:19">
      <c r="S699" s="17" t="s">
        <v>5</v>
      </c>
    </row>
    <row r="700" spans="19:19">
      <c r="S700" s="17" t="s">
        <v>5</v>
      </c>
    </row>
    <row r="701" spans="19:19">
      <c r="S701" s="17" t="s">
        <v>5</v>
      </c>
    </row>
    <row r="702" spans="19:19">
      <c r="S702" s="17" t="s">
        <v>5</v>
      </c>
    </row>
    <row r="703" spans="19:19">
      <c r="S703" s="17" t="s">
        <v>5</v>
      </c>
    </row>
    <row r="704" spans="19:19">
      <c r="S704" s="17" t="s">
        <v>5</v>
      </c>
    </row>
    <row r="705" spans="19:19">
      <c r="S705" s="17" t="s">
        <v>5</v>
      </c>
    </row>
    <row r="706" spans="19:19">
      <c r="S706" s="17" t="s">
        <v>5</v>
      </c>
    </row>
    <row r="707" spans="19:19">
      <c r="S707" s="17" t="s">
        <v>5</v>
      </c>
    </row>
    <row r="708" spans="19:19">
      <c r="S708" s="17" t="s">
        <v>5</v>
      </c>
    </row>
    <row r="709" spans="19:19">
      <c r="S709" s="17" t="s">
        <v>5</v>
      </c>
    </row>
    <row r="710" spans="19:19">
      <c r="S710" s="17" t="s">
        <v>5</v>
      </c>
    </row>
    <row r="711" spans="19:19">
      <c r="S711" s="17" t="s">
        <v>5</v>
      </c>
    </row>
    <row r="712" spans="19:19">
      <c r="S712" s="17" t="s">
        <v>5</v>
      </c>
    </row>
    <row r="713" spans="19:19">
      <c r="S713" s="17" t="s">
        <v>5</v>
      </c>
    </row>
    <row r="714" spans="19:19">
      <c r="S714" s="17" t="s">
        <v>5</v>
      </c>
    </row>
    <row r="715" spans="19:19">
      <c r="S715" s="17" t="s">
        <v>5</v>
      </c>
    </row>
    <row r="716" spans="19:19">
      <c r="S716" s="17" t="s">
        <v>5</v>
      </c>
    </row>
    <row r="717" spans="19:19">
      <c r="S717" s="17" t="s">
        <v>5</v>
      </c>
    </row>
    <row r="718" spans="19:19">
      <c r="S718" s="17" t="s">
        <v>5</v>
      </c>
    </row>
    <row r="719" spans="19:19">
      <c r="S719" s="17" t="s">
        <v>5</v>
      </c>
    </row>
    <row r="720" spans="19:19">
      <c r="S720" s="17" t="s">
        <v>5</v>
      </c>
    </row>
    <row r="721" spans="19:19">
      <c r="S721" s="17" t="s">
        <v>5</v>
      </c>
    </row>
    <row r="722" spans="19:19">
      <c r="S722" s="17" t="s">
        <v>5</v>
      </c>
    </row>
    <row r="723" spans="19:19">
      <c r="S723" s="17" t="s">
        <v>5</v>
      </c>
    </row>
    <row r="724" spans="19:19">
      <c r="S724" s="17" t="s">
        <v>5</v>
      </c>
    </row>
    <row r="725" spans="19:19">
      <c r="S725" s="17" t="s">
        <v>5</v>
      </c>
    </row>
    <row r="726" spans="19:19">
      <c r="S726" s="17" t="s">
        <v>5</v>
      </c>
    </row>
    <row r="727" spans="19:19">
      <c r="S727" s="17" t="s">
        <v>5</v>
      </c>
    </row>
    <row r="728" spans="19:19">
      <c r="S728" s="17" t="s">
        <v>5</v>
      </c>
    </row>
    <row r="729" spans="19:19">
      <c r="S729" s="17" t="s">
        <v>5</v>
      </c>
    </row>
    <row r="730" spans="19:19">
      <c r="S730" s="17" t="s">
        <v>5</v>
      </c>
    </row>
    <row r="731" spans="19:19">
      <c r="S731" s="17" t="s">
        <v>5</v>
      </c>
    </row>
    <row r="732" spans="19:19">
      <c r="S732" s="17" t="s">
        <v>5</v>
      </c>
    </row>
    <row r="733" spans="19:19">
      <c r="S733" s="17" t="s">
        <v>5</v>
      </c>
    </row>
    <row r="734" spans="19:19">
      <c r="S734" s="17" t="s">
        <v>5</v>
      </c>
    </row>
    <row r="735" spans="19:19">
      <c r="S735" s="17" t="s">
        <v>5</v>
      </c>
    </row>
    <row r="736" spans="19:19">
      <c r="S736" s="17" t="s">
        <v>5</v>
      </c>
    </row>
    <row r="737" spans="19:19">
      <c r="S737" s="17" t="s">
        <v>5</v>
      </c>
    </row>
    <row r="738" spans="19:19">
      <c r="S738" s="17" t="s">
        <v>5</v>
      </c>
    </row>
    <row r="739" spans="19:19">
      <c r="S739" s="17" t="s">
        <v>5</v>
      </c>
    </row>
    <row r="740" spans="19:19">
      <c r="S740" s="17" t="s">
        <v>5</v>
      </c>
    </row>
    <row r="741" spans="19:19">
      <c r="S741" s="17" t="s">
        <v>5</v>
      </c>
    </row>
    <row r="742" spans="19:19">
      <c r="S742" s="17" t="s">
        <v>5</v>
      </c>
    </row>
    <row r="743" spans="19:19">
      <c r="S743" s="17" t="s">
        <v>5</v>
      </c>
    </row>
    <row r="744" spans="19:19">
      <c r="S744" s="17" t="s">
        <v>5</v>
      </c>
    </row>
    <row r="745" spans="19:19">
      <c r="S745" s="17" t="s">
        <v>5</v>
      </c>
    </row>
    <row r="746" spans="19:19">
      <c r="S746" s="17" t="s">
        <v>5</v>
      </c>
    </row>
    <row r="747" spans="19:19">
      <c r="S747" s="17" t="s">
        <v>5</v>
      </c>
    </row>
    <row r="748" spans="19:19">
      <c r="S748" s="17" t="s">
        <v>5</v>
      </c>
    </row>
    <row r="749" spans="19:19">
      <c r="S749" s="17" t="s">
        <v>5</v>
      </c>
    </row>
    <row r="750" spans="19:19">
      <c r="S750" s="17" t="s">
        <v>5</v>
      </c>
    </row>
    <row r="751" spans="19:19">
      <c r="S751" s="17" t="s">
        <v>5</v>
      </c>
    </row>
    <row r="752" spans="19:19">
      <c r="S752" s="17" t="s">
        <v>5</v>
      </c>
    </row>
    <row r="753" spans="19:19">
      <c r="S753" s="17" t="s">
        <v>5</v>
      </c>
    </row>
    <row r="754" spans="19:19">
      <c r="S754" s="17" t="s">
        <v>5</v>
      </c>
    </row>
    <row r="755" spans="19:19">
      <c r="S755" s="17" t="s">
        <v>5</v>
      </c>
    </row>
    <row r="756" spans="19:19">
      <c r="S756" s="17" t="s">
        <v>5</v>
      </c>
    </row>
    <row r="757" spans="19:19">
      <c r="S757" s="17" t="s">
        <v>5</v>
      </c>
    </row>
    <row r="758" spans="19:19">
      <c r="S758" s="17" t="s">
        <v>5</v>
      </c>
    </row>
    <row r="759" spans="19:19">
      <c r="S759" s="17" t="s">
        <v>5</v>
      </c>
    </row>
    <row r="760" spans="19:19">
      <c r="S760" s="17" t="s">
        <v>5</v>
      </c>
    </row>
    <row r="761" spans="19:19">
      <c r="S761" s="17" t="s">
        <v>5</v>
      </c>
    </row>
    <row r="762" spans="19:19">
      <c r="S762" s="17" t="s">
        <v>5</v>
      </c>
    </row>
    <row r="763" spans="19:19">
      <c r="S763" s="17" t="s">
        <v>5</v>
      </c>
    </row>
    <row r="764" spans="19:19">
      <c r="S764" s="17" t="s">
        <v>5</v>
      </c>
    </row>
    <row r="765" spans="19:19">
      <c r="S765" s="17" t="s">
        <v>5</v>
      </c>
    </row>
    <row r="766" spans="19:19">
      <c r="S766" s="17" t="s">
        <v>5</v>
      </c>
    </row>
    <row r="767" spans="19:19">
      <c r="S767" s="17" t="s">
        <v>5</v>
      </c>
    </row>
    <row r="768" spans="19:19">
      <c r="S768" s="17" t="s">
        <v>5</v>
      </c>
    </row>
    <row r="769" spans="19:19">
      <c r="S769" s="17" t="s">
        <v>5</v>
      </c>
    </row>
    <row r="770" spans="19:19">
      <c r="S770" s="17" t="s">
        <v>5</v>
      </c>
    </row>
    <row r="771" spans="19:19">
      <c r="S771" s="17" t="s">
        <v>5</v>
      </c>
    </row>
    <row r="772" spans="19:19">
      <c r="S772" s="17" t="s">
        <v>5</v>
      </c>
    </row>
    <row r="773" spans="19:19">
      <c r="S773" s="17" t="s">
        <v>5</v>
      </c>
    </row>
    <row r="774" spans="19:19">
      <c r="S774" s="17" t="s">
        <v>5</v>
      </c>
    </row>
    <row r="775" spans="19:19">
      <c r="S775" s="17" t="s">
        <v>5</v>
      </c>
    </row>
    <row r="776" spans="19:19">
      <c r="S776" s="17" t="s">
        <v>5</v>
      </c>
    </row>
    <row r="777" spans="19:19">
      <c r="S777" s="17" t="s">
        <v>5</v>
      </c>
    </row>
    <row r="778" spans="19:19">
      <c r="S778" s="17" t="s">
        <v>5</v>
      </c>
    </row>
    <row r="779" spans="19:19">
      <c r="S779" s="17" t="s">
        <v>5</v>
      </c>
    </row>
    <row r="780" spans="19:19">
      <c r="S780" s="17" t="s">
        <v>5</v>
      </c>
    </row>
    <row r="781" spans="19:19">
      <c r="S781" s="17" t="s">
        <v>5</v>
      </c>
    </row>
    <row r="782" spans="19:19">
      <c r="S782" s="17" t="s">
        <v>5</v>
      </c>
    </row>
    <row r="783" spans="19:19">
      <c r="S783" s="17" t="s">
        <v>5</v>
      </c>
    </row>
    <row r="784" spans="19:19">
      <c r="S784" s="17" t="s">
        <v>5</v>
      </c>
    </row>
    <row r="785" spans="19:19">
      <c r="S785" s="17" t="s">
        <v>5</v>
      </c>
    </row>
    <row r="786" spans="19:19">
      <c r="S786" s="17" t="s">
        <v>5</v>
      </c>
    </row>
    <row r="787" spans="19:19">
      <c r="S787" s="17" t="s">
        <v>5</v>
      </c>
    </row>
    <row r="788" spans="19:19">
      <c r="S788" s="17" t="s">
        <v>5</v>
      </c>
    </row>
    <row r="789" spans="19:19">
      <c r="S789" s="17" t="s">
        <v>5</v>
      </c>
    </row>
    <row r="790" spans="19:19">
      <c r="S790" s="17" t="s">
        <v>5</v>
      </c>
    </row>
    <row r="791" spans="19:19">
      <c r="S791" s="17" t="s">
        <v>5</v>
      </c>
    </row>
    <row r="792" spans="19:19">
      <c r="S792" s="17" t="s">
        <v>5</v>
      </c>
    </row>
    <row r="793" spans="19:19">
      <c r="S793" s="17" t="s">
        <v>5</v>
      </c>
    </row>
    <row r="794" spans="19:19">
      <c r="S794" s="17" t="s">
        <v>5</v>
      </c>
    </row>
    <row r="795" spans="19:19">
      <c r="S795" s="17" t="s">
        <v>5</v>
      </c>
    </row>
    <row r="796" spans="19:19">
      <c r="S796" s="17" t="s">
        <v>5</v>
      </c>
    </row>
    <row r="797" spans="19:19">
      <c r="S797" s="17" t="s">
        <v>5</v>
      </c>
    </row>
    <row r="798" spans="19:19">
      <c r="S798" s="17" t="s">
        <v>5</v>
      </c>
    </row>
    <row r="799" spans="19:19">
      <c r="S799" s="17" t="s">
        <v>5</v>
      </c>
    </row>
    <row r="800" spans="19:19">
      <c r="S800" s="17" t="s">
        <v>5</v>
      </c>
    </row>
    <row r="801" spans="19:19">
      <c r="S801" s="17" t="s">
        <v>5</v>
      </c>
    </row>
    <row r="802" spans="19:19">
      <c r="S802" s="17" t="s">
        <v>5</v>
      </c>
    </row>
    <row r="803" spans="19:19">
      <c r="S803" s="17" t="s">
        <v>5</v>
      </c>
    </row>
    <row r="804" spans="19:19">
      <c r="S804" s="17" t="s">
        <v>5</v>
      </c>
    </row>
    <row r="805" spans="19:19">
      <c r="S805" s="17" t="s">
        <v>5</v>
      </c>
    </row>
    <row r="806" spans="19:19">
      <c r="S806" s="17" t="s">
        <v>5</v>
      </c>
    </row>
    <row r="807" spans="19:19">
      <c r="S807" s="17" t="s">
        <v>5</v>
      </c>
    </row>
    <row r="808" spans="19:19">
      <c r="S808" s="17" t="s">
        <v>5</v>
      </c>
    </row>
    <row r="809" spans="19:19">
      <c r="S809" s="17" t="s">
        <v>5</v>
      </c>
    </row>
    <row r="810" spans="19:19">
      <c r="S810" s="17" t="s">
        <v>5</v>
      </c>
    </row>
    <row r="811" spans="19:19">
      <c r="S811" s="17" t="s">
        <v>5</v>
      </c>
    </row>
    <row r="812" spans="19:19">
      <c r="S812" s="17" t="s">
        <v>5</v>
      </c>
    </row>
    <row r="813" spans="19:19">
      <c r="S813" s="17" t="s">
        <v>5</v>
      </c>
    </row>
    <row r="814" spans="19:19">
      <c r="S814" s="17" t="s">
        <v>5</v>
      </c>
    </row>
    <row r="815" spans="19:19">
      <c r="S815" s="17" t="s">
        <v>5</v>
      </c>
    </row>
    <row r="816" spans="19:19">
      <c r="S816" s="17" t="s">
        <v>5</v>
      </c>
    </row>
    <row r="817" spans="19:19">
      <c r="S817" s="17" t="s">
        <v>5</v>
      </c>
    </row>
    <row r="818" spans="19:19">
      <c r="S818" s="17" t="s">
        <v>5</v>
      </c>
    </row>
    <row r="819" spans="19:19">
      <c r="S819" s="17" t="s">
        <v>5</v>
      </c>
    </row>
    <row r="820" spans="19:19">
      <c r="S820" s="17" t="s">
        <v>5</v>
      </c>
    </row>
    <row r="821" spans="19:19">
      <c r="S821" s="17" t="s">
        <v>5</v>
      </c>
    </row>
    <row r="822" spans="19:19">
      <c r="S822" s="17" t="s">
        <v>5</v>
      </c>
    </row>
    <row r="823" spans="19:19">
      <c r="S823" s="17" t="s">
        <v>5</v>
      </c>
    </row>
    <row r="824" spans="19:19">
      <c r="S824" s="17" t="s">
        <v>5</v>
      </c>
    </row>
    <row r="825" spans="19:19">
      <c r="S825" s="17" t="s">
        <v>5</v>
      </c>
    </row>
    <row r="826" spans="19:19">
      <c r="S826" s="17" t="s">
        <v>5</v>
      </c>
    </row>
    <row r="827" spans="19:19">
      <c r="S827" s="17" t="s">
        <v>5</v>
      </c>
    </row>
    <row r="828" spans="19:19">
      <c r="S828" s="17" t="s">
        <v>5</v>
      </c>
    </row>
    <row r="829" spans="19:19">
      <c r="S829" s="17" t="s">
        <v>5</v>
      </c>
    </row>
    <row r="830" spans="19:19">
      <c r="S830" s="17" t="s">
        <v>5</v>
      </c>
    </row>
    <row r="831" spans="19:19">
      <c r="S831" s="17" t="s">
        <v>5</v>
      </c>
    </row>
    <row r="832" spans="19:19">
      <c r="S832" s="17" t="s">
        <v>5</v>
      </c>
    </row>
    <row r="833" spans="19:19">
      <c r="S833" s="17" t="s">
        <v>5</v>
      </c>
    </row>
    <row r="834" spans="19:19">
      <c r="S834" s="17" t="s">
        <v>5</v>
      </c>
    </row>
    <row r="835" spans="19:19">
      <c r="S835" s="17" t="s">
        <v>5</v>
      </c>
    </row>
    <row r="836" spans="19:19">
      <c r="S836" s="17" t="s">
        <v>5</v>
      </c>
    </row>
    <row r="837" spans="19:19">
      <c r="S837" s="17" t="s">
        <v>5</v>
      </c>
    </row>
    <row r="838" spans="19:19">
      <c r="S838" s="17" t="s">
        <v>5</v>
      </c>
    </row>
    <row r="839" spans="19:19">
      <c r="S839" s="17" t="s">
        <v>5</v>
      </c>
    </row>
    <row r="840" spans="19:19">
      <c r="S840" s="17" t="s">
        <v>5</v>
      </c>
    </row>
    <row r="841" spans="19:19">
      <c r="S841" s="17" t="s">
        <v>5</v>
      </c>
    </row>
    <row r="842" spans="19:19">
      <c r="S842" s="17" t="s">
        <v>5</v>
      </c>
    </row>
    <row r="843" spans="19:19">
      <c r="S843" s="17" t="s">
        <v>5</v>
      </c>
    </row>
    <row r="844" spans="19:19">
      <c r="S844" s="17" t="s">
        <v>5</v>
      </c>
    </row>
    <row r="845" spans="19:19">
      <c r="S845" s="17" t="s">
        <v>5</v>
      </c>
    </row>
    <row r="846" spans="19:19">
      <c r="S846" s="17" t="s">
        <v>5</v>
      </c>
    </row>
    <row r="847" spans="19:19">
      <c r="S847" s="17" t="s">
        <v>5</v>
      </c>
    </row>
    <row r="848" spans="19:19">
      <c r="S848" s="17" t="s">
        <v>5</v>
      </c>
    </row>
    <row r="849" spans="19:19">
      <c r="S849" s="17" t="s">
        <v>5</v>
      </c>
    </row>
    <row r="850" spans="19:19">
      <c r="S850" s="17" t="s">
        <v>5</v>
      </c>
    </row>
    <row r="851" spans="19:19">
      <c r="S851" s="17" t="s">
        <v>5</v>
      </c>
    </row>
    <row r="852" spans="19:19">
      <c r="S852" s="17" t="s">
        <v>5</v>
      </c>
    </row>
    <row r="853" spans="19:19">
      <c r="S853" s="17" t="s">
        <v>5</v>
      </c>
    </row>
    <row r="854" spans="19:19">
      <c r="S854" s="17" t="s">
        <v>5</v>
      </c>
    </row>
    <row r="855" spans="19:19">
      <c r="S855" s="17" t="s">
        <v>5</v>
      </c>
    </row>
    <row r="856" spans="19:19">
      <c r="S856" s="17" t="s">
        <v>5</v>
      </c>
    </row>
    <row r="857" spans="19:19">
      <c r="S857" s="17" t="s">
        <v>5</v>
      </c>
    </row>
    <row r="858" spans="19:19">
      <c r="S858" s="17" t="s">
        <v>5</v>
      </c>
    </row>
    <row r="859" spans="19:19">
      <c r="S859" s="17" t="s">
        <v>5</v>
      </c>
    </row>
    <row r="860" spans="19:19">
      <c r="S860" s="17" t="s">
        <v>5</v>
      </c>
    </row>
    <row r="861" spans="19:19">
      <c r="S861" s="17" t="s">
        <v>5</v>
      </c>
    </row>
    <row r="862" spans="19:19">
      <c r="S862" s="17" t="s">
        <v>5</v>
      </c>
    </row>
    <row r="863" spans="19:19">
      <c r="S863" s="17" t="s">
        <v>5</v>
      </c>
    </row>
    <row r="864" spans="19:19">
      <c r="S864" s="17" t="s">
        <v>5</v>
      </c>
    </row>
    <row r="865" spans="19:19">
      <c r="S865" s="17" t="s">
        <v>5</v>
      </c>
    </row>
    <row r="866" spans="19:19">
      <c r="S866" s="17" t="s">
        <v>5</v>
      </c>
    </row>
    <row r="867" spans="19:19">
      <c r="S867" s="17" t="s">
        <v>5</v>
      </c>
    </row>
    <row r="868" spans="19:19">
      <c r="S868" s="17" t="s">
        <v>5</v>
      </c>
    </row>
    <row r="869" spans="19:19">
      <c r="S869" s="17" t="s">
        <v>5</v>
      </c>
    </row>
    <row r="870" spans="19:19">
      <c r="S870" s="17" t="s">
        <v>5</v>
      </c>
    </row>
    <row r="871" spans="19:19">
      <c r="S871" s="17" t="s">
        <v>5</v>
      </c>
    </row>
    <row r="872" spans="19:19">
      <c r="S872" s="17" t="s">
        <v>5</v>
      </c>
    </row>
    <row r="873" spans="19:19">
      <c r="S873" s="17" t="s">
        <v>5</v>
      </c>
    </row>
    <row r="874" spans="19:19">
      <c r="S874" s="17" t="s">
        <v>5</v>
      </c>
    </row>
    <row r="875" spans="19:19">
      <c r="S875" s="17" t="s">
        <v>5</v>
      </c>
    </row>
    <row r="876" spans="19:19">
      <c r="S876" s="17" t="s">
        <v>5</v>
      </c>
    </row>
    <row r="877" spans="19:19">
      <c r="S877" s="17" t="s">
        <v>5</v>
      </c>
    </row>
    <row r="878" spans="19:19">
      <c r="S878" s="17" t="s">
        <v>5</v>
      </c>
    </row>
    <row r="879" spans="19:19">
      <c r="S879" s="17" t="s">
        <v>5</v>
      </c>
    </row>
    <row r="880" spans="19:19">
      <c r="S880" s="17" t="s">
        <v>5</v>
      </c>
    </row>
    <row r="881" spans="19:19">
      <c r="S881" s="17" t="s">
        <v>5</v>
      </c>
    </row>
    <row r="882" spans="19:19">
      <c r="S882" s="17" t="s">
        <v>5</v>
      </c>
    </row>
    <row r="883" spans="19:19">
      <c r="S883" s="17" t="s">
        <v>5</v>
      </c>
    </row>
    <row r="884" spans="19:19">
      <c r="S884" s="17" t="s">
        <v>5</v>
      </c>
    </row>
    <row r="885" spans="19:19">
      <c r="S885" s="17" t="s">
        <v>5</v>
      </c>
    </row>
    <row r="886" spans="19:19">
      <c r="S886" s="17" t="s">
        <v>5</v>
      </c>
    </row>
    <row r="887" spans="19:19">
      <c r="S887" s="17" t="s">
        <v>5</v>
      </c>
    </row>
    <row r="888" spans="19:19">
      <c r="S888" s="17" t="s">
        <v>5</v>
      </c>
    </row>
    <row r="889" spans="19:19">
      <c r="S889" s="17" t="s">
        <v>5</v>
      </c>
    </row>
    <row r="890" spans="19:19">
      <c r="S890" s="17" t="s">
        <v>5</v>
      </c>
    </row>
    <row r="891" spans="19:19">
      <c r="S891" s="17" t="s">
        <v>5</v>
      </c>
    </row>
    <row r="892" spans="19:19">
      <c r="S892" s="17" t="s">
        <v>5</v>
      </c>
    </row>
    <row r="893" spans="19:19">
      <c r="S893" s="17" t="s">
        <v>5</v>
      </c>
    </row>
    <row r="894" spans="19:19">
      <c r="S894" s="17" t="s">
        <v>5</v>
      </c>
    </row>
    <row r="895" spans="19:19">
      <c r="S895" s="17" t="s">
        <v>5</v>
      </c>
    </row>
    <row r="896" spans="19:19">
      <c r="S896" s="17" t="s">
        <v>5</v>
      </c>
    </row>
    <row r="897" spans="19:19">
      <c r="S897" s="17" t="s">
        <v>5</v>
      </c>
    </row>
    <row r="898" spans="19:19">
      <c r="S898" s="17" t="s">
        <v>5</v>
      </c>
    </row>
    <row r="899" spans="19:19">
      <c r="S899" s="17" t="s">
        <v>5</v>
      </c>
    </row>
    <row r="900" spans="19:19">
      <c r="S900" s="17" t="s">
        <v>5</v>
      </c>
    </row>
    <row r="901" spans="19:19">
      <c r="S901" s="17" t="s">
        <v>5</v>
      </c>
    </row>
    <row r="902" spans="19:19">
      <c r="S902" s="17" t="s">
        <v>5</v>
      </c>
    </row>
    <row r="903" spans="19:19">
      <c r="S903" s="17" t="s">
        <v>5</v>
      </c>
    </row>
    <row r="904" spans="19:19">
      <c r="S904" s="17" t="s">
        <v>5</v>
      </c>
    </row>
    <row r="905" spans="19:19">
      <c r="S905" s="17" t="s">
        <v>5</v>
      </c>
    </row>
    <row r="906" spans="19:19">
      <c r="S906" s="17" t="s">
        <v>5</v>
      </c>
    </row>
    <row r="907" spans="19:19">
      <c r="S907" s="17" t="s">
        <v>5</v>
      </c>
    </row>
    <row r="908" spans="19:19">
      <c r="S908" s="17" t="s">
        <v>5</v>
      </c>
    </row>
    <row r="909" spans="19:19">
      <c r="S909" s="17" t="s">
        <v>5</v>
      </c>
    </row>
    <row r="910" spans="19:19">
      <c r="S910" s="17" t="s">
        <v>5</v>
      </c>
    </row>
    <row r="911" spans="19:19">
      <c r="S911" s="17" t="s">
        <v>5</v>
      </c>
    </row>
    <row r="912" spans="19:19">
      <c r="S912" s="17" t="s">
        <v>5</v>
      </c>
    </row>
    <row r="913" spans="19:19">
      <c r="S913" s="17" t="s">
        <v>5</v>
      </c>
    </row>
    <row r="914" spans="19:19">
      <c r="S914" s="17" t="s">
        <v>5</v>
      </c>
    </row>
    <row r="915" spans="19:19">
      <c r="S915" s="17" t="s">
        <v>5</v>
      </c>
    </row>
    <row r="916" spans="19:19">
      <c r="S916" s="17" t="s">
        <v>5</v>
      </c>
    </row>
    <row r="917" spans="19:19">
      <c r="S917" s="17" t="s">
        <v>5</v>
      </c>
    </row>
    <row r="918" spans="19:19">
      <c r="S918" s="17" t="s">
        <v>5</v>
      </c>
    </row>
    <row r="919" spans="19:19">
      <c r="S919" s="17" t="s">
        <v>5</v>
      </c>
    </row>
    <row r="920" spans="19:19">
      <c r="S920" s="17" t="s">
        <v>5</v>
      </c>
    </row>
    <row r="921" spans="19:19">
      <c r="S921" s="17" t="s">
        <v>5</v>
      </c>
    </row>
    <row r="922" spans="19:19">
      <c r="S922" s="17" t="s">
        <v>5</v>
      </c>
    </row>
    <row r="923" spans="19:19">
      <c r="S923" s="17" t="s">
        <v>5</v>
      </c>
    </row>
    <row r="924" spans="19:19">
      <c r="S924" s="17" t="s">
        <v>5</v>
      </c>
    </row>
    <row r="925" spans="19:19">
      <c r="S925" s="17" t="s">
        <v>5</v>
      </c>
    </row>
    <row r="926" spans="19:19">
      <c r="S926" s="17" t="s">
        <v>5</v>
      </c>
    </row>
    <row r="927" spans="19:19">
      <c r="S927" s="17" t="s">
        <v>5</v>
      </c>
    </row>
    <row r="928" spans="19:19">
      <c r="S928" s="17" t="s">
        <v>5</v>
      </c>
    </row>
    <row r="929" spans="19:19">
      <c r="S929" s="17" t="s">
        <v>5</v>
      </c>
    </row>
    <row r="930" spans="19:19">
      <c r="S930" s="17" t="s">
        <v>5</v>
      </c>
    </row>
    <row r="931" spans="19:19">
      <c r="S931" s="17" t="s">
        <v>5</v>
      </c>
    </row>
    <row r="932" spans="19:19">
      <c r="S932" s="17" t="s">
        <v>5</v>
      </c>
    </row>
    <row r="933" spans="19:19">
      <c r="S933" s="17" t="s">
        <v>5</v>
      </c>
    </row>
    <row r="934" spans="19:19">
      <c r="S934" s="17" t="s">
        <v>5</v>
      </c>
    </row>
    <row r="935" spans="19:19">
      <c r="S935" s="17" t="s">
        <v>5</v>
      </c>
    </row>
    <row r="936" spans="19:19">
      <c r="S936" s="17" t="s">
        <v>5</v>
      </c>
    </row>
    <row r="937" spans="19:19">
      <c r="S937" s="17" t="s">
        <v>5</v>
      </c>
    </row>
    <row r="938" spans="19:19">
      <c r="S938" s="17" t="s">
        <v>5</v>
      </c>
    </row>
    <row r="939" spans="19:19">
      <c r="S939" s="17" t="s">
        <v>5</v>
      </c>
    </row>
    <row r="940" spans="19:19">
      <c r="S940" s="17" t="s">
        <v>5</v>
      </c>
    </row>
    <row r="941" spans="19:19">
      <c r="S941" s="17" t="s">
        <v>5</v>
      </c>
    </row>
    <row r="942" spans="19:19">
      <c r="S942" s="17" t="s">
        <v>5</v>
      </c>
    </row>
    <row r="943" spans="19:19">
      <c r="S943" s="17" t="s">
        <v>5</v>
      </c>
    </row>
    <row r="944" spans="19:19">
      <c r="S944" s="17" t="s">
        <v>5</v>
      </c>
    </row>
    <row r="945" spans="19:19">
      <c r="S945" s="17" t="s">
        <v>5</v>
      </c>
    </row>
    <row r="946" spans="19:19">
      <c r="S946" s="17" t="s">
        <v>5</v>
      </c>
    </row>
    <row r="947" spans="19:19">
      <c r="S947" s="17" t="s">
        <v>5</v>
      </c>
    </row>
    <row r="948" spans="19:19">
      <c r="S948" s="17" t="s">
        <v>5</v>
      </c>
    </row>
    <row r="949" spans="19:19">
      <c r="S949" s="17" t="s">
        <v>5</v>
      </c>
    </row>
    <row r="950" spans="19:19">
      <c r="S950" s="17" t="s">
        <v>5</v>
      </c>
    </row>
    <row r="951" spans="19:19">
      <c r="S951" s="17" t="s">
        <v>5</v>
      </c>
    </row>
    <row r="952" spans="19:19">
      <c r="S952" s="17" t="s">
        <v>5</v>
      </c>
    </row>
    <row r="953" spans="19:19">
      <c r="S953" s="17" t="s">
        <v>5</v>
      </c>
    </row>
    <row r="954" spans="19:19">
      <c r="S954" s="17" t="s">
        <v>5</v>
      </c>
    </row>
    <row r="955" spans="19:19">
      <c r="S955" s="17" t="s">
        <v>5</v>
      </c>
    </row>
    <row r="956" spans="19:19">
      <c r="S956" s="17" t="s">
        <v>5</v>
      </c>
    </row>
    <row r="957" spans="19:19">
      <c r="S957" s="17" t="s">
        <v>5</v>
      </c>
    </row>
    <row r="958" spans="19:19">
      <c r="S958" s="17" t="s">
        <v>5</v>
      </c>
    </row>
    <row r="959" spans="19:19">
      <c r="S959" s="17" t="s">
        <v>5</v>
      </c>
    </row>
    <row r="960" spans="19:19">
      <c r="S960" s="17" t="s">
        <v>5</v>
      </c>
    </row>
    <row r="961" spans="19:19">
      <c r="S961" s="17" t="s">
        <v>5</v>
      </c>
    </row>
    <row r="962" spans="19:19">
      <c r="S962" s="17" t="s">
        <v>5</v>
      </c>
    </row>
    <row r="963" spans="19:19">
      <c r="S963" s="17" t="s">
        <v>5</v>
      </c>
    </row>
    <row r="964" spans="19:19">
      <c r="S964" s="17" t="s">
        <v>5</v>
      </c>
    </row>
    <row r="965" spans="19:19">
      <c r="S965" s="17" t="s">
        <v>5</v>
      </c>
    </row>
    <row r="966" spans="19:19">
      <c r="S966" s="17" t="s">
        <v>5</v>
      </c>
    </row>
    <row r="967" spans="19:19">
      <c r="S967" s="17" t="s">
        <v>5</v>
      </c>
    </row>
    <row r="968" spans="19:19">
      <c r="S968" s="17" t="s">
        <v>5</v>
      </c>
    </row>
    <row r="969" spans="19:19">
      <c r="S969" s="17" t="s">
        <v>5</v>
      </c>
    </row>
    <row r="970" spans="19:19">
      <c r="S970" s="17" t="s">
        <v>5</v>
      </c>
    </row>
    <row r="971" spans="19:19">
      <c r="S971" s="17" t="s">
        <v>5</v>
      </c>
    </row>
    <row r="972" spans="19:19">
      <c r="S972" s="17" t="s">
        <v>5</v>
      </c>
    </row>
    <row r="973" spans="19:19">
      <c r="S973" s="17" t="s">
        <v>5</v>
      </c>
    </row>
    <row r="974" spans="19:19">
      <c r="S974" s="17" t="s">
        <v>5</v>
      </c>
    </row>
    <row r="975" spans="19:19">
      <c r="S975" s="17" t="s">
        <v>5</v>
      </c>
    </row>
    <row r="976" spans="19:19">
      <c r="S976" s="17" t="s">
        <v>5</v>
      </c>
    </row>
    <row r="977" spans="19:19">
      <c r="S977" s="17" t="s">
        <v>5</v>
      </c>
    </row>
    <row r="978" spans="19:19">
      <c r="S978" s="17" t="s">
        <v>5</v>
      </c>
    </row>
    <row r="979" spans="19:19">
      <c r="S979" s="17" t="s">
        <v>5</v>
      </c>
    </row>
    <row r="980" spans="19:19">
      <c r="S980" s="17" t="s">
        <v>5</v>
      </c>
    </row>
    <row r="981" spans="19:19">
      <c r="S981" s="17" t="s">
        <v>5</v>
      </c>
    </row>
    <row r="982" spans="19:19">
      <c r="S982" s="17" t="s">
        <v>5</v>
      </c>
    </row>
    <row r="983" spans="19:19">
      <c r="S983" s="17" t="s">
        <v>5</v>
      </c>
    </row>
    <row r="984" spans="19:19">
      <c r="S984" s="17" t="s">
        <v>5</v>
      </c>
    </row>
    <row r="985" spans="19:19">
      <c r="S985" s="17" t="s">
        <v>5</v>
      </c>
    </row>
    <row r="986" spans="19:19">
      <c r="S986" s="17" t="s">
        <v>5</v>
      </c>
    </row>
    <row r="987" spans="19:19">
      <c r="S987" s="17" t="s">
        <v>5</v>
      </c>
    </row>
    <row r="988" spans="19:19">
      <c r="S988" s="17" t="s">
        <v>5</v>
      </c>
    </row>
    <row r="989" spans="19:19">
      <c r="S989" s="17" t="s">
        <v>5</v>
      </c>
    </row>
    <row r="990" spans="19:19">
      <c r="S990" s="17" t="s">
        <v>5</v>
      </c>
    </row>
    <row r="991" spans="19:19">
      <c r="S991" s="17" t="s">
        <v>5</v>
      </c>
    </row>
    <row r="992" spans="19:19">
      <c r="S992" s="17" t="s">
        <v>5</v>
      </c>
    </row>
    <row r="993" spans="19:19">
      <c r="S993" s="17" t="s">
        <v>5</v>
      </c>
    </row>
    <row r="994" spans="19:19">
      <c r="S994" s="17" t="s">
        <v>5</v>
      </c>
    </row>
    <row r="995" spans="19:19">
      <c r="S995" s="17" t="s">
        <v>5</v>
      </c>
    </row>
    <row r="996" spans="19:19">
      <c r="S996" s="17" t="s">
        <v>5</v>
      </c>
    </row>
    <row r="997" spans="19:19">
      <c r="S997" s="17" t="s">
        <v>5</v>
      </c>
    </row>
    <row r="998" spans="19:19">
      <c r="S998" s="17" t="s">
        <v>5</v>
      </c>
    </row>
    <row r="999" spans="19:19">
      <c r="S999" s="17" t="s">
        <v>5</v>
      </c>
    </row>
    <row r="1000" spans="19:19">
      <c r="S1000" s="17" t="s">
        <v>5</v>
      </c>
    </row>
    <row r="1001" spans="19:19">
      <c r="S1001" s="17" t="s">
        <v>5</v>
      </c>
    </row>
    <row r="1002" spans="19:19">
      <c r="S1002" s="17" t="s">
        <v>5</v>
      </c>
    </row>
    <row r="1003" spans="19:19">
      <c r="S1003" s="17" t="s">
        <v>5</v>
      </c>
    </row>
    <row r="1004" spans="19:19">
      <c r="S1004" s="17" t="s">
        <v>5</v>
      </c>
    </row>
    <row r="1005" spans="19:19">
      <c r="S1005" s="17" t="s">
        <v>5</v>
      </c>
    </row>
    <row r="1006" spans="19:19">
      <c r="S1006" s="17" t="s">
        <v>5</v>
      </c>
    </row>
    <row r="1007" spans="19:19">
      <c r="S1007" s="17" t="s">
        <v>5</v>
      </c>
    </row>
    <row r="1008" spans="19:19">
      <c r="S1008" s="17" t="s">
        <v>5</v>
      </c>
    </row>
    <row r="1009" spans="19:19">
      <c r="S1009" s="17" t="s">
        <v>5</v>
      </c>
    </row>
    <row r="1010" spans="19:19">
      <c r="S1010" s="17" t="s">
        <v>5</v>
      </c>
    </row>
    <row r="1011" spans="19:19">
      <c r="S1011" s="17" t="s">
        <v>5</v>
      </c>
    </row>
    <row r="1012" spans="19:19">
      <c r="S1012" s="17" t="s">
        <v>5</v>
      </c>
    </row>
    <row r="1013" spans="19:19">
      <c r="S1013" s="17" t="s">
        <v>5</v>
      </c>
    </row>
    <row r="1014" spans="19:19">
      <c r="S1014" s="17" t="s">
        <v>5</v>
      </c>
    </row>
    <row r="1015" spans="19:19">
      <c r="S1015" s="17" t="s">
        <v>5</v>
      </c>
    </row>
    <row r="1016" spans="19:19">
      <c r="S1016" s="17" t="s">
        <v>5</v>
      </c>
    </row>
    <row r="1017" spans="19:19">
      <c r="S1017" s="17" t="s">
        <v>5</v>
      </c>
    </row>
    <row r="1018" spans="19:19">
      <c r="S1018" s="17" t="s">
        <v>5</v>
      </c>
    </row>
    <row r="1019" spans="19:19">
      <c r="S1019" s="17" t="s">
        <v>5</v>
      </c>
    </row>
    <row r="1020" spans="19:19">
      <c r="S1020" s="17" t="s">
        <v>5</v>
      </c>
    </row>
    <row r="1021" spans="19:19">
      <c r="S1021" s="17" t="s">
        <v>5</v>
      </c>
    </row>
    <row r="1022" spans="19:19">
      <c r="S1022" s="17" t="s">
        <v>5</v>
      </c>
    </row>
    <row r="1023" spans="19:19">
      <c r="S1023" s="17" t="s">
        <v>5</v>
      </c>
    </row>
    <row r="1024" spans="19:19">
      <c r="S1024" s="17" t="s">
        <v>5</v>
      </c>
    </row>
    <row r="1025" spans="19:19">
      <c r="S1025" s="17" t="s">
        <v>5</v>
      </c>
    </row>
    <row r="1026" spans="19:19">
      <c r="S1026" s="17" t="s">
        <v>5</v>
      </c>
    </row>
    <row r="1027" spans="19:19">
      <c r="S1027" s="17" t="s">
        <v>5</v>
      </c>
    </row>
    <row r="1028" spans="19:19">
      <c r="S1028" s="17" t="s">
        <v>5</v>
      </c>
    </row>
    <row r="1029" spans="19:19">
      <c r="S1029" s="17" t="s">
        <v>5</v>
      </c>
    </row>
    <row r="1030" spans="19:19">
      <c r="S1030" s="17" t="s">
        <v>5</v>
      </c>
    </row>
    <row r="1031" spans="19:19">
      <c r="S1031" s="17" t="s">
        <v>5</v>
      </c>
    </row>
    <row r="1032" spans="19:19">
      <c r="S1032" s="17" t="s">
        <v>5</v>
      </c>
    </row>
    <row r="1033" spans="19:19">
      <c r="S1033" s="17" t="s">
        <v>5</v>
      </c>
    </row>
    <row r="1034" spans="19:19">
      <c r="S1034" s="17" t="s">
        <v>5</v>
      </c>
    </row>
    <row r="1035" spans="19:19">
      <c r="S1035" s="17" t="s">
        <v>5</v>
      </c>
    </row>
    <row r="1036" spans="19:19">
      <c r="S1036" s="17" t="s">
        <v>5</v>
      </c>
    </row>
    <row r="1037" spans="19:19">
      <c r="S1037" s="17" t="s">
        <v>5</v>
      </c>
    </row>
    <row r="1038" spans="19:19">
      <c r="S1038" s="17" t="s">
        <v>5</v>
      </c>
    </row>
    <row r="1039" spans="19:19">
      <c r="S1039" s="17" t="s">
        <v>5</v>
      </c>
    </row>
    <row r="1040" spans="19:19">
      <c r="S1040" s="17" t="s">
        <v>5</v>
      </c>
    </row>
    <row r="1041" spans="19:19">
      <c r="S1041" s="17" t="s">
        <v>5</v>
      </c>
    </row>
    <row r="1042" spans="19:19">
      <c r="S1042" s="17" t="s">
        <v>5</v>
      </c>
    </row>
    <row r="1043" spans="19:19">
      <c r="S1043" s="17" t="s">
        <v>5</v>
      </c>
    </row>
    <row r="1044" spans="19:19">
      <c r="S1044" s="17" t="s">
        <v>5</v>
      </c>
    </row>
    <row r="1045" spans="19:19">
      <c r="S1045" s="17" t="s">
        <v>5</v>
      </c>
    </row>
    <row r="1046" spans="19:19">
      <c r="S1046" s="17" t="s">
        <v>5</v>
      </c>
    </row>
    <row r="1047" spans="19:19">
      <c r="S1047" s="17" t="s">
        <v>5</v>
      </c>
    </row>
    <row r="1048" spans="19:19">
      <c r="S1048" s="17" t="s">
        <v>5</v>
      </c>
    </row>
    <row r="1049" spans="19:19">
      <c r="S1049" s="17" t="s">
        <v>5</v>
      </c>
    </row>
    <row r="1050" spans="19:19">
      <c r="S1050" s="17" t="s">
        <v>5</v>
      </c>
    </row>
    <row r="1051" spans="19:19">
      <c r="S1051" s="17" t="s">
        <v>5</v>
      </c>
    </row>
    <row r="1052" spans="19:19">
      <c r="S1052" s="17" t="s">
        <v>5</v>
      </c>
    </row>
    <row r="1053" spans="19:19">
      <c r="S1053" s="17" t="s">
        <v>5</v>
      </c>
    </row>
    <row r="1054" spans="19:19">
      <c r="S1054" s="17" t="s">
        <v>5</v>
      </c>
    </row>
    <row r="1055" spans="19:19">
      <c r="S1055" s="17" t="s">
        <v>5</v>
      </c>
    </row>
    <row r="1056" spans="19:19">
      <c r="S1056" s="17" t="s">
        <v>5</v>
      </c>
    </row>
    <row r="1057" spans="19:19">
      <c r="S1057" s="17" t="s">
        <v>5</v>
      </c>
    </row>
    <row r="1058" spans="19:19">
      <c r="S1058" s="17" t="s">
        <v>5</v>
      </c>
    </row>
    <row r="1059" spans="19:19">
      <c r="S1059" s="17" t="s">
        <v>5</v>
      </c>
    </row>
    <row r="1060" spans="19:19">
      <c r="S1060" s="17" t="s">
        <v>5</v>
      </c>
    </row>
    <row r="1061" spans="19:19">
      <c r="S1061" s="17" t="s">
        <v>5</v>
      </c>
    </row>
    <row r="1062" spans="19:19">
      <c r="S1062" s="17" t="s">
        <v>5</v>
      </c>
    </row>
    <row r="1063" spans="19:19">
      <c r="S1063" s="17" t="s">
        <v>5</v>
      </c>
    </row>
    <row r="1064" spans="19:19">
      <c r="S1064" s="17" t="s">
        <v>5</v>
      </c>
    </row>
    <row r="1065" spans="19:19">
      <c r="S1065" s="17" t="s">
        <v>5</v>
      </c>
    </row>
    <row r="1066" spans="19:19">
      <c r="S1066" s="17" t="s">
        <v>5</v>
      </c>
    </row>
    <row r="1067" spans="19:19">
      <c r="S1067" s="17" t="s">
        <v>5</v>
      </c>
    </row>
    <row r="1068" spans="19:19">
      <c r="S1068" s="17" t="s">
        <v>5</v>
      </c>
    </row>
    <row r="1069" spans="19:19">
      <c r="S1069" s="17" t="s">
        <v>5</v>
      </c>
    </row>
    <row r="1070" spans="19:19">
      <c r="S1070" s="17" t="s">
        <v>5</v>
      </c>
    </row>
    <row r="1071" spans="19:19">
      <c r="S1071" s="17" t="s">
        <v>5</v>
      </c>
    </row>
    <row r="1072" spans="19:19">
      <c r="S1072" s="17" t="s">
        <v>5</v>
      </c>
    </row>
    <row r="1073" spans="19:19">
      <c r="S1073" s="17" t="s">
        <v>5</v>
      </c>
    </row>
    <row r="1074" spans="19:19">
      <c r="S1074" s="17" t="s">
        <v>5</v>
      </c>
    </row>
    <row r="1075" spans="19:19">
      <c r="S1075" s="17" t="s">
        <v>5</v>
      </c>
    </row>
    <row r="1076" spans="19:19">
      <c r="S1076" s="17" t="s">
        <v>5</v>
      </c>
    </row>
    <row r="1077" spans="19:19">
      <c r="S1077" s="17" t="s">
        <v>5</v>
      </c>
    </row>
    <row r="1078" spans="19:19">
      <c r="S1078" s="17" t="s">
        <v>5</v>
      </c>
    </row>
    <row r="1079" spans="19:19">
      <c r="S1079" s="17" t="s">
        <v>5</v>
      </c>
    </row>
    <row r="1080" spans="19:19">
      <c r="S1080" s="17" t="s">
        <v>5</v>
      </c>
    </row>
    <row r="1081" spans="19:19">
      <c r="S1081" s="17" t="s">
        <v>5</v>
      </c>
    </row>
    <row r="1082" spans="19:19">
      <c r="S1082" s="17" t="s">
        <v>5</v>
      </c>
    </row>
    <row r="1083" spans="19:19">
      <c r="S1083" s="17" t="s">
        <v>5</v>
      </c>
    </row>
    <row r="1084" spans="19:19">
      <c r="S1084" s="17" t="s">
        <v>5</v>
      </c>
    </row>
    <row r="1085" spans="19:19">
      <c r="S1085" s="17" t="s">
        <v>5</v>
      </c>
    </row>
    <row r="1086" spans="19:19">
      <c r="S1086" s="17" t="s">
        <v>5</v>
      </c>
    </row>
    <row r="1087" spans="19:19">
      <c r="S1087" s="17" t="s">
        <v>5</v>
      </c>
    </row>
    <row r="1088" spans="19:19">
      <c r="S1088" s="17" t="s">
        <v>5</v>
      </c>
    </row>
    <row r="1089" spans="19:19">
      <c r="S1089" s="17" t="s">
        <v>5</v>
      </c>
    </row>
    <row r="1090" spans="19:19">
      <c r="S1090" s="17" t="s">
        <v>5</v>
      </c>
    </row>
    <row r="1091" spans="19:19">
      <c r="S1091" s="17" t="s">
        <v>5</v>
      </c>
    </row>
    <row r="1092" spans="19:19">
      <c r="S1092" s="17" t="s">
        <v>5</v>
      </c>
    </row>
    <row r="1093" spans="19:19">
      <c r="S1093" s="17" t="s">
        <v>5</v>
      </c>
    </row>
    <row r="1094" spans="19:19">
      <c r="S1094" s="17" t="s">
        <v>5</v>
      </c>
    </row>
    <row r="1095" spans="19:19">
      <c r="S1095" s="17" t="s">
        <v>5</v>
      </c>
    </row>
    <row r="1096" spans="19:19">
      <c r="S1096" s="17" t="s">
        <v>5</v>
      </c>
    </row>
    <row r="1097" spans="19:19">
      <c r="S1097" s="17" t="s">
        <v>5</v>
      </c>
    </row>
    <row r="1098" spans="19:19">
      <c r="S1098" s="17" t="s">
        <v>5</v>
      </c>
    </row>
    <row r="1099" spans="19:19">
      <c r="S1099" s="17" t="s">
        <v>5</v>
      </c>
    </row>
    <row r="1100" spans="19:19">
      <c r="S1100" s="17" t="s">
        <v>5</v>
      </c>
    </row>
    <row r="1101" spans="19:19">
      <c r="S1101" s="17" t="s">
        <v>5</v>
      </c>
    </row>
    <row r="1102" spans="19:19">
      <c r="S1102" s="17" t="s">
        <v>5</v>
      </c>
    </row>
    <row r="1103" spans="19:19">
      <c r="S1103" s="17" t="s">
        <v>5</v>
      </c>
    </row>
    <row r="1104" spans="19:19">
      <c r="S1104" s="17" t="s">
        <v>5</v>
      </c>
    </row>
    <row r="1105" spans="19:19">
      <c r="S1105" s="17" t="s">
        <v>5</v>
      </c>
    </row>
    <row r="1106" spans="19:19">
      <c r="S1106" s="17" t="s">
        <v>5</v>
      </c>
    </row>
    <row r="1107" spans="19:19">
      <c r="S1107" s="17" t="s">
        <v>5</v>
      </c>
    </row>
    <row r="1108" spans="19:19">
      <c r="S1108" s="17" t="s">
        <v>5</v>
      </c>
    </row>
    <row r="1109" spans="19:19">
      <c r="S1109" s="17" t="s">
        <v>5</v>
      </c>
    </row>
    <row r="1110" spans="19:19">
      <c r="S1110" s="17" t="s">
        <v>5</v>
      </c>
    </row>
    <row r="1111" spans="19:19">
      <c r="S1111" s="17" t="s">
        <v>5</v>
      </c>
    </row>
    <row r="1112" spans="19:19">
      <c r="S1112" s="17" t="s">
        <v>5</v>
      </c>
    </row>
    <row r="1113" spans="19:19">
      <c r="S1113" s="17" t="s">
        <v>5</v>
      </c>
    </row>
    <row r="1114" spans="19:19">
      <c r="S1114" s="17" t="s">
        <v>5</v>
      </c>
    </row>
    <row r="1115" spans="19:19">
      <c r="S1115" s="17" t="s">
        <v>5</v>
      </c>
    </row>
    <row r="1116" spans="19:19">
      <c r="S1116" s="17" t="s">
        <v>5</v>
      </c>
    </row>
    <row r="1117" spans="19:19">
      <c r="S1117" s="17" t="s">
        <v>5</v>
      </c>
    </row>
    <row r="1118" spans="19:19">
      <c r="S1118" s="17" t="s">
        <v>5</v>
      </c>
    </row>
    <row r="1119" spans="19:19">
      <c r="S1119" s="17" t="s">
        <v>5</v>
      </c>
    </row>
    <row r="1120" spans="19:19">
      <c r="S1120" s="17" t="s">
        <v>5</v>
      </c>
    </row>
    <row r="1121" spans="19:19">
      <c r="S1121" s="17" t="s">
        <v>5</v>
      </c>
    </row>
    <row r="1122" spans="19:19">
      <c r="S1122" s="17" t="s">
        <v>5</v>
      </c>
    </row>
    <row r="1123" spans="19:19">
      <c r="S1123" s="17" t="s">
        <v>5</v>
      </c>
    </row>
    <row r="1124" spans="19:19">
      <c r="S1124" s="17" t="s">
        <v>5</v>
      </c>
    </row>
    <row r="1125" spans="19:19">
      <c r="S1125" s="17" t="s">
        <v>5</v>
      </c>
    </row>
    <row r="1126" spans="19:19">
      <c r="S1126" s="17" t="s">
        <v>5</v>
      </c>
    </row>
    <row r="1127" spans="19:19">
      <c r="S1127" s="17" t="s">
        <v>5</v>
      </c>
    </row>
    <row r="1128" spans="19:19">
      <c r="S1128" s="17" t="s">
        <v>5</v>
      </c>
    </row>
    <row r="1129" spans="19:19">
      <c r="S1129" s="17" t="s">
        <v>5</v>
      </c>
    </row>
    <row r="1130" spans="19:19">
      <c r="S1130" s="17" t="s">
        <v>5</v>
      </c>
    </row>
    <row r="1131" spans="19:19">
      <c r="S1131" s="17" t="s">
        <v>5</v>
      </c>
    </row>
    <row r="1132" spans="19:19">
      <c r="S1132" s="17" t="s">
        <v>5</v>
      </c>
    </row>
    <row r="1133" spans="19:19">
      <c r="S1133" s="17" t="s">
        <v>5</v>
      </c>
    </row>
    <row r="1134" spans="19:19">
      <c r="S1134" s="17" t="s">
        <v>5</v>
      </c>
    </row>
    <row r="1135" spans="19:19">
      <c r="S1135" s="17" t="s">
        <v>5</v>
      </c>
    </row>
    <row r="1136" spans="19:19">
      <c r="S1136" s="17" t="s">
        <v>5</v>
      </c>
    </row>
    <row r="1137" spans="19:19">
      <c r="S1137" s="17" t="s">
        <v>5</v>
      </c>
    </row>
    <row r="1138" spans="19:19">
      <c r="S1138" s="17" t="s">
        <v>5</v>
      </c>
    </row>
    <row r="1139" spans="19:19">
      <c r="S1139" s="17" t="s">
        <v>5</v>
      </c>
    </row>
    <row r="1140" spans="19:19">
      <c r="S1140" s="17" t="s">
        <v>5</v>
      </c>
    </row>
    <row r="1141" spans="19:19">
      <c r="S1141" s="17" t="s">
        <v>5</v>
      </c>
    </row>
    <row r="1142" spans="19:19">
      <c r="S1142" s="17" t="s">
        <v>5</v>
      </c>
    </row>
    <row r="1143" spans="19:19">
      <c r="S1143" s="17" t="s">
        <v>5</v>
      </c>
    </row>
    <row r="1144" spans="19:19">
      <c r="S1144" s="17" t="s">
        <v>5</v>
      </c>
    </row>
    <row r="1145" spans="19:19">
      <c r="S1145" s="17" t="s">
        <v>5</v>
      </c>
    </row>
    <row r="1146" spans="19:19">
      <c r="S1146" s="17" t="s">
        <v>5</v>
      </c>
    </row>
    <row r="1147" spans="19:19">
      <c r="S1147" s="17" t="s">
        <v>5</v>
      </c>
    </row>
    <row r="1148" spans="19:19">
      <c r="S1148" s="17" t="s">
        <v>5</v>
      </c>
    </row>
    <row r="1149" spans="19:19">
      <c r="S1149" s="17" t="s">
        <v>5</v>
      </c>
    </row>
    <row r="1150" spans="19:19">
      <c r="S1150" s="17" t="s">
        <v>5</v>
      </c>
    </row>
    <row r="1151" spans="19:19">
      <c r="S1151" s="17" t="s">
        <v>5</v>
      </c>
    </row>
  </sheetData>
  <mergeCells count="3">
    <mergeCell ref="B3:M3"/>
    <mergeCell ref="R1:W1"/>
    <mergeCell ref="T2:W2"/>
  </mergeCells>
  <phoneticPr fontId="5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V37"/>
  <sheetViews>
    <sheetView topLeftCell="K1" workbookViewId="0">
      <selection activeCell="O4" sqref="O4:O9"/>
    </sheetView>
  </sheetViews>
  <sheetFormatPr defaultColWidth="8.8984375" defaultRowHeight="27.75"/>
  <cols>
    <col min="1" max="1" width="17.09765625" style="17" customWidth="1"/>
    <col min="2" max="2" width="12" style="17" customWidth="1"/>
    <col min="3" max="3" width="6.59765625" style="17" customWidth="1"/>
    <col min="4" max="4" width="7.3984375" style="17" customWidth="1"/>
    <col min="5" max="6" width="11.09765625" style="17" customWidth="1"/>
    <col min="7" max="7" width="8.09765625" style="17" customWidth="1"/>
    <col min="8" max="9" width="11.296875" style="17" customWidth="1"/>
    <col min="10" max="12" width="8.8984375" style="17"/>
    <col min="13" max="13" width="16.09765625" style="130" customWidth="1"/>
    <col min="14" max="14" width="15.8984375" style="130" customWidth="1"/>
    <col min="15" max="15" width="15.3984375" style="17" customWidth="1"/>
    <col min="16" max="16" width="16.296875" style="17" customWidth="1"/>
    <col min="17" max="17" width="9.09765625" style="17" customWidth="1"/>
    <col min="18" max="18" width="11" style="17" hidden="1" customWidth="1"/>
    <col min="19" max="20" width="9.09765625" style="17" customWidth="1"/>
    <col min="21" max="16384" width="8.8984375" style="17"/>
  </cols>
  <sheetData>
    <row r="1" spans="1:22">
      <c r="B1" s="72" t="s">
        <v>385</v>
      </c>
      <c r="M1" s="72"/>
      <c r="N1" s="326" t="s">
        <v>404</v>
      </c>
    </row>
    <row r="2" spans="1:22">
      <c r="A2" s="128"/>
      <c r="B2" s="73" t="s">
        <v>492</v>
      </c>
      <c r="C2" s="128"/>
      <c r="D2" s="128"/>
      <c r="E2" s="128"/>
      <c r="F2" s="128"/>
      <c r="G2" s="128"/>
      <c r="H2" s="128"/>
      <c r="I2" s="128"/>
      <c r="M2" s="75" t="s">
        <v>44</v>
      </c>
      <c r="N2" s="75" t="s">
        <v>10</v>
      </c>
      <c r="O2" s="75" t="s">
        <v>40</v>
      </c>
      <c r="P2" s="75" t="s">
        <v>13</v>
      </c>
      <c r="R2" s="129" t="s">
        <v>68</v>
      </c>
    </row>
    <row r="3" spans="1:22">
      <c r="A3" s="128"/>
      <c r="B3" s="18"/>
      <c r="C3" s="128"/>
      <c r="D3" s="128"/>
      <c r="E3" s="128"/>
      <c r="F3" s="128"/>
      <c r="G3" s="128"/>
      <c r="H3" s="128"/>
      <c r="I3" s="128"/>
      <c r="M3" s="80"/>
      <c r="N3" s="80"/>
      <c r="O3" s="80" t="s">
        <v>18</v>
      </c>
      <c r="P3" s="80"/>
      <c r="Q3" s="130"/>
      <c r="R3" s="130"/>
      <c r="S3" s="130"/>
      <c r="T3" s="130"/>
    </row>
    <row r="4" spans="1:22">
      <c r="A4" s="75" t="s">
        <v>9</v>
      </c>
      <c r="B4" s="75" t="s">
        <v>10</v>
      </c>
      <c r="C4" s="75" t="s">
        <v>15</v>
      </c>
      <c r="D4" s="75" t="s">
        <v>16</v>
      </c>
      <c r="E4" s="131" t="s">
        <v>41</v>
      </c>
      <c r="F4" s="131" t="s">
        <v>13</v>
      </c>
      <c r="G4" s="75" t="s">
        <v>17</v>
      </c>
      <c r="H4" s="132" t="s">
        <v>6</v>
      </c>
      <c r="I4" s="132" t="s">
        <v>13</v>
      </c>
      <c r="M4" s="133" t="s">
        <v>45</v>
      </c>
      <c r="N4" s="134">
        <v>53537</v>
      </c>
      <c r="O4" s="133">
        <v>16</v>
      </c>
      <c r="P4" s="135">
        <f t="shared" ref="P4:P10" si="0">O4*100000/N4</f>
        <v>29.885873321254458</v>
      </c>
      <c r="Q4" s="130"/>
      <c r="R4" s="136">
        <f>O4*100/O10</f>
        <v>6.3492063492063489</v>
      </c>
      <c r="S4" s="137"/>
      <c r="T4" s="138"/>
    </row>
    <row r="5" spans="1:22">
      <c r="A5" s="80"/>
      <c r="B5" s="80"/>
      <c r="C5" s="80" t="s">
        <v>18</v>
      </c>
      <c r="D5" s="80" t="s">
        <v>18</v>
      </c>
      <c r="E5" s="139" t="s">
        <v>7</v>
      </c>
      <c r="F5" s="139" t="s">
        <v>7</v>
      </c>
      <c r="G5" s="80" t="s">
        <v>18</v>
      </c>
      <c r="H5" s="140" t="s">
        <v>18</v>
      </c>
      <c r="I5" s="140" t="s">
        <v>8</v>
      </c>
      <c r="L5" s="141"/>
      <c r="M5" s="133" t="s">
        <v>46</v>
      </c>
      <c r="N5" s="134">
        <v>66055</v>
      </c>
      <c r="O5" s="133">
        <v>32</v>
      </c>
      <c r="P5" s="135">
        <f t="shared" si="0"/>
        <v>48.444478086443112</v>
      </c>
      <c r="R5" s="136">
        <f>O5*100/O10</f>
        <v>12.698412698412698</v>
      </c>
      <c r="S5" s="137"/>
      <c r="T5" s="138"/>
      <c r="V5" s="142"/>
    </row>
    <row r="6" spans="1:22">
      <c r="A6" s="91" t="s">
        <v>21</v>
      </c>
      <c r="B6" s="92">
        <v>158338</v>
      </c>
      <c r="C6" s="143">
        <v>9</v>
      </c>
      <c r="D6" s="143">
        <v>0</v>
      </c>
      <c r="E6" s="144">
        <f>C6+D6</f>
        <v>9</v>
      </c>
      <c r="F6" s="145">
        <f>E6*100000/B6</f>
        <v>5.6840429966274675</v>
      </c>
      <c r="G6" s="143">
        <v>8</v>
      </c>
      <c r="H6" s="146">
        <f>C6+D6+G6</f>
        <v>17</v>
      </c>
      <c r="I6" s="147">
        <f>H6*100000/B6</f>
        <v>10.736525660296328</v>
      </c>
      <c r="L6" s="141"/>
      <c r="M6" s="133" t="s">
        <v>36</v>
      </c>
      <c r="N6" s="134">
        <v>70853</v>
      </c>
      <c r="O6" s="133">
        <v>70</v>
      </c>
      <c r="P6" s="135">
        <f t="shared" si="0"/>
        <v>98.796098965463713</v>
      </c>
      <c r="R6" s="136">
        <f>O6*100/O10</f>
        <v>27.777777777777779</v>
      </c>
      <c r="S6" s="148"/>
      <c r="T6" s="149"/>
      <c r="V6" s="142"/>
    </row>
    <row r="7" spans="1:22">
      <c r="A7" s="104" t="s">
        <v>57</v>
      </c>
      <c r="B7" s="105">
        <v>35323</v>
      </c>
      <c r="C7" s="150">
        <v>0</v>
      </c>
      <c r="D7" s="150">
        <v>0</v>
      </c>
      <c r="E7" s="151">
        <f>C7+D7</f>
        <v>0</v>
      </c>
      <c r="F7" s="152">
        <f>E7*100000/B7</f>
        <v>0</v>
      </c>
      <c r="G7" s="150">
        <v>1</v>
      </c>
      <c r="H7" s="153">
        <f>C7+D7+G7</f>
        <v>1</v>
      </c>
      <c r="I7" s="154">
        <f>H7*100000/B7</f>
        <v>2.8310166180675482</v>
      </c>
      <c r="M7" s="133" t="s">
        <v>37</v>
      </c>
      <c r="N7" s="134">
        <v>157174</v>
      </c>
      <c r="O7" s="133">
        <v>60</v>
      </c>
      <c r="P7" s="135">
        <f t="shared" si="0"/>
        <v>38.174252739002632</v>
      </c>
      <c r="R7" s="136">
        <f>O7*100/O10</f>
        <v>23.80952380952381</v>
      </c>
      <c r="S7" s="137"/>
      <c r="T7" s="138"/>
      <c r="V7" s="142"/>
    </row>
    <row r="8" spans="1:22">
      <c r="A8" s="104" t="s">
        <v>22</v>
      </c>
      <c r="B8" s="105">
        <v>123015</v>
      </c>
      <c r="C8" s="150">
        <v>9</v>
      </c>
      <c r="D8" s="150">
        <v>0</v>
      </c>
      <c r="E8" s="151">
        <f t="shared" ref="E8:E27" si="1">C8+D8</f>
        <v>9</v>
      </c>
      <c r="F8" s="152">
        <f t="shared" ref="F8:F27" si="2">E8*100000/B8</f>
        <v>7.3161809535422506</v>
      </c>
      <c r="G8" s="150">
        <v>7</v>
      </c>
      <c r="H8" s="153">
        <f t="shared" ref="H8:H27" si="3">C8+D8+G8</f>
        <v>16</v>
      </c>
      <c r="I8" s="154">
        <f t="shared" ref="I8:I27" si="4">H8*100000/B8</f>
        <v>13.006543917408447</v>
      </c>
      <c r="M8" s="133" t="s">
        <v>38</v>
      </c>
      <c r="N8" s="134">
        <v>382915</v>
      </c>
      <c r="O8" s="133">
        <v>48</v>
      </c>
      <c r="P8" s="135">
        <f t="shared" si="0"/>
        <v>12.535419087787107</v>
      </c>
      <c r="R8" s="136">
        <f>O8*100/O10</f>
        <v>19.047619047619047</v>
      </c>
      <c r="S8" s="137"/>
      <c r="T8" s="138"/>
      <c r="V8" s="142"/>
    </row>
    <row r="9" spans="1:22">
      <c r="A9" s="110" t="s">
        <v>23</v>
      </c>
      <c r="B9" s="111">
        <v>97439</v>
      </c>
      <c r="C9" s="150">
        <v>7</v>
      </c>
      <c r="D9" s="150">
        <v>0</v>
      </c>
      <c r="E9" s="151">
        <f t="shared" si="1"/>
        <v>7</v>
      </c>
      <c r="F9" s="152">
        <f t="shared" si="2"/>
        <v>7.1839817732119586</v>
      </c>
      <c r="G9" s="150">
        <v>9</v>
      </c>
      <c r="H9" s="153">
        <f t="shared" si="3"/>
        <v>16</v>
      </c>
      <c r="I9" s="154">
        <f t="shared" si="4"/>
        <v>16.42052976734162</v>
      </c>
      <c r="M9" s="133" t="s">
        <v>39</v>
      </c>
      <c r="N9" s="134">
        <v>565479</v>
      </c>
      <c r="O9" s="133">
        <v>26</v>
      </c>
      <c r="P9" s="135">
        <f t="shared" si="0"/>
        <v>4.5978718926785964</v>
      </c>
      <c r="R9" s="136">
        <f>O9*100/O10</f>
        <v>10.317460317460318</v>
      </c>
      <c r="T9" s="138"/>
      <c r="V9" s="142"/>
    </row>
    <row r="10" spans="1:22">
      <c r="A10" s="110" t="s">
        <v>31</v>
      </c>
      <c r="B10" s="111">
        <v>53664</v>
      </c>
      <c r="C10" s="150">
        <v>1</v>
      </c>
      <c r="D10" s="150">
        <v>0</v>
      </c>
      <c r="E10" s="151">
        <f t="shared" si="1"/>
        <v>1</v>
      </c>
      <c r="F10" s="152">
        <f t="shared" si="2"/>
        <v>1.8634466308884914</v>
      </c>
      <c r="G10" s="150">
        <v>1</v>
      </c>
      <c r="H10" s="153">
        <f t="shared" si="3"/>
        <v>2</v>
      </c>
      <c r="I10" s="154">
        <f t="shared" si="4"/>
        <v>3.7268932617769828</v>
      </c>
      <c r="M10" s="155" t="s">
        <v>41</v>
      </c>
      <c r="N10" s="156">
        <f>SUM(N4:N9)</f>
        <v>1296013</v>
      </c>
      <c r="O10" s="156">
        <f>SUM(O4:O9)</f>
        <v>252</v>
      </c>
      <c r="P10" s="157">
        <f t="shared" si="0"/>
        <v>19.44424940181927</v>
      </c>
      <c r="R10" s="158">
        <f>SUM(R4:R9)</f>
        <v>100</v>
      </c>
      <c r="T10" s="138"/>
      <c r="V10" s="142"/>
    </row>
    <row r="11" spans="1:22">
      <c r="A11" s="110" t="s">
        <v>24</v>
      </c>
      <c r="B11" s="111">
        <v>79171</v>
      </c>
      <c r="C11" s="150">
        <v>5</v>
      </c>
      <c r="D11" s="150">
        <v>1</v>
      </c>
      <c r="E11" s="151">
        <f t="shared" si="1"/>
        <v>6</v>
      </c>
      <c r="F11" s="152">
        <f t="shared" si="2"/>
        <v>7.5785325434818303</v>
      </c>
      <c r="G11" s="150">
        <v>14</v>
      </c>
      <c r="H11" s="153">
        <f t="shared" si="3"/>
        <v>20</v>
      </c>
      <c r="I11" s="154">
        <f t="shared" si="4"/>
        <v>25.261775144939435</v>
      </c>
      <c r="M11" s="159"/>
      <c r="T11" s="130"/>
    </row>
    <row r="12" spans="1:22">
      <c r="A12" s="110" t="s">
        <v>25</v>
      </c>
      <c r="B12" s="111">
        <v>67151</v>
      </c>
      <c r="C12" s="150">
        <v>0</v>
      </c>
      <c r="D12" s="150">
        <v>0</v>
      </c>
      <c r="E12" s="151">
        <f t="shared" si="1"/>
        <v>0</v>
      </c>
      <c r="F12" s="152">
        <f t="shared" si="2"/>
        <v>0</v>
      </c>
      <c r="G12" s="150">
        <v>3</v>
      </c>
      <c r="H12" s="153">
        <f t="shared" si="3"/>
        <v>3</v>
      </c>
      <c r="I12" s="154">
        <f t="shared" si="4"/>
        <v>4.4675432979404626</v>
      </c>
    </row>
    <row r="13" spans="1:22">
      <c r="A13" s="110" t="s">
        <v>26</v>
      </c>
      <c r="B13" s="111">
        <v>71114</v>
      </c>
      <c r="C13" s="150">
        <v>1</v>
      </c>
      <c r="D13" s="150">
        <v>0</v>
      </c>
      <c r="E13" s="151">
        <f t="shared" si="1"/>
        <v>1</v>
      </c>
      <c r="F13" s="152">
        <f t="shared" si="2"/>
        <v>1.4061928734145175</v>
      </c>
      <c r="G13" s="150">
        <v>5</v>
      </c>
      <c r="H13" s="153">
        <f t="shared" si="3"/>
        <v>6</v>
      </c>
      <c r="I13" s="154">
        <f t="shared" si="4"/>
        <v>8.4371572404871049</v>
      </c>
      <c r="M13" s="160" t="s">
        <v>69</v>
      </c>
      <c r="N13" s="160" t="s">
        <v>10</v>
      </c>
      <c r="O13" s="160" t="s">
        <v>40</v>
      </c>
      <c r="P13" s="161" t="s">
        <v>13</v>
      </c>
    </row>
    <row r="14" spans="1:22">
      <c r="A14" s="110" t="s">
        <v>27</v>
      </c>
      <c r="B14" s="111">
        <v>107944</v>
      </c>
      <c r="C14" s="150">
        <v>3</v>
      </c>
      <c r="D14" s="150">
        <v>0</v>
      </c>
      <c r="E14" s="151">
        <f t="shared" si="1"/>
        <v>3</v>
      </c>
      <c r="F14" s="152">
        <f t="shared" si="2"/>
        <v>2.7792188542207072</v>
      </c>
      <c r="G14" s="150">
        <v>22</v>
      </c>
      <c r="H14" s="153">
        <f t="shared" si="3"/>
        <v>25</v>
      </c>
      <c r="I14" s="154">
        <f t="shared" si="4"/>
        <v>23.160157118505893</v>
      </c>
      <c r="M14" s="162" t="s">
        <v>70</v>
      </c>
      <c r="N14" s="163">
        <v>641883</v>
      </c>
      <c r="O14" s="162">
        <v>134</v>
      </c>
      <c r="P14" s="135">
        <f>O14*100000/N14</f>
        <v>20.876078662310732</v>
      </c>
      <c r="R14" s="97"/>
    </row>
    <row r="15" spans="1:22">
      <c r="A15" s="110" t="s">
        <v>34</v>
      </c>
      <c r="B15" s="111">
        <v>58080</v>
      </c>
      <c r="C15" s="150">
        <v>0</v>
      </c>
      <c r="D15" s="150">
        <v>0</v>
      </c>
      <c r="E15" s="151">
        <f t="shared" si="1"/>
        <v>0</v>
      </c>
      <c r="F15" s="152">
        <f t="shared" si="2"/>
        <v>0</v>
      </c>
      <c r="G15" s="150">
        <v>8</v>
      </c>
      <c r="H15" s="153">
        <f t="shared" si="3"/>
        <v>8</v>
      </c>
      <c r="I15" s="154">
        <f t="shared" si="4"/>
        <v>13.774104683195592</v>
      </c>
      <c r="M15" s="162" t="s">
        <v>71</v>
      </c>
      <c r="N15" s="163">
        <v>654130</v>
      </c>
      <c r="O15" s="163">
        <f>O10-O14</f>
        <v>118</v>
      </c>
      <c r="P15" s="135">
        <f>O15*100000/N15</f>
        <v>18.039227676455749</v>
      </c>
    </row>
    <row r="16" spans="1:22">
      <c r="A16" s="110" t="s">
        <v>32</v>
      </c>
      <c r="B16" s="111">
        <v>66469</v>
      </c>
      <c r="C16" s="150">
        <v>19</v>
      </c>
      <c r="D16" s="150">
        <v>0</v>
      </c>
      <c r="E16" s="151">
        <f t="shared" si="1"/>
        <v>19</v>
      </c>
      <c r="F16" s="152">
        <f t="shared" si="2"/>
        <v>28.584753795002182</v>
      </c>
      <c r="G16" s="150">
        <v>22</v>
      </c>
      <c r="H16" s="153">
        <f t="shared" si="3"/>
        <v>41</v>
      </c>
      <c r="I16" s="154">
        <f t="shared" si="4"/>
        <v>61.682889768162603</v>
      </c>
      <c r="M16" s="164" t="s">
        <v>41</v>
      </c>
      <c r="N16" s="165">
        <f>N14+N15</f>
        <v>1296013</v>
      </c>
      <c r="O16" s="166">
        <f>O14+O15</f>
        <v>252</v>
      </c>
      <c r="P16" s="167">
        <f>O16*100000/N16</f>
        <v>19.44424940181927</v>
      </c>
    </row>
    <row r="17" spans="1:22">
      <c r="A17" s="110" t="s">
        <v>28</v>
      </c>
      <c r="B17" s="111">
        <v>118221</v>
      </c>
      <c r="C17" s="150">
        <v>4</v>
      </c>
      <c r="D17" s="150">
        <v>0</v>
      </c>
      <c r="E17" s="151">
        <f t="shared" si="1"/>
        <v>4</v>
      </c>
      <c r="F17" s="152">
        <f t="shared" si="2"/>
        <v>3.3834936263438813</v>
      </c>
      <c r="G17" s="150">
        <v>2</v>
      </c>
      <c r="H17" s="153">
        <f t="shared" si="3"/>
        <v>6</v>
      </c>
      <c r="I17" s="154">
        <f t="shared" si="4"/>
        <v>5.0752404395158219</v>
      </c>
      <c r="O17" s="97">
        <f>O14/O15</f>
        <v>1.1355932203389831</v>
      </c>
    </row>
    <row r="18" spans="1:22">
      <c r="A18" s="110" t="s">
        <v>29</v>
      </c>
      <c r="B18" s="111">
        <v>114296</v>
      </c>
      <c r="C18" s="150">
        <v>26</v>
      </c>
      <c r="D18" s="150">
        <v>0</v>
      </c>
      <c r="E18" s="151">
        <f t="shared" si="1"/>
        <v>26</v>
      </c>
      <c r="F18" s="152">
        <f t="shared" si="2"/>
        <v>22.747952684258415</v>
      </c>
      <c r="G18" s="150">
        <v>34</v>
      </c>
      <c r="H18" s="153">
        <f t="shared" si="3"/>
        <v>60</v>
      </c>
      <c r="I18" s="154">
        <f t="shared" si="4"/>
        <v>52.49527542521173</v>
      </c>
      <c r="R18" s="97"/>
    </row>
    <row r="19" spans="1:22">
      <c r="A19" s="110" t="s">
        <v>33</v>
      </c>
      <c r="B19" s="111">
        <v>23133</v>
      </c>
      <c r="C19" s="150">
        <v>3</v>
      </c>
      <c r="D19" s="150">
        <v>0</v>
      </c>
      <c r="E19" s="151">
        <f t="shared" si="1"/>
        <v>3</v>
      </c>
      <c r="F19" s="152">
        <f t="shared" si="2"/>
        <v>12.968486577616392</v>
      </c>
      <c r="G19" s="150">
        <v>6</v>
      </c>
      <c r="H19" s="153">
        <f t="shared" si="3"/>
        <v>9</v>
      </c>
      <c r="I19" s="154">
        <f t="shared" si="4"/>
        <v>38.905459732849174</v>
      </c>
      <c r="S19" s="168"/>
      <c r="T19" s="169"/>
      <c r="U19" s="170"/>
    </row>
    <row r="20" spans="1:22">
      <c r="A20" s="110" t="s">
        <v>58</v>
      </c>
      <c r="B20" s="111">
        <v>27978</v>
      </c>
      <c r="C20" s="150">
        <v>3</v>
      </c>
      <c r="D20" s="150">
        <v>0</v>
      </c>
      <c r="E20" s="151">
        <f t="shared" si="1"/>
        <v>3</v>
      </c>
      <c r="F20" s="152">
        <f t="shared" si="2"/>
        <v>10.72271070126528</v>
      </c>
      <c r="G20" s="150">
        <v>3</v>
      </c>
      <c r="H20" s="153">
        <f t="shared" si="3"/>
        <v>6</v>
      </c>
      <c r="I20" s="154">
        <f t="shared" si="4"/>
        <v>21.44542140253056</v>
      </c>
      <c r="S20" s="168"/>
      <c r="T20" s="169"/>
      <c r="U20" s="170"/>
    </row>
    <row r="21" spans="1:22">
      <c r="A21" s="110" t="s">
        <v>30</v>
      </c>
      <c r="B21" s="111">
        <v>73717</v>
      </c>
      <c r="C21" s="150">
        <v>1</v>
      </c>
      <c r="D21" s="150">
        <v>0</v>
      </c>
      <c r="E21" s="151">
        <f t="shared" si="1"/>
        <v>1</v>
      </c>
      <c r="F21" s="152">
        <f t="shared" si="2"/>
        <v>1.3565391972001031</v>
      </c>
      <c r="G21" s="150">
        <v>4</v>
      </c>
      <c r="H21" s="153">
        <f t="shared" si="3"/>
        <v>5</v>
      </c>
      <c r="I21" s="154">
        <f t="shared" si="4"/>
        <v>6.7826959860005154</v>
      </c>
      <c r="S21" s="168"/>
      <c r="T21" s="169"/>
      <c r="U21" s="170"/>
    </row>
    <row r="22" spans="1:22">
      <c r="A22" s="110" t="s">
        <v>35</v>
      </c>
      <c r="B22" s="111">
        <v>23154</v>
      </c>
      <c r="C22" s="150">
        <v>6</v>
      </c>
      <c r="D22" s="150">
        <v>0</v>
      </c>
      <c r="E22" s="151">
        <f t="shared" si="1"/>
        <v>6</v>
      </c>
      <c r="F22" s="152">
        <f t="shared" si="2"/>
        <v>25.913449080072557</v>
      </c>
      <c r="G22" s="150">
        <v>7</v>
      </c>
      <c r="H22" s="153">
        <f t="shared" si="3"/>
        <v>13</v>
      </c>
      <c r="I22" s="154">
        <f t="shared" si="4"/>
        <v>56.145806340157208</v>
      </c>
      <c r="S22" s="168"/>
      <c r="T22" s="169"/>
      <c r="U22" s="170"/>
    </row>
    <row r="23" spans="1:22">
      <c r="A23" s="114" t="s">
        <v>59</v>
      </c>
      <c r="B23" s="111">
        <v>35967</v>
      </c>
      <c r="C23" s="150">
        <v>0</v>
      </c>
      <c r="D23" s="150">
        <v>0</v>
      </c>
      <c r="E23" s="151">
        <f t="shared" si="1"/>
        <v>0</v>
      </c>
      <c r="F23" s="152">
        <f t="shared" si="2"/>
        <v>0</v>
      </c>
      <c r="G23" s="150">
        <v>2</v>
      </c>
      <c r="H23" s="153">
        <f t="shared" si="3"/>
        <v>2</v>
      </c>
      <c r="I23" s="154">
        <f t="shared" si="4"/>
        <v>5.5606528206411436</v>
      </c>
      <c r="T23" s="168"/>
      <c r="U23" s="169"/>
      <c r="V23" s="170"/>
    </row>
    <row r="24" spans="1:22">
      <c r="A24" s="114" t="s">
        <v>60</v>
      </c>
      <c r="B24" s="111">
        <v>45248</v>
      </c>
      <c r="C24" s="150">
        <v>2</v>
      </c>
      <c r="D24" s="150">
        <v>0</v>
      </c>
      <c r="E24" s="151">
        <f t="shared" si="1"/>
        <v>2</v>
      </c>
      <c r="F24" s="152">
        <f t="shared" si="2"/>
        <v>4.4200848656294198</v>
      </c>
      <c r="G24" s="150">
        <v>1</v>
      </c>
      <c r="H24" s="153">
        <f t="shared" si="3"/>
        <v>3</v>
      </c>
      <c r="I24" s="154">
        <f t="shared" si="4"/>
        <v>6.6301272984441297</v>
      </c>
      <c r="T24" s="168"/>
      <c r="U24" s="169"/>
      <c r="V24" s="170"/>
    </row>
    <row r="25" spans="1:22">
      <c r="A25" s="114" t="s">
        <v>61</v>
      </c>
      <c r="B25" s="111">
        <v>27365</v>
      </c>
      <c r="C25" s="150">
        <v>0</v>
      </c>
      <c r="D25" s="150">
        <v>0</v>
      </c>
      <c r="E25" s="151">
        <f t="shared" si="1"/>
        <v>0</v>
      </c>
      <c r="F25" s="152">
        <f t="shared" si="2"/>
        <v>0</v>
      </c>
      <c r="G25" s="150">
        <v>1</v>
      </c>
      <c r="H25" s="153">
        <f t="shared" si="3"/>
        <v>1</v>
      </c>
      <c r="I25" s="154">
        <f t="shared" si="4"/>
        <v>3.6543029417138682</v>
      </c>
      <c r="T25" s="168"/>
      <c r="U25" s="169"/>
      <c r="V25" s="170"/>
    </row>
    <row r="26" spans="1:22">
      <c r="A26" s="114" t="s">
        <v>62</v>
      </c>
      <c r="B26" s="111">
        <v>24375</v>
      </c>
      <c r="C26" s="150">
        <v>2</v>
      </c>
      <c r="D26" s="150">
        <v>0</v>
      </c>
      <c r="E26" s="151">
        <f t="shared" si="1"/>
        <v>2</v>
      </c>
      <c r="F26" s="152">
        <f t="shared" si="2"/>
        <v>8.2051282051282044</v>
      </c>
      <c r="G26" s="150">
        <v>2</v>
      </c>
      <c r="H26" s="153">
        <f t="shared" si="3"/>
        <v>4</v>
      </c>
      <c r="I26" s="154">
        <f t="shared" si="4"/>
        <v>16.410256410256409</v>
      </c>
      <c r="T26" s="168"/>
      <c r="U26" s="169"/>
      <c r="V26" s="170"/>
    </row>
    <row r="27" spans="1:22">
      <c r="A27" s="118" t="s">
        <v>63</v>
      </c>
      <c r="B27" s="111">
        <v>23189</v>
      </c>
      <c r="C27" s="113">
        <v>2</v>
      </c>
      <c r="D27" s="113">
        <v>0</v>
      </c>
      <c r="E27" s="151">
        <f t="shared" si="1"/>
        <v>2</v>
      </c>
      <c r="F27" s="152">
        <f t="shared" si="2"/>
        <v>8.6247789900383811</v>
      </c>
      <c r="G27" s="113">
        <v>3</v>
      </c>
      <c r="H27" s="153">
        <f t="shared" si="3"/>
        <v>5</v>
      </c>
      <c r="I27" s="154">
        <f t="shared" si="4"/>
        <v>21.561947475095952</v>
      </c>
      <c r="M27" s="129"/>
      <c r="N27" s="129"/>
      <c r="O27" s="18"/>
      <c r="P27" s="18"/>
      <c r="Q27" s="18"/>
      <c r="R27" s="18"/>
      <c r="S27" s="18"/>
      <c r="T27" s="168"/>
      <c r="U27" s="169"/>
      <c r="V27" s="170"/>
    </row>
    <row r="28" spans="1:22">
      <c r="A28" s="171" t="s">
        <v>64</v>
      </c>
      <c r="B28" s="172">
        <f>SUM(B7:B27)</f>
        <v>1296013</v>
      </c>
      <c r="C28" s="172">
        <f>SUM(C7:C27)</f>
        <v>94</v>
      </c>
      <c r="D28" s="172">
        <f>SUM(D7:D27)</f>
        <v>1</v>
      </c>
      <c r="E28" s="172">
        <f>SUM(E7:E27)</f>
        <v>95</v>
      </c>
      <c r="F28" s="173">
        <f>E28*100000/B28</f>
        <v>7.3301733856064715</v>
      </c>
      <c r="G28" s="172">
        <f>SUM(G7:G27)</f>
        <v>157</v>
      </c>
      <c r="H28" s="172">
        <f>C28+D28+G28</f>
        <v>252</v>
      </c>
      <c r="I28" s="173">
        <f>H28*100000/B28</f>
        <v>19.44424940181927</v>
      </c>
      <c r="T28" s="168"/>
      <c r="U28" s="169"/>
      <c r="V28" s="170"/>
    </row>
    <row r="29" spans="1:22">
      <c r="T29" s="168"/>
      <c r="U29" s="169"/>
      <c r="V29" s="170"/>
    </row>
    <row r="30" spans="1:22">
      <c r="A30" s="18"/>
      <c r="T30" s="168"/>
      <c r="U30" s="169"/>
      <c r="V30" s="170"/>
    </row>
    <row r="31" spans="1:22">
      <c r="A31" s="18"/>
      <c r="T31" s="168"/>
      <c r="U31" s="169"/>
      <c r="V31" s="170"/>
    </row>
    <row r="32" spans="1:22">
      <c r="T32" s="168"/>
      <c r="U32" s="169"/>
      <c r="V32" s="170"/>
    </row>
    <row r="33" spans="20:22">
      <c r="T33" s="168"/>
      <c r="U33" s="169"/>
      <c r="V33" s="170"/>
    </row>
    <row r="34" spans="20:22">
      <c r="T34" s="168"/>
      <c r="U34" s="169"/>
      <c r="V34" s="170"/>
    </row>
    <row r="35" spans="20:22">
      <c r="T35" s="168"/>
      <c r="U35" s="169"/>
      <c r="V35" s="170"/>
    </row>
    <row r="36" spans="20:22">
      <c r="T36" s="168"/>
      <c r="U36" s="169"/>
      <c r="V36" s="170"/>
    </row>
    <row r="37" spans="20:22">
      <c r="T37" s="168"/>
      <c r="U37" s="169"/>
      <c r="V37" s="170"/>
    </row>
  </sheetData>
  <phoneticPr fontId="5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topLeftCell="A19" zoomScale="90" zoomScaleNormal="90" workbookViewId="0">
      <selection activeCell="C31" sqref="C31:X31"/>
    </sheetView>
  </sheetViews>
  <sheetFormatPr defaultColWidth="8.8984375" defaultRowHeight="27.75"/>
  <cols>
    <col min="1" max="1" width="18.09765625" style="17" customWidth="1"/>
    <col min="2" max="2" width="10.8984375" style="130" customWidth="1"/>
    <col min="3" max="21" width="9.09765625" style="130" customWidth="1"/>
    <col min="22" max="16384" width="8.8984375" style="17"/>
  </cols>
  <sheetData>
    <row r="1" spans="1:54">
      <c r="A1" s="72" t="s">
        <v>389</v>
      </c>
    </row>
    <row r="2" spans="1:54">
      <c r="A2" s="72"/>
      <c r="B2" s="177"/>
      <c r="C2" s="73" t="s">
        <v>494</v>
      </c>
      <c r="D2" s="129"/>
    </row>
    <row r="3" spans="1:54">
      <c r="A3" s="178" t="s">
        <v>9</v>
      </c>
      <c r="B3" s="179"/>
      <c r="C3" s="180"/>
      <c r="D3" s="180"/>
      <c r="E3" s="180"/>
      <c r="F3" s="181" t="s">
        <v>67</v>
      </c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3"/>
    </row>
    <row r="4" spans="1:54">
      <c r="A4" s="184"/>
      <c r="B4" s="185" t="s">
        <v>41</v>
      </c>
      <c r="C4" s="186" t="s">
        <v>94</v>
      </c>
      <c r="D4" s="186" t="s">
        <v>95</v>
      </c>
      <c r="E4" s="186" t="s">
        <v>96</v>
      </c>
      <c r="F4" s="186" t="s">
        <v>97</v>
      </c>
      <c r="G4" s="186" t="s">
        <v>98</v>
      </c>
      <c r="H4" s="186" t="s">
        <v>99</v>
      </c>
      <c r="I4" s="186" t="s">
        <v>100</v>
      </c>
      <c r="J4" s="186" t="s">
        <v>101</v>
      </c>
      <c r="K4" s="186" t="s">
        <v>102</v>
      </c>
      <c r="L4" s="186" t="s">
        <v>103</v>
      </c>
      <c r="M4" s="186" t="s">
        <v>104</v>
      </c>
      <c r="N4" s="186" t="s">
        <v>105</v>
      </c>
      <c r="O4" s="186" t="s">
        <v>106</v>
      </c>
      <c r="P4" s="186" t="s">
        <v>107</v>
      </c>
      <c r="Q4" s="186" t="s">
        <v>108</v>
      </c>
      <c r="R4" s="186" t="s">
        <v>109</v>
      </c>
      <c r="S4" s="186" t="s">
        <v>110</v>
      </c>
      <c r="T4" s="186" t="s">
        <v>111</v>
      </c>
      <c r="U4" s="186" t="s">
        <v>112</v>
      </c>
      <c r="V4" s="186" t="s">
        <v>113</v>
      </c>
      <c r="W4" s="186" t="s">
        <v>114</v>
      </c>
      <c r="X4" s="186" t="s">
        <v>115</v>
      </c>
      <c r="Y4" s="186" t="s">
        <v>116</v>
      </c>
      <c r="Z4" s="186" t="s">
        <v>117</v>
      </c>
      <c r="AA4" s="186" t="s">
        <v>118</v>
      </c>
      <c r="AB4" s="186" t="s">
        <v>119</v>
      </c>
      <c r="AC4" s="186" t="s">
        <v>120</v>
      </c>
      <c r="AD4" s="186" t="s">
        <v>121</v>
      </c>
      <c r="AE4" s="186" t="s">
        <v>122</v>
      </c>
      <c r="AF4" s="186" t="s">
        <v>123</v>
      </c>
      <c r="AG4" s="186" t="s">
        <v>124</v>
      </c>
      <c r="AH4" s="186" t="s">
        <v>125</v>
      </c>
      <c r="AI4" s="186" t="s">
        <v>126</v>
      </c>
      <c r="AJ4" s="186" t="s">
        <v>127</v>
      </c>
      <c r="AK4" s="186" t="s">
        <v>128</v>
      </c>
      <c r="AL4" s="186" t="s">
        <v>129</v>
      </c>
      <c r="AM4" s="186" t="s">
        <v>130</v>
      </c>
      <c r="AN4" s="186" t="s">
        <v>131</v>
      </c>
      <c r="AO4" s="186" t="s">
        <v>132</v>
      </c>
      <c r="AP4" s="186" t="s">
        <v>133</v>
      </c>
      <c r="AQ4" s="186" t="s">
        <v>134</v>
      </c>
      <c r="AR4" s="186" t="s">
        <v>135</v>
      </c>
      <c r="AS4" s="186" t="s">
        <v>136</v>
      </c>
      <c r="AT4" s="186" t="s">
        <v>137</v>
      </c>
      <c r="AU4" s="186" t="s">
        <v>138</v>
      </c>
      <c r="AV4" s="186" t="s">
        <v>139</v>
      </c>
      <c r="AW4" s="186" t="s">
        <v>140</v>
      </c>
      <c r="AX4" s="186" t="s">
        <v>141</v>
      </c>
      <c r="AY4" s="186" t="s">
        <v>142</v>
      </c>
      <c r="AZ4" s="186" t="s">
        <v>143</v>
      </c>
      <c r="BA4" s="186" t="s">
        <v>144</v>
      </c>
      <c r="BB4" s="186" t="s">
        <v>145</v>
      </c>
    </row>
    <row r="5" spans="1:54">
      <c r="A5" s="187" t="s">
        <v>21</v>
      </c>
      <c r="B5" s="120">
        <f>SUM(C5:BB5)</f>
        <v>17</v>
      </c>
      <c r="C5" s="133">
        <v>1</v>
      </c>
      <c r="D5" s="133">
        <v>2</v>
      </c>
      <c r="E5" s="133">
        <v>1</v>
      </c>
      <c r="F5" s="133">
        <v>1</v>
      </c>
      <c r="G5" s="133">
        <v>0</v>
      </c>
      <c r="H5" s="133">
        <v>0</v>
      </c>
      <c r="I5" s="133">
        <v>2</v>
      </c>
      <c r="J5" s="133">
        <v>0</v>
      </c>
      <c r="K5" s="133">
        <v>1</v>
      </c>
      <c r="L5" s="133">
        <v>0</v>
      </c>
      <c r="M5" s="133">
        <v>0</v>
      </c>
      <c r="N5" s="133">
        <v>1</v>
      </c>
      <c r="O5" s="133">
        <v>0</v>
      </c>
      <c r="P5" s="133">
        <v>1</v>
      </c>
      <c r="Q5" s="133">
        <v>0</v>
      </c>
      <c r="R5" s="133">
        <v>3</v>
      </c>
      <c r="S5" s="133">
        <v>2</v>
      </c>
      <c r="T5" s="133">
        <v>1</v>
      </c>
      <c r="U5" s="133">
        <v>1</v>
      </c>
      <c r="V5" s="133">
        <v>0</v>
      </c>
      <c r="W5" s="133">
        <v>0</v>
      </c>
      <c r="X5" s="133">
        <v>0</v>
      </c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</row>
    <row r="6" spans="1:54">
      <c r="A6" s="188" t="s">
        <v>23</v>
      </c>
      <c r="B6" s="120">
        <f t="shared" ref="B6:B24" si="0">SUM(C6:BB6)</f>
        <v>16</v>
      </c>
      <c r="C6" s="133">
        <v>2</v>
      </c>
      <c r="D6" s="133">
        <v>3</v>
      </c>
      <c r="E6" s="133">
        <v>3</v>
      </c>
      <c r="F6" s="133">
        <v>3</v>
      </c>
      <c r="G6" s="133">
        <v>0</v>
      </c>
      <c r="H6" s="133">
        <v>0</v>
      </c>
      <c r="I6" s="133">
        <v>1</v>
      </c>
      <c r="J6" s="133">
        <v>1</v>
      </c>
      <c r="K6" s="133">
        <v>0</v>
      </c>
      <c r="L6" s="133">
        <v>1</v>
      </c>
      <c r="M6" s="133">
        <v>1</v>
      </c>
      <c r="N6" s="133">
        <v>0</v>
      </c>
      <c r="O6" s="133">
        <v>0</v>
      </c>
      <c r="P6" s="133">
        <v>0</v>
      </c>
      <c r="Q6" s="133">
        <v>0</v>
      </c>
      <c r="R6" s="133">
        <v>0</v>
      </c>
      <c r="S6" s="133">
        <v>1</v>
      </c>
      <c r="T6" s="133">
        <v>0</v>
      </c>
      <c r="U6" s="133">
        <v>0</v>
      </c>
      <c r="V6" s="133">
        <v>0</v>
      </c>
      <c r="W6" s="133">
        <v>0</v>
      </c>
      <c r="X6" s="133">
        <v>0</v>
      </c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</row>
    <row r="7" spans="1:54">
      <c r="A7" s="188" t="s">
        <v>31</v>
      </c>
      <c r="B7" s="120">
        <f t="shared" si="0"/>
        <v>2</v>
      </c>
      <c r="C7" s="133">
        <v>0</v>
      </c>
      <c r="D7" s="133">
        <v>0</v>
      </c>
      <c r="E7" s="133">
        <v>0</v>
      </c>
      <c r="F7" s="133">
        <v>0</v>
      </c>
      <c r="G7" s="133">
        <v>0</v>
      </c>
      <c r="H7" s="133">
        <v>0</v>
      </c>
      <c r="I7" s="133">
        <v>1</v>
      </c>
      <c r="J7" s="133">
        <v>0</v>
      </c>
      <c r="K7" s="133">
        <v>0</v>
      </c>
      <c r="L7" s="133">
        <v>1</v>
      </c>
      <c r="M7" s="133">
        <v>0</v>
      </c>
      <c r="N7" s="133">
        <v>0</v>
      </c>
      <c r="O7" s="133">
        <v>0</v>
      </c>
      <c r="P7" s="133">
        <v>0</v>
      </c>
      <c r="Q7" s="133">
        <v>0</v>
      </c>
      <c r="R7" s="133">
        <v>0</v>
      </c>
      <c r="S7" s="133">
        <v>0</v>
      </c>
      <c r="T7" s="133">
        <v>0</v>
      </c>
      <c r="U7" s="133">
        <v>0</v>
      </c>
      <c r="V7" s="133">
        <v>0</v>
      </c>
      <c r="W7" s="133">
        <v>0</v>
      </c>
      <c r="X7" s="133">
        <v>0</v>
      </c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</row>
    <row r="8" spans="1:54">
      <c r="A8" s="188" t="s">
        <v>24</v>
      </c>
      <c r="B8" s="120">
        <f t="shared" si="0"/>
        <v>20</v>
      </c>
      <c r="C8" s="133">
        <v>0</v>
      </c>
      <c r="D8" s="133">
        <v>3</v>
      </c>
      <c r="E8" s="133">
        <v>0</v>
      </c>
      <c r="F8" s="133">
        <v>1</v>
      </c>
      <c r="G8" s="133">
        <v>4</v>
      </c>
      <c r="H8" s="133">
        <v>3</v>
      </c>
      <c r="I8" s="133">
        <v>2</v>
      </c>
      <c r="J8" s="133">
        <v>1</v>
      </c>
      <c r="K8" s="133">
        <v>1</v>
      </c>
      <c r="L8" s="133">
        <v>0</v>
      </c>
      <c r="M8" s="133">
        <v>1</v>
      </c>
      <c r="N8" s="133">
        <v>0</v>
      </c>
      <c r="O8" s="133">
        <v>0</v>
      </c>
      <c r="P8" s="133">
        <v>0</v>
      </c>
      <c r="Q8" s="133">
        <v>1</v>
      </c>
      <c r="R8" s="133">
        <v>0</v>
      </c>
      <c r="S8" s="133">
        <v>2</v>
      </c>
      <c r="T8" s="133">
        <v>0</v>
      </c>
      <c r="U8" s="133">
        <v>0</v>
      </c>
      <c r="V8" s="133">
        <v>1</v>
      </c>
      <c r="W8" s="133">
        <v>0</v>
      </c>
      <c r="X8" s="133">
        <v>0</v>
      </c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</row>
    <row r="9" spans="1:54">
      <c r="A9" s="188" t="s">
        <v>25</v>
      </c>
      <c r="B9" s="120">
        <f t="shared" si="0"/>
        <v>3</v>
      </c>
      <c r="C9" s="133">
        <v>0</v>
      </c>
      <c r="D9" s="133">
        <v>0</v>
      </c>
      <c r="E9" s="133">
        <v>1</v>
      </c>
      <c r="F9" s="133">
        <v>0</v>
      </c>
      <c r="G9" s="133">
        <v>0</v>
      </c>
      <c r="H9" s="133">
        <v>0</v>
      </c>
      <c r="I9" s="133">
        <v>1</v>
      </c>
      <c r="J9" s="133">
        <v>0</v>
      </c>
      <c r="K9" s="133">
        <v>0</v>
      </c>
      <c r="L9" s="133">
        <v>0</v>
      </c>
      <c r="M9" s="133">
        <v>1</v>
      </c>
      <c r="N9" s="133">
        <v>0</v>
      </c>
      <c r="O9" s="133">
        <v>0</v>
      </c>
      <c r="P9" s="133">
        <v>0</v>
      </c>
      <c r="Q9" s="133">
        <v>0</v>
      </c>
      <c r="R9" s="133">
        <v>0</v>
      </c>
      <c r="S9" s="133">
        <v>0</v>
      </c>
      <c r="T9" s="133">
        <v>0</v>
      </c>
      <c r="U9" s="133">
        <v>0</v>
      </c>
      <c r="V9" s="133">
        <v>0</v>
      </c>
      <c r="W9" s="133">
        <v>0</v>
      </c>
      <c r="X9" s="133">
        <v>0</v>
      </c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</row>
    <row r="10" spans="1:54">
      <c r="A10" s="188" t="s">
        <v>26</v>
      </c>
      <c r="B10" s="120">
        <f t="shared" si="0"/>
        <v>6</v>
      </c>
      <c r="C10" s="133">
        <v>0</v>
      </c>
      <c r="D10" s="133">
        <v>0</v>
      </c>
      <c r="E10" s="133">
        <v>0</v>
      </c>
      <c r="F10" s="133">
        <v>0</v>
      </c>
      <c r="G10" s="133">
        <v>0</v>
      </c>
      <c r="H10" s="133">
        <v>0</v>
      </c>
      <c r="I10" s="133">
        <v>1</v>
      </c>
      <c r="J10" s="133">
        <v>0</v>
      </c>
      <c r="K10" s="133">
        <v>0</v>
      </c>
      <c r="L10" s="133">
        <v>0</v>
      </c>
      <c r="M10" s="133">
        <v>0</v>
      </c>
      <c r="N10" s="133">
        <v>0</v>
      </c>
      <c r="O10" s="133">
        <v>0</v>
      </c>
      <c r="P10" s="133">
        <v>1</v>
      </c>
      <c r="Q10" s="133">
        <v>0</v>
      </c>
      <c r="R10" s="133">
        <v>0</v>
      </c>
      <c r="S10" s="133">
        <v>0</v>
      </c>
      <c r="T10" s="133">
        <v>1</v>
      </c>
      <c r="U10" s="133">
        <v>1</v>
      </c>
      <c r="V10" s="133">
        <v>0</v>
      </c>
      <c r="W10" s="133">
        <v>0</v>
      </c>
      <c r="X10" s="133">
        <v>2</v>
      </c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</row>
    <row r="11" spans="1:54">
      <c r="A11" s="188" t="s">
        <v>27</v>
      </c>
      <c r="B11" s="120">
        <f t="shared" si="0"/>
        <v>25</v>
      </c>
      <c r="C11" s="133">
        <v>0</v>
      </c>
      <c r="D11" s="133">
        <v>0</v>
      </c>
      <c r="E11" s="133">
        <v>1</v>
      </c>
      <c r="F11" s="133">
        <v>0</v>
      </c>
      <c r="G11" s="133">
        <v>1</v>
      </c>
      <c r="H11" s="133">
        <v>0</v>
      </c>
      <c r="I11" s="133">
        <v>1</v>
      </c>
      <c r="J11" s="133">
        <v>0</v>
      </c>
      <c r="K11" s="133">
        <v>0</v>
      </c>
      <c r="L11" s="133">
        <v>2</v>
      </c>
      <c r="M11" s="133">
        <v>1</v>
      </c>
      <c r="N11" s="133">
        <v>0</v>
      </c>
      <c r="O11" s="133">
        <v>2</v>
      </c>
      <c r="P11" s="133">
        <v>6</v>
      </c>
      <c r="Q11" s="133">
        <v>1</v>
      </c>
      <c r="R11" s="133">
        <v>5</v>
      </c>
      <c r="S11" s="133">
        <v>2</v>
      </c>
      <c r="T11" s="133">
        <v>3</v>
      </c>
      <c r="U11" s="133">
        <v>0</v>
      </c>
      <c r="V11" s="133">
        <v>0</v>
      </c>
      <c r="W11" s="133">
        <v>0</v>
      </c>
      <c r="X11" s="133">
        <v>0</v>
      </c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</row>
    <row r="12" spans="1:54">
      <c r="A12" s="188" t="s">
        <v>34</v>
      </c>
      <c r="B12" s="120">
        <f t="shared" si="0"/>
        <v>8</v>
      </c>
      <c r="C12" s="133">
        <v>1</v>
      </c>
      <c r="D12" s="133">
        <v>0</v>
      </c>
      <c r="E12" s="133">
        <v>0</v>
      </c>
      <c r="F12" s="133">
        <v>0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2</v>
      </c>
      <c r="M12" s="133">
        <v>1</v>
      </c>
      <c r="N12" s="133">
        <v>1</v>
      </c>
      <c r="O12" s="133">
        <v>0</v>
      </c>
      <c r="P12" s="133">
        <v>1</v>
      </c>
      <c r="Q12" s="133">
        <v>0</v>
      </c>
      <c r="R12" s="133">
        <v>0</v>
      </c>
      <c r="S12" s="133">
        <v>1</v>
      </c>
      <c r="T12" s="133">
        <v>0</v>
      </c>
      <c r="U12" s="133">
        <v>0</v>
      </c>
      <c r="V12" s="133">
        <v>0</v>
      </c>
      <c r="W12" s="133">
        <v>1</v>
      </c>
      <c r="X12" s="133">
        <v>0</v>
      </c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</row>
    <row r="13" spans="1:54">
      <c r="A13" s="188" t="s">
        <v>32</v>
      </c>
      <c r="B13" s="120">
        <f t="shared" si="0"/>
        <v>41</v>
      </c>
      <c r="C13" s="133">
        <v>2</v>
      </c>
      <c r="D13" s="133">
        <v>0</v>
      </c>
      <c r="E13" s="133">
        <v>3</v>
      </c>
      <c r="F13" s="133">
        <v>1</v>
      </c>
      <c r="G13" s="133">
        <v>2</v>
      </c>
      <c r="H13" s="133">
        <v>0</v>
      </c>
      <c r="I13" s="133">
        <v>2</v>
      </c>
      <c r="J13" s="133">
        <v>1</v>
      </c>
      <c r="K13" s="133">
        <v>4</v>
      </c>
      <c r="L13" s="133">
        <v>1</v>
      </c>
      <c r="M13" s="133">
        <v>0</v>
      </c>
      <c r="N13" s="133">
        <v>5</v>
      </c>
      <c r="O13" s="133">
        <v>0</v>
      </c>
      <c r="P13" s="133">
        <v>3</v>
      </c>
      <c r="Q13" s="133">
        <v>4</v>
      </c>
      <c r="R13" s="133">
        <v>6</v>
      </c>
      <c r="S13" s="133">
        <v>2</v>
      </c>
      <c r="T13" s="133">
        <v>0</v>
      </c>
      <c r="U13" s="133">
        <v>4</v>
      </c>
      <c r="V13" s="133">
        <v>0</v>
      </c>
      <c r="W13" s="133">
        <v>1</v>
      </c>
      <c r="X13" s="133">
        <v>0</v>
      </c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</row>
    <row r="14" spans="1:54">
      <c r="A14" s="188" t="s">
        <v>28</v>
      </c>
      <c r="B14" s="120">
        <f t="shared" si="0"/>
        <v>6</v>
      </c>
      <c r="C14" s="133">
        <v>0</v>
      </c>
      <c r="D14" s="133">
        <v>0</v>
      </c>
      <c r="E14" s="133">
        <v>0</v>
      </c>
      <c r="F14" s="133">
        <v>0</v>
      </c>
      <c r="G14" s="133">
        <v>1</v>
      </c>
      <c r="H14" s="133">
        <v>0</v>
      </c>
      <c r="I14" s="133">
        <v>0</v>
      </c>
      <c r="J14" s="133">
        <v>1</v>
      </c>
      <c r="K14" s="133">
        <v>0</v>
      </c>
      <c r="L14" s="133">
        <v>2</v>
      </c>
      <c r="M14" s="133">
        <v>1</v>
      </c>
      <c r="N14" s="133">
        <v>0</v>
      </c>
      <c r="O14" s="133">
        <v>0</v>
      </c>
      <c r="P14" s="133">
        <v>0</v>
      </c>
      <c r="Q14" s="133">
        <v>0</v>
      </c>
      <c r="R14" s="133">
        <v>0</v>
      </c>
      <c r="S14" s="133">
        <v>0</v>
      </c>
      <c r="T14" s="133">
        <v>0</v>
      </c>
      <c r="U14" s="133">
        <v>1</v>
      </c>
      <c r="V14" s="133">
        <v>0</v>
      </c>
      <c r="W14" s="133">
        <v>0</v>
      </c>
      <c r="X14" s="133">
        <v>0</v>
      </c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</row>
    <row r="15" spans="1:54">
      <c r="A15" s="188" t="s">
        <v>29</v>
      </c>
      <c r="B15" s="120">
        <f t="shared" si="0"/>
        <v>60</v>
      </c>
      <c r="C15" s="133">
        <v>2</v>
      </c>
      <c r="D15" s="133">
        <v>3</v>
      </c>
      <c r="E15" s="133">
        <v>2</v>
      </c>
      <c r="F15" s="133">
        <v>3</v>
      </c>
      <c r="G15" s="133">
        <v>2</v>
      </c>
      <c r="H15" s="133">
        <v>5</v>
      </c>
      <c r="I15" s="133">
        <v>1</v>
      </c>
      <c r="J15" s="133">
        <v>3</v>
      </c>
      <c r="K15" s="133">
        <v>1</v>
      </c>
      <c r="L15" s="133">
        <v>4</v>
      </c>
      <c r="M15" s="133">
        <v>6</v>
      </c>
      <c r="N15" s="133">
        <v>6</v>
      </c>
      <c r="O15" s="133">
        <v>5</v>
      </c>
      <c r="P15" s="133">
        <v>3</v>
      </c>
      <c r="Q15" s="133">
        <v>4</v>
      </c>
      <c r="R15" s="133">
        <v>5</v>
      </c>
      <c r="S15" s="133">
        <v>0</v>
      </c>
      <c r="T15" s="133">
        <v>0</v>
      </c>
      <c r="U15" s="133">
        <v>2</v>
      </c>
      <c r="V15" s="133">
        <v>2</v>
      </c>
      <c r="W15" s="133">
        <v>0</v>
      </c>
      <c r="X15" s="133">
        <v>1</v>
      </c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</row>
    <row r="16" spans="1:54">
      <c r="A16" s="188" t="s">
        <v>33</v>
      </c>
      <c r="B16" s="120">
        <f t="shared" si="0"/>
        <v>9</v>
      </c>
      <c r="C16" s="133">
        <v>0</v>
      </c>
      <c r="D16" s="133">
        <v>0</v>
      </c>
      <c r="E16" s="133">
        <v>0</v>
      </c>
      <c r="F16" s="133">
        <v>1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3</v>
      </c>
      <c r="N16" s="133">
        <v>1</v>
      </c>
      <c r="O16" s="133">
        <v>2</v>
      </c>
      <c r="P16" s="133">
        <v>0</v>
      </c>
      <c r="Q16" s="133">
        <v>1</v>
      </c>
      <c r="R16" s="133">
        <v>1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</row>
    <row r="17" spans="1:55">
      <c r="A17" s="188" t="s">
        <v>58</v>
      </c>
      <c r="B17" s="120">
        <f t="shared" si="0"/>
        <v>6</v>
      </c>
      <c r="C17" s="133">
        <v>1</v>
      </c>
      <c r="D17" s="133">
        <v>2</v>
      </c>
      <c r="E17" s="133">
        <v>0</v>
      </c>
      <c r="F17" s="133">
        <v>1</v>
      </c>
      <c r="G17" s="133">
        <v>0</v>
      </c>
      <c r="H17" s="133">
        <v>0</v>
      </c>
      <c r="I17" s="133">
        <v>0</v>
      </c>
      <c r="J17" s="133">
        <v>1</v>
      </c>
      <c r="K17" s="133">
        <v>0</v>
      </c>
      <c r="L17" s="133">
        <v>0</v>
      </c>
      <c r="M17" s="133">
        <v>1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</row>
    <row r="18" spans="1:55">
      <c r="A18" s="188" t="s">
        <v>30</v>
      </c>
      <c r="B18" s="120">
        <f t="shared" si="0"/>
        <v>5</v>
      </c>
      <c r="C18" s="133">
        <v>0</v>
      </c>
      <c r="D18" s="133">
        <v>0</v>
      </c>
      <c r="E18" s="133">
        <v>1</v>
      </c>
      <c r="F18" s="133">
        <v>0</v>
      </c>
      <c r="G18" s="133">
        <v>0</v>
      </c>
      <c r="H18" s="133">
        <v>0</v>
      </c>
      <c r="I18" s="133">
        <v>1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1</v>
      </c>
      <c r="T18" s="133">
        <v>0</v>
      </c>
      <c r="U18" s="133">
        <v>0</v>
      </c>
      <c r="V18" s="133">
        <v>1</v>
      </c>
      <c r="W18" s="133">
        <v>1</v>
      </c>
      <c r="X18" s="133">
        <v>0</v>
      </c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</row>
    <row r="19" spans="1:55">
      <c r="A19" s="188" t="s">
        <v>35</v>
      </c>
      <c r="B19" s="120">
        <f t="shared" si="0"/>
        <v>13</v>
      </c>
      <c r="C19" s="133">
        <v>1</v>
      </c>
      <c r="D19" s="133">
        <v>0</v>
      </c>
      <c r="E19" s="133">
        <v>0</v>
      </c>
      <c r="F19" s="133">
        <v>0</v>
      </c>
      <c r="G19" s="133">
        <v>0</v>
      </c>
      <c r="H19" s="133">
        <v>1</v>
      </c>
      <c r="I19" s="133">
        <v>1</v>
      </c>
      <c r="J19" s="133">
        <v>2</v>
      </c>
      <c r="K19" s="133">
        <v>3</v>
      </c>
      <c r="L19" s="133">
        <v>0</v>
      </c>
      <c r="M19" s="133">
        <v>0</v>
      </c>
      <c r="N19" s="133">
        <v>0</v>
      </c>
      <c r="O19" s="133">
        <v>1</v>
      </c>
      <c r="P19" s="133">
        <v>0</v>
      </c>
      <c r="Q19" s="133">
        <v>4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</row>
    <row r="20" spans="1:55">
      <c r="A20" s="188" t="s">
        <v>59</v>
      </c>
      <c r="B20" s="120">
        <f t="shared" si="0"/>
        <v>2</v>
      </c>
      <c r="C20" s="133">
        <v>0</v>
      </c>
      <c r="D20" s="133">
        <v>1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1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</row>
    <row r="21" spans="1:55">
      <c r="A21" s="188" t="s">
        <v>60</v>
      </c>
      <c r="B21" s="120">
        <f t="shared" si="0"/>
        <v>3</v>
      </c>
      <c r="C21" s="133">
        <v>0</v>
      </c>
      <c r="D21" s="133">
        <v>0</v>
      </c>
      <c r="E21" s="133">
        <v>0</v>
      </c>
      <c r="F21" s="133">
        <v>1</v>
      </c>
      <c r="G21" s="133">
        <v>1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1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</row>
    <row r="22" spans="1:55">
      <c r="A22" s="188" t="s">
        <v>61</v>
      </c>
      <c r="B22" s="120">
        <f t="shared" si="0"/>
        <v>1</v>
      </c>
      <c r="C22" s="133">
        <v>0</v>
      </c>
      <c r="D22" s="133">
        <v>0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1</v>
      </c>
      <c r="V22" s="133">
        <v>0</v>
      </c>
      <c r="W22" s="133">
        <v>0</v>
      </c>
      <c r="X22" s="133">
        <v>0</v>
      </c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</row>
    <row r="23" spans="1:55">
      <c r="A23" s="188" t="s">
        <v>62</v>
      </c>
      <c r="B23" s="120">
        <f t="shared" si="0"/>
        <v>4</v>
      </c>
      <c r="C23" s="133">
        <v>0</v>
      </c>
      <c r="D23" s="133">
        <v>0</v>
      </c>
      <c r="E23" s="133">
        <v>0</v>
      </c>
      <c r="F23" s="133">
        <v>1</v>
      </c>
      <c r="G23" s="133">
        <v>0</v>
      </c>
      <c r="H23" s="133">
        <v>1</v>
      </c>
      <c r="I23" s="133">
        <v>2</v>
      </c>
      <c r="J23" s="133">
        <v>0</v>
      </c>
      <c r="K23" s="133">
        <v>0</v>
      </c>
      <c r="L23" s="133">
        <v>0</v>
      </c>
      <c r="M23" s="133">
        <v>0</v>
      </c>
      <c r="N23" s="133">
        <v>0</v>
      </c>
      <c r="O23" s="133">
        <v>0</v>
      </c>
      <c r="P23" s="133">
        <v>0</v>
      </c>
      <c r="Q23" s="133">
        <v>0</v>
      </c>
      <c r="R23" s="133">
        <v>0</v>
      </c>
      <c r="S23" s="133">
        <v>0</v>
      </c>
      <c r="T23" s="133">
        <v>0</v>
      </c>
      <c r="U23" s="133">
        <v>0</v>
      </c>
      <c r="V23" s="133">
        <v>0</v>
      </c>
      <c r="W23" s="133">
        <v>0</v>
      </c>
      <c r="X23" s="133">
        <v>0</v>
      </c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</row>
    <row r="24" spans="1:55">
      <c r="A24" s="188" t="s">
        <v>63</v>
      </c>
      <c r="B24" s="120">
        <f t="shared" si="0"/>
        <v>5</v>
      </c>
      <c r="C24" s="133">
        <v>0</v>
      </c>
      <c r="D24" s="133">
        <v>0</v>
      </c>
      <c r="E24" s="133">
        <v>0</v>
      </c>
      <c r="F24" s="133">
        <v>0</v>
      </c>
      <c r="G24" s="133">
        <v>0</v>
      </c>
      <c r="H24" s="133">
        <v>1</v>
      </c>
      <c r="I24" s="133">
        <v>0</v>
      </c>
      <c r="J24" s="133">
        <v>0</v>
      </c>
      <c r="K24" s="133">
        <v>1</v>
      </c>
      <c r="L24" s="133">
        <v>0</v>
      </c>
      <c r="M24" s="133">
        <v>1</v>
      </c>
      <c r="N24" s="133">
        <v>0</v>
      </c>
      <c r="O24" s="133">
        <v>0</v>
      </c>
      <c r="P24" s="133">
        <v>0</v>
      </c>
      <c r="Q24" s="133">
        <v>0</v>
      </c>
      <c r="R24" s="133">
        <v>0</v>
      </c>
      <c r="S24" s="133">
        <v>1</v>
      </c>
      <c r="T24" s="133">
        <v>0</v>
      </c>
      <c r="U24" s="133">
        <v>1</v>
      </c>
      <c r="V24" s="133">
        <v>0</v>
      </c>
      <c r="W24" s="133">
        <v>0</v>
      </c>
      <c r="X24" s="133">
        <v>0</v>
      </c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</row>
    <row r="25" spans="1:55" s="191" customFormat="1">
      <c r="A25" s="189" t="s">
        <v>64</v>
      </c>
      <c r="B25" s="190">
        <f>SUM(B5:B24)</f>
        <v>252</v>
      </c>
      <c r="C25" s="190">
        <f t="shared" ref="C25:R25" si="1">SUM(C5:C24)</f>
        <v>10</v>
      </c>
      <c r="D25" s="190">
        <f t="shared" si="1"/>
        <v>14</v>
      </c>
      <c r="E25" s="190">
        <f t="shared" si="1"/>
        <v>12</v>
      </c>
      <c r="F25" s="190">
        <f t="shared" si="1"/>
        <v>13</v>
      </c>
      <c r="G25" s="190">
        <f t="shared" si="1"/>
        <v>11</v>
      </c>
      <c r="H25" s="190">
        <f t="shared" si="1"/>
        <v>11</v>
      </c>
      <c r="I25" s="190">
        <f t="shared" si="1"/>
        <v>16</v>
      </c>
      <c r="J25" s="190">
        <f t="shared" si="1"/>
        <v>10</v>
      </c>
      <c r="K25" s="190">
        <f t="shared" si="1"/>
        <v>11</v>
      </c>
      <c r="L25" s="190">
        <f t="shared" si="1"/>
        <v>14</v>
      </c>
      <c r="M25" s="190">
        <f t="shared" si="1"/>
        <v>17</v>
      </c>
      <c r="N25" s="190">
        <f t="shared" si="1"/>
        <v>14</v>
      </c>
      <c r="O25" s="190">
        <f t="shared" si="1"/>
        <v>10</v>
      </c>
      <c r="P25" s="190">
        <f t="shared" si="1"/>
        <v>15</v>
      </c>
      <c r="Q25" s="190">
        <f t="shared" si="1"/>
        <v>16</v>
      </c>
      <c r="R25" s="190">
        <f t="shared" si="1"/>
        <v>20</v>
      </c>
      <c r="S25" s="190">
        <f t="shared" ref="S25:BB25" si="2">SUM(S5:S24)</f>
        <v>12</v>
      </c>
      <c r="T25" s="190">
        <f t="shared" si="2"/>
        <v>5</v>
      </c>
      <c r="U25" s="190">
        <f t="shared" si="2"/>
        <v>11</v>
      </c>
      <c r="V25" s="190">
        <f t="shared" si="2"/>
        <v>4</v>
      </c>
      <c r="W25" s="190">
        <f t="shared" si="2"/>
        <v>3</v>
      </c>
      <c r="X25" s="190">
        <f t="shared" si="2"/>
        <v>3</v>
      </c>
      <c r="Y25" s="190">
        <f t="shared" si="2"/>
        <v>0</v>
      </c>
      <c r="Z25" s="190">
        <f t="shared" si="2"/>
        <v>0</v>
      </c>
      <c r="AA25" s="190">
        <f t="shared" si="2"/>
        <v>0</v>
      </c>
      <c r="AB25" s="190">
        <f t="shared" si="2"/>
        <v>0</v>
      </c>
      <c r="AC25" s="190">
        <f t="shared" si="2"/>
        <v>0</v>
      </c>
      <c r="AD25" s="190">
        <f t="shared" si="2"/>
        <v>0</v>
      </c>
      <c r="AE25" s="190">
        <f t="shared" si="2"/>
        <v>0</v>
      </c>
      <c r="AF25" s="190">
        <f t="shared" si="2"/>
        <v>0</v>
      </c>
      <c r="AG25" s="190">
        <f t="shared" si="2"/>
        <v>0</v>
      </c>
      <c r="AH25" s="190">
        <f t="shared" si="2"/>
        <v>0</v>
      </c>
      <c r="AI25" s="190">
        <f t="shared" si="2"/>
        <v>0</v>
      </c>
      <c r="AJ25" s="190">
        <f t="shared" si="2"/>
        <v>0</v>
      </c>
      <c r="AK25" s="190">
        <f t="shared" si="2"/>
        <v>0</v>
      </c>
      <c r="AL25" s="190">
        <f t="shared" si="2"/>
        <v>0</v>
      </c>
      <c r="AM25" s="190">
        <f t="shared" si="2"/>
        <v>0</v>
      </c>
      <c r="AN25" s="190">
        <f t="shared" si="2"/>
        <v>0</v>
      </c>
      <c r="AO25" s="190">
        <f t="shared" si="2"/>
        <v>0</v>
      </c>
      <c r="AP25" s="190">
        <f t="shared" si="2"/>
        <v>0</v>
      </c>
      <c r="AQ25" s="190">
        <f t="shared" si="2"/>
        <v>0</v>
      </c>
      <c r="AR25" s="190">
        <f t="shared" si="2"/>
        <v>0</v>
      </c>
      <c r="AS25" s="190">
        <f t="shared" si="2"/>
        <v>0</v>
      </c>
      <c r="AT25" s="190">
        <f t="shared" si="2"/>
        <v>0</v>
      </c>
      <c r="AU25" s="190">
        <f t="shared" si="2"/>
        <v>0</v>
      </c>
      <c r="AV25" s="190">
        <f t="shared" si="2"/>
        <v>0</v>
      </c>
      <c r="AW25" s="190">
        <f t="shared" si="2"/>
        <v>0</v>
      </c>
      <c r="AX25" s="190">
        <f t="shared" si="2"/>
        <v>0</v>
      </c>
      <c r="AY25" s="190">
        <f t="shared" si="2"/>
        <v>0</v>
      </c>
      <c r="AZ25" s="190">
        <f t="shared" si="2"/>
        <v>0</v>
      </c>
      <c r="BA25" s="190">
        <f t="shared" si="2"/>
        <v>0</v>
      </c>
      <c r="BB25" s="190">
        <f t="shared" si="2"/>
        <v>0</v>
      </c>
    </row>
    <row r="26" spans="1:55">
      <c r="AL26" s="192"/>
      <c r="AM26" s="193"/>
      <c r="AN26" s="194"/>
      <c r="AO26" s="193"/>
      <c r="AP26" s="193"/>
      <c r="AQ26" s="193"/>
      <c r="AR26" s="193"/>
      <c r="AS26" s="193"/>
      <c r="AT26" s="193"/>
      <c r="AU26" s="194"/>
      <c r="AV26" s="193"/>
      <c r="AW26" s="194"/>
      <c r="AX26" s="193"/>
    </row>
    <row r="27" spans="1:55">
      <c r="Z27" s="141"/>
    </row>
    <row r="28" spans="1:55" s="195" customFormat="1">
      <c r="H28" s="196" t="s">
        <v>386</v>
      </c>
      <c r="J28" s="197"/>
      <c r="K28" s="197"/>
      <c r="L28" s="197"/>
      <c r="S28" s="198"/>
      <c r="T28" s="198"/>
    </row>
    <row r="29" spans="1:55" s="195" customFormat="1">
      <c r="G29" s="199" t="s">
        <v>493</v>
      </c>
      <c r="J29" s="197"/>
      <c r="K29" s="197"/>
      <c r="L29" s="197"/>
      <c r="Q29" s="196"/>
    </row>
    <row r="30" spans="1:55" s="195" customFormat="1">
      <c r="A30" s="200" t="s">
        <v>67</v>
      </c>
      <c r="B30" s="201" t="s">
        <v>41</v>
      </c>
      <c r="C30" s="202" t="s">
        <v>94</v>
      </c>
      <c r="D30" s="202" t="s">
        <v>95</v>
      </c>
      <c r="E30" s="202" t="s">
        <v>96</v>
      </c>
      <c r="F30" s="202" t="s">
        <v>97</v>
      </c>
      <c r="G30" s="202" t="s">
        <v>98</v>
      </c>
      <c r="H30" s="202" t="s">
        <v>99</v>
      </c>
      <c r="I30" s="202" t="s">
        <v>100</v>
      </c>
      <c r="J30" s="202" t="s">
        <v>101</v>
      </c>
      <c r="K30" s="202" t="s">
        <v>102</v>
      </c>
      <c r="L30" s="202" t="s">
        <v>103</v>
      </c>
      <c r="M30" s="202" t="s">
        <v>104</v>
      </c>
      <c r="N30" s="202" t="s">
        <v>105</v>
      </c>
      <c r="O30" s="202" t="s">
        <v>106</v>
      </c>
      <c r="P30" s="202" t="s">
        <v>107</v>
      </c>
      <c r="Q30" s="202" t="s">
        <v>108</v>
      </c>
      <c r="R30" s="202" t="s">
        <v>109</v>
      </c>
      <c r="S30" s="202" t="s">
        <v>110</v>
      </c>
      <c r="T30" s="202" t="s">
        <v>111</v>
      </c>
      <c r="U30" s="202" t="s">
        <v>112</v>
      </c>
      <c r="V30" s="202" t="s">
        <v>113</v>
      </c>
      <c r="W30" s="202" t="s">
        <v>114</v>
      </c>
      <c r="X30" s="202" t="s">
        <v>115</v>
      </c>
      <c r="Y30" s="202" t="s">
        <v>116</v>
      </c>
      <c r="Z30" s="202" t="s">
        <v>117</v>
      </c>
      <c r="AA30" s="202" t="s">
        <v>118</v>
      </c>
      <c r="AB30" s="202" t="s">
        <v>119</v>
      </c>
      <c r="AC30" s="202" t="s">
        <v>120</v>
      </c>
      <c r="AD30" s="202" t="s">
        <v>121</v>
      </c>
      <c r="AE30" s="202" t="s">
        <v>122</v>
      </c>
      <c r="AF30" s="202" t="s">
        <v>123</v>
      </c>
      <c r="AG30" s="202" t="s">
        <v>124</v>
      </c>
      <c r="AH30" s="202" t="s">
        <v>125</v>
      </c>
      <c r="AI30" s="202" t="s">
        <v>126</v>
      </c>
      <c r="AJ30" s="202" t="s">
        <v>127</v>
      </c>
      <c r="AK30" s="202" t="s">
        <v>128</v>
      </c>
      <c r="AL30" s="202" t="s">
        <v>129</v>
      </c>
      <c r="AM30" s="202" t="s">
        <v>130</v>
      </c>
      <c r="AN30" s="202" t="s">
        <v>131</v>
      </c>
      <c r="AO30" s="202" t="s">
        <v>132</v>
      </c>
      <c r="AP30" s="202" t="s">
        <v>133</v>
      </c>
      <c r="AQ30" s="202" t="s">
        <v>134</v>
      </c>
      <c r="AR30" s="202" t="s">
        <v>135</v>
      </c>
      <c r="AS30" s="202" t="s">
        <v>136</v>
      </c>
      <c r="AT30" s="202" t="s">
        <v>137</v>
      </c>
      <c r="AU30" s="202" t="s">
        <v>138</v>
      </c>
      <c r="AV30" s="202" t="s">
        <v>139</v>
      </c>
      <c r="AW30" s="202" t="s">
        <v>140</v>
      </c>
      <c r="AX30" s="202" t="s">
        <v>141</v>
      </c>
      <c r="AY30" s="202" t="s">
        <v>142</v>
      </c>
      <c r="AZ30" s="202" t="s">
        <v>143</v>
      </c>
      <c r="BA30" s="203" t="s">
        <v>144</v>
      </c>
      <c r="BB30" s="202" t="s">
        <v>145</v>
      </c>
      <c r="BC30" s="202" t="s">
        <v>374</v>
      </c>
    </row>
    <row r="31" spans="1:55" s="207" customFormat="1">
      <c r="A31" s="204" t="s">
        <v>387</v>
      </c>
      <c r="B31" s="205">
        <f t="shared" ref="B31:B34" si="3">SUM(C31:BC31)</f>
        <v>252</v>
      </c>
      <c r="C31" s="206">
        <f>C25</f>
        <v>10</v>
      </c>
      <c r="D31" s="206">
        <f t="shared" ref="D31:BB31" si="4">D25</f>
        <v>14</v>
      </c>
      <c r="E31" s="206">
        <f t="shared" si="4"/>
        <v>12</v>
      </c>
      <c r="F31" s="206">
        <f t="shared" si="4"/>
        <v>13</v>
      </c>
      <c r="G31" s="206">
        <f t="shared" si="4"/>
        <v>11</v>
      </c>
      <c r="H31" s="206">
        <f t="shared" si="4"/>
        <v>11</v>
      </c>
      <c r="I31" s="206">
        <f t="shared" si="4"/>
        <v>16</v>
      </c>
      <c r="J31" s="206">
        <f t="shared" si="4"/>
        <v>10</v>
      </c>
      <c r="K31" s="206">
        <f t="shared" si="4"/>
        <v>11</v>
      </c>
      <c r="L31" s="206">
        <f t="shared" si="4"/>
        <v>14</v>
      </c>
      <c r="M31" s="206">
        <f t="shared" si="4"/>
        <v>17</v>
      </c>
      <c r="N31" s="206">
        <f t="shared" si="4"/>
        <v>14</v>
      </c>
      <c r="O31" s="206">
        <f t="shared" si="4"/>
        <v>10</v>
      </c>
      <c r="P31" s="206">
        <f t="shared" si="4"/>
        <v>15</v>
      </c>
      <c r="Q31" s="206">
        <f t="shared" si="4"/>
        <v>16</v>
      </c>
      <c r="R31" s="206">
        <f t="shared" si="4"/>
        <v>20</v>
      </c>
      <c r="S31" s="206">
        <f t="shared" si="4"/>
        <v>12</v>
      </c>
      <c r="T31" s="206">
        <f t="shared" si="4"/>
        <v>5</v>
      </c>
      <c r="U31" s="206">
        <f t="shared" si="4"/>
        <v>11</v>
      </c>
      <c r="V31" s="206">
        <f t="shared" si="4"/>
        <v>4</v>
      </c>
      <c r="W31" s="206">
        <f t="shared" si="4"/>
        <v>3</v>
      </c>
      <c r="X31" s="206">
        <f t="shared" si="4"/>
        <v>3</v>
      </c>
      <c r="Y31" s="206">
        <f t="shared" si="4"/>
        <v>0</v>
      </c>
      <c r="Z31" s="206">
        <f t="shared" si="4"/>
        <v>0</v>
      </c>
      <c r="AA31" s="206">
        <f t="shared" si="4"/>
        <v>0</v>
      </c>
      <c r="AB31" s="206">
        <f t="shared" si="4"/>
        <v>0</v>
      </c>
      <c r="AC31" s="206">
        <f t="shared" si="4"/>
        <v>0</v>
      </c>
      <c r="AD31" s="206">
        <f t="shared" si="4"/>
        <v>0</v>
      </c>
      <c r="AE31" s="206">
        <f t="shared" si="4"/>
        <v>0</v>
      </c>
      <c r="AF31" s="206">
        <f t="shared" si="4"/>
        <v>0</v>
      </c>
      <c r="AG31" s="206">
        <f t="shared" si="4"/>
        <v>0</v>
      </c>
      <c r="AH31" s="206">
        <f t="shared" si="4"/>
        <v>0</v>
      </c>
      <c r="AI31" s="206">
        <f t="shared" si="4"/>
        <v>0</v>
      </c>
      <c r="AJ31" s="206">
        <f t="shared" si="4"/>
        <v>0</v>
      </c>
      <c r="AK31" s="206">
        <f t="shared" si="4"/>
        <v>0</v>
      </c>
      <c r="AL31" s="206">
        <f t="shared" si="4"/>
        <v>0</v>
      </c>
      <c r="AM31" s="206">
        <f t="shared" si="4"/>
        <v>0</v>
      </c>
      <c r="AN31" s="206">
        <f t="shared" si="4"/>
        <v>0</v>
      </c>
      <c r="AO31" s="206">
        <f t="shared" si="4"/>
        <v>0</v>
      </c>
      <c r="AP31" s="206">
        <f t="shared" si="4"/>
        <v>0</v>
      </c>
      <c r="AQ31" s="206">
        <f t="shared" si="4"/>
        <v>0</v>
      </c>
      <c r="AR31" s="206">
        <f t="shared" si="4"/>
        <v>0</v>
      </c>
      <c r="AS31" s="206">
        <f t="shared" si="4"/>
        <v>0</v>
      </c>
      <c r="AT31" s="206">
        <f t="shared" si="4"/>
        <v>0</v>
      </c>
      <c r="AU31" s="206">
        <f t="shared" si="4"/>
        <v>0</v>
      </c>
      <c r="AV31" s="206">
        <f t="shared" si="4"/>
        <v>0</v>
      </c>
      <c r="AW31" s="206">
        <f t="shared" si="4"/>
        <v>0</v>
      </c>
      <c r="AX31" s="206">
        <f t="shared" si="4"/>
        <v>0</v>
      </c>
      <c r="AY31" s="206">
        <f t="shared" si="4"/>
        <v>0</v>
      </c>
      <c r="AZ31" s="206">
        <f t="shared" si="4"/>
        <v>0</v>
      </c>
      <c r="BA31" s="206">
        <f t="shared" si="4"/>
        <v>0</v>
      </c>
      <c r="BB31" s="206">
        <f t="shared" si="4"/>
        <v>0</v>
      </c>
      <c r="BC31" s="321"/>
    </row>
    <row r="32" spans="1:55" s="210" customFormat="1">
      <c r="A32" s="204" t="s">
        <v>333</v>
      </c>
      <c r="B32" s="205">
        <f t="shared" si="3"/>
        <v>1731</v>
      </c>
      <c r="C32" s="208">
        <v>2</v>
      </c>
      <c r="D32" s="208">
        <v>1</v>
      </c>
      <c r="E32" s="208">
        <v>2</v>
      </c>
      <c r="F32" s="208">
        <v>2</v>
      </c>
      <c r="G32" s="208">
        <v>2</v>
      </c>
      <c r="H32" s="208">
        <v>2</v>
      </c>
      <c r="I32" s="208">
        <v>8</v>
      </c>
      <c r="J32" s="208">
        <v>5</v>
      </c>
      <c r="K32" s="208">
        <v>2</v>
      </c>
      <c r="L32" s="208">
        <v>5</v>
      </c>
      <c r="M32" s="208">
        <v>4</v>
      </c>
      <c r="N32" s="208">
        <v>11</v>
      </c>
      <c r="O32" s="208">
        <v>5</v>
      </c>
      <c r="P32" s="208">
        <v>10</v>
      </c>
      <c r="Q32" s="208">
        <v>10</v>
      </c>
      <c r="R32" s="208">
        <v>7</v>
      </c>
      <c r="S32" s="208">
        <v>7</v>
      </c>
      <c r="T32" s="208">
        <v>6</v>
      </c>
      <c r="U32" s="208">
        <v>6</v>
      </c>
      <c r="V32" s="208">
        <v>12</v>
      </c>
      <c r="W32" s="208">
        <v>12</v>
      </c>
      <c r="X32" s="208">
        <v>10</v>
      </c>
      <c r="Y32" s="208">
        <v>22</v>
      </c>
      <c r="Z32" s="208">
        <v>29</v>
      </c>
      <c r="AA32" s="208">
        <v>63</v>
      </c>
      <c r="AB32" s="208">
        <v>68</v>
      </c>
      <c r="AC32" s="208">
        <v>88</v>
      </c>
      <c r="AD32" s="208">
        <v>124</v>
      </c>
      <c r="AE32" s="208">
        <v>93</v>
      </c>
      <c r="AF32" s="208">
        <v>123</v>
      </c>
      <c r="AG32" s="208">
        <v>104</v>
      </c>
      <c r="AH32" s="208">
        <v>94</v>
      </c>
      <c r="AI32" s="208">
        <v>109</v>
      </c>
      <c r="AJ32" s="208">
        <v>75</v>
      </c>
      <c r="AK32" s="208">
        <v>99</v>
      </c>
      <c r="AL32" s="208">
        <v>73</v>
      </c>
      <c r="AM32" s="208">
        <v>78</v>
      </c>
      <c r="AN32" s="208">
        <v>86</v>
      </c>
      <c r="AO32" s="208">
        <v>48</v>
      </c>
      <c r="AP32" s="208">
        <v>69</v>
      </c>
      <c r="AQ32" s="208">
        <v>41</v>
      </c>
      <c r="AR32" s="208">
        <v>27</v>
      </c>
      <c r="AS32" s="208">
        <v>17</v>
      </c>
      <c r="AT32" s="208">
        <v>12</v>
      </c>
      <c r="AU32" s="208">
        <v>9</v>
      </c>
      <c r="AV32" s="208">
        <v>11</v>
      </c>
      <c r="AW32" s="208">
        <v>13</v>
      </c>
      <c r="AX32" s="208">
        <v>11</v>
      </c>
      <c r="AY32" s="208">
        <v>6</v>
      </c>
      <c r="AZ32" s="208">
        <v>1</v>
      </c>
      <c r="BA32" s="209">
        <v>2</v>
      </c>
      <c r="BB32" s="208">
        <v>5</v>
      </c>
      <c r="BC32" s="322"/>
    </row>
    <row r="33" spans="1:67" s="199" customFormat="1">
      <c r="A33" s="211">
        <v>2565</v>
      </c>
      <c r="B33" s="205">
        <f t="shared" si="3"/>
        <v>606</v>
      </c>
      <c r="C33" s="211">
        <v>1</v>
      </c>
      <c r="D33" s="211">
        <v>1</v>
      </c>
      <c r="E33" s="211">
        <v>6</v>
      </c>
      <c r="F33" s="211">
        <v>6</v>
      </c>
      <c r="G33" s="211">
        <v>2</v>
      </c>
      <c r="H33" s="211">
        <v>5</v>
      </c>
      <c r="I33" s="211">
        <v>1</v>
      </c>
      <c r="J33" s="211">
        <v>2</v>
      </c>
      <c r="K33" s="211">
        <v>2</v>
      </c>
      <c r="L33" s="211">
        <v>0</v>
      </c>
      <c r="M33" s="211">
        <v>0</v>
      </c>
      <c r="N33" s="211">
        <v>0</v>
      </c>
      <c r="O33" s="211">
        <v>1</v>
      </c>
      <c r="P33" s="211">
        <v>2</v>
      </c>
      <c r="Q33" s="211">
        <v>0</v>
      </c>
      <c r="R33" s="211">
        <v>4</v>
      </c>
      <c r="S33" s="211">
        <v>0</v>
      </c>
      <c r="T33" s="211">
        <v>6</v>
      </c>
      <c r="U33" s="211">
        <v>1</v>
      </c>
      <c r="V33" s="211">
        <v>7</v>
      </c>
      <c r="W33" s="211">
        <v>11</v>
      </c>
      <c r="X33" s="211">
        <v>19</v>
      </c>
      <c r="Y33" s="211">
        <v>45</v>
      </c>
      <c r="Z33" s="211">
        <v>38</v>
      </c>
      <c r="AA33" s="211">
        <v>34</v>
      </c>
      <c r="AB33" s="211">
        <v>39</v>
      </c>
      <c r="AC33" s="211">
        <v>35</v>
      </c>
      <c r="AD33" s="211">
        <v>19</v>
      </c>
      <c r="AE33" s="211">
        <v>15</v>
      </c>
      <c r="AF33" s="211">
        <v>20</v>
      </c>
      <c r="AG33" s="211">
        <v>26</v>
      </c>
      <c r="AH33" s="211">
        <v>18</v>
      </c>
      <c r="AI33" s="211">
        <v>31</v>
      </c>
      <c r="AJ33" s="211">
        <v>23</v>
      </c>
      <c r="AK33" s="211">
        <v>28</v>
      </c>
      <c r="AL33" s="211">
        <v>26</v>
      </c>
      <c r="AM33" s="211">
        <v>20</v>
      </c>
      <c r="AN33" s="211">
        <v>17</v>
      </c>
      <c r="AO33" s="211">
        <v>9</v>
      </c>
      <c r="AP33" s="211">
        <v>10</v>
      </c>
      <c r="AQ33" s="211">
        <v>13</v>
      </c>
      <c r="AR33" s="211">
        <v>6</v>
      </c>
      <c r="AS33" s="211">
        <v>5</v>
      </c>
      <c r="AT33" s="211">
        <v>11</v>
      </c>
      <c r="AU33" s="211">
        <v>11</v>
      </c>
      <c r="AV33" s="211">
        <v>6</v>
      </c>
      <c r="AW33" s="211">
        <v>8</v>
      </c>
      <c r="AX33" s="211">
        <v>2</v>
      </c>
      <c r="AY33" s="211">
        <v>8</v>
      </c>
      <c r="AZ33" s="211">
        <v>5</v>
      </c>
      <c r="BA33" s="211">
        <v>0</v>
      </c>
      <c r="BB33" s="211">
        <v>1</v>
      </c>
      <c r="BC33" s="323"/>
      <c r="BD33" s="196"/>
      <c r="BE33" s="196"/>
      <c r="BF33" s="196"/>
      <c r="BG33" s="196"/>
      <c r="BH33" s="196"/>
      <c r="BI33" s="196"/>
      <c r="BJ33" s="196"/>
      <c r="BK33" s="196"/>
      <c r="BL33" s="196"/>
      <c r="BM33" s="196"/>
      <c r="BN33" s="196"/>
      <c r="BO33" s="196"/>
    </row>
    <row r="34" spans="1:67" s="215" customFormat="1">
      <c r="A34" s="212">
        <v>2564</v>
      </c>
      <c r="B34" s="205">
        <f t="shared" si="3"/>
        <v>284</v>
      </c>
      <c r="C34" s="213">
        <v>6</v>
      </c>
      <c r="D34" s="213">
        <v>2</v>
      </c>
      <c r="E34" s="213">
        <v>0</v>
      </c>
      <c r="F34" s="213">
        <v>1</v>
      </c>
      <c r="G34" s="213">
        <v>0</v>
      </c>
      <c r="H34" s="213">
        <v>0</v>
      </c>
      <c r="I34" s="213">
        <v>1</v>
      </c>
      <c r="J34" s="213">
        <v>1</v>
      </c>
      <c r="K34" s="213">
        <v>1</v>
      </c>
      <c r="L34" s="213">
        <v>1</v>
      </c>
      <c r="M34" s="213">
        <v>1</v>
      </c>
      <c r="N34" s="213">
        <v>3</v>
      </c>
      <c r="O34" s="213">
        <v>1</v>
      </c>
      <c r="P34" s="213">
        <v>0</v>
      </c>
      <c r="Q34" s="213">
        <v>1</v>
      </c>
      <c r="R34" s="213">
        <v>2</v>
      </c>
      <c r="S34" s="213">
        <v>0</v>
      </c>
      <c r="T34" s="213">
        <v>1</v>
      </c>
      <c r="U34" s="213">
        <v>2</v>
      </c>
      <c r="V34" s="213">
        <v>0</v>
      </c>
      <c r="W34" s="213">
        <v>8</v>
      </c>
      <c r="X34" s="213">
        <v>14</v>
      </c>
      <c r="Y34" s="213">
        <v>11</v>
      </c>
      <c r="Z34" s="213">
        <v>13</v>
      </c>
      <c r="AA34" s="213">
        <v>6</v>
      </c>
      <c r="AB34" s="213">
        <v>12</v>
      </c>
      <c r="AC34" s="213">
        <v>5</v>
      </c>
      <c r="AD34" s="213">
        <v>5</v>
      </c>
      <c r="AE34" s="213">
        <v>11</v>
      </c>
      <c r="AF34" s="213">
        <v>6</v>
      </c>
      <c r="AG34" s="213">
        <v>11</v>
      </c>
      <c r="AH34" s="213">
        <v>6</v>
      </c>
      <c r="AI34" s="213">
        <v>13</v>
      </c>
      <c r="AJ34" s="213">
        <v>12</v>
      </c>
      <c r="AK34" s="213">
        <v>12</v>
      </c>
      <c r="AL34" s="213">
        <v>13</v>
      </c>
      <c r="AM34" s="213">
        <v>23</v>
      </c>
      <c r="AN34" s="213">
        <v>14</v>
      </c>
      <c r="AO34" s="213">
        <v>6</v>
      </c>
      <c r="AP34" s="213">
        <v>11</v>
      </c>
      <c r="AQ34" s="213">
        <v>12</v>
      </c>
      <c r="AR34" s="213">
        <v>13</v>
      </c>
      <c r="AS34" s="213">
        <v>8</v>
      </c>
      <c r="AT34" s="213">
        <v>3</v>
      </c>
      <c r="AU34" s="213">
        <v>1</v>
      </c>
      <c r="AV34" s="213">
        <v>4</v>
      </c>
      <c r="AW34" s="213">
        <v>0</v>
      </c>
      <c r="AX34" s="213">
        <v>1</v>
      </c>
      <c r="AY34" s="213">
        <v>5</v>
      </c>
      <c r="AZ34" s="213">
        <v>1</v>
      </c>
      <c r="BA34" s="214">
        <v>0</v>
      </c>
      <c r="BB34" s="213">
        <v>0</v>
      </c>
      <c r="BC34" s="324"/>
    </row>
    <row r="35" spans="1:67" s="217" customFormat="1">
      <c r="A35" s="212">
        <v>2563</v>
      </c>
      <c r="B35" s="205">
        <f>SUM(C35:BC35)</f>
        <v>1638</v>
      </c>
      <c r="C35" s="212">
        <v>18</v>
      </c>
      <c r="D35" s="212">
        <v>14</v>
      </c>
      <c r="E35" s="212">
        <v>10</v>
      </c>
      <c r="F35" s="212">
        <v>10</v>
      </c>
      <c r="G35" s="212">
        <v>12</v>
      </c>
      <c r="H35" s="212">
        <v>9</v>
      </c>
      <c r="I35" s="212">
        <v>17</v>
      </c>
      <c r="J35" s="212">
        <v>13</v>
      </c>
      <c r="K35" s="212">
        <v>9</v>
      </c>
      <c r="L35" s="212">
        <v>15</v>
      </c>
      <c r="M35" s="212">
        <v>16</v>
      </c>
      <c r="N35" s="212">
        <v>16</v>
      </c>
      <c r="O35" s="212">
        <v>20</v>
      </c>
      <c r="P35" s="212">
        <v>13</v>
      </c>
      <c r="Q35" s="212">
        <v>25</v>
      </c>
      <c r="R35" s="212">
        <v>36</v>
      </c>
      <c r="S35" s="212">
        <v>45</v>
      </c>
      <c r="T35" s="212">
        <v>37</v>
      </c>
      <c r="U35" s="212">
        <v>58</v>
      </c>
      <c r="V35" s="212">
        <v>40</v>
      </c>
      <c r="W35" s="212">
        <v>51</v>
      </c>
      <c r="X35" s="212">
        <v>44</v>
      </c>
      <c r="Y35" s="212">
        <v>49</v>
      </c>
      <c r="Z35" s="212">
        <v>48</v>
      </c>
      <c r="AA35" s="212">
        <v>47</v>
      </c>
      <c r="AB35" s="212">
        <v>78</v>
      </c>
      <c r="AC35" s="212">
        <v>75</v>
      </c>
      <c r="AD35" s="212">
        <v>85</v>
      </c>
      <c r="AE35" s="212">
        <v>92</v>
      </c>
      <c r="AF35" s="212">
        <v>68</v>
      </c>
      <c r="AG35" s="212">
        <v>60</v>
      </c>
      <c r="AH35" s="212">
        <v>66</v>
      </c>
      <c r="AI35" s="212">
        <v>83</v>
      </c>
      <c r="AJ35" s="212">
        <v>52</v>
      </c>
      <c r="AK35" s="212">
        <v>71</v>
      </c>
      <c r="AL35" s="212">
        <v>56</v>
      </c>
      <c r="AM35" s="212">
        <v>39</v>
      </c>
      <c r="AN35" s="212">
        <v>34</v>
      </c>
      <c r="AO35" s="212">
        <v>25</v>
      </c>
      <c r="AP35" s="212">
        <v>14</v>
      </c>
      <c r="AQ35" s="212">
        <v>6</v>
      </c>
      <c r="AR35" s="212">
        <v>8</v>
      </c>
      <c r="AS35" s="212">
        <v>14</v>
      </c>
      <c r="AT35" s="212">
        <v>11</v>
      </c>
      <c r="AU35" s="212">
        <v>9</v>
      </c>
      <c r="AV35" s="212">
        <v>6</v>
      </c>
      <c r="AW35" s="212">
        <v>2</v>
      </c>
      <c r="AX35" s="212">
        <v>5</v>
      </c>
      <c r="AY35" s="212">
        <v>1</v>
      </c>
      <c r="AZ35" s="212">
        <v>1</v>
      </c>
      <c r="BA35" s="216">
        <v>2</v>
      </c>
      <c r="BB35" s="212">
        <v>3</v>
      </c>
      <c r="BC35" s="324"/>
    </row>
    <row r="36" spans="1:67" s="217" customFormat="1">
      <c r="A36" s="212">
        <v>2562</v>
      </c>
      <c r="B36" s="205">
        <f>SUM(C36:BC36)</f>
        <v>3801</v>
      </c>
      <c r="C36" s="212">
        <v>21</v>
      </c>
      <c r="D36" s="212">
        <v>12</v>
      </c>
      <c r="E36" s="212">
        <v>14</v>
      </c>
      <c r="F36" s="212">
        <v>15</v>
      </c>
      <c r="G36" s="212">
        <v>11</v>
      </c>
      <c r="H36" s="212">
        <v>20</v>
      </c>
      <c r="I36" s="212">
        <v>15</v>
      </c>
      <c r="J36" s="212">
        <v>28</v>
      </c>
      <c r="K36" s="212">
        <v>20</v>
      </c>
      <c r="L36" s="212">
        <v>22</v>
      </c>
      <c r="M36" s="212">
        <v>18</v>
      </c>
      <c r="N36" s="212">
        <v>15</v>
      </c>
      <c r="O36" s="212">
        <v>21</v>
      </c>
      <c r="P36" s="212">
        <v>13</v>
      </c>
      <c r="Q36" s="212">
        <v>33</v>
      </c>
      <c r="R36" s="212">
        <v>25</v>
      </c>
      <c r="S36" s="212">
        <v>17</v>
      </c>
      <c r="T36" s="212">
        <v>25</v>
      </c>
      <c r="U36" s="212">
        <v>68</v>
      </c>
      <c r="V36" s="212">
        <v>87</v>
      </c>
      <c r="W36" s="212">
        <v>103</v>
      </c>
      <c r="X36" s="212">
        <v>153</v>
      </c>
      <c r="Y36" s="212">
        <v>188</v>
      </c>
      <c r="Z36" s="212">
        <v>196</v>
      </c>
      <c r="AA36" s="212">
        <v>236</v>
      </c>
      <c r="AB36" s="212">
        <v>255</v>
      </c>
      <c r="AC36" s="212">
        <v>196</v>
      </c>
      <c r="AD36" s="212">
        <v>199</v>
      </c>
      <c r="AE36" s="212">
        <v>175</v>
      </c>
      <c r="AF36" s="212">
        <v>161</v>
      </c>
      <c r="AG36" s="212">
        <v>146</v>
      </c>
      <c r="AH36" s="212">
        <v>125</v>
      </c>
      <c r="AI36" s="212">
        <v>119</v>
      </c>
      <c r="AJ36" s="212">
        <v>81</v>
      </c>
      <c r="AK36" s="212">
        <v>104</v>
      </c>
      <c r="AL36" s="212">
        <v>97</v>
      </c>
      <c r="AM36" s="212">
        <v>129</v>
      </c>
      <c r="AN36" s="212">
        <v>105</v>
      </c>
      <c r="AO36" s="212">
        <v>103</v>
      </c>
      <c r="AP36" s="212">
        <v>79</v>
      </c>
      <c r="AQ36" s="212">
        <v>78</v>
      </c>
      <c r="AR36" s="212">
        <v>46</v>
      </c>
      <c r="AS36" s="212">
        <v>44</v>
      </c>
      <c r="AT36" s="212">
        <v>44</v>
      </c>
      <c r="AU36" s="212">
        <v>38</v>
      </c>
      <c r="AV36" s="212">
        <v>26</v>
      </c>
      <c r="AW36" s="212">
        <v>18</v>
      </c>
      <c r="AX36" s="212">
        <v>18</v>
      </c>
      <c r="AY36" s="212">
        <v>12</v>
      </c>
      <c r="AZ36" s="212">
        <v>12</v>
      </c>
      <c r="BA36" s="216">
        <v>7</v>
      </c>
      <c r="BB36" s="212">
        <v>8</v>
      </c>
      <c r="BC36" s="324"/>
    </row>
    <row r="37" spans="1:67" s="221" customFormat="1">
      <c r="A37" s="218" t="s">
        <v>388</v>
      </c>
      <c r="B37" s="190">
        <f>SUM(C37:BB37)</f>
        <v>1265</v>
      </c>
      <c r="C37" s="219">
        <f>MEDIAN(C32:C36)</f>
        <v>6</v>
      </c>
      <c r="D37" s="219">
        <f t="shared" ref="D37:BC37" si="5">MEDIAN(D32:D36)</f>
        <v>2</v>
      </c>
      <c r="E37" s="219">
        <f t="shared" si="5"/>
        <v>6</v>
      </c>
      <c r="F37" s="219">
        <f t="shared" si="5"/>
        <v>6</v>
      </c>
      <c r="G37" s="219">
        <f t="shared" si="5"/>
        <v>2</v>
      </c>
      <c r="H37" s="219">
        <f t="shared" si="5"/>
        <v>5</v>
      </c>
      <c r="I37" s="219">
        <f t="shared" si="5"/>
        <v>8</v>
      </c>
      <c r="J37" s="219">
        <f t="shared" si="5"/>
        <v>5</v>
      </c>
      <c r="K37" s="219">
        <f t="shared" si="5"/>
        <v>2</v>
      </c>
      <c r="L37" s="219">
        <f t="shared" si="5"/>
        <v>5</v>
      </c>
      <c r="M37" s="219">
        <f t="shared" si="5"/>
        <v>4</v>
      </c>
      <c r="N37" s="219">
        <f t="shared" si="5"/>
        <v>11</v>
      </c>
      <c r="O37" s="219">
        <f t="shared" si="5"/>
        <v>5</v>
      </c>
      <c r="P37" s="219">
        <f t="shared" si="5"/>
        <v>10</v>
      </c>
      <c r="Q37" s="219">
        <f t="shared" si="5"/>
        <v>10</v>
      </c>
      <c r="R37" s="219">
        <f t="shared" si="5"/>
        <v>7</v>
      </c>
      <c r="S37" s="219">
        <f t="shared" si="5"/>
        <v>7</v>
      </c>
      <c r="T37" s="219">
        <f t="shared" si="5"/>
        <v>6</v>
      </c>
      <c r="U37" s="219">
        <f t="shared" si="5"/>
        <v>6</v>
      </c>
      <c r="V37" s="219">
        <f t="shared" si="5"/>
        <v>12</v>
      </c>
      <c r="W37" s="219">
        <f t="shared" si="5"/>
        <v>12</v>
      </c>
      <c r="X37" s="219">
        <f t="shared" si="5"/>
        <v>19</v>
      </c>
      <c r="Y37" s="219">
        <f t="shared" si="5"/>
        <v>45</v>
      </c>
      <c r="Z37" s="219">
        <f t="shared" si="5"/>
        <v>38</v>
      </c>
      <c r="AA37" s="219">
        <f t="shared" si="5"/>
        <v>47</v>
      </c>
      <c r="AB37" s="219">
        <f t="shared" si="5"/>
        <v>68</v>
      </c>
      <c r="AC37" s="219">
        <f t="shared" si="5"/>
        <v>75</v>
      </c>
      <c r="AD37" s="219">
        <f t="shared" si="5"/>
        <v>85</v>
      </c>
      <c r="AE37" s="219">
        <f t="shared" si="5"/>
        <v>92</v>
      </c>
      <c r="AF37" s="219">
        <f t="shared" si="5"/>
        <v>68</v>
      </c>
      <c r="AG37" s="219">
        <f t="shared" si="5"/>
        <v>60</v>
      </c>
      <c r="AH37" s="219">
        <f t="shared" si="5"/>
        <v>66</v>
      </c>
      <c r="AI37" s="219">
        <f t="shared" si="5"/>
        <v>83</v>
      </c>
      <c r="AJ37" s="219">
        <f t="shared" si="5"/>
        <v>52</v>
      </c>
      <c r="AK37" s="219">
        <f t="shared" si="5"/>
        <v>71</v>
      </c>
      <c r="AL37" s="219">
        <f t="shared" si="5"/>
        <v>56</v>
      </c>
      <c r="AM37" s="219">
        <f t="shared" si="5"/>
        <v>39</v>
      </c>
      <c r="AN37" s="219">
        <f t="shared" si="5"/>
        <v>34</v>
      </c>
      <c r="AO37" s="219">
        <f t="shared" si="5"/>
        <v>25</v>
      </c>
      <c r="AP37" s="219">
        <f t="shared" si="5"/>
        <v>14</v>
      </c>
      <c r="AQ37" s="219">
        <f t="shared" si="5"/>
        <v>13</v>
      </c>
      <c r="AR37" s="219">
        <f t="shared" si="5"/>
        <v>13</v>
      </c>
      <c r="AS37" s="219">
        <f t="shared" si="5"/>
        <v>14</v>
      </c>
      <c r="AT37" s="219">
        <f t="shared" si="5"/>
        <v>11</v>
      </c>
      <c r="AU37" s="219">
        <f t="shared" si="5"/>
        <v>9</v>
      </c>
      <c r="AV37" s="219">
        <f t="shared" si="5"/>
        <v>6</v>
      </c>
      <c r="AW37" s="219">
        <f t="shared" si="5"/>
        <v>8</v>
      </c>
      <c r="AX37" s="219">
        <f t="shared" si="5"/>
        <v>5</v>
      </c>
      <c r="AY37" s="219">
        <f t="shared" si="5"/>
        <v>6</v>
      </c>
      <c r="AZ37" s="219">
        <f t="shared" si="5"/>
        <v>1</v>
      </c>
      <c r="BA37" s="219">
        <f t="shared" si="5"/>
        <v>2</v>
      </c>
      <c r="BB37" s="219">
        <f t="shared" si="5"/>
        <v>3</v>
      </c>
      <c r="BC37" s="219" t="e">
        <f t="shared" si="5"/>
        <v>#NUM!</v>
      </c>
      <c r="BE37" s="220"/>
    </row>
    <row r="38" spans="1:67">
      <c r="B38" s="17"/>
      <c r="C38" s="17"/>
      <c r="D38" s="17"/>
      <c r="E38" s="17"/>
      <c r="F38" s="17"/>
      <c r="G38" s="17"/>
      <c r="H38" s="17"/>
      <c r="I38" s="17"/>
      <c r="M38" s="17"/>
      <c r="N38" s="17"/>
      <c r="O38" s="17"/>
      <c r="P38" s="17"/>
      <c r="Q38" s="17"/>
      <c r="R38" s="17"/>
      <c r="S38" s="17"/>
      <c r="T38" s="17"/>
      <c r="U38" s="17"/>
    </row>
    <row r="39" spans="1:67">
      <c r="A39" s="18"/>
      <c r="B39" s="222"/>
      <c r="C39" s="222"/>
      <c r="D39" s="18"/>
      <c r="E39" s="18"/>
      <c r="F39" s="18"/>
      <c r="G39" s="18"/>
      <c r="H39" s="18"/>
      <c r="I39" s="18"/>
      <c r="J39" s="129"/>
      <c r="K39" s="129"/>
      <c r="L39" s="223"/>
      <c r="M39" s="17"/>
      <c r="N39" s="17"/>
      <c r="O39" s="17"/>
      <c r="P39" s="17"/>
      <c r="Q39" s="17"/>
      <c r="R39" s="72"/>
      <c r="S39" s="17"/>
      <c r="T39" s="17"/>
      <c r="U39" s="17"/>
    </row>
    <row r="41" spans="1:67"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  <c r="AK41" s="224"/>
      <c r="AL41" s="224"/>
      <c r="AM41" s="224"/>
      <c r="AN41" s="224"/>
      <c r="AO41" s="224"/>
      <c r="AP41" s="224"/>
      <c r="AQ41" s="224"/>
      <c r="AR41" s="224"/>
      <c r="AS41" s="224"/>
      <c r="AT41" s="224"/>
      <c r="AU41" s="224"/>
      <c r="AV41" s="224"/>
      <c r="AW41" s="224"/>
      <c r="AX41" s="224"/>
      <c r="AY41" s="224"/>
      <c r="AZ41" s="224"/>
      <c r="BA41" s="224"/>
      <c r="BB41" s="224"/>
      <c r="BC41" s="224"/>
      <c r="BD41" s="224"/>
      <c r="BE41" s="224"/>
    </row>
    <row r="42" spans="1:67"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24"/>
      <c r="AJ42" s="224"/>
      <c r="AK42" s="224"/>
      <c r="AL42" s="224"/>
      <c r="AM42" s="224"/>
      <c r="AN42" s="224"/>
      <c r="AO42" s="224"/>
      <c r="AP42" s="224"/>
      <c r="AQ42" s="224"/>
      <c r="AR42" s="224"/>
      <c r="AS42" s="224"/>
      <c r="AT42" s="224"/>
      <c r="AU42" s="224"/>
      <c r="AV42" s="224"/>
      <c r="AW42" s="224"/>
      <c r="AX42" s="224"/>
      <c r="AY42" s="224"/>
      <c r="AZ42" s="224"/>
      <c r="BA42" s="224"/>
      <c r="BB42" s="224"/>
      <c r="BC42" s="224"/>
      <c r="BD42" s="224"/>
      <c r="BE42" s="224"/>
    </row>
    <row r="43" spans="1:67">
      <c r="E43" s="224"/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4"/>
      <c r="AK43" s="224"/>
      <c r="AL43" s="224"/>
      <c r="AM43" s="224"/>
      <c r="AN43" s="224"/>
      <c r="AO43" s="224"/>
      <c r="AP43" s="224"/>
      <c r="AQ43" s="224"/>
      <c r="AR43" s="224"/>
      <c r="AS43" s="224"/>
      <c r="AT43" s="224"/>
      <c r="AU43" s="224"/>
      <c r="AV43" s="224"/>
      <c r="AW43" s="224"/>
      <c r="AX43" s="224"/>
      <c r="AY43" s="224"/>
      <c r="AZ43" s="224"/>
      <c r="BA43" s="224"/>
      <c r="BB43" s="224"/>
      <c r="BC43" s="224"/>
      <c r="BD43" s="224"/>
      <c r="BE43" s="224"/>
    </row>
    <row r="44" spans="1:67">
      <c r="E44" s="224"/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24"/>
      <c r="Z44" s="224"/>
      <c r="AA44" s="224"/>
      <c r="AB44" s="224"/>
      <c r="AC44" s="224"/>
      <c r="AD44" s="224"/>
      <c r="AE44" s="224"/>
      <c r="AF44" s="224"/>
      <c r="AG44" s="224"/>
      <c r="AH44" s="224"/>
      <c r="AI44" s="224"/>
      <c r="AJ44" s="224"/>
      <c r="AK44" s="224"/>
      <c r="AL44" s="224"/>
      <c r="AM44" s="224"/>
      <c r="AN44" s="224"/>
      <c r="AO44" s="224"/>
      <c r="AP44" s="224"/>
      <c r="AQ44" s="224"/>
      <c r="AR44" s="224"/>
      <c r="AS44" s="224"/>
      <c r="AT44" s="224"/>
      <c r="AU44" s="224"/>
      <c r="AV44" s="224"/>
      <c r="AW44" s="224"/>
      <c r="AX44" s="224"/>
      <c r="AY44" s="224"/>
      <c r="AZ44" s="224"/>
      <c r="BA44" s="224"/>
      <c r="BB44" s="224"/>
      <c r="BC44" s="224"/>
      <c r="BD44" s="224"/>
      <c r="BE44" s="224"/>
    </row>
    <row r="45" spans="1:67"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24"/>
      <c r="Z45" s="224"/>
      <c r="AA45" s="224"/>
      <c r="AB45" s="224"/>
      <c r="AC45" s="224"/>
      <c r="AD45" s="224"/>
      <c r="AE45" s="224"/>
      <c r="AF45" s="224"/>
      <c r="AG45" s="224"/>
      <c r="AH45" s="224"/>
      <c r="AI45" s="224"/>
      <c r="AJ45" s="224"/>
      <c r="AK45" s="224"/>
      <c r="AL45" s="224"/>
      <c r="AM45" s="224"/>
      <c r="AN45" s="224"/>
      <c r="AO45" s="224"/>
      <c r="AP45" s="224"/>
      <c r="AQ45" s="224"/>
      <c r="AR45" s="224"/>
      <c r="AS45" s="224"/>
      <c r="AT45" s="224"/>
      <c r="AU45" s="224"/>
      <c r="AV45" s="224"/>
      <c r="AW45" s="224"/>
      <c r="AX45" s="224"/>
      <c r="AY45" s="224"/>
      <c r="AZ45" s="224"/>
      <c r="BA45" s="224"/>
      <c r="BB45" s="224"/>
      <c r="BC45" s="224"/>
      <c r="BD45" s="224"/>
      <c r="BE45" s="224"/>
    </row>
    <row r="46" spans="1:67"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  <c r="AA46" s="224"/>
      <c r="AB46" s="224"/>
      <c r="AC46" s="224"/>
      <c r="AD46" s="224"/>
      <c r="AE46" s="224"/>
      <c r="AF46" s="224"/>
      <c r="AG46" s="224"/>
      <c r="AH46" s="224"/>
      <c r="AI46" s="224"/>
      <c r="AJ46" s="224"/>
      <c r="AK46" s="224"/>
      <c r="AL46" s="224"/>
      <c r="AM46" s="224"/>
      <c r="AN46" s="224"/>
      <c r="AO46" s="224"/>
      <c r="AP46" s="224"/>
      <c r="AQ46" s="224"/>
      <c r="AR46" s="224"/>
      <c r="AS46" s="224"/>
      <c r="AT46" s="224"/>
      <c r="AU46" s="224"/>
      <c r="AV46" s="224"/>
      <c r="AW46" s="224"/>
      <c r="AX46" s="224"/>
      <c r="AY46" s="224"/>
      <c r="AZ46" s="224"/>
      <c r="BA46" s="224"/>
      <c r="BB46" s="224"/>
      <c r="BC46" s="224"/>
      <c r="BD46" s="224"/>
      <c r="BE46" s="224"/>
    </row>
    <row r="47" spans="1:67"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4"/>
      <c r="AA47" s="224"/>
      <c r="AB47" s="224"/>
      <c r="AC47" s="224"/>
      <c r="AD47" s="224"/>
      <c r="AE47" s="224"/>
      <c r="AF47" s="224"/>
      <c r="AG47" s="224"/>
      <c r="AH47" s="224"/>
      <c r="AI47" s="224"/>
      <c r="AJ47" s="224"/>
      <c r="AK47" s="224"/>
      <c r="AL47" s="224"/>
      <c r="AM47" s="224"/>
      <c r="AN47" s="224"/>
      <c r="AO47" s="224"/>
      <c r="AP47" s="224"/>
      <c r="AQ47" s="224"/>
      <c r="AR47" s="224"/>
      <c r="AS47" s="224"/>
      <c r="AT47" s="224"/>
      <c r="AU47" s="224"/>
      <c r="AV47" s="224"/>
      <c r="AW47" s="224"/>
      <c r="AX47" s="224"/>
      <c r="AY47" s="224"/>
      <c r="AZ47" s="224"/>
      <c r="BA47" s="224"/>
      <c r="BB47" s="224"/>
      <c r="BC47" s="224"/>
      <c r="BD47" s="224"/>
      <c r="BE47" s="224"/>
    </row>
    <row r="48" spans="1:67">
      <c r="E48" s="224"/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24"/>
      <c r="Z48" s="224"/>
      <c r="AA48" s="224"/>
      <c r="AB48" s="224"/>
      <c r="AC48" s="224"/>
      <c r="AD48" s="224"/>
      <c r="AE48" s="224"/>
      <c r="AF48" s="224"/>
      <c r="AG48" s="224"/>
      <c r="AH48" s="224"/>
      <c r="AI48" s="224"/>
      <c r="AJ48" s="224"/>
      <c r="AK48" s="224"/>
      <c r="AL48" s="224"/>
      <c r="AM48" s="224"/>
      <c r="AN48" s="224"/>
      <c r="AO48" s="224"/>
      <c r="AP48" s="224"/>
      <c r="AQ48" s="224"/>
      <c r="AR48" s="224"/>
      <c r="AS48" s="224"/>
      <c r="AT48" s="224"/>
      <c r="AU48" s="224"/>
      <c r="AV48" s="224"/>
      <c r="AW48" s="224"/>
      <c r="AX48" s="224"/>
      <c r="AY48" s="224"/>
      <c r="AZ48" s="224"/>
      <c r="BA48" s="224"/>
      <c r="BB48" s="224"/>
      <c r="BC48" s="224"/>
      <c r="BD48" s="224"/>
      <c r="BE48" s="224"/>
    </row>
    <row r="49" spans="5:57"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  <c r="AF49" s="224"/>
      <c r="AG49" s="224"/>
      <c r="AH49" s="224"/>
      <c r="AI49" s="224"/>
      <c r="AJ49" s="224"/>
      <c r="AK49" s="224"/>
      <c r="AL49" s="224"/>
      <c r="AM49" s="224"/>
      <c r="AN49" s="224"/>
      <c r="AO49" s="224"/>
      <c r="AP49" s="224"/>
      <c r="AQ49" s="224"/>
      <c r="AR49" s="224"/>
      <c r="AS49" s="224"/>
      <c r="AT49" s="224"/>
      <c r="AU49" s="224"/>
      <c r="AV49" s="224"/>
      <c r="AW49" s="224"/>
      <c r="AX49" s="224"/>
      <c r="AY49" s="224"/>
      <c r="AZ49" s="224"/>
      <c r="BA49" s="224"/>
      <c r="BB49" s="224"/>
      <c r="BC49" s="224"/>
      <c r="BD49" s="224"/>
      <c r="BE49" s="224"/>
    </row>
    <row r="50" spans="5:57">
      <c r="E50" s="224"/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24"/>
      <c r="Z50" s="224"/>
      <c r="AA50" s="224"/>
      <c r="AB50" s="224"/>
      <c r="AC50" s="224"/>
      <c r="AD50" s="224"/>
      <c r="AE50" s="224"/>
      <c r="AF50" s="224"/>
      <c r="AG50" s="224"/>
      <c r="AH50" s="224"/>
      <c r="AI50" s="224"/>
      <c r="AJ50" s="224"/>
      <c r="AK50" s="224"/>
      <c r="AL50" s="224"/>
      <c r="AM50" s="224"/>
      <c r="AN50" s="224"/>
      <c r="AO50" s="224"/>
      <c r="AP50" s="224"/>
      <c r="AQ50" s="224"/>
      <c r="AR50" s="224"/>
      <c r="AS50" s="224"/>
      <c r="AT50" s="224"/>
      <c r="AU50" s="224"/>
      <c r="AV50" s="224"/>
      <c r="AW50" s="224"/>
      <c r="AX50" s="224"/>
      <c r="AY50" s="224"/>
      <c r="AZ50" s="224"/>
      <c r="BA50" s="224"/>
      <c r="BB50" s="224"/>
      <c r="BC50" s="224"/>
      <c r="BD50" s="224"/>
      <c r="BE50" s="224"/>
    </row>
    <row r="51" spans="5:57">
      <c r="E51" s="224"/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24"/>
      <c r="Z51" s="224"/>
      <c r="AA51" s="224"/>
      <c r="AB51" s="224"/>
      <c r="AC51" s="224"/>
      <c r="AD51" s="224"/>
      <c r="AE51" s="224"/>
      <c r="AF51" s="224"/>
      <c r="AG51" s="224"/>
      <c r="AH51" s="224"/>
      <c r="AI51" s="224"/>
      <c r="AJ51" s="224"/>
      <c r="AK51" s="224"/>
      <c r="AL51" s="224"/>
      <c r="AM51" s="224"/>
      <c r="AN51" s="224"/>
      <c r="AO51" s="224"/>
      <c r="AP51" s="224"/>
      <c r="AQ51" s="224"/>
      <c r="AR51" s="224"/>
      <c r="AS51" s="224"/>
      <c r="AT51" s="224"/>
      <c r="AU51" s="224"/>
      <c r="AV51" s="224"/>
      <c r="AW51" s="224"/>
      <c r="AX51" s="224"/>
      <c r="AY51" s="224"/>
      <c r="AZ51" s="224"/>
      <c r="BA51" s="224"/>
      <c r="BB51" s="224"/>
      <c r="BC51" s="224"/>
      <c r="BD51" s="224"/>
      <c r="BE51" s="224"/>
    </row>
    <row r="52" spans="5:57">
      <c r="E52" s="224"/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24"/>
      <c r="Z52" s="224"/>
      <c r="AA52" s="224"/>
      <c r="AB52" s="224"/>
      <c r="AC52" s="224"/>
      <c r="AD52" s="224"/>
      <c r="AE52" s="224"/>
      <c r="AF52" s="224"/>
      <c r="AG52" s="224"/>
      <c r="AH52" s="224"/>
      <c r="AI52" s="224"/>
      <c r="AJ52" s="224"/>
      <c r="AK52" s="224"/>
      <c r="AL52" s="224"/>
      <c r="AM52" s="224"/>
      <c r="AN52" s="224"/>
      <c r="AO52" s="224"/>
      <c r="AP52" s="224"/>
      <c r="AQ52" s="224"/>
      <c r="AR52" s="224"/>
      <c r="AS52" s="224"/>
      <c r="AT52" s="224"/>
      <c r="AU52" s="224"/>
      <c r="AV52" s="224"/>
      <c r="AW52" s="224"/>
      <c r="AX52" s="224"/>
      <c r="AY52" s="224"/>
      <c r="AZ52" s="224"/>
      <c r="BA52" s="224"/>
      <c r="BB52" s="224"/>
      <c r="BC52" s="224"/>
      <c r="BD52" s="224"/>
      <c r="BE52" s="224"/>
    </row>
    <row r="53" spans="5:57">
      <c r="E53" s="224"/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24"/>
      <c r="Z53" s="224"/>
      <c r="AA53" s="224"/>
      <c r="AB53" s="224"/>
      <c r="AC53" s="224"/>
      <c r="AD53" s="224"/>
      <c r="AE53" s="224"/>
      <c r="AF53" s="224"/>
      <c r="AG53" s="224"/>
      <c r="AH53" s="224"/>
      <c r="AI53" s="224"/>
      <c r="AJ53" s="224"/>
      <c r="AK53" s="224"/>
      <c r="AL53" s="224"/>
      <c r="AM53" s="224"/>
      <c r="AN53" s="224"/>
      <c r="AO53" s="224"/>
      <c r="AP53" s="224"/>
      <c r="AQ53" s="224"/>
      <c r="AR53" s="224"/>
      <c r="AS53" s="224"/>
      <c r="AT53" s="224"/>
      <c r="AU53" s="224"/>
      <c r="AV53" s="224"/>
      <c r="AW53" s="224"/>
      <c r="AX53" s="224"/>
      <c r="AY53" s="224"/>
      <c r="AZ53" s="224"/>
      <c r="BA53" s="224"/>
      <c r="BB53" s="224"/>
      <c r="BC53" s="224"/>
      <c r="BD53" s="224"/>
      <c r="BE53" s="224"/>
    </row>
    <row r="54" spans="5:57">
      <c r="E54" s="224"/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24"/>
      <c r="Z54" s="224"/>
      <c r="AA54" s="224"/>
      <c r="AB54" s="224"/>
      <c r="AC54" s="224"/>
      <c r="AD54" s="224"/>
      <c r="AE54" s="224"/>
      <c r="AF54" s="224"/>
      <c r="AG54" s="224"/>
      <c r="AH54" s="224"/>
      <c r="AI54" s="224"/>
      <c r="AJ54" s="224"/>
      <c r="AK54" s="224"/>
      <c r="AL54" s="224"/>
      <c r="AM54" s="224"/>
      <c r="AN54" s="224"/>
      <c r="AO54" s="224"/>
      <c r="AP54" s="224"/>
      <c r="AQ54" s="224"/>
      <c r="AR54" s="224"/>
      <c r="AS54" s="224"/>
      <c r="AT54" s="224"/>
      <c r="AU54" s="224"/>
      <c r="AV54" s="224"/>
      <c r="AW54" s="224"/>
      <c r="AX54" s="224"/>
      <c r="AY54" s="224"/>
      <c r="AZ54" s="224"/>
      <c r="BA54" s="224"/>
      <c r="BB54" s="224"/>
      <c r="BC54" s="224"/>
      <c r="BD54" s="224"/>
      <c r="BE54" s="224"/>
    </row>
    <row r="55" spans="5:57">
      <c r="E55" s="224"/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24"/>
      <c r="Z55" s="224"/>
      <c r="AA55" s="224"/>
      <c r="AB55" s="224"/>
      <c r="AC55" s="224"/>
      <c r="AD55" s="224"/>
      <c r="AE55" s="224"/>
      <c r="AF55" s="224"/>
      <c r="AG55" s="224"/>
      <c r="AH55" s="224"/>
      <c r="AI55" s="224"/>
      <c r="AJ55" s="224"/>
      <c r="AK55" s="224"/>
      <c r="AL55" s="224"/>
      <c r="AM55" s="224"/>
      <c r="AN55" s="224"/>
      <c r="AO55" s="224"/>
      <c r="AP55" s="224"/>
      <c r="AQ55" s="224"/>
      <c r="AR55" s="224"/>
      <c r="AS55" s="224"/>
      <c r="AT55" s="224"/>
      <c r="AU55" s="224"/>
      <c r="AV55" s="224"/>
      <c r="AW55" s="224"/>
      <c r="AX55" s="224"/>
      <c r="AY55" s="224"/>
      <c r="AZ55" s="224"/>
      <c r="BA55" s="224"/>
      <c r="BB55" s="224"/>
      <c r="BC55" s="224"/>
      <c r="BD55" s="224"/>
      <c r="BE55" s="224"/>
    </row>
    <row r="56" spans="5:57">
      <c r="E56" s="224"/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24"/>
      <c r="Z56" s="224"/>
      <c r="AA56" s="224"/>
      <c r="AB56" s="224"/>
      <c r="AC56" s="224"/>
      <c r="AD56" s="224"/>
      <c r="AE56" s="224"/>
      <c r="AF56" s="224"/>
      <c r="AG56" s="224"/>
      <c r="AH56" s="224"/>
      <c r="AI56" s="224"/>
      <c r="AJ56" s="224"/>
      <c r="AK56" s="224"/>
      <c r="AL56" s="224"/>
      <c r="AM56" s="224"/>
      <c r="AN56" s="224"/>
      <c r="AO56" s="224"/>
      <c r="AP56" s="224"/>
      <c r="AQ56" s="224"/>
      <c r="AR56" s="224"/>
      <c r="AS56" s="224"/>
      <c r="AT56" s="224"/>
      <c r="AU56" s="224"/>
      <c r="AV56" s="224"/>
      <c r="AW56" s="224"/>
      <c r="AX56" s="224"/>
      <c r="AY56" s="224"/>
      <c r="AZ56" s="224"/>
      <c r="BA56" s="224"/>
      <c r="BB56" s="224"/>
      <c r="BC56" s="224"/>
      <c r="BD56" s="224"/>
      <c r="BE56" s="224"/>
    </row>
    <row r="57" spans="5:57">
      <c r="E57" s="224"/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224"/>
      <c r="AB57" s="224"/>
      <c r="AC57" s="224"/>
      <c r="AD57" s="224"/>
      <c r="AE57" s="224"/>
      <c r="AF57" s="224"/>
      <c r="AG57" s="224"/>
      <c r="AH57" s="224"/>
      <c r="AI57" s="224"/>
      <c r="AJ57" s="224"/>
      <c r="AK57" s="224"/>
      <c r="AL57" s="224"/>
      <c r="AM57" s="224"/>
      <c r="AN57" s="224"/>
      <c r="AO57" s="224"/>
      <c r="AP57" s="224"/>
      <c r="AQ57" s="224"/>
      <c r="AR57" s="224"/>
      <c r="AS57" s="224"/>
      <c r="AT57" s="224"/>
      <c r="AU57" s="224"/>
      <c r="AV57" s="224"/>
      <c r="AW57" s="224"/>
      <c r="AX57" s="224"/>
      <c r="AY57" s="224"/>
      <c r="AZ57" s="224"/>
      <c r="BA57" s="224"/>
      <c r="BB57" s="224"/>
      <c r="BC57" s="224"/>
      <c r="BD57" s="224"/>
      <c r="BE57" s="224"/>
    </row>
    <row r="58" spans="5:57">
      <c r="E58" s="224"/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24"/>
      <c r="Z58" s="224"/>
      <c r="AA58" s="224"/>
      <c r="AB58" s="224"/>
      <c r="AC58" s="224"/>
      <c r="AD58" s="224"/>
      <c r="AE58" s="224"/>
      <c r="AF58" s="224"/>
      <c r="AG58" s="224"/>
      <c r="AH58" s="224"/>
      <c r="AI58" s="224"/>
      <c r="AJ58" s="224"/>
      <c r="AK58" s="224"/>
      <c r="AL58" s="224"/>
      <c r="AM58" s="224"/>
      <c r="AN58" s="224"/>
      <c r="AO58" s="224"/>
      <c r="AP58" s="224"/>
      <c r="AQ58" s="224"/>
      <c r="AR58" s="224"/>
      <c r="AS58" s="224"/>
      <c r="AT58" s="224"/>
      <c r="AU58" s="224"/>
      <c r="AV58" s="224"/>
      <c r="AW58" s="224"/>
      <c r="AX58" s="224"/>
      <c r="AY58" s="224"/>
      <c r="AZ58" s="224"/>
      <c r="BA58" s="224"/>
      <c r="BB58" s="224"/>
      <c r="BC58" s="224"/>
      <c r="BD58" s="224"/>
      <c r="BE58" s="224"/>
    </row>
    <row r="59" spans="5:57">
      <c r="E59" s="224"/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4"/>
      <c r="AA59" s="224"/>
      <c r="AB59" s="224"/>
      <c r="AC59" s="224"/>
      <c r="AD59" s="224"/>
      <c r="AE59" s="224"/>
      <c r="AF59" s="224"/>
      <c r="AG59" s="224"/>
      <c r="AH59" s="224"/>
      <c r="AI59" s="224"/>
      <c r="AJ59" s="224"/>
      <c r="AK59" s="224"/>
      <c r="AL59" s="224"/>
      <c r="AM59" s="224"/>
      <c r="AN59" s="224"/>
      <c r="AO59" s="224"/>
      <c r="AP59" s="224"/>
      <c r="AQ59" s="224"/>
      <c r="AR59" s="224"/>
      <c r="AS59" s="224"/>
      <c r="AT59" s="224"/>
      <c r="AU59" s="224"/>
      <c r="AV59" s="224"/>
      <c r="AW59" s="224"/>
      <c r="AX59" s="224"/>
      <c r="AY59" s="224"/>
      <c r="AZ59" s="224"/>
      <c r="BA59" s="224"/>
      <c r="BB59" s="224"/>
      <c r="BC59" s="224"/>
      <c r="BD59" s="224"/>
      <c r="BE59" s="224"/>
    </row>
    <row r="60" spans="5:57"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25"/>
      <c r="Z60" s="225"/>
      <c r="AA60" s="225"/>
      <c r="AB60" s="225"/>
      <c r="AC60" s="225"/>
      <c r="AD60" s="225"/>
      <c r="AE60" s="225"/>
      <c r="AF60" s="225"/>
      <c r="AG60" s="225"/>
      <c r="AH60" s="225"/>
      <c r="AI60" s="225"/>
      <c r="AJ60" s="225"/>
      <c r="AK60" s="225"/>
      <c r="AL60" s="225"/>
      <c r="AM60" s="225"/>
      <c r="AN60" s="225"/>
      <c r="AO60" s="225"/>
      <c r="AP60" s="225"/>
      <c r="AQ60" s="225"/>
      <c r="AR60" s="225"/>
      <c r="AS60" s="225"/>
      <c r="AT60" s="225"/>
      <c r="AU60" s="225"/>
      <c r="AV60" s="225"/>
      <c r="AW60" s="225"/>
      <c r="AX60" s="225"/>
      <c r="AY60" s="225"/>
      <c r="AZ60" s="225"/>
      <c r="BA60" s="225"/>
      <c r="BB60" s="225"/>
      <c r="BC60" s="225"/>
      <c r="BD60" s="225"/>
      <c r="BE60" s="225"/>
    </row>
    <row r="62" spans="5:57">
      <c r="E62" s="226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  <c r="AG62" s="226"/>
      <c r="AH62" s="226"/>
      <c r="AI62" s="226"/>
      <c r="AJ62" s="226"/>
      <c r="AK62" s="226"/>
      <c r="AL62" s="226"/>
      <c r="AM62" s="226"/>
      <c r="AN62" s="226"/>
      <c r="AO62" s="226"/>
      <c r="AP62" s="226"/>
      <c r="AQ62" s="226"/>
      <c r="AR62" s="226"/>
      <c r="AS62" s="226"/>
      <c r="AT62" s="226"/>
      <c r="AU62" s="226"/>
      <c r="AV62" s="226"/>
      <c r="AW62" s="226"/>
      <c r="AX62" s="226"/>
      <c r="AY62" s="226"/>
      <c r="AZ62" s="226"/>
      <c r="BA62" s="226"/>
      <c r="BB62" s="226"/>
      <c r="BC62" s="226"/>
      <c r="BD62" s="226"/>
    </row>
  </sheetData>
  <phoneticPr fontId="6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pane ySplit="1" topLeftCell="A2" activePane="bottomLeft" state="frozen"/>
      <selection pane="bottomLeft" activeCell="I2" sqref="I2"/>
    </sheetView>
  </sheetViews>
  <sheetFormatPr defaultColWidth="8.8984375" defaultRowHeight="18.75"/>
  <cols>
    <col min="1" max="2" width="14.3984375" style="227" customWidth="1"/>
    <col min="3" max="3" width="12.59765625" style="228" bestFit="1" customWidth="1"/>
    <col min="4" max="4" width="10.8984375" style="228" customWidth="1"/>
    <col min="5" max="8" width="7.09765625" style="228" customWidth="1"/>
    <col min="9" max="9" width="10" style="228" customWidth="1"/>
    <col min="10" max="10" width="8.8984375" style="227"/>
    <col min="11" max="11" width="27.59765625" style="227" customWidth="1"/>
    <col min="12" max="16" width="8.8984375" style="227"/>
    <col min="17" max="17" width="11.69921875" style="227" customWidth="1"/>
    <col min="18" max="16384" width="8.8984375" style="227"/>
  </cols>
  <sheetData>
    <row r="1" spans="1:17">
      <c r="A1" s="1" t="s">
        <v>495</v>
      </c>
    </row>
    <row r="2" spans="1:17">
      <c r="A2" s="2" t="s">
        <v>192</v>
      </c>
      <c r="B2" s="2" t="s">
        <v>193</v>
      </c>
      <c r="C2" s="3" t="s">
        <v>496</v>
      </c>
      <c r="D2" s="4" t="s">
        <v>497</v>
      </c>
      <c r="E2" s="4" t="s">
        <v>478</v>
      </c>
      <c r="F2" s="4" t="s">
        <v>485</v>
      </c>
      <c r="G2" s="4" t="s">
        <v>487</v>
      </c>
      <c r="H2" s="4" t="s">
        <v>498</v>
      </c>
      <c r="I2" s="14" t="s">
        <v>194</v>
      </c>
    </row>
    <row r="3" spans="1:17" ht="20.25" customHeight="1">
      <c r="A3" s="15" t="s">
        <v>21</v>
      </c>
      <c r="B3" s="15" t="s">
        <v>154</v>
      </c>
      <c r="C3" s="16">
        <v>1</v>
      </c>
      <c r="D3" s="16">
        <v>0</v>
      </c>
      <c r="E3" s="16">
        <v>0</v>
      </c>
      <c r="F3" s="16">
        <v>0</v>
      </c>
      <c r="G3" s="16">
        <v>0</v>
      </c>
      <c r="H3" s="16">
        <v>0</v>
      </c>
      <c r="I3" s="333">
        <v>1</v>
      </c>
      <c r="J3" s="229"/>
      <c r="K3" s="1" t="s">
        <v>195</v>
      </c>
    </row>
    <row r="4" spans="1:17" ht="20.25" customHeight="1">
      <c r="A4" s="15" t="s">
        <v>21</v>
      </c>
      <c r="B4" s="15" t="s">
        <v>169</v>
      </c>
      <c r="C4" s="16">
        <v>5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330">
        <v>1</v>
      </c>
      <c r="J4" s="229"/>
      <c r="K4" s="348" t="s">
        <v>196</v>
      </c>
      <c r="L4" s="348"/>
      <c r="M4" s="348"/>
      <c r="N4" s="348"/>
      <c r="O4" s="348"/>
      <c r="P4" s="348"/>
      <c r="Q4" s="348"/>
    </row>
    <row r="5" spans="1:17" ht="20.25" customHeight="1">
      <c r="A5" s="15" t="s">
        <v>21</v>
      </c>
      <c r="B5" s="15" t="s">
        <v>146</v>
      </c>
      <c r="C5" s="16">
        <v>2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330">
        <v>1</v>
      </c>
      <c r="J5" s="229"/>
      <c r="K5" s="5" t="s">
        <v>197</v>
      </c>
    </row>
    <row r="6" spans="1:17" ht="20.25" customHeight="1">
      <c r="A6" s="15" t="s">
        <v>21</v>
      </c>
      <c r="B6" s="15" t="s">
        <v>198</v>
      </c>
      <c r="C6" s="16">
        <v>1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330">
        <v>1</v>
      </c>
      <c r="J6" s="229"/>
      <c r="K6" s="13" t="s">
        <v>199</v>
      </c>
    </row>
    <row r="7" spans="1:17" ht="20.25" customHeight="1">
      <c r="A7" s="15" t="s">
        <v>21</v>
      </c>
      <c r="B7" s="15" t="s">
        <v>200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229"/>
      <c r="K7" s="1" t="s">
        <v>201</v>
      </c>
    </row>
    <row r="8" spans="1:17" ht="20.25" customHeight="1">
      <c r="A8" s="15" t="s">
        <v>21</v>
      </c>
      <c r="B8" s="15" t="s">
        <v>202</v>
      </c>
      <c r="C8" s="16">
        <v>3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330">
        <v>1</v>
      </c>
      <c r="J8" s="229"/>
    </row>
    <row r="9" spans="1:17" ht="20.25" customHeight="1">
      <c r="A9" s="15" t="s">
        <v>21</v>
      </c>
      <c r="B9" s="15" t="s">
        <v>203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229"/>
    </row>
    <row r="10" spans="1:17" ht="20.25" customHeight="1">
      <c r="A10" s="15" t="s">
        <v>21</v>
      </c>
      <c r="B10" s="15" t="s">
        <v>204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229"/>
    </row>
    <row r="11" spans="1:17" ht="20.25" customHeight="1">
      <c r="A11" s="15" t="s">
        <v>21</v>
      </c>
      <c r="B11" s="15" t="s">
        <v>167</v>
      </c>
      <c r="C11" s="16">
        <v>1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330">
        <v>1</v>
      </c>
      <c r="J11" s="229"/>
    </row>
    <row r="12" spans="1:17" ht="20.25" customHeight="1">
      <c r="A12" s="15" t="s">
        <v>21</v>
      </c>
      <c r="B12" s="15" t="s">
        <v>205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229"/>
    </row>
    <row r="13" spans="1:17" ht="20.25" customHeight="1">
      <c r="A13" s="15" t="s">
        <v>21</v>
      </c>
      <c r="B13" s="15" t="s">
        <v>170</v>
      </c>
      <c r="C13" s="16">
        <v>3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330">
        <v>1</v>
      </c>
      <c r="J13" s="229"/>
    </row>
    <row r="14" spans="1:17" ht="20.25" customHeight="1">
      <c r="A14" s="15" t="s">
        <v>21</v>
      </c>
      <c r="B14" s="15" t="s">
        <v>147</v>
      </c>
      <c r="C14" s="16">
        <v>1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330">
        <v>1</v>
      </c>
      <c r="J14" s="229"/>
    </row>
    <row r="15" spans="1:17" ht="20.25" customHeight="1">
      <c r="A15" s="15" t="s">
        <v>21</v>
      </c>
      <c r="B15" s="15" t="s">
        <v>206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229"/>
    </row>
    <row r="16" spans="1:17" ht="20.25" customHeight="1">
      <c r="A16" s="15" t="s">
        <v>21</v>
      </c>
      <c r="B16" s="15" t="s">
        <v>207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229"/>
    </row>
    <row r="17" spans="1:10" ht="20.25" customHeight="1">
      <c r="A17" s="15" t="s">
        <v>21</v>
      </c>
      <c r="B17" s="15" t="s">
        <v>185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229"/>
    </row>
    <row r="18" spans="1:10" ht="20.25" customHeight="1">
      <c r="A18" s="15" t="s">
        <v>23</v>
      </c>
      <c r="B18" s="15" t="s">
        <v>23</v>
      </c>
      <c r="C18" s="16">
        <v>8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330">
        <v>1</v>
      </c>
      <c r="J18" s="229"/>
    </row>
    <row r="19" spans="1:10" ht="20.25" customHeight="1">
      <c r="A19" s="15" t="s">
        <v>23</v>
      </c>
      <c r="B19" s="15" t="s">
        <v>172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229"/>
    </row>
    <row r="20" spans="1:10" ht="20.25" customHeight="1">
      <c r="A20" s="15" t="s">
        <v>23</v>
      </c>
      <c r="B20" s="15" t="s">
        <v>208</v>
      </c>
      <c r="C20" s="16">
        <v>1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330">
        <v>1</v>
      </c>
      <c r="J20" s="229"/>
    </row>
    <row r="21" spans="1:10" ht="20.25" customHeight="1">
      <c r="A21" s="15" t="s">
        <v>23</v>
      </c>
      <c r="B21" s="15" t="s">
        <v>209</v>
      </c>
      <c r="C21" s="16">
        <v>1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330">
        <v>1</v>
      </c>
      <c r="J21" s="229"/>
    </row>
    <row r="22" spans="1:10" ht="20.25" customHeight="1">
      <c r="A22" s="15" t="s">
        <v>23</v>
      </c>
      <c r="B22" s="15" t="s">
        <v>210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229"/>
    </row>
    <row r="23" spans="1:10" ht="20.25" customHeight="1">
      <c r="A23" s="15" t="s">
        <v>23</v>
      </c>
      <c r="B23" s="15" t="s">
        <v>211</v>
      </c>
      <c r="C23" s="16">
        <v>1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330">
        <v>1</v>
      </c>
      <c r="J23" s="229"/>
    </row>
    <row r="24" spans="1:10" ht="20.25" customHeight="1">
      <c r="A24" s="15" t="s">
        <v>23</v>
      </c>
      <c r="B24" s="15" t="s">
        <v>170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229"/>
    </row>
    <row r="25" spans="1:10" ht="20.25" customHeight="1">
      <c r="A25" s="15" t="s">
        <v>23</v>
      </c>
      <c r="B25" s="15" t="s">
        <v>212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229"/>
    </row>
    <row r="26" spans="1:10" ht="20.25" customHeight="1">
      <c r="A26" s="15" t="s">
        <v>23</v>
      </c>
      <c r="B26" s="15" t="s">
        <v>213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229"/>
    </row>
    <row r="27" spans="1:10" ht="20.25" customHeight="1">
      <c r="A27" s="15" t="s">
        <v>23</v>
      </c>
      <c r="B27" s="15" t="s">
        <v>214</v>
      </c>
      <c r="C27" s="16">
        <v>3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330">
        <v>1</v>
      </c>
      <c r="J27" s="229"/>
    </row>
    <row r="28" spans="1:10" ht="20.25" customHeight="1">
      <c r="A28" s="15" t="s">
        <v>23</v>
      </c>
      <c r="B28" s="15" t="s">
        <v>190</v>
      </c>
      <c r="C28" s="16">
        <v>1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330">
        <v>1</v>
      </c>
      <c r="J28" s="229"/>
    </row>
    <row r="29" spans="1:10" ht="20.25" customHeight="1">
      <c r="A29" s="15" t="s">
        <v>23</v>
      </c>
      <c r="B29" s="15" t="s">
        <v>215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229"/>
    </row>
    <row r="30" spans="1:10" ht="20.25" customHeight="1">
      <c r="A30" s="15" t="s">
        <v>23</v>
      </c>
      <c r="B30" s="15" t="s">
        <v>216</v>
      </c>
      <c r="C30" s="16">
        <v>1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330">
        <v>1</v>
      </c>
      <c r="J30" s="229"/>
    </row>
    <row r="31" spans="1:10" ht="20.25" customHeight="1">
      <c r="A31" s="15" t="s">
        <v>31</v>
      </c>
      <c r="B31" s="15" t="s">
        <v>217</v>
      </c>
      <c r="C31" s="16">
        <v>1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330">
        <v>1</v>
      </c>
      <c r="J31" s="229"/>
    </row>
    <row r="32" spans="1:10" ht="20.25" customHeight="1">
      <c r="A32" s="15" t="s">
        <v>31</v>
      </c>
      <c r="B32" s="15" t="s">
        <v>218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229"/>
    </row>
    <row r="33" spans="1:10" ht="20.25" customHeight="1">
      <c r="A33" s="15" t="s">
        <v>31</v>
      </c>
      <c r="B33" s="15" t="s">
        <v>189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229"/>
    </row>
    <row r="34" spans="1:10" ht="20.25" customHeight="1">
      <c r="A34" s="15" t="s">
        <v>31</v>
      </c>
      <c r="B34" s="15" t="s">
        <v>219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229"/>
    </row>
    <row r="35" spans="1:10" ht="20.25" customHeight="1">
      <c r="A35" s="15" t="s">
        <v>31</v>
      </c>
      <c r="B35" s="15" t="s">
        <v>220</v>
      </c>
      <c r="C35" s="16">
        <v>1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330">
        <v>1</v>
      </c>
      <c r="J35" s="229"/>
    </row>
    <row r="36" spans="1:10" ht="20.25" customHeight="1">
      <c r="A36" s="15" t="s">
        <v>31</v>
      </c>
      <c r="B36" s="15" t="s">
        <v>184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229"/>
    </row>
    <row r="37" spans="1:10" ht="20.25" customHeight="1">
      <c r="A37" s="15" t="s">
        <v>31</v>
      </c>
      <c r="B37" s="15" t="s">
        <v>221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229"/>
    </row>
    <row r="38" spans="1:10" ht="20.25" customHeight="1">
      <c r="A38" s="15" t="s">
        <v>31</v>
      </c>
      <c r="B38" s="15" t="s">
        <v>222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229"/>
    </row>
    <row r="39" spans="1:10" ht="20.25" customHeight="1">
      <c r="A39" s="15" t="s">
        <v>24</v>
      </c>
      <c r="B39" s="15" t="s">
        <v>223</v>
      </c>
      <c r="C39" s="16">
        <v>3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330">
        <v>1</v>
      </c>
      <c r="J39" s="229"/>
    </row>
    <row r="40" spans="1:10" ht="20.25" customHeight="1">
      <c r="A40" s="15" t="s">
        <v>24</v>
      </c>
      <c r="B40" s="15" t="s">
        <v>148</v>
      </c>
      <c r="C40" s="16">
        <v>1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330">
        <v>1</v>
      </c>
      <c r="J40" s="229"/>
    </row>
    <row r="41" spans="1:10" ht="20.25" customHeight="1">
      <c r="A41" s="15" t="s">
        <v>24</v>
      </c>
      <c r="B41" s="15" t="s">
        <v>158</v>
      </c>
      <c r="C41" s="16">
        <v>0</v>
      </c>
      <c r="D41" s="16">
        <v>1</v>
      </c>
      <c r="E41" s="16">
        <v>1</v>
      </c>
      <c r="F41" s="16">
        <v>0</v>
      </c>
      <c r="G41" s="16">
        <v>0</v>
      </c>
      <c r="H41" s="16">
        <v>0</v>
      </c>
      <c r="I41" s="331">
        <v>2</v>
      </c>
      <c r="J41" s="229"/>
    </row>
    <row r="42" spans="1:10" ht="20.25" customHeight="1">
      <c r="A42" s="15" t="s">
        <v>24</v>
      </c>
      <c r="B42" s="15" t="s">
        <v>164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229"/>
    </row>
    <row r="43" spans="1:10" ht="20.25" customHeight="1">
      <c r="A43" s="15" t="s">
        <v>24</v>
      </c>
      <c r="B43" s="15" t="s">
        <v>224</v>
      </c>
      <c r="C43" s="16">
        <v>2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330">
        <v>1</v>
      </c>
      <c r="J43" s="229"/>
    </row>
    <row r="44" spans="1:10" ht="20.25" customHeight="1">
      <c r="A44" s="15" t="s">
        <v>24</v>
      </c>
      <c r="B44" s="15" t="s">
        <v>165</v>
      </c>
      <c r="C44" s="16">
        <v>9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330">
        <v>1</v>
      </c>
      <c r="J44" s="229"/>
    </row>
    <row r="45" spans="1:10" ht="20.25" customHeight="1">
      <c r="A45" s="15" t="s">
        <v>24</v>
      </c>
      <c r="B45" s="15" t="s">
        <v>225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229"/>
    </row>
    <row r="46" spans="1:10" ht="20.25" customHeight="1">
      <c r="A46" s="15" t="s">
        <v>24</v>
      </c>
      <c r="B46" s="15" t="s">
        <v>149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229"/>
    </row>
    <row r="47" spans="1:10" ht="20.25" customHeight="1">
      <c r="A47" s="15" t="s">
        <v>24</v>
      </c>
      <c r="B47" s="15" t="s">
        <v>226</v>
      </c>
      <c r="C47" s="16">
        <v>1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330">
        <v>1</v>
      </c>
      <c r="J47" s="229"/>
    </row>
    <row r="48" spans="1:10" ht="20.25" customHeight="1">
      <c r="A48" s="15" t="s">
        <v>24</v>
      </c>
      <c r="B48" s="15" t="s">
        <v>227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229"/>
    </row>
    <row r="49" spans="1:10" ht="20.25" customHeight="1">
      <c r="A49" s="15" t="s">
        <v>24</v>
      </c>
      <c r="B49" s="15" t="s">
        <v>228</v>
      </c>
      <c r="C49" s="16">
        <v>3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330">
        <v>1</v>
      </c>
      <c r="J49" s="229"/>
    </row>
    <row r="50" spans="1:10" ht="20.25" customHeight="1">
      <c r="A50" s="15" t="s">
        <v>24</v>
      </c>
      <c r="B50" s="15" t="s">
        <v>229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229"/>
    </row>
    <row r="51" spans="1:10" ht="20.25" customHeight="1">
      <c r="A51" s="15" t="s">
        <v>25</v>
      </c>
      <c r="B51" s="15" t="s">
        <v>230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229"/>
    </row>
    <row r="52" spans="1:10" ht="20.25" customHeight="1">
      <c r="A52" s="15" t="s">
        <v>25</v>
      </c>
      <c r="B52" s="15" t="s">
        <v>231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229"/>
    </row>
    <row r="53" spans="1:10" ht="20.25" customHeight="1">
      <c r="A53" s="15" t="s">
        <v>25</v>
      </c>
      <c r="B53" s="15" t="s">
        <v>157</v>
      </c>
      <c r="C53" s="16">
        <v>2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330">
        <v>1</v>
      </c>
      <c r="J53" s="229"/>
    </row>
    <row r="54" spans="1:10" ht="20.25" customHeight="1">
      <c r="A54" s="15" t="s">
        <v>25</v>
      </c>
      <c r="B54" s="15" t="s">
        <v>25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229"/>
    </row>
    <row r="55" spans="1:10" ht="20.25" customHeight="1">
      <c r="A55" s="15" t="s">
        <v>25</v>
      </c>
      <c r="B55" s="15" t="s">
        <v>183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229"/>
    </row>
    <row r="56" spans="1:10" ht="20.25" customHeight="1">
      <c r="A56" s="15" t="s">
        <v>25</v>
      </c>
      <c r="B56" s="15" t="s">
        <v>232</v>
      </c>
      <c r="C56" s="16">
        <v>1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330">
        <v>1</v>
      </c>
      <c r="J56" s="229"/>
    </row>
    <row r="57" spans="1:10" ht="20.25" customHeight="1">
      <c r="A57" s="15" t="s">
        <v>25</v>
      </c>
      <c r="B57" s="15" t="s">
        <v>233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229"/>
    </row>
    <row r="58" spans="1:10" ht="20.25" customHeight="1">
      <c r="A58" s="15" t="s">
        <v>25</v>
      </c>
      <c r="B58" s="15" t="s">
        <v>234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229"/>
    </row>
    <row r="59" spans="1:10" ht="20.25" customHeight="1">
      <c r="A59" s="15" t="s">
        <v>25</v>
      </c>
      <c r="B59" s="15" t="s">
        <v>235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229"/>
    </row>
    <row r="60" spans="1:10" ht="20.25" customHeight="1">
      <c r="A60" s="15" t="s">
        <v>25</v>
      </c>
      <c r="B60" s="15" t="s">
        <v>150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229"/>
    </row>
    <row r="61" spans="1:10" ht="20.25" customHeight="1">
      <c r="A61" s="15" t="s">
        <v>25</v>
      </c>
      <c r="B61" s="15" t="s">
        <v>236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229"/>
    </row>
    <row r="62" spans="1:10" ht="20.25" customHeight="1">
      <c r="A62" s="15" t="s">
        <v>25</v>
      </c>
      <c r="B62" s="15" t="s">
        <v>32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229"/>
    </row>
    <row r="63" spans="1:10" ht="20.25" customHeight="1">
      <c r="A63" s="15" t="s">
        <v>26</v>
      </c>
      <c r="B63" s="15" t="s">
        <v>26</v>
      </c>
      <c r="C63" s="16">
        <v>1</v>
      </c>
      <c r="D63" s="16">
        <v>1</v>
      </c>
      <c r="E63" s="16">
        <v>1</v>
      </c>
      <c r="F63" s="16">
        <v>0</v>
      </c>
      <c r="G63" s="16">
        <v>0</v>
      </c>
      <c r="H63" s="16">
        <v>0</v>
      </c>
      <c r="I63" s="331">
        <v>2</v>
      </c>
      <c r="J63" s="229"/>
    </row>
    <row r="64" spans="1:10" ht="20.25" customHeight="1">
      <c r="A64" s="15" t="s">
        <v>26</v>
      </c>
      <c r="B64" s="15" t="s">
        <v>237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229"/>
    </row>
    <row r="65" spans="1:10" ht="20.25" customHeight="1">
      <c r="A65" s="15" t="s">
        <v>26</v>
      </c>
      <c r="B65" s="15" t="s">
        <v>238</v>
      </c>
      <c r="C65" s="16">
        <v>0</v>
      </c>
      <c r="D65" s="16">
        <v>1</v>
      </c>
      <c r="E65" s="16">
        <v>0</v>
      </c>
      <c r="F65" s="16">
        <v>0</v>
      </c>
      <c r="G65" s="16">
        <v>0</v>
      </c>
      <c r="H65" s="16">
        <v>1</v>
      </c>
      <c r="I65" s="332">
        <v>3</v>
      </c>
      <c r="J65" s="229"/>
    </row>
    <row r="66" spans="1:10" ht="20.25" customHeight="1">
      <c r="A66" s="15" t="s">
        <v>26</v>
      </c>
      <c r="B66" s="15" t="s">
        <v>239</v>
      </c>
      <c r="C66" s="16">
        <v>2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330">
        <v>1</v>
      </c>
      <c r="J66" s="229"/>
    </row>
    <row r="67" spans="1:10" ht="20.25" customHeight="1">
      <c r="A67" s="15" t="s">
        <v>26</v>
      </c>
      <c r="B67" s="15" t="s">
        <v>240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229"/>
    </row>
    <row r="68" spans="1:10" ht="20.25" customHeight="1">
      <c r="A68" s="15" t="s">
        <v>26</v>
      </c>
      <c r="B68" s="15" t="s">
        <v>241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229"/>
    </row>
    <row r="69" spans="1:10" ht="20.25" customHeight="1">
      <c r="A69" s="15" t="s">
        <v>26</v>
      </c>
      <c r="B69" s="15" t="s">
        <v>242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229"/>
    </row>
    <row r="70" spans="1:10" ht="20.25" customHeight="1">
      <c r="A70" s="15" t="s">
        <v>26</v>
      </c>
      <c r="B70" s="15" t="s">
        <v>34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229"/>
    </row>
    <row r="71" spans="1:10" ht="20.25" customHeight="1">
      <c r="A71" s="15" t="s">
        <v>26</v>
      </c>
      <c r="B71" s="15" t="s">
        <v>243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229"/>
    </row>
    <row r="72" spans="1:10" ht="20.25" customHeight="1">
      <c r="A72" s="15" t="s">
        <v>26</v>
      </c>
      <c r="B72" s="15" t="s">
        <v>244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229"/>
    </row>
    <row r="73" spans="1:10" ht="20.25" customHeight="1">
      <c r="A73" s="15" t="s">
        <v>26</v>
      </c>
      <c r="B73" s="15" t="s">
        <v>245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229"/>
    </row>
    <row r="74" spans="1:10" ht="20.25" customHeight="1">
      <c r="A74" s="15" t="s">
        <v>26</v>
      </c>
      <c r="B74" s="15" t="s">
        <v>246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229"/>
    </row>
    <row r="75" spans="1:10" ht="20.25" customHeight="1">
      <c r="A75" s="15" t="s">
        <v>26</v>
      </c>
      <c r="B75" s="15" t="s">
        <v>247</v>
      </c>
      <c r="C75" s="16">
        <v>0</v>
      </c>
      <c r="D75" s="16">
        <v>1</v>
      </c>
      <c r="E75" s="16">
        <v>0</v>
      </c>
      <c r="F75" s="16">
        <v>0</v>
      </c>
      <c r="G75" s="16">
        <v>0</v>
      </c>
      <c r="H75" s="16">
        <v>1</v>
      </c>
      <c r="I75" s="332">
        <v>3</v>
      </c>
      <c r="J75" s="229"/>
    </row>
    <row r="76" spans="1:10" ht="20.25" customHeight="1">
      <c r="A76" s="15" t="s">
        <v>27</v>
      </c>
      <c r="B76" s="15" t="s">
        <v>191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229"/>
    </row>
    <row r="77" spans="1:10" ht="20.25" customHeight="1">
      <c r="A77" s="15" t="s">
        <v>27</v>
      </c>
      <c r="B77" s="15" t="s">
        <v>248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229"/>
    </row>
    <row r="78" spans="1:10" ht="20.25" customHeight="1">
      <c r="A78" s="15" t="s">
        <v>27</v>
      </c>
      <c r="B78" s="15" t="s">
        <v>249</v>
      </c>
      <c r="C78" s="16">
        <v>1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330">
        <v>1</v>
      </c>
      <c r="J78" s="229"/>
    </row>
    <row r="79" spans="1:10" ht="20.25" customHeight="1">
      <c r="A79" s="15" t="s">
        <v>27</v>
      </c>
      <c r="B79" s="15" t="s">
        <v>182</v>
      </c>
      <c r="C79" s="16">
        <v>2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330">
        <v>1</v>
      </c>
      <c r="J79" s="229"/>
    </row>
    <row r="80" spans="1:10" ht="20.25" customHeight="1">
      <c r="A80" s="15" t="s">
        <v>27</v>
      </c>
      <c r="B80" s="15" t="s">
        <v>161</v>
      </c>
      <c r="C80" s="16">
        <v>2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330">
        <v>1</v>
      </c>
      <c r="J80" s="229"/>
    </row>
    <row r="81" spans="1:10" ht="20.25" customHeight="1">
      <c r="A81" s="15" t="s">
        <v>27</v>
      </c>
      <c r="B81" s="15" t="s">
        <v>250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229"/>
    </row>
    <row r="82" spans="1:10" ht="20.25" customHeight="1">
      <c r="A82" s="15" t="s">
        <v>27</v>
      </c>
      <c r="B82" s="15" t="s">
        <v>251</v>
      </c>
      <c r="C82" s="16">
        <v>2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330">
        <v>1</v>
      </c>
      <c r="J82" s="229"/>
    </row>
    <row r="83" spans="1:10" ht="20.25" customHeight="1">
      <c r="A83" s="15" t="s">
        <v>27</v>
      </c>
      <c r="B83" s="15" t="s">
        <v>187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229"/>
    </row>
    <row r="84" spans="1:10" ht="20.25" customHeight="1">
      <c r="A84" s="15" t="s">
        <v>27</v>
      </c>
      <c r="B84" s="15" t="s">
        <v>252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229"/>
    </row>
    <row r="85" spans="1:10" ht="20.25" customHeight="1">
      <c r="A85" s="15" t="s">
        <v>27</v>
      </c>
      <c r="B85" s="15" t="s">
        <v>253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229"/>
    </row>
    <row r="86" spans="1:10" ht="20.25" customHeight="1">
      <c r="A86" s="15" t="s">
        <v>27</v>
      </c>
      <c r="B86" s="15" t="s">
        <v>254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229"/>
    </row>
    <row r="87" spans="1:10" ht="20.25" customHeight="1">
      <c r="A87" s="15" t="s">
        <v>27</v>
      </c>
      <c r="B87" s="15" t="s">
        <v>255</v>
      </c>
      <c r="C87" s="16">
        <v>17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330">
        <v>1</v>
      </c>
      <c r="J87" s="229"/>
    </row>
    <row r="88" spans="1:10" ht="20.25" customHeight="1">
      <c r="A88" s="15" t="s">
        <v>27</v>
      </c>
      <c r="B88" s="15" t="s">
        <v>256</v>
      </c>
      <c r="C88" s="16">
        <v>1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330">
        <v>1</v>
      </c>
      <c r="J88" s="229"/>
    </row>
    <row r="89" spans="1:10" ht="20.25" customHeight="1">
      <c r="A89" s="15" t="s">
        <v>27</v>
      </c>
      <c r="B89" s="15" t="s">
        <v>153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229"/>
    </row>
    <row r="90" spans="1:10" ht="20.25" customHeight="1">
      <c r="A90" s="15" t="s">
        <v>34</v>
      </c>
      <c r="B90" s="15" t="s">
        <v>257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229"/>
    </row>
    <row r="91" spans="1:10" ht="20.25" customHeight="1">
      <c r="A91" s="15" t="s">
        <v>34</v>
      </c>
      <c r="B91" s="15" t="s">
        <v>258</v>
      </c>
      <c r="C91" s="16">
        <v>1</v>
      </c>
      <c r="D91" s="16">
        <v>1</v>
      </c>
      <c r="E91" s="16">
        <v>0</v>
      </c>
      <c r="F91" s="16">
        <v>0</v>
      </c>
      <c r="G91" s="16">
        <v>1</v>
      </c>
      <c r="H91" s="16">
        <v>0</v>
      </c>
      <c r="I91" s="332">
        <v>3</v>
      </c>
      <c r="J91" s="229"/>
    </row>
    <row r="92" spans="1:10" ht="20.25" customHeight="1">
      <c r="A92" s="15" t="s">
        <v>34</v>
      </c>
      <c r="B92" s="15" t="s">
        <v>259</v>
      </c>
      <c r="C92" s="16">
        <v>1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330">
        <v>1</v>
      </c>
      <c r="J92" s="229"/>
    </row>
    <row r="93" spans="1:10" ht="20.25" customHeight="1">
      <c r="A93" s="15" t="s">
        <v>34</v>
      </c>
      <c r="B93" s="15" t="s">
        <v>260</v>
      </c>
      <c r="C93" s="16">
        <v>2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330">
        <v>1</v>
      </c>
      <c r="J93" s="229"/>
    </row>
    <row r="94" spans="1:10" ht="20.25" customHeight="1">
      <c r="A94" s="15" t="s">
        <v>34</v>
      </c>
      <c r="B94" s="15" t="s">
        <v>261</v>
      </c>
      <c r="C94" s="16">
        <v>1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330">
        <v>1</v>
      </c>
      <c r="J94" s="229"/>
    </row>
    <row r="95" spans="1:10" ht="20.25" customHeight="1">
      <c r="A95" s="15" t="s">
        <v>34</v>
      </c>
      <c r="B95" s="15" t="s">
        <v>262</v>
      </c>
      <c r="C95" s="16">
        <v>2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330">
        <v>1</v>
      </c>
      <c r="J95" s="229"/>
    </row>
    <row r="96" spans="1:10" ht="20.25" customHeight="1">
      <c r="A96" s="15" t="s">
        <v>34</v>
      </c>
      <c r="B96" s="15" t="s">
        <v>263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229"/>
    </row>
    <row r="97" spans="1:10" ht="20.25" customHeight="1">
      <c r="A97" s="15" t="s">
        <v>34</v>
      </c>
      <c r="B97" s="15" t="s">
        <v>264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229"/>
    </row>
    <row r="98" spans="1:10" ht="20.25" customHeight="1">
      <c r="A98" s="15" t="s">
        <v>34</v>
      </c>
      <c r="B98" s="15" t="s">
        <v>265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229"/>
    </row>
    <row r="99" spans="1:10" ht="20.25" customHeight="1">
      <c r="A99" s="15" t="s">
        <v>32</v>
      </c>
      <c r="B99" s="15" t="s">
        <v>32</v>
      </c>
      <c r="C99" s="16">
        <v>2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330">
        <v>1</v>
      </c>
      <c r="J99" s="229"/>
    </row>
    <row r="100" spans="1:10" ht="20.25" customHeight="1">
      <c r="A100" s="15" t="s">
        <v>32</v>
      </c>
      <c r="B100" s="15" t="s">
        <v>266</v>
      </c>
      <c r="C100" s="16">
        <v>8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330">
        <v>1</v>
      </c>
      <c r="J100" s="229"/>
    </row>
    <row r="101" spans="1:10" ht="20.25" customHeight="1">
      <c r="A101" s="15" t="s">
        <v>32</v>
      </c>
      <c r="B101" s="15" t="s">
        <v>267</v>
      </c>
      <c r="C101" s="16">
        <v>8</v>
      </c>
      <c r="D101" s="16">
        <v>3</v>
      </c>
      <c r="E101" s="16">
        <v>2</v>
      </c>
      <c r="F101" s="16">
        <v>0</v>
      </c>
      <c r="G101" s="16">
        <v>1</v>
      </c>
      <c r="H101" s="16">
        <v>0</v>
      </c>
      <c r="I101" s="332">
        <v>3</v>
      </c>
      <c r="J101" s="229"/>
    </row>
    <row r="102" spans="1:10" ht="20.25" customHeight="1">
      <c r="A102" s="15" t="s">
        <v>32</v>
      </c>
      <c r="B102" s="15" t="s">
        <v>268</v>
      </c>
      <c r="C102" s="16">
        <v>5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330">
        <v>1</v>
      </c>
      <c r="J102" s="229"/>
    </row>
    <row r="103" spans="1:10" ht="20.25" customHeight="1">
      <c r="A103" s="15" t="s">
        <v>32</v>
      </c>
      <c r="B103" s="15" t="s">
        <v>242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229"/>
    </row>
    <row r="104" spans="1:10" ht="20.25" customHeight="1">
      <c r="A104" s="15" t="s">
        <v>32</v>
      </c>
      <c r="B104" s="15" t="s">
        <v>269</v>
      </c>
      <c r="C104" s="16">
        <v>13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330">
        <v>1</v>
      </c>
      <c r="J104" s="229"/>
    </row>
    <row r="105" spans="1:10" ht="20.25" customHeight="1">
      <c r="A105" s="15" t="s">
        <v>32</v>
      </c>
      <c r="B105" s="15" t="s">
        <v>169</v>
      </c>
      <c r="C105" s="16">
        <v>2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330">
        <v>1</v>
      </c>
      <c r="J105" s="229"/>
    </row>
    <row r="106" spans="1:10" ht="20.25" customHeight="1">
      <c r="A106" s="15" t="s">
        <v>32</v>
      </c>
      <c r="B106" s="15" t="s">
        <v>270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229"/>
    </row>
    <row r="107" spans="1:10" ht="20.25" customHeight="1">
      <c r="A107" s="15" t="s">
        <v>32</v>
      </c>
      <c r="B107" s="15" t="s">
        <v>271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229"/>
    </row>
    <row r="108" spans="1:10" ht="20.25" customHeight="1">
      <c r="A108" s="15" t="s">
        <v>28</v>
      </c>
      <c r="B108" s="15" t="s">
        <v>272</v>
      </c>
      <c r="C108" s="16">
        <v>0</v>
      </c>
      <c r="D108" s="16">
        <v>1</v>
      </c>
      <c r="E108" s="16">
        <v>1</v>
      </c>
      <c r="F108" s="16">
        <v>0</v>
      </c>
      <c r="G108" s="16">
        <v>0</v>
      </c>
      <c r="H108" s="16">
        <v>0</v>
      </c>
      <c r="I108" s="331">
        <v>2</v>
      </c>
      <c r="J108" s="229"/>
    </row>
    <row r="109" spans="1:10" ht="20.25" customHeight="1">
      <c r="A109" s="15" t="s">
        <v>28</v>
      </c>
      <c r="B109" s="15" t="s">
        <v>273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229"/>
    </row>
    <row r="110" spans="1:10" ht="20.25" customHeight="1">
      <c r="A110" s="15" t="s">
        <v>28</v>
      </c>
      <c r="B110" s="15" t="s">
        <v>166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229"/>
    </row>
    <row r="111" spans="1:10" ht="20.25" customHeight="1">
      <c r="A111" s="15" t="s">
        <v>28</v>
      </c>
      <c r="B111" s="15" t="s">
        <v>274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229"/>
    </row>
    <row r="112" spans="1:10" ht="20.25" customHeight="1">
      <c r="A112" s="15" t="s">
        <v>28</v>
      </c>
      <c r="B112" s="15" t="s">
        <v>275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229"/>
    </row>
    <row r="113" spans="1:10" ht="20.25" customHeight="1">
      <c r="A113" s="15" t="s">
        <v>28</v>
      </c>
      <c r="B113" s="15" t="s">
        <v>276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229"/>
    </row>
    <row r="114" spans="1:10" ht="20.25" customHeight="1">
      <c r="A114" s="15" t="s">
        <v>28</v>
      </c>
      <c r="B114" s="15" t="s">
        <v>277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229"/>
    </row>
    <row r="115" spans="1:10" ht="20.25" customHeight="1">
      <c r="A115" s="15" t="s">
        <v>28</v>
      </c>
      <c r="B115" s="15" t="s">
        <v>151</v>
      </c>
      <c r="C115" s="16">
        <v>4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330">
        <v>1</v>
      </c>
      <c r="J115" s="229"/>
    </row>
    <row r="116" spans="1:10" ht="20.25" customHeight="1">
      <c r="A116" s="15" t="s">
        <v>28</v>
      </c>
      <c r="B116" s="15" t="s">
        <v>250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229"/>
    </row>
    <row r="117" spans="1:10" ht="20.25" customHeight="1">
      <c r="A117" s="15" t="s">
        <v>28</v>
      </c>
      <c r="B117" s="15" t="s">
        <v>278</v>
      </c>
      <c r="C117" s="16">
        <v>1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330">
        <v>1</v>
      </c>
      <c r="J117" s="229"/>
    </row>
    <row r="118" spans="1:10" ht="20.25" customHeight="1">
      <c r="A118" s="15" t="s">
        <v>28</v>
      </c>
      <c r="B118" s="15" t="s">
        <v>181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229"/>
    </row>
    <row r="119" spans="1:10" ht="20.25" customHeight="1">
      <c r="A119" s="15" t="s">
        <v>28</v>
      </c>
      <c r="B119" s="15" t="s">
        <v>174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229"/>
    </row>
    <row r="120" spans="1:10" ht="20.25" customHeight="1">
      <c r="A120" s="15" t="s">
        <v>28</v>
      </c>
      <c r="B120" s="15" t="s">
        <v>279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229"/>
    </row>
    <row r="121" spans="1:10" ht="20.25" customHeight="1">
      <c r="A121" s="15" t="s">
        <v>28</v>
      </c>
      <c r="B121" s="15" t="s">
        <v>280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229"/>
    </row>
    <row r="122" spans="1:10" ht="20.25" customHeight="1">
      <c r="A122" s="15" t="s">
        <v>28</v>
      </c>
      <c r="B122" s="15" t="s">
        <v>281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229"/>
    </row>
    <row r="123" spans="1:10" ht="20.25" customHeight="1">
      <c r="A123" s="15" t="s">
        <v>28</v>
      </c>
      <c r="B123" s="15" t="s">
        <v>282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229"/>
    </row>
    <row r="124" spans="1:10" ht="20.25" customHeight="1">
      <c r="A124" s="15" t="s">
        <v>28</v>
      </c>
      <c r="B124" s="15" t="s">
        <v>156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229"/>
    </row>
    <row r="125" spans="1:10" ht="20.25" customHeight="1">
      <c r="A125" s="15" t="s">
        <v>28</v>
      </c>
      <c r="B125" s="15" t="s">
        <v>173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229"/>
    </row>
    <row r="126" spans="1:10" ht="20.25" customHeight="1">
      <c r="A126" s="15" t="s">
        <v>29</v>
      </c>
      <c r="B126" s="15" t="s">
        <v>180</v>
      </c>
      <c r="C126" s="16">
        <v>25</v>
      </c>
      <c r="D126" s="16">
        <v>1</v>
      </c>
      <c r="E126" s="16">
        <v>0</v>
      </c>
      <c r="F126" s="16">
        <v>1</v>
      </c>
      <c r="G126" s="16">
        <v>0</v>
      </c>
      <c r="H126" s="16">
        <v>0</v>
      </c>
      <c r="I126" s="331">
        <v>2</v>
      </c>
      <c r="J126" s="229"/>
    </row>
    <row r="127" spans="1:10" ht="20.25" customHeight="1">
      <c r="A127" s="15" t="s">
        <v>29</v>
      </c>
      <c r="B127" s="15" t="s">
        <v>283</v>
      </c>
      <c r="C127" s="16">
        <v>2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330">
        <v>1</v>
      </c>
      <c r="J127" s="229"/>
    </row>
    <row r="128" spans="1:10" ht="20.25" customHeight="1">
      <c r="A128" s="15" t="s">
        <v>29</v>
      </c>
      <c r="B128" s="15" t="s">
        <v>284</v>
      </c>
      <c r="C128" s="16">
        <v>2</v>
      </c>
      <c r="D128" s="16">
        <v>1</v>
      </c>
      <c r="E128" s="16">
        <v>0</v>
      </c>
      <c r="F128" s="16">
        <v>1</v>
      </c>
      <c r="G128" s="16">
        <v>0</v>
      </c>
      <c r="H128" s="16">
        <v>0</v>
      </c>
      <c r="I128" s="331">
        <v>2</v>
      </c>
      <c r="J128" s="229"/>
    </row>
    <row r="129" spans="1:10" ht="20.25" customHeight="1">
      <c r="A129" s="15" t="s">
        <v>29</v>
      </c>
      <c r="B129" s="15" t="s">
        <v>168</v>
      </c>
      <c r="C129" s="16">
        <v>3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330">
        <v>1</v>
      </c>
      <c r="J129" s="229"/>
    </row>
    <row r="130" spans="1:10" ht="20.25" customHeight="1">
      <c r="A130" s="15" t="s">
        <v>29</v>
      </c>
      <c r="B130" s="15" t="s">
        <v>285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229"/>
    </row>
    <row r="131" spans="1:10" ht="20.25" customHeight="1">
      <c r="A131" s="15" t="s">
        <v>29</v>
      </c>
      <c r="B131" s="15" t="s">
        <v>286</v>
      </c>
      <c r="C131" s="16">
        <v>16</v>
      </c>
      <c r="D131" s="16">
        <v>1</v>
      </c>
      <c r="E131" s="16">
        <v>1</v>
      </c>
      <c r="F131" s="16">
        <v>0</v>
      </c>
      <c r="G131" s="16">
        <v>0</v>
      </c>
      <c r="H131" s="16">
        <v>0</v>
      </c>
      <c r="I131" s="331">
        <v>2</v>
      </c>
      <c r="J131" s="229"/>
    </row>
    <row r="132" spans="1:10" ht="20.25" customHeight="1">
      <c r="A132" s="15" t="s">
        <v>29</v>
      </c>
      <c r="B132" s="15" t="s">
        <v>287</v>
      </c>
      <c r="C132" s="16">
        <v>1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330">
        <v>1</v>
      </c>
      <c r="J132" s="229"/>
    </row>
    <row r="133" spans="1:10" ht="20.25" customHeight="1">
      <c r="A133" s="15" t="s">
        <v>29</v>
      </c>
      <c r="B133" s="15" t="s">
        <v>288</v>
      </c>
      <c r="C133" s="16">
        <v>2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330">
        <v>1</v>
      </c>
      <c r="J133" s="229"/>
    </row>
    <row r="134" spans="1:10" ht="20.25" customHeight="1">
      <c r="A134" s="15" t="s">
        <v>29</v>
      </c>
      <c r="B134" s="15" t="s">
        <v>223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229"/>
    </row>
    <row r="135" spans="1:10" ht="20.25" customHeight="1">
      <c r="A135" s="15" t="s">
        <v>29</v>
      </c>
      <c r="B135" s="15" t="s">
        <v>162</v>
      </c>
      <c r="C135" s="16">
        <v>1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330">
        <v>1</v>
      </c>
      <c r="J135" s="229"/>
    </row>
    <row r="136" spans="1:10" ht="20.25" customHeight="1">
      <c r="A136" s="15" t="s">
        <v>29</v>
      </c>
      <c r="B136" s="15" t="s">
        <v>289</v>
      </c>
      <c r="C136" s="16">
        <v>1</v>
      </c>
      <c r="D136" s="16">
        <v>1</v>
      </c>
      <c r="E136" s="16">
        <v>0</v>
      </c>
      <c r="F136" s="16">
        <v>0</v>
      </c>
      <c r="G136" s="16">
        <v>1</v>
      </c>
      <c r="H136" s="16">
        <v>0</v>
      </c>
      <c r="I136" s="332">
        <v>3</v>
      </c>
      <c r="J136" s="229"/>
    </row>
    <row r="137" spans="1:10" ht="20.25" customHeight="1">
      <c r="A137" s="15" t="s">
        <v>29</v>
      </c>
      <c r="B137" s="15" t="s">
        <v>290</v>
      </c>
      <c r="C137" s="16">
        <v>2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330">
        <v>1</v>
      </c>
      <c r="J137" s="229"/>
    </row>
    <row r="138" spans="1:10" ht="20.25" customHeight="1">
      <c r="A138" s="15" t="s">
        <v>29</v>
      </c>
      <c r="B138" s="15" t="s">
        <v>160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229"/>
    </row>
    <row r="139" spans="1:10" ht="20.25" customHeight="1">
      <c r="A139" s="15" t="s">
        <v>29</v>
      </c>
      <c r="B139" s="15" t="s">
        <v>291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229"/>
    </row>
    <row r="140" spans="1:10" ht="20.25" customHeight="1">
      <c r="A140" s="15" t="s">
        <v>29</v>
      </c>
      <c r="B140" s="15" t="s">
        <v>292</v>
      </c>
      <c r="C140" s="16">
        <v>1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330">
        <v>1</v>
      </c>
      <c r="J140" s="229"/>
    </row>
    <row r="141" spans="1:10" ht="20.25" customHeight="1">
      <c r="A141" s="15" t="s">
        <v>33</v>
      </c>
      <c r="B141" s="15" t="s">
        <v>148</v>
      </c>
      <c r="C141" s="16">
        <v>9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330">
        <v>1</v>
      </c>
      <c r="J141" s="229"/>
    </row>
    <row r="142" spans="1:10" ht="20.25" customHeight="1">
      <c r="A142" s="15" t="s">
        <v>33</v>
      </c>
      <c r="B142" s="15" t="s">
        <v>159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229"/>
    </row>
    <row r="143" spans="1:10" ht="20.25" customHeight="1">
      <c r="A143" s="15" t="s">
        <v>33</v>
      </c>
      <c r="B143" s="15" t="s">
        <v>293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229"/>
    </row>
    <row r="144" spans="1:10" ht="20.25" customHeight="1">
      <c r="A144" s="15" t="s">
        <v>33</v>
      </c>
      <c r="B144" s="15" t="s">
        <v>294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229"/>
    </row>
    <row r="145" spans="1:10" ht="20.25" customHeight="1">
      <c r="A145" s="15" t="s">
        <v>33</v>
      </c>
      <c r="B145" s="15" t="s">
        <v>33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229"/>
    </row>
    <row r="146" spans="1:10" ht="20.25" customHeight="1">
      <c r="A146" s="15" t="s">
        <v>58</v>
      </c>
      <c r="B146" s="15" t="s">
        <v>58</v>
      </c>
      <c r="C146" s="16">
        <v>4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330">
        <v>1</v>
      </c>
      <c r="J146" s="229"/>
    </row>
    <row r="147" spans="1:10" ht="20.25" customHeight="1">
      <c r="A147" s="15" t="s">
        <v>58</v>
      </c>
      <c r="B147" s="15" t="s">
        <v>155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229"/>
    </row>
    <row r="148" spans="1:10" ht="20.25" customHeight="1">
      <c r="A148" s="15" t="s">
        <v>58</v>
      </c>
      <c r="B148" s="15" t="s">
        <v>295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229"/>
    </row>
    <row r="149" spans="1:10" ht="20.25" customHeight="1">
      <c r="A149" s="15" t="s">
        <v>58</v>
      </c>
      <c r="B149" s="15" t="s">
        <v>177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229"/>
    </row>
    <row r="150" spans="1:10" ht="20.25" customHeight="1">
      <c r="A150" s="15" t="s">
        <v>58</v>
      </c>
      <c r="B150" s="15" t="s">
        <v>296</v>
      </c>
      <c r="C150" s="16">
        <v>2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330">
        <v>1</v>
      </c>
      <c r="J150" s="229"/>
    </row>
    <row r="151" spans="1:10" ht="20.25" customHeight="1">
      <c r="A151" s="15" t="s">
        <v>30</v>
      </c>
      <c r="B151" s="15" t="s">
        <v>30</v>
      </c>
      <c r="C151" s="16">
        <v>0</v>
      </c>
      <c r="D151" s="16">
        <v>1</v>
      </c>
      <c r="E151" s="16">
        <v>0</v>
      </c>
      <c r="F151" s="16">
        <v>1</v>
      </c>
      <c r="G151" s="16">
        <v>0</v>
      </c>
      <c r="H151" s="16">
        <v>0</v>
      </c>
      <c r="I151" s="331">
        <v>2</v>
      </c>
      <c r="J151" s="229"/>
    </row>
    <row r="152" spans="1:10" ht="20.25" customHeight="1">
      <c r="A152" s="15" t="s">
        <v>30</v>
      </c>
      <c r="B152" s="15" t="s">
        <v>297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229"/>
    </row>
    <row r="153" spans="1:10" ht="20.25" customHeight="1">
      <c r="A153" s="15" t="s">
        <v>30</v>
      </c>
      <c r="B153" s="15" t="s">
        <v>171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229"/>
    </row>
    <row r="154" spans="1:10" ht="20.25" customHeight="1">
      <c r="A154" s="15" t="s">
        <v>30</v>
      </c>
      <c r="B154" s="15" t="s">
        <v>298</v>
      </c>
      <c r="C154" s="16">
        <v>1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330">
        <v>1</v>
      </c>
      <c r="J154" s="229"/>
    </row>
    <row r="155" spans="1:10" ht="20.25" customHeight="1">
      <c r="A155" s="15" t="s">
        <v>30</v>
      </c>
      <c r="B155" s="15" t="s">
        <v>299</v>
      </c>
      <c r="C155" s="16">
        <v>1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330">
        <v>1</v>
      </c>
      <c r="J155" s="229"/>
    </row>
    <row r="156" spans="1:10" ht="20.25" customHeight="1">
      <c r="A156" s="15" t="s">
        <v>30</v>
      </c>
      <c r="B156" s="15" t="s">
        <v>300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229"/>
    </row>
    <row r="157" spans="1:10" ht="20.25" customHeight="1">
      <c r="A157" s="15" t="s">
        <v>30</v>
      </c>
      <c r="B157" s="15" t="s">
        <v>301</v>
      </c>
      <c r="C157" s="16">
        <v>1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330">
        <v>1</v>
      </c>
      <c r="J157" s="229"/>
    </row>
    <row r="158" spans="1:10" ht="20.25" customHeight="1">
      <c r="A158" s="15" t="s">
        <v>30</v>
      </c>
      <c r="B158" s="15" t="s">
        <v>186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229"/>
    </row>
    <row r="159" spans="1:10" ht="20.25" customHeight="1">
      <c r="A159" s="15" t="s">
        <v>30</v>
      </c>
      <c r="B159" s="15" t="s">
        <v>222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229"/>
    </row>
    <row r="160" spans="1:10" ht="20.25" customHeight="1">
      <c r="A160" s="15" t="s">
        <v>30</v>
      </c>
      <c r="B160" s="15" t="s">
        <v>302</v>
      </c>
      <c r="C160" s="16">
        <v>0</v>
      </c>
      <c r="D160" s="16">
        <v>1</v>
      </c>
      <c r="E160" s="16">
        <v>0</v>
      </c>
      <c r="F160" s="16">
        <v>0</v>
      </c>
      <c r="G160" s="16">
        <v>1</v>
      </c>
      <c r="H160" s="16">
        <v>0</v>
      </c>
      <c r="I160" s="332">
        <v>3</v>
      </c>
      <c r="J160" s="229"/>
    </row>
    <row r="161" spans="1:10" ht="20.25" customHeight="1">
      <c r="A161" s="15" t="s">
        <v>35</v>
      </c>
      <c r="B161" s="15" t="s">
        <v>35</v>
      </c>
      <c r="C161" s="16">
        <v>2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330">
        <v>1</v>
      </c>
      <c r="J161" s="229"/>
    </row>
    <row r="162" spans="1:10" ht="20.25" customHeight="1">
      <c r="A162" s="15" t="s">
        <v>35</v>
      </c>
      <c r="B162" s="15" t="s">
        <v>303</v>
      </c>
      <c r="C162" s="16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229"/>
    </row>
    <row r="163" spans="1:10" ht="20.25" customHeight="1">
      <c r="A163" s="15" t="s">
        <v>35</v>
      </c>
      <c r="B163" s="15" t="s">
        <v>304</v>
      </c>
      <c r="C163" s="16">
        <v>11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330">
        <v>1</v>
      </c>
      <c r="J163" s="229"/>
    </row>
    <row r="164" spans="1:10" ht="20.25" customHeight="1">
      <c r="A164" s="15" t="s">
        <v>35</v>
      </c>
      <c r="B164" s="15" t="s">
        <v>305</v>
      </c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229"/>
    </row>
    <row r="165" spans="1:10" ht="20.25" customHeight="1">
      <c r="A165" s="15" t="s">
        <v>59</v>
      </c>
      <c r="B165" s="15" t="s">
        <v>250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229"/>
    </row>
    <row r="166" spans="1:10" ht="20.25" customHeight="1">
      <c r="A166" s="15" t="s">
        <v>59</v>
      </c>
      <c r="B166" s="15" t="s">
        <v>59</v>
      </c>
      <c r="C166" s="16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229"/>
    </row>
    <row r="167" spans="1:10" ht="20.25" customHeight="1">
      <c r="A167" s="15" t="s">
        <v>59</v>
      </c>
      <c r="B167" s="15" t="s">
        <v>175</v>
      </c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229"/>
    </row>
    <row r="168" spans="1:10" ht="20.25" customHeight="1">
      <c r="A168" s="15" t="s">
        <v>59</v>
      </c>
      <c r="B168" s="15" t="s">
        <v>161</v>
      </c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229"/>
    </row>
    <row r="169" spans="1:10" ht="20.25" customHeight="1">
      <c r="A169" s="15" t="s">
        <v>59</v>
      </c>
      <c r="B169" s="15" t="s">
        <v>178</v>
      </c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229"/>
    </row>
    <row r="170" spans="1:10" ht="20.25" customHeight="1">
      <c r="A170" s="15" t="s">
        <v>59</v>
      </c>
      <c r="B170" s="15" t="s">
        <v>163</v>
      </c>
      <c r="C170" s="16">
        <v>1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330">
        <v>1</v>
      </c>
      <c r="J170" s="229"/>
    </row>
    <row r="171" spans="1:10" ht="20.25" customHeight="1">
      <c r="A171" s="15" t="s">
        <v>59</v>
      </c>
      <c r="B171" s="15" t="s">
        <v>179</v>
      </c>
      <c r="C171" s="16">
        <v>1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330">
        <v>1</v>
      </c>
      <c r="J171" s="229"/>
    </row>
    <row r="172" spans="1:10" ht="20.25" customHeight="1">
      <c r="A172" s="15" t="s">
        <v>59</v>
      </c>
      <c r="B172" s="15" t="s">
        <v>306</v>
      </c>
      <c r="C172" s="16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229"/>
    </row>
    <row r="173" spans="1:10" ht="20.25" customHeight="1">
      <c r="A173" s="15" t="s">
        <v>60</v>
      </c>
      <c r="B173" s="15" t="s">
        <v>307</v>
      </c>
      <c r="C173" s="16">
        <v>1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330">
        <v>1</v>
      </c>
      <c r="J173" s="229"/>
    </row>
    <row r="174" spans="1:10" ht="20.25" customHeight="1">
      <c r="A174" s="15" t="s">
        <v>60</v>
      </c>
      <c r="B174" s="15" t="s">
        <v>308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229"/>
    </row>
    <row r="175" spans="1:10" ht="20.25" customHeight="1">
      <c r="A175" s="15" t="s">
        <v>60</v>
      </c>
      <c r="B175" s="15" t="s">
        <v>309</v>
      </c>
      <c r="C175" s="16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229"/>
    </row>
    <row r="176" spans="1:10" ht="20.25" customHeight="1">
      <c r="A176" s="15" t="s">
        <v>60</v>
      </c>
      <c r="B176" s="15" t="s">
        <v>60</v>
      </c>
      <c r="C176" s="16">
        <v>1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330">
        <v>1</v>
      </c>
      <c r="J176" s="229"/>
    </row>
    <row r="177" spans="1:10" ht="20.25" customHeight="1">
      <c r="A177" s="15" t="s">
        <v>60</v>
      </c>
      <c r="B177" s="15" t="s">
        <v>310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229"/>
    </row>
    <row r="178" spans="1:10" ht="20.25" customHeight="1">
      <c r="A178" s="15" t="s">
        <v>60</v>
      </c>
      <c r="B178" s="15" t="s">
        <v>311</v>
      </c>
      <c r="C178" s="16">
        <v>1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330">
        <v>1</v>
      </c>
      <c r="J178" s="229"/>
    </row>
    <row r="179" spans="1:10" ht="20.25" customHeight="1">
      <c r="A179" s="15" t="s">
        <v>60</v>
      </c>
      <c r="B179" s="15" t="s">
        <v>312</v>
      </c>
      <c r="C179" s="16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229"/>
    </row>
    <row r="180" spans="1:10" ht="20.25" customHeight="1">
      <c r="A180" s="15" t="s">
        <v>60</v>
      </c>
      <c r="B180" s="15" t="s">
        <v>313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229"/>
    </row>
    <row r="181" spans="1:10" ht="20.25" customHeight="1">
      <c r="A181" s="15" t="s">
        <v>61</v>
      </c>
      <c r="B181" s="15" t="s">
        <v>61</v>
      </c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229"/>
    </row>
    <row r="182" spans="1:10" ht="20.25" customHeight="1">
      <c r="A182" s="15" t="s">
        <v>61</v>
      </c>
      <c r="B182" s="15" t="s">
        <v>314</v>
      </c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229"/>
    </row>
    <row r="183" spans="1:10" ht="20.25" customHeight="1">
      <c r="A183" s="15" t="s">
        <v>61</v>
      </c>
      <c r="B183" s="15" t="s">
        <v>176</v>
      </c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229"/>
    </row>
    <row r="184" spans="1:10" ht="20.25" customHeight="1">
      <c r="A184" s="15" t="s">
        <v>61</v>
      </c>
      <c r="B184" s="15" t="s">
        <v>315</v>
      </c>
      <c r="C184" s="16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229"/>
    </row>
    <row r="185" spans="1:10" ht="20.25" customHeight="1">
      <c r="A185" s="15" t="s">
        <v>61</v>
      </c>
      <c r="B185" s="15" t="s">
        <v>316</v>
      </c>
      <c r="C185" s="16">
        <v>1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330">
        <v>1</v>
      </c>
      <c r="J185" s="229"/>
    </row>
    <row r="186" spans="1:10" ht="20.25" customHeight="1">
      <c r="A186" s="15" t="s">
        <v>61</v>
      </c>
      <c r="B186" s="15" t="s">
        <v>317</v>
      </c>
      <c r="C186" s="16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229"/>
    </row>
    <row r="187" spans="1:10" ht="20.25" customHeight="1">
      <c r="A187" s="15" t="s">
        <v>62</v>
      </c>
      <c r="B187" s="15" t="s">
        <v>62</v>
      </c>
      <c r="C187" s="16">
        <v>3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330">
        <v>1</v>
      </c>
      <c r="J187" s="229"/>
    </row>
    <row r="188" spans="1:10" ht="20.25" customHeight="1">
      <c r="A188" s="15" t="s">
        <v>62</v>
      </c>
      <c r="B188" s="15" t="s">
        <v>318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229"/>
    </row>
    <row r="189" spans="1:10" ht="20.25" customHeight="1">
      <c r="A189" s="15" t="s">
        <v>62</v>
      </c>
      <c r="B189" s="15" t="s">
        <v>319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229"/>
    </row>
    <row r="190" spans="1:10" ht="20.25" customHeight="1">
      <c r="A190" s="15" t="s">
        <v>62</v>
      </c>
      <c r="B190" s="15" t="s">
        <v>320</v>
      </c>
      <c r="C190" s="16">
        <v>1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330">
        <v>1</v>
      </c>
      <c r="J190" s="229"/>
    </row>
    <row r="191" spans="1:10" ht="20.25" customHeight="1">
      <c r="A191" s="15" t="s">
        <v>63</v>
      </c>
      <c r="B191" s="15" t="s">
        <v>63</v>
      </c>
      <c r="C191" s="16">
        <v>1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330">
        <v>1</v>
      </c>
      <c r="J191" s="229"/>
    </row>
    <row r="192" spans="1:10" ht="20.25" customHeight="1">
      <c r="A192" s="15" t="s">
        <v>63</v>
      </c>
      <c r="B192" s="15" t="s">
        <v>321</v>
      </c>
      <c r="C192" s="16">
        <v>3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330">
        <v>1</v>
      </c>
      <c r="J192" s="229"/>
    </row>
    <row r="193" spans="1:10" ht="20.25" customHeight="1">
      <c r="A193" s="15" t="s">
        <v>63</v>
      </c>
      <c r="B193" s="15" t="s">
        <v>266</v>
      </c>
      <c r="C193" s="16">
        <v>1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330">
        <v>1</v>
      </c>
      <c r="J193" s="229"/>
    </row>
    <row r="194" spans="1:10" ht="20.25" customHeight="1">
      <c r="A194" s="15" t="s">
        <v>63</v>
      </c>
      <c r="B194" s="15" t="s">
        <v>322</v>
      </c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229"/>
    </row>
    <row r="195" spans="1:10" ht="20.25" customHeight="1">
      <c r="A195" s="15" t="s">
        <v>63</v>
      </c>
      <c r="B195" s="15" t="s">
        <v>323</v>
      </c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229"/>
    </row>
    <row r="196" spans="1:10">
      <c r="A196" s="6" t="s">
        <v>324</v>
      </c>
      <c r="B196" s="7"/>
      <c r="C196" s="8">
        <f>SUM(C3:C195)</f>
        <v>237</v>
      </c>
      <c r="D196" s="234">
        <f>E196+F196+G196+H196</f>
        <v>15</v>
      </c>
      <c r="E196" s="9">
        <f>SUM(E3:E195)</f>
        <v>6</v>
      </c>
      <c r="F196" s="9">
        <f>SUM(F3:F195)</f>
        <v>3</v>
      </c>
      <c r="G196" s="9">
        <f>SUM(G3:G195)</f>
        <v>4</v>
      </c>
      <c r="H196" s="9">
        <f>SUM(H3:H195)</f>
        <v>2</v>
      </c>
      <c r="I196" s="230"/>
      <c r="J196" s="10"/>
    </row>
    <row r="197" spans="1:10">
      <c r="A197" s="11" t="s">
        <v>499</v>
      </c>
      <c r="B197" s="12"/>
      <c r="C197" s="349">
        <f>C196+D196</f>
        <v>252</v>
      </c>
      <c r="D197" s="350"/>
      <c r="I197" s="231"/>
    </row>
    <row r="198" spans="1:10">
      <c r="I198" s="231"/>
    </row>
    <row r="199" spans="1:10">
      <c r="I199" s="231"/>
      <c r="J199" s="232"/>
    </row>
    <row r="200" spans="1:10">
      <c r="I200" s="231"/>
    </row>
    <row r="201" spans="1:10">
      <c r="I201" s="231"/>
    </row>
    <row r="202" spans="1:10">
      <c r="I202" s="231"/>
    </row>
    <row r="203" spans="1:10">
      <c r="A203" s="233"/>
      <c r="I203" s="231"/>
    </row>
    <row r="204" spans="1:10">
      <c r="I204" s="231"/>
    </row>
    <row r="205" spans="1:10">
      <c r="I205" s="231"/>
    </row>
    <row r="206" spans="1:10">
      <c r="I206" s="231"/>
    </row>
    <row r="207" spans="1:10">
      <c r="I207" s="231"/>
    </row>
    <row r="208" spans="1:10">
      <c r="I208" s="231"/>
    </row>
    <row r="209" spans="9:9">
      <c r="I209" s="231"/>
    </row>
    <row r="210" spans="9:9">
      <c r="I210" s="231"/>
    </row>
    <row r="211" spans="9:9">
      <c r="I211" s="231"/>
    </row>
    <row r="212" spans="9:9">
      <c r="I212" s="231"/>
    </row>
    <row r="213" spans="9:9">
      <c r="I213" s="231"/>
    </row>
    <row r="214" spans="9:9">
      <c r="I214" s="231"/>
    </row>
    <row r="215" spans="9:9">
      <c r="I215" s="231"/>
    </row>
    <row r="216" spans="9:9">
      <c r="I216" s="231"/>
    </row>
    <row r="217" spans="9:9">
      <c r="I217" s="231"/>
    </row>
    <row r="218" spans="9:9">
      <c r="I218" s="231"/>
    </row>
    <row r="219" spans="9:9">
      <c r="I219" s="231"/>
    </row>
    <row r="220" spans="9:9">
      <c r="I220" s="231"/>
    </row>
    <row r="221" spans="9:9">
      <c r="I221" s="231"/>
    </row>
    <row r="222" spans="9:9">
      <c r="I222" s="231"/>
    </row>
    <row r="223" spans="9:9">
      <c r="I223" s="231"/>
    </row>
    <row r="224" spans="9:9">
      <c r="I224" s="231"/>
    </row>
    <row r="225" spans="9:9">
      <c r="I225" s="231"/>
    </row>
  </sheetData>
  <autoFilter ref="A2:Q197">
    <filterColumn colId="2"/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AA250"/>
  <sheetViews>
    <sheetView topLeftCell="B160" zoomScale="70" zoomScaleNormal="70" workbookViewId="0">
      <selection activeCell="Y222" sqref="Y222"/>
    </sheetView>
  </sheetViews>
  <sheetFormatPr defaultColWidth="9.09765625" defaultRowHeight="27.75"/>
  <cols>
    <col min="1" max="1" width="15.3984375" style="18" customWidth="1"/>
    <col min="2" max="2" width="16.3984375" style="18" customWidth="1"/>
    <col min="3" max="3" width="21.59765625" style="18" bestFit="1" customWidth="1"/>
    <col min="4" max="26" width="5" style="18" customWidth="1"/>
    <col min="27" max="27" width="10.19921875" style="18" bestFit="1" customWidth="1"/>
    <col min="28" max="55" width="4.3984375" style="18" customWidth="1"/>
    <col min="56" max="56" width="15.59765625" style="18" bestFit="1" customWidth="1"/>
    <col min="57" max="16384" width="9.09765625" style="18"/>
  </cols>
  <sheetData>
    <row r="1" spans="1:27">
      <c r="A1" s="338" t="s">
        <v>334</v>
      </c>
      <c r="B1" s="338"/>
    </row>
    <row r="2" spans="1:27">
      <c r="B2" s="337" t="s">
        <v>488</v>
      </c>
    </row>
    <row r="4" spans="1:27">
      <c r="A4" s="376" t="s">
        <v>326</v>
      </c>
      <c r="B4" s="377"/>
      <c r="C4" s="377"/>
      <c r="D4" s="376" t="s">
        <v>327</v>
      </c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7"/>
      <c r="T4" s="377"/>
      <c r="U4" s="377"/>
      <c r="V4" s="377"/>
      <c r="W4" s="377"/>
      <c r="X4" s="377"/>
      <c r="Y4" s="377"/>
      <c r="Z4" s="377"/>
      <c r="AA4" s="378"/>
    </row>
    <row r="5" spans="1:27">
      <c r="A5" s="376" t="s">
        <v>9</v>
      </c>
      <c r="B5" s="376" t="s">
        <v>42</v>
      </c>
      <c r="C5" s="376" t="s">
        <v>325</v>
      </c>
      <c r="D5" s="376">
        <v>0</v>
      </c>
      <c r="E5" s="379">
        <v>1</v>
      </c>
      <c r="F5" s="379">
        <v>2</v>
      </c>
      <c r="G5" s="379">
        <v>3</v>
      </c>
      <c r="H5" s="379">
        <v>4</v>
      </c>
      <c r="I5" s="379">
        <v>5</v>
      </c>
      <c r="J5" s="379">
        <v>6</v>
      </c>
      <c r="K5" s="379">
        <v>7</v>
      </c>
      <c r="L5" s="379">
        <v>8</v>
      </c>
      <c r="M5" s="379">
        <v>9</v>
      </c>
      <c r="N5" s="379">
        <v>10</v>
      </c>
      <c r="O5" s="379">
        <v>11</v>
      </c>
      <c r="P5" s="379">
        <v>12</v>
      </c>
      <c r="Q5" s="379">
        <v>13</v>
      </c>
      <c r="R5" s="379">
        <v>14</v>
      </c>
      <c r="S5" s="379">
        <v>15</v>
      </c>
      <c r="T5" s="379">
        <v>16</v>
      </c>
      <c r="U5" s="379">
        <v>17</v>
      </c>
      <c r="V5" s="379">
        <v>18</v>
      </c>
      <c r="W5" s="379">
        <v>19</v>
      </c>
      <c r="X5" s="379">
        <v>20</v>
      </c>
      <c r="Y5" s="379">
        <v>21</v>
      </c>
      <c r="Z5" s="379">
        <v>22</v>
      </c>
      <c r="AA5" s="380" t="s">
        <v>353</v>
      </c>
    </row>
    <row r="6" spans="1:27">
      <c r="A6" s="352" t="s">
        <v>23</v>
      </c>
      <c r="B6" s="352" t="s">
        <v>23</v>
      </c>
      <c r="C6" s="352" t="s">
        <v>346</v>
      </c>
      <c r="D6" s="353"/>
      <c r="E6" s="354"/>
      <c r="F6" s="354"/>
      <c r="G6" s="354">
        <v>1</v>
      </c>
      <c r="H6" s="354"/>
      <c r="I6" s="354"/>
      <c r="J6" s="354"/>
      <c r="K6" s="354"/>
      <c r="L6" s="354"/>
      <c r="M6" s="354"/>
      <c r="N6" s="354"/>
      <c r="O6" s="354"/>
      <c r="P6" s="354"/>
      <c r="Q6" s="354"/>
      <c r="R6" s="354"/>
      <c r="S6" s="354"/>
      <c r="T6" s="354"/>
      <c r="U6" s="354"/>
      <c r="V6" s="354"/>
      <c r="W6" s="354"/>
      <c r="X6" s="354"/>
      <c r="Y6" s="354"/>
      <c r="Z6" s="354"/>
      <c r="AA6" s="355">
        <v>1</v>
      </c>
    </row>
    <row r="7" spans="1:27">
      <c r="A7" s="356"/>
      <c r="B7" s="356"/>
      <c r="C7" s="357" t="s">
        <v>356</v>
      </c>
      <c r="D7" s="358"/>
      <c r="E7" s="359"/>
      <c r="F7" s="359"/>
      <c r="G7" s="359"/>
      <c r="H7" s="359">
        <v>1</v>
      </c>
      <c r="I7" s="359"/>
      <c r="J7" s="359"/>
      <c r="K7" s="359"/>
      <c r="L7" s="359"/>
      <c r="M7" s="359"/>
      <c r="N7" s="359"/>
      <c r="O7" s="359"/>
      <c r="P7" s="359"/>
      <c r="Q7" s="359"/>
      <c r="R7" s="359"/>
      <c r="S7" s="359"/>
      <c r="T7" s="359"/>
      <c r="U7" s="359"/>
      <c r="V7" s="359"/>
      <c r="W7" s="359"/>
      <c r="X7" s="359"/>
      <c r="Y7" s="359"/>
      <c r="Z7" s="359"/>
      <c r="AA7" s="360">
        <v>1</v>
      </c>
    </row>
    <row r="8" spans="1:27">
      <c r="A8" s="356"/>
      <c r="B8" s="356"/>
      <c r="C8" s="357" t="s">
        <v>23</v>
      </c>
      <c r="D8" s="358"/>
      <c r="E8" s="359"/>
      <c r="F8" s="359"/>
      <c r="G8" s="359">
        <v>2</v>
      </c>
      <c r="H8" s="359"/>
      <c r="I8" s="359"/>
      <c r="J8" s="359"/>
      <c r="K8" s="359"/>
      <c r="L8" s="359"/>
      <c r="M8" s="359"/>
      <c r="N8" s="359"/>
      <c r="O8" s="359"/>
      <c r="P8" s="359"/>
      <c r="Q8" s="359"/>
      <c r="R8" s="359"/>
      <c r="S8" s="359"/>
      <c r="T8" s="359"/>
      <c r="U8" s="359"/>
      <c r="V8" s="359"/>
      <c r="W8" s="359"/>
      <c r="X8" s="359"/>
      <c r="Y8" s="359"/>
      <c r="Z8" s="359"/>
      <c r="AA8" s="360">
        <v>2</v>
      </c>
    </row>
    <row r="9" spans="1:27">
      <c r="A9" s="356"/>
      <c r="B9" s="356"/>
      <c r="C9" s="357" t="s">
        <v>170</v>
      </c>
      <c r="D9" s="358"/>
      <c r="E9" s="359"/>
      <c r="F9" s="359"/>
      <c r="G9" s="359"/>
      <c r="H9" s="359"/>
      <c r="I9" s="359"/>
      <c r="J9" s="359"/>
      <c r="K9" s="359"/>
      <c r="L9" s="359">
        <v>1</v>
      </c>
      <c r="M9" s="359"/>
      <c r="N9" s="359"/>
      <c r="O9" s="359"/>
      <c r="P9" s="359"/>
      <c r="Q9" s="359"/>
      <c r="R9" s="359"/>
      <c r="S9" s="359"/>
      <c r="T9" s="359"/>
      <c r="U9" s="359"/>
      <c r="V9" s="359"/>
      <c r="W9" s="359"/>
      <c r="X9" s="359"/>
      <c r="Y9" s="359"/>
      <c r="Z9" s="359"/>
      <c r="AA9" s="360">
        <v>1</v>
      </c>
    </row>
    <row r="10" spans="1:27">
      <c r="A10" s="356"/>
      <c r="B10" s="356"/>
      <c r="C10" s="357" t="s">
        <v>340</v>
      </c>
      <c r="D10" s="358">
        <v>1</v>
      </c>
      <c r="E10" s="359"/>
      <c r="F10" s="359">
        <v>1</v>
      </c>
      <c r="G10" s="359"/>
      <c r="H10" s="359"/>
      <c r="I10" s="359"/>
      <c r="J10" s="359"/>
      <c r="K10" s="359"/>
      <c r="L10" s="359"/>
      <c r="M10" s="359"/>
      <c r="N10" s="359"/>
      <c r="O10" s="359"/>
      <c r="P10" s="359"/>
      <c r="Q10" s="359"/>
      <c r="R10" s="359"/>
      <c r="S10" s="359"/>
      <c r="T10" s="359"/>
      <c r="U10" s="359"/>
      <c r="V10" s="359"/>
      <c r="W10" s="359"/>
      <c r="X10" s="359"/>
      <c r="Y10" s="359"/>
      <c r="Z10" s="359"/>
      <c r="AA10" s="360">
        <v>2</v>
      </c>
    </row>
    <row r="11" spans="1:27">
      <c r="A11" s="356"/>
      <c r="B11" s="366" t="s">
        <v>505</v>
      </c>
      <c r="C11" s="367"/>
      <c r="D11" s="368">
        <v>1</v>
      </c>
      <c r="E11" s="369"/>
      <c r="F11" s="369">
        <v>1</v>
      </c>
      <c r="G11" s="369">
        <v>3</v>
      </c>
      <c r="H11" s="369">
        <v>1</v>
      </c>
      <c r="I11" s="369"/>
      <c r="J11" s="369"/>
      <c r="K11" s="369"/>
      <c r="L11" s="369">
        <v>1</v>
      </c>
      <c r="M11" s="369"/>
      <c r="N11" s="369"/>
      <c r="O11" s="369"/>
      <c r="P11" s="369"/>
      <c r="Q11" s="369"/>
      <c r="R11" s="369"/>
      <c r="S11" s="369"/>
      <c r="T11" s="369"/>
      <c r="U11" s="369"/>
      <c r="V11" s="369"/>
      <c r="W11" s="369"/>
      <c r="X11" s="369"/>
      <c r="Y11" s="369"/>
      <c r="Z11" s="369"/>
      <c r="AA11" s="370">
        <v>7</v>
      </c>
    </row>
    <row r="12" spans="1:27">
      <c r="A12" s="356"/>
      <c r="B12" s="352" t="s">
        <v>214</v>
      </c>
      <c r="C12" s="352" t="s">
        <v>377</v>
      </c>
      <c r="D12" s="353">
        <v>1</v>
      </c>
      <c r="E12" s="354"/>
      <c r="F12" s="354"/>
      <c r="G12" s="354"/>
      <c r="H12" s="354"/>
      <c r="I12" s="354"/>
      <c r="J12" s="354"/>
      <c r="K12" s="354">
        <v>1</v>
      </c>
      <c r="L12" s="354"/>
      <c r="M12" s="354"/>
      <c r="N12" s="354"/>
      <c r="O12" s="354">
        <v>1</v>
      </c>
      <c r="P12" s="354"/>
      <c r="Q12" s="354"/>
      <c r="R12" s="354"/>
      <c r="S12" s="354"/>
      <c r="T12" s="354"/>
      <c r="U12" s="354"/>
      <c r="V12" s="354"/>
      <c r="W12" s="354"/>
      <c r="X12" s="354"/>
      <c r="Y12" s="354"/>
      <c r="Z12" s="354"/>
      <c r="AA12" s="355">
        <v>3</v>
      </c>
    </row>
    <row r="13" spans="1:27">
      <c r="A13" s="356"/>
      <c r="B13" s="366" t="s">
        <v>506</v>
      </c>
      <c r="C13" s="367"/>
      <c r="D13" s="368">
        <v>1</v>
      </c>
      <c r="E13" s="369"/>
      <c r="F13" s="369"/>
      <c r="G13" s="369"/>
      <c r="H13" s="369"/>
      <c r="I13" s="369"/>
      <c r="J13" s="369"/>
      <c r="K13" s="369">
        <v>1</v>
      </c>
      <c r="L13" s="369"/>
      <c r="M13" s="369"/>
      <c r="N13" s="369"/>
      <c r="O13" s="369">
        <v>1</v>
      </c>
      <c r="P13" s="369"/>
      <c r="Q13" s="369"/>
      <c r="R13" s="369"/>
      <c r="S13" s="369"/>
      <c r="T13" s="369"/>
      <c r="U13" s="369"/>
      <c r="V13" s="369"/>
      <c r="W13" s="369"/>
      <c r="X13" s="369"/>
      <c r="Y13" s="369"/>
      <c r="Z13" s="369"/>
      <c r="AA13" s="370">
        <v>3</v>
      </c>
    </row>
    <row r="14" spans="1:27">
      <c r="A14" s="356"/>
      <c r="B14" s="352" t="s">
        <v>211</v>
      </c>
      <c r="C14" s="352" t="s">
        <v>401</v>
      </c>
      <c r="D14" s="353"/>
      <c r="E14" s="354"/>
      <c r="F14" s="354"/>
      <c r="G14" s="354"/>
      <c r="H14" s="354">
        <v>1</v>
      </c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4"/>
      <c r="Y14" s="354"/>
      <c r="Z14" s="354"/>
      <c r="AA14" s="355">
        <v>1</v>
      </c>
    </row>
    <row r="15" spans="1:27">
      <c r="A15" s="356"/>
      <c r="B15" s="366" t="s">
        <v>507</v>
      </c>
      <c r="C15" s="367"/>
      <c r="D15" s="368"/>
      <c r="E15" s="369"/>
      <c r="F15" s="369"/>
      <c r="G15" s="369"/>
      <c r="H15" s="369">
        <v>1</v>
      </c>
      <c r="I15" s="369"/>
      <c r="J15" s="369"/>
      <c r="K15" s="369"/>
      <c r="L15" s="369"/>
      <c r="M15" s="369"/>
      <c r="N15" s="369"/>
      <c r="O15" s="369"/>
      <c r="P15" s="369"/>
      <c r="Q15" s="369"/>
      <c r="R15" s="369"/>
      <c r="S15" s="369"/>
      <c r="T15" s="369"/>
      <c r="U15" s="369"/>
      <c r="V15" s="369"/>
      <c r="W15" s="369"/>
      <c r="X15" s="369"/>
      <c r="Y15" s="369"/>
      <c r="Z15" s="369"/>
      <c r="AA15" s="370">
        <v>1</v>
      </c>
    </row>
    <row r="16" spans="1:27">
      <c r="A16" s="356"/>
      <c r="B16" s="352" t="s">
        <v>208</v>
      </c>
      <c r="C16" s="352" t="s">
        <v>470</v>
      </c>
      <c r="D16" s="353"/>
      <c r="E16" s="354"/>
      <c r="F16" s="354"/>
      <c r="G16" s="354"/>
      <c r="H16" s="354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>
        <v>1</v>
      </c>
      <c r="V16" s="354"/>
      <c r="W16" s="354"/>
      <c r="X16" s="354"/>
      <c r="Y16" s="354"/>
      <c r="Z16" s="354"/>
      <c r="AA16" s="355">
        <v>1</v>
      </c>
    </row>
    <row r="17" spans="1:27">
      <c r="A17" s="356"/>
      <c r="B17" s="366" t="s">
        <v>508</v>
      </c>
      <c r="C17" s="367"/>
      <c r="D17" s="368"/>
      <c r="E17" s="369"/>
      <c r="F17" s="369"/>
      <c r="G17" s="369"/>
      <c r="H17" s="369"/>
      <c r="I17" s="369"/>
      <c r="J17" s="369"/>
      <c r="K17" s="369"/>
      <c r="L17" s="369"/>
      <c r="M17" s="369"/>
      <c r="N17" s="369"/>
      <c r="O17" s="369"/>
      <c r="P17" s="369"/>
      <c r="Q17" s="369"/>
      <c r="R17" s="369"/>
      <c r="S17" s="369"/>
      <c r="T17" s="369"/>
      <c r="U17" s="369">
        <v>1</v>
      </c>
      <c r="V17" s="369"/>
      <c r="W17" s="369"/>
      <c r="X17" s="369"/>
      <c r="Y17" s="369"/>
      <c r="Z17" s="369"/>
      <c r="AA17" s="370">
        <v>1</v>
      </c>
    </row>
    <row r="18" spans="1:27">
      <c r="A18" s="356"/>
      <c r="B18" s="352" t="s">
        <v>190</v>
      </c>
      <c r="C18" s="352" t="s">
        <v>190</v>
      </c>
      <c r="D18" s="353"/>
      <c r="E18" s="354"/>
      <c r="F18" s="354"/>
      <c r="G18" s="354"/>
      <c r="H18" s="354"/>
      <c r="I18" s="354"/>
      <c r="J18" s="354"/>
      <c r="K18" s="354"/>
      <c r="L18" s="354"/>
      <c r="M18" s="354"/>
      <c r="N18" s="354">
        <v>1</v>
      </c>
      <c r="O18" s="354"/>
      <c r="P18" s="354"/>
      <c r="Q18" s="354"/>
      <c r="R18" s="354"/>
      <c r="S18" s="354"/>
      <c r="T18" s="354"/>
      <c r="U18" s="354"/>
      <c r="V18" s="354"/>
      <c r="W18" s="354"/>
      <c r="X18" s="354"/>
      <c r="Y18" s="354"/>
      <c r="Z18" s="354"/>
      <c r="AA18" s="355">
        <v>1</v>
      </c>
    </row>
    <row r="19" spans="1:27">
      <c r="A19" s="356"/>
      <c r="B19" s="366" t="s">
        <v>509</v>
      </c>
      <c r="C19" s="367"/>
      <c r="D19" s="368"/>
      <c r="E19" s="369"/>
      <c r="F19" s="369"/>
      <c r="G19" s="369"/>
      <c r="H19" s="369"/>
      <c r="I19" s="369"/>
      <c r="J19" s="369"/>
      <c r="K19" s="369"/>
      <c r="L19" s="369"/>
      <c r="M19" s="369"/>
      <c r="N19" s="369">
        <v>1</v>
      </c>
      <c r="O19" s="369"/>
      <c r="P19" s="369"/>
      <c r="Q19" s="369"/>
      <c r="R19" s="369"/>
      <c r="S19" s="369"/>
      <c r="T19" s="369"/>
      <c r="U19" s="369"/>
      <c r="V19" s="369"/>
      <c r="W19" s="369"/>
      <c r="X19" s="369"/>
      <c r="Y19" s="369"/>
      <c r="Z19" s="369"/>
      <c r="AA19" s="370">
        <v>1</v>
      </c>
    </row>
    <row r="20" spans="1:27">
      <c r="A20" s="356"/>
      <c r="B20" s="352" t="s">
        <v>216</v>
      </c>
      <c r="C20" s="352" t="s">
        <v>347</v>
      </c>
      <c r="D20" s="353"/>
      <c r="E20" s="354"/>
      <c r="F20" s="354">
        <v>1</v>
      </c>
      <c r="G20" s="354"/>
      <c r="H20" s="354"/>
      <c r="I20" s="354"/>
      <c r="J20" s="354"/>
      <c r="K20" s="354"/>
      <c r="L20" s="354"/>
      <c r="M20" s="354"/>
      <c r="N20" s="354"/>
      <c r="O20" s="354"/>
      <c r="P20" s="354"/>
      <c r="Q20" s="354"/>
      <c r="R20" s="354"/>
      <c r="S20" s="354"/>
      <c r="T20" s="354"/>
      <c r="U20" s="354"/>
      <c r="V20" s="354"/>
      <c r="W20" s="354"/>
      <c r="X20" s="354"/>
      <c r="Y20" s="354"/>
      <c r="Z20" s="354"/>
      <c r="AA20" s="355">
        <v>1</v>
      </c>
    </row>
    <row r="21" spans="1:27">
      <c r="A21" s="356"/>
      <c r="B21" s="366" t="s">
        <v>510</v>
      </c>
      <c r="C21" s="367"/>
      <c r="D21" s="368"/>
      <c r="E21" s="369"/>
      <c r="F21" s="369">
        <v>1</v>
      </c>
      <c r="G21" s="369"/>
      <c r="H21" s="369"/>
      <c r="I21" s="369"/>
      <c r="J21" s="369"/>
      <c r="K21" s="369"/>
      <c r="L21" s="369"/>
      <c r="M21" s="369"/>
      <c r="N21" s="369"/>
      <c r="O21" s="369"/>
      <c r="P21" s="369"/>
      <c r="Q21" s="369"/>
      <c r="R21" s="369"/>
      <c r="S21" s="369"/>
      <c r="T21" s="369"/>
      <c r="U21" s="369"/>
      <c r="V21" s="369"/>
      <c r="W21" s="369"/>
      <c r="X21" s="369"/>
      <c r="Y21" s="369"/>
      <c r="Z21" s="369"/>
      <c r="AA21" s="370">
        <v>1</v>
      </c>
    </row>
    <row r="22" spans="1:27">
      <c r="A22" s="356"/>
      <c r="B22" s="352" t="s">
        <v>209</v>
      </c>
      <c r="C22" s="352" t="s">
        <v>209</v>
      </c>
      <c r="D22" s="353"/>
      <c r="E22" s="354"/>
      <c r="F22" s="354">
        <v>1</v>
      </c>
      <c r="G22" s="354"/>
      <c r="H22" s="354"/>
      <c r="I22" s="354"/>
      <c r="J22" s="354"/>
      <c r="K22" s="354"/>
      <c r="L22" s="354"/>
      <c r="M22" s="354"/>
      <c r="N22" s="354"/>
      <c r="O22" s="354"/>
      <c r="P22" s="354"/>
      <c r="Q22" s="354"/>
      <c r="R22" s="354"/>
      <c r="S22" s="354"/>
      <c r="T22" s="354"/>
      <c r="U22" s="354"/>
      <c r="V22" s="354"/>
      <c r="W22" s="354"/>
      <c r="X22" s="354"/>
      <c r="Y22" s="354"/>
      <c r="Z22" s="354"/>
      <c r="AA22" s="355">
        <v>1</v>
      </c>
    </row>
    <row r="23" spans="1:27">
      <c r="A23" s="356"/>
      <c r="B23" s="366" t="s">
        <v>511</v>
      </c>
      <c r="C23" s="367"/>
      <c r="D23" s="368"/>
      <c r="E23" s="369"/>
      <c r="F23" s="369">
        <v>1</v>
      </c>
      <c r="G23" s="369"/>
      <c r="H23" s="369"/>
      <c r="I23" s="369"/>
      <c r="J23" s="369"/>
      <c r="K23" s="369"/>
      <c r="L23" s="369"/>
      <c r="M23" s="369"/>
      <c r="N23" s="369"/>
      <c r="O23" s="369"/>
      <c r="P23" s="369"/>
      <c r="Q23" s="369"/>
      <c r="R23" s="369"/>
      <c r="S23" s="369"/>
      <c r="T23" s="369"/>
      <c r="U23" s="369"/>
      <c r="V23" s="369"/>
      <c r="W23" s="369"/>
      <c r="X23" s="369"/>
      <c r="Y23" s="369"/>
      <c r="Z23" s="369"/>
      <c r="AA23" s="370">
        <v>1</v>
      </c>
    </row>
    <row r="24" spans="1:27">
      <c r="A24" s="371" t="s">
        <v>505</v>
      </c>
      <c r="B24" s="372"/>
      <c r="C24" s="372"/>
      <c r="D24" s="373">
        <v>2</v>
      </c>
      <c r="E24" s="374"/>
      <c r="F24" s="374">
        <v>3</v>
      </c>
      <c r="G24" s="374">
        <v>3</v>
      </c>
      <c r="H24" s="374">
        <v>2</v>
      </c>
      <c r="I24" s="374"/>
      <c r="J24" s="374"/>
      <c r="K24" s="374">
        <v>1</v>
      </c>
      <c r="L24" s="374">
        <v>1</v>
      </c>
      <c r="M24" s="374"/>
      <c r="N24" s="374">
        <v>1</v>
      </c>
      <c r="O24" s="374">
        <v>1</v>
      </c>
      <c r="P24" s="374"/>
      <c r="Q24" s="374"/>
      <c r="R24" s="374"/>
      <c r="S24" s="374"/>
      <c r="T24" s="374"/>
      <c r="U24" s="374">
        <v>1</v>
      </c>
      <c r="V24" s="374"/>
      <c r="W24" s="374"/>
      <c r="X24" s="374"/>
      <c r="Y24" s="374"/>
      <c r="Z24" s="374"/>
      <c r="AA24" s="375">
        <v>15</v>
      </c>
    </row>
    <row r="25" spans="1:27">
      <c r="A25" s="352" t="s">
        <v>24</v>
      </c>
      <c r="B25" s="352" t="s">
        <v>165</v>
      </c>
      <c r="C25" s="352" t="s">
        <v>467</v>
      </c>
      <c r="D25" s="353"/>
      <c r="E25" s="354"/>
      <c r="F25" s="354"/>
      <c r="G25" s="354"/>
      <c r="H25" s="354"/>
      <c r="I25" s="354"/>
      <c r="J25" s="354"/>
      <c r="K25" s="354"/>
      <c r="L25" s="354"/>
      <c r="M25" s="354"/>
      <c r="N25" s="354"/>
      <c r="O25" s="354"/>
      <c r="P25" s="354"/>
      <c r="Q25" s="354"/>
      <c r="R25" s="354"/>
      <c r="S25" s="354">
        <v>1</v>
      </c>
      <c r="T25" s="354"/>
      <c r="U25" s="354"/>
      <c r="V25" s="354"/>
      <c r="W25" s="354"/>
      <c r="X25" s="354"/>
      <c r="Y25" s="354"/>
      <c r="Z25" s="354"/>
      <c r="AA25" s="355">
        <v>1</v>
      </c>
    </row>
    <row r="26" spans="1:27">
      <c r="A26" s="356"/>
      <c r="B26" s="356"/>
      <c r="C26" s="357" t="s">
        <v>165</v>
      </c>
      <c r="D26" s="358"/>
      <c r="E26" s="359"/>
      <c r="F26" s="359"/>
      <c r="G26" s="359"/>
      <c r="H26" s="359"/>
      <c r="I26" s="359"/>
      <c r="J26" s="359">
        <v>1</v>
      </c>
      <c r="K26" s="359"/>
      <c r="L26" s="359"/>
      <c r="M26" s="359"/>
      <c r="N26" s="359"/>
      <c r="O26" s="359"/>
      <c r="P26" s="359"/>
      <c r="Q26" s="359"/>
      <c r="R26" s="359"/>
      <c r="S26" s="359"/>
      <c r="T26" s="359"/>
      <c r="U26" s="359"/>
      <c r="V26" s="359"/>
      <c r="W26" s="359"/>
      <c r="X26" s="359"/>
      <c r="Y26" s="359"/>
      <c r="Z26" s="359"/>
      <c r="AA26" s="360">
        <v>1</v>
      </c>
    </row>
    <row r="27" spans="1:27">
      <c r="A27" s="356"/>
      <c r="B27" s="356"/>
      <c r="C27" s="357" t="s">
        <v>348</v>
      </c>
      <c r="D27" s="358"/>
      <c r="E27" s="359"/>
      <c r="F27" s="359">
        <v>1</v>
      </c>
      <c r="G27" s="359"/>
      <c r="H27" s="359">
        <v>1</v>
      </c>
      <c r="I27" s="359"/>
      <c r="J27" s="359"/>
      <c r="K27" s="359"/>
      <c r="L27" s="359"/>
      <c r="M27" s="359"/>
      <c r="N27" s="359"/>
      <c r="O27" s="359"/>
      <c r="P27" s="359"/>
      <c r="Q27" s="359"/>
      <c r="R27" s="359"/>
      <c r="S27" s="359"/>
      <c r="T27" s="359"/>
      <c r="U27" s="359"/>
      <c r="V27" s="359"/>
      <c r="W27" s="359"/>
      <c r="X27" s="359"/>
      <c r="Y27" s="359"/>
      <c r="Z27" s="359"/>
      <c r="AA27" s="360">
        <v>2</v>
      </c>
    </row>
    <row r="28" spans="1:27">
      <c r="A28" s="356"/>
      <c r="B28" s="356"/>
      <c r="C28" s="357" t="s">
        <v>349</v>
      </c>
      <c r="D28" s="358"/>
      <c r="E28" s="359"/>
      <c r="F28" s="359"/>
      <c r="G28" s="359"/>
      <c r="H28" s="359"/>
      <c r="I28" s="359">
        <v>1</v>
      </c>
      <c r="J28" s="359">
        <v>2</v>
      </c>
      <c r="K28" s="359">
        <v>2</v>
      </c>
      <c r="L28" s="359"/>
      <c r="M28" s="359"/>
      <c r="N28" s="359"/>
      <c r="O28" s="359"/>
      <c r="P28" s="359"/>
      <c r="Q28" s="359"/>
      <c r="R28" s="359"/>
      <c r="S28" s="359"/>
      <c r="T28" s="359"/>
      <c r="U28" s="359"/>
      <c r="V28" s="359"/>
      <c r="W28" s="359"/>
      <c r="X28" s="359"/>
      <c r="Y28" s="359"/>
      <c r="Z28" s="359"/>
      <c r="AA28" s="360">
        <v>5</v>
      </c>
    </row>
    <row r="29" spans="1:27">
      <c r="A29" s="356"/>
      <c r="B29" s="366" t="s">
        <v>512</v>
      </c>
      <c r="C29" s="367"/>
      <c r="D29" s="368"/>
      <c r="E29" s="369"/>
      <c r="F29" s="369">
        <v>1</v>
      </c>
      <c r="G29" s="369"/>
      <c r="H29" s="369">
        <v>1</v>
      </c>
      <c r="I29" s="369">
        <v>1</v>
      </c>
      <c r="J29" s="369">
        <v>3</v>
      </c>
      <c r="K29" s="369">
        <v>2</v>
      </c>
      <c r="L29" s="369"/>
      <c r="M29" s="369"/>
      <c r="N29" s="369"/>
      <c r="O29" s="369"/>
      <c r="P29" s="369"/>
      <c r="Q29" s="369"/>
      <c r="R29" s="369"/>
      <c r="S29" s="369">
        <v>1</v>
      </c>
      <c r="T29" s="369"/>
      <c r="U29" s="369"/>
      <c r="V29" s="369"/>
      <c r="W29" s="369"/>
      <c r="X29" s="369"/>
      <c r="Y29" s="369"/>
      <c r="Z29" s="369"/>
      <c r="AA29" s="370">
        <v>9</v>
      </c>
    </row>
    <row r="30" spans="1:27">
      <c r="A30" s="356"/>
      <c r="B30" s="352" t="s">
        <v>228</v>
      </c>
      <c r="C30" s="352" t="s">
        <v>342</v>
      </c>
      <c r="D30" s="353"/>
      <c r="E30" s="354"/>
      <c r="F30" s="354">
        <v>1</v>
      </c>
      <c r="G30" s="354"/>
      <c r="H30" s="354"/>
      <c r="I30" s="354">
        <v>1</v>
      </c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4"/>
      <c r="Y30" s="354"/>
      <c r="Z30" s="354"/>
      <c r="AA30" s="355">
        <v>2</v>
      </c>
    </row>
    <row r="31" spans="1:27">
      <c r="A31" s="356"/>
      <c r="B31" s="356"/>
      <c r="C31" s="357" t="s">
        <v>228</v>
      </c>
      <c r="D31" s="358"/>
      <c r="E31" s="359"/>
      <c r="F31" s="359"/>
      <c r="G31" s="359"/>
      <c r="H31" s="359"/>
      <c r="I31" s="359"/>
      <c r="J31" s="359"/>
      <c r="K31" s="359"/>
      <c r="L31" s="359"/>
      <c r="M31" s="359"/>
      <c r="N31" s="359"/>
      <c r="O31" s="359"/>
      <c r="P31" s="359"/>
      <c r="Q31" s="359"/>
      <c r="R31" s="359"/>
      <c r="S31" s="359"/>
      <c r="T31" s="359"/>
      <c r="U31" s="359">
        <v>1</v>
      </c>
      <c r="V31" s="359"/>
      <c r="W31" s="359"/>
      <c r="X31" s="359"/>
      <c r="Y31" s="359"/>
      <c r="Z31" s="359"/>
      <c r="AA31" s="360">
        <v>1</v>
      </c>
    </row>
    <row r="32" spans="1:27">
      <c r="A32" s="356"/>
      <c r="B32" s="366" t="s">
        <v>513</v>
      </c>
      <c r="C32" s="367"/>
      <c r="D32" s="368"/>
      <c r="E32" s="369"/>
      <c r="F32" s="369">
        <v>1</v>
      </c>
      <c r="G32" s="369"/>
      <c r="H32" s="369"/>
      <c r="I32" s="369">
        <v>1</v>
      </c>
      <c r="J32" s="369"/>
      <c r="K32" s="369"/>
      <c r="L32" s="369"/>
      <c r="M32" s="369"/>
      <c r="N32" s="369"/>
      <c r="O32" s="369"/>
      <c r="P32" s="369"/>
      <c r="Q32" s="369"/>
      <c r="R32" s="369"/>
      <c r="S32" s="369"/>
      <c r="T32" s="369"/>
      <c r="U32" s="369">
        <v>1</v>
      </c>
      <c r="V32" s="369"/>
      <c r="W32" s="369"/>
      <c r="X32" s="369"/>
      <c r="Y32" s="369"/>
      <c r="Z32" s="369"/>
      <c r="AA32" s="370">
        <v>3</v>
      </c>
    </row>
    <row r="33" spans="1:27">
      <c r="A33" s="356"/>
      <c r="B33" s="352" t="s">
        <v>223</v>
      </c>
      <c r="C33" s="352" t="s">
        <v>429</v>
      </c>
      <c r="D33" s="353"/>
      <c r="E33" s="354"/>
      <c r="F33" s="354"/>
      <c r="G33" s="354"/>
      <c r="H33" s="354"/>
      <c r="I33" s="354"/>
      <c r="J33" s="354"/>
      <c r="K33" s="354"/>
      <c r="L33" s="354"/>
      <c r="M33" s="354">
        <v>1</v>
      </c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4"/>
      <c r="Y33" s="354"/>
      <c r="Z33" s="354"/>
      <c r="AA33" s="355">
        <v>1</v>
      </c>
    </row>
    <row r="34" spans="1:27">
      <c r="A34" s="356"/>
      <c r="B34" s="356"/>
      <c r="C34" s="357" t="s">
        <v>223</v>
      </c>
      <c r="D34" s="358"/>
      <c r="E34" s="359"/>
      <c r="F34" s="359"/>
      <c r="G34" s="359"/>
      <c r="H34" s="359"/>
      <c r="I34" s="359"/>
      <c r="J34" s="359"/>
      <c r="K34" s="359"/>
      <c r="L34" s="359"/>
      <c r="M34" s="359"/>
      <c r="N34" s="359"/>
      <c r="O34" s="359"/>
      <c r="P34" s="359"/>
      <c r="Q34" s="359"/>
      <c r="R34" s="359"/>
      <c r="S34" s="359"/>
      <c r="T34" s="359"/>
      <c r="U34" s="359">
        <v>1</v>
      </c>
      <c r="V34" s="359"/>
      <c r="W34" s="359"/>
      <c r="X34" s="359"/>
      <c r="Y34" s="359"/>
      <c r="Z34" s="359"/>
      <c r="AA34" s="360">
        <v>1</v>
      </c>
    </row>
    <row r="35" spans="1:27">
      <c r="A35" s="356"/>
      <c r="B35" s="356"/>
      <c r="C35" s="357" t="s">
        <v>352</v>
      </c>
      <c r="D35" s="358"/>
      <c r="E35" s="359"/>
      <c r="F35" s="359"/>
      <c r="G35" s="359"/>
      <c r="H35" s="359"/>
      <c r="I35" s="359">
        <v>1</v>
      </c>
      <c r="J35" s="359"/>
      <c r="K35" s="359"/>
      <c r="L35" s="359"/>
      <c r="M35" s="359"/>
      <c r="N35" s="359"/>
      <c r="O35" s="359"/>
      <c r="P35" s="359"/>
      <c r="Q35" s="359"/>
      <c r="R35" s="359"/>
      <c r="S35" s="359"/>
      <c r="T35" s="359"/>
      <c r="U35" s="359"/>
      <c r="V35" s="359"/>
      <c r="W35" s="359"/>
      <c r="X35" s="359"/>
      <c r="Y35" s="359"/>
      <c r="Z35" s="359"/>
      <c r="AA35" s="360">
        <v>1</v>
      </c>
    </row>
    <row r="36" spans="1:27">
      <c r="A36" s="356"/>
      <c r="B36" s="366" t="s">
        <v>514</v>
      </c>
      <c r="C36" s="367"/>
      <c r="D36" s="368"/>
      <c r="E36" s="369"/>
      <c r="F36" s="369"/>
      <c r="G36" s="369"/>
      <c r="H36" s="369"/>
      <c r="I36" s="369">
        <v>1</v>
      </c>
      <c r="J36" s="369"/>
      <c r="K36" s="369"/>
      <c r="L36" s="369"/>
      <c r="M36" s="369">
        <v>1</v>
      </c>
      <c r="N36" s="369"/>
      <c r="O36" s="369"/>
      <c r="P36" s="369"/>
      <c r="Q36" s="369"/>
      <c r="R36" s="369"/>
      <c r="S36" s="369"/>
      <c r="T36" s="369"/>
      <c r="U36" s="369">
        <v>1</v>
      </c>
      <c r="V36" s="369"/>
      <c r="W36" s="369"/>
      <c r="X36" s="369"/>
      <c r="Y36" s="369"/>
      <c r="Z36" s="369"/>
      <c r="AA36" s="370">
        <v>3</v>
      </c>
    </row>
    <row r="37" spans="1:27">
      <c r="A37" s="356"/>
      <c r="B37" s="352" t="s">
        <v>224</v>
      </c>
      <c r="C37" s="352" t="s">
        <v>224</v>
      </c>
      <c r="D37" s="353"/>
      <c r="E37" s="354"/>
      <c r="F37" s="354"/>
      <c r="G37" s="354"/>
      <c r="H37" s="354"/>
      <c r="I37" s="354"/>
      <c r="J37" s="354"/>
      <c r="K37" s="354"/>
      <c r="L37" s="354"/>
      <c r="M37" s="354"/>
      <c r="N37" s="354"/>
      <c r="O37" s="354">
        <v>1</v>
      </c>
      <c r="P37" s="354"/>
      <c r="Q37" s="354"/>
      <c r="R37" s="354"/>
      <c r="S37" s="354"/>
      <c r="T37" s="354"/>
      <c r="U37" s="354"/>
      <c r="V37" s="354"/>
      <c r="W37" s="354"/>
      <c r="X37" s="354"/>
      <c r="Y37" s="354"/>
      <c r="Z37" s="354"/>
      <c r="AA37" s="355">
        <v>1</v>
      </c>
    </row>
    <row r="38" spans="1:27">
      <c r="A38" s="356"/>
      <c r="B38" s="356"/>
      <c r="C38" s="357" t="s">
        <v>410</v>
      </c>
      <c r="D38" s="358"/>
      <c r="E38" s="359"/>
      <c r="F38" s="359"/>
      <c r="G38" s="359"/>
      <c r="H38" s="359"/>
      <c r="I38" s="359"/>
      <c r="J38" s="359"/>
      <c r="K38" s="359"/>
      <c r="L38" s="359">
        <v>1</v>
      </c>
      <c r="M38" s="359"/>
      <c r="N38" s="359"/>
      <c r="O38" s="359"/>
      <c r="P38" s="359"/>
      <c r="Q38" s="359"/>
      <c r="R38" s="359"/>
      <c r="S38" s="359"/>
      <c r="T38" s="359"/>
      <c r="U38" s="359"/>
      <c r="V38" s="359"/>
      <c r="W38" s="359"/>
      <c r="X38" s="359"/>
      <c r="Y38" s="359"/>
      <c r="Z38" s="359"/>
      <c r="AA38" s="360">
        <v>1</v>
      </c>
    </row>
    <row r="39" spans="1:27">
      <c r="A39" s="356"/>
      <c r="B39" s="366" t="s">
        <v>515</v>
      </c>
      <c r="C39" s="367"/>
      <c r="D39" s="368"/>
      <c r="E39" s="369"/>
      <c r="F39" s="369"/>
      <c r="G39" s="369"/>
      <c r="H39" s="369"/>
      <c r="I39" s="369"/>
      <c r="J39" s="369"/>
      <c r="K39" s="369"/>
      <c r="L39" s="369">
        <v>1</v>
      </c>
      <c r="M39" s="369"/>
      <c r="N39" s="369"/>
      <c r="O39" s="369">
        <v>1</v>
      </c>
      <c r="P39" s="369"/>
      <c r="Q39" s="369"/>
      <c r="R39" s="369"/>
      <c r="S39" s="369"/>
      <c r="T39" s="369"/>
      <c r="U39" s="369"/>
      <c r="V39" s="369"/>
      <c r="W39" s="369"/>
      <c r="X39" s="369"/>
      <c r="Y39" s="369"/>
      <c r="Z39" s="369"/>
      <c r="AA39" s="370">
        <v>2</v>
      </c>
    </row>
    <row r="40" spans="1:27">
      <c r="A40" s="356"/>
      <c r="B40" s="352" t="s">
        <v>148</v>
      </c>
      <c r="C40" s="352" t="s">
        <v>148</v>
      </c>
      <c r="D40" s="353"/>
      <c r="E40" s="354"/>
      <c r="F40" s="354">
        <v>1</v>
      </c>
      <c r="G40" s="354"/>
      <c r="H40" s="354"/>
      <c r="I40" s="354"/>
      <c r="J40" s="354"/>
      <c r="K40" s="354"/>
      <c r="L40" s="354"/>
      <c r="M40" s="354"/>
      <c r="N40" s="354"/>
      <c r="O40" s="354"/>
      <c r="P40" s="354"/>
      <c r="Q40" s="354"/>
      <c r="R40" s="354"/>
      <c r="S40" s="354"/>
      <c r="T40" s="354"/>
      <c r="U40" s="354"/>
      <c r="V40" s="354"/>
      <c r="W40" s="354"/>
      <c r="X40" s="354"/>
      <c r="Y40" s="354"/>
      <c r="Z40" s="354"/>
      <c r="AA40" s="355">
        <v>1</v>
      </c>
    </row>
    <row r="41" spans="1:27">
      <c r="A41" s="356"/>
      <c r="B41" s="366" t="s">
        <v>516</v>
      </c>
      <c r="C41" s="367"/>
      <c r="D41" s="368"/>
      <c r="E41" s="369"/>
      <c r="F41" s="369">
        <v>1</v>
      </c>
      <c r="G41" s="369"/>
      <c r="H41" s="369"/>
      <c r="I41" s="369"/>
      <c r="J41" s="369"/>
      <c r="K41" s="369"/>
      <c r="L41" s="369"/>
      <c r="M41" s="369"/>
      <c r="N41" s="369"/>
      <c r="O41" s="369"/>
      <c r="P41" s="369"/>
      <c r="Q41" s="369"/>
      <c r="R41" s="369"/>
      <c r="S41" s="369"/>
      <c r="T41" s="369"/>
      <c r="U41" s="369"/>
      <c r="V41" s="369"/>
      <c r="W41" s="369"/>
      <c r="X41" s="369"/>
      <c r="Y41" s="369"/>
      <c r="Z41" s="369"/>
      <c r="AA41" s="370">
        <v>1</v>
      </c>
    </row>
    <row r="42" spans="1:27">
      <c r="A42" s="356"/>
      <c r="B42" s="352" t="s">
        <v>158</v>
      </c>
      <c r="C42" s="352" t="s">
        <v>486</v>
      </c>
      <c r="D42" s="353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4">
        <v>1</v>
      </c>
      <c r="Y42" s="354"/>
      <c r="Z42" s="354"/>
      <c r="AA42" s="355">
        <v>1</v>
      </c>
    </row>
    <row r="43" spans="1:27">
      <c r="A43" s="356"/>
      <c r="B43" s="366" t="s">
        <v>517</v>
      </c>
      <c r="C43" s="367"/>
      <c r="D43" s="368"/>
      <c r="E43" s="369"/>
      <c r="F43" s="369"/>
      <c r="G43" s="369"/>
      <c r="H43" s="369"/>
      <c r="I43" s="369"/>
      <c r="J43" s="369"/>
      <c r="K43" s="369"/>
      <c r="L43" s="369"/>
      <c r="M43" s="369"/>
      <c r="N43" s="369"/>
      <c r="O43" s="369"/>
      <c r="P43" s="369"/>
      <c r="Q43" s="369"/>
      <c r="R43" s="369"/>
      <c r="S43" s="369"/>
      <c r="T43" s="369"/>
      <c r="U43" s="369"/>
      <c r="V43" s="369"/>
      <c r="W43" s="369"/>
      <c r="X43" s="369">
        <v>1</v>
      </c>
      <c r="Y43" s="369"/>
      <c r="Z43" s="369"/>
      <c r="AA43" s="370">
        <v>1</v>
      </c>
    </row>
    <row r="44" spans="1:27">
      <c r="A44" s="356"/>
      <c r="B44" s="352" t="s">
        <v>226</v>
      </c>
      <c r="C44" s="352" t="s">
        <v>409</v>
      </c>
      <c r="D44" s="353"/>
      <c r="E44" s="354"/>
      <c r="F44" s="354"/>
      <c r="G44" s="354"/>
      <c r="H44" s="354"/>
      <c r="I44" s="354">
        <v>1</v>
      </c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4"/>
      <c r="Y44" s="354"/>
      <c r="Z44" s="354"/>
      <c r="AA44" s="355">
        <v>1</v>
      </c>
    </row>
    <row r="45" spans="1:27">
      <c r="A45" s="356"/>
      <c r="B45" s="366" t="s">
        <v>518</v>
      </c>
      <c r="C45" s="367"/>
      <c r="D45" s="368"/>
      <c r="E45" s="369"/>
      <c r="F45" s="369"/>
      <c r="G45" s="369"/>
      <c r="H45" s="369"/>
      <c r="I45" s="369">
        <v>1</v>
      </c>
      <c r="J45" s="369"/>
      <c r="K45" s="369"/>
      <c r="L45" s="369"/>
      <c r="M45" s="369"/>
      <c r="N45" s="369"/>
      <c r="O45" s="369"/>
      <c r="P45" s="369"/>
      <c r="Q45" s="369"/>
      <c r="R45" s="369"/>
      <c r="S45" s="369"/>
      <c r="T45" s="369"/>
      <c r="U45" s="369"/>
      <c r="V45" s="369"/>
      <c r="W45" s="369"/>
      <c r="X45" s="369"/>
      <c r="Y45" s="369"/>
      <c r="Z45" s="369"/>
      <c r="AA45" s="370">
        <v>1</v>
      </c>
    </row>
    <row r="46" spans="1:27">
      <c r="A46" s="371" t="s">
        <v>519</v>
      </c>
      <c r="B46" s="372"/>
      <c r="C46" s="372"/>
      <c r="D46" s="373"/>
      <c r="E46" s="374"/>
      <c r="F46" s="374">
        <v>3</v>
      </c>
      <c r="G46" s="374"/>
      <c r="H46" s="374">
        <v>1</v>
      </c>
      <c r="I46" s="374">
        <v>4</v>
      </c>
      <c r="J46" s="374">
        <v>3</v>
      </c>
      <c r="K46" s="374">
        <v>2</v>
      </c>
      <c r="L46" s="374">
        <v>1</v>
      </c>
      <c r="M46" s="374">
        <v>1</v>
      </c>
      <c r="N46" s="374"/>
      <c r="O46" s="374">
        <v>1</v>
      </c>
      <c r="P46" s="374"/>
      <c r="Q46" s="374"/>
      <c r="R46" s="374"/>
      <c r="S46" s="374">
        <v>1</v>
      </c>
      <c r="T46" s="374"/>
      <c r="U46" s="374">
        <v>2</v>
      </c>
      <c r="V46" s="374"/>
      <c r="W46" s="374"/>
      <c r="X46" s="374">
        <v>1</v>
      </c>
      <c r="Y46" s="374"/>
      <c r="Z46" s="374"/>
      <c r="AA46" s="375">
        <v>20</v>
      </c>
    </row>
    <row r="47" spans="1:27">
      <c r="A47" s="352" t="s">
        <v>60</v>
      </c>
      <c r="B47" s="352" t="s">
        <v>60</v>
      </c>
      <c r="C47" s="352" t="s">
        <v>395</v>
      </c>
      <c r="D47" s="353"/>
      <c r="E47" s="354"/>
      <c r="F47" s="354"/>
      <c r="G47" s="354"/>
      <c r="H47" s="354">
        <v>1</v>
      </c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4"/>
      <c r="Y47" s="354"/>
      <c r="Z47" s="354"/>
      <c r="AA47" s="355">
        <v>1</v>
      </c>
    </row>
    <row r="48" spans="1:27">
      <c r="A48" s="356"/>
      <c r="B48" s="366" t="s">
        <v>520</v>
      </c>
      <c r="C48" s="367"/>
      <c r="D48" s="368"/>
      <c r="E48" s="369"/>
      <c r="F48" s="369"/>
      <c r="G48" s="369"/>
      <c r="H48" s="369">
        <v>1</v>
      </c>
      <c r="I48" s="369"/>
      <c r="J48" s="369"/>
      <c r="K48" s="369"/>
      <c r="L48" s="369"/>
      <c r="M48" s="369"/>
      <c r="N48" s="369"/>
      <c r="O48" s="369"/>
      <c r="P48" s="369"/>
      <c r="Q48" s="369"/>
      <c r="R48" s="369"/>
      <c r="S48" s="369"/>
      <c r="T48" s="369"/>
      <c r="U48" s="369"/>
      <c r="V48" s="369"/>
      <c r="W48" s="369"/>
      <c r="X48" s="369"/>
      <c r="Y48" s="369"/>
      <c r="Z48" s="369"/>
      <c r="AA48" s="370">
        <v>1</v>
      </c>
    </row>
    <row r="49" spans="1:27">
      <c r="A49" s="356"/>
      <c r="B49" s="352" t="s">
        <v>311</v>
      </c>
      <c r="C49" s="352" t="s">
        <v>411</v>
      </c>
      <c r="D49" s="353"/>
      <c r="E49" s="354"/>
      <c r="F49" s="354"/>
      <c r="G49" s="354"/>
      <c r="H49" s="354"/>
      <c r="I49" s="354">
        <v>1</v>
      </c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4"/>
      <c r="Y49" s="354"/>
      <c r="Z49" s="354"/>
      <c r="AA49" s="355">
        <v>1</v>
      </c>
    </row>
    <row r="50" spans="1:27">
      <c r="A50" s="356"/>
      <c r="B50" s="366" t="s">
        <v>521</v>
      </c>
      <c r="C50" s="367"/>
      <c r="D50" s="368"/>
      <c r="E50" s="369"/>
      <c r="F50" s="369"/>
      <c r="G50" s="369"/>
      <c r="H50" s="369"/>
      <c r="I50" s="369">
        <v>1</v>
      </c>
      <c r="J50" s="369"/>
      <c r="K50" s="369"/>
      <c r="L50" s="369"/>
      <c r="M50" s="369"/>
      <c r="N50" s="369"/>
      <c r="O50" s="369"/>
      <c r="P50" s="369"/>
      <c r="Q50" s="369"/>
      <c r="R50" s="369"/>
      <c r="S50" s="369"/>
      <c r="T50" s="369"/>
      <c r="U50" s="369"/>
      <c r="V50" s="369"/>
      <c r="W50" s="369"/>
      <c r="X50" s="369"/>
      <c r="Y50" s="369"/>
      <c r="Z50" s="369"/>
      <c r="AA50" s="370">
        <v>1</v>
      </c>
    </row>
    <row r="51" spans="1:27">
      <c r="A51" s="356"/>
      <c r="B51" s="352" t="s">
        <v>307</v>
      </c>
      <c r="C51" s="352" t="s">
        <v>447</v>
      </c>
      <c r="D51" s="353"/>
      <c r="E51" s="354"/>
      <c r="F51" s="354"/>
      <c r="G51" s="354"/>
      <c r="H51" s="354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>
        <v>1</v>
      </c>
      <c r="T51" s="354"/>
      <c r="U51" s="354"/>
      <c r="V51" s="354"/>
      <c r="W51" s="354"/>
      <c r="X51" s="354"/>
      <c r="Y51" s="354"/>
      <c r="Z51" s="354"/>
      <c r="AA51" s="355">
        <v>1</v>
      </c>
    </row>
    <row r="52" spans="1:27">
      <c r="A52" s="356"/>
      <c r="B52" s="366" t="s">
        <v>522</v>
      </c>
      <c r="C52" s="367"/>
      <c r="D52" s="368"/>
      <c r="E52" s="369"/>
      <c r="F52" s="369"/>
      <c r="G52" s="369"/>
      <c r="H52" s="369"/>
      <c r="I52" s="369"/>
      <c r="J52" s="369"/>
      <c r="K52" s="369"/>
      <c r="L52" s="369"/>
      <c r="M52" s="369"/>
      <c r="N52" s="369"/>
      <c r="O52" s="369"/>
      <c r="P52" s="369"/>
      <c r="Q52" s="369"/>
      <c r="R52" s="369"/>
      <c r="S52" s="369">
        <v>1</v>
      </c>
      <c r="T52" s="369"/>
      <c r="U52" s="369"/>
      <c r="V52" s="369"/>
      <c r="W52" s="369"/>
      <c r="X52" s="369"/>
      <c r="Y52" s="369"/>
      <c r="Z52" s="369"/>
      <c r="AA52" s="370">
        <v>1</v>
      </c>
    </row>
    <row r="53" spans="1:27">
      <c r="A53" s="371" t="s">
        <v>520</v>
      </c>
      <c r="B53" s="372"/>
      <c r="C53" s="372"/>
      <c r="D53" s="373"/>
      <c r="E53" s="374"/>
      <c r="F53" s="374"/>
      <c r="G53" s="374"/>
      <c r="H53" s="374">
        <v>1</v>
      </c>
      <c r="I53" s="374">
        <v>1</v>
      </c>
      <c r="J53" s="374"/>
      <c r="K53" s="374"/>
      <c r="L53" s="374"/>
      <c r="M53" s="374"/>
      <c r="N53" s="374"/>
      <c r="O53" s="374"/>
      <c r="P53" s="374"/>
      <c r="Q53" s="374"/>
      <c r="R53" s="374"/>
      <c r="S53" s="374">
        <v>1</v>
      </c>
      <c r="T53" s="374"/>
      <c r="U53" s="374"/>
      <c r="V53" s="374"/>
      <c r="W53" s="374"/>
      <c r="X53" s="374"/>
      <c r="Y53" s="374"/>
      <c r="Z53" s="374"/>
      <c r="AA53" s="375">
        <v>3</v>
      </c>
    </row>
    <row r="54" spans="1:27">
      <c r="A54" s="352" t="s">
        <v>61</v>
      </c>
      <c r="B54" s="352" t="s">
        <v>316</v>
      </c>
      <c r="C54" s="352" t="s">
        <v>316</v>
      </c>
      <c r="D54" s="353"/>
      <c r="E54" s="354"/>
      <c r="F54" s="354"/>
      <c r="G54" s="354"/>
      <c r="H54" s="354"/>
      <c r="I54" s="354"/>
      <c r="J54" s="354"/>
      <c r="K54" s="354"/>
      <c r="L54" s="354"/>
      <c r="M54" s="354"/>
      <c r="N54" s="354"/>
      <c r="O54" s="354"/>
      <c r="P54" s="354"/>
      <c r="Q54" s="354"/>
      <c r="R54" s="354"/>
      <c r="S54" s="354"/>
      <c r="T54" s="354"/>
      <c r="U54" s="354"/>
      <c r="V54" s="354"/>
      <c r="W54" s="354">
        <v>1</v>
      </c>
      <c r="X54" s="354"/>
      <c r="Y54" s="354"/>
      <c r="Z54" s="354"/>
      <c r="AA54" s="355">
        <v>1</v>
      </c>
    </row>
    <row r="55" spans="1:27">
      <c r="A55" s="356"/>
      <c r="B55" s="366" t="s">
        <v>523</v>
      </c>
      <c r="C55" s="367"/>
      <c r="D55" s="368"/>
      <c r="E55" s="369"/>
      <c r="F55" s="369"/>
      <c r="G55" s="369"/>
      <c r="H55" s="369"/>
      <c r="I55" s="369"/>
      <c r="J55" s="369"/>
      <c r="K55" s="369"/>
      <c r="L55" s="369"/>
      <c r="M55" s="369"/>
      <c r="N55" s="369"/>
      <c r="O55" s="369"/>
      <c r="P55" s="369"/>
      <c r="Q55" s="369"/>
      <c r="R55" s="369"/>
      <c r="S55" s="369"/>
      <c r="T55" s="369"/>
      <c r="U55" s="369"/>
      <c r="V55" s="369"/>
      <c r="W55" s="369">
        <v>1</v>
      </c>
      <c r="X55" s="369"/>
      <c r="Y55" s="369"/>
      <c r="Z55" s="369"/>
      <c r="AA55" s="370">
        <v>1</v>
      </c>
    </row>
    <row r="56" spans="1:27">
      <c r="A56" s="371" t="s">
        <v>524</v>
      </c>
      <c r="B56" s="372"/>
      <c r="C56" s="372"/>
      <c r="D56" s="373"/>
      <c r="E56" s="374"/>
      <c r="F56" s="374"/>
      <c r="G56" s="374"/>
      <c r="H56" s="374"/>
      <c r="I56" s="374"/>
      <c r="J56" s="374"/>
      <c r="K56" s="374"/>
      <c r="L56" s="374"/>
      <c r="M56" s="374"/>
      <c r="N56" s="374"/>
      <c r="O56" s="374"/>
      <c r="P56" s="374"/>
      <c r="Q56" s="374"/>
      <c r="R56" s="374"/>
      <c r="S56" s="374"/>
      <c r="T56" s="374"/>
      <c r="U56" s="374"/>
      <c r="V56" s="374"/>
      <c r="W56" s="374">
        <v>1</v>
      </c>
      <c r="X56" s="374"/>
      <c r="Y56" s="374"/>
      <c r="Z56" s="374"/>
      <c r="AA56" s="375">
        <v>1</v>
      </c>
    </row>
    <row r="57" spans="1:27">
      <c r="A57" s="352" t="s">
        <v>63</v>
      </c>
      <c r="B57" s="352" t="s">
        <v>321</v>
      </c>
      <c r="C57" s="352" t="s">
        <v>405</v>
      </c>
      <c r="D57" s="353"/>
      <c r="E57" s="354"/>
      <c r="F57" s="354"/>
      <c r="G57" s="354"/>
      <c r="H57" s="354"/>
      <c r="I57" s="354"/>
      <c r="J57" s="354">
        <v>1</v>
      </c>
      <c r="K57" s="354"/>
      <c r="L57" s="354"/>
      <c r="M57" s="354"/>
      <c r="N57" s="354"/>
      <c r="O57" s="354"/>
      <c r="P57" s="354"/>
      <c r="Q57" s="354"/>
      <c r="R57" s="354"/>
      <c r="S57" s="354"/>
      <c r="T57" s="354"/>
      <c r="U57" s="354"/>
      <c r="V57" s="354"/>
      <c r="W57" s="354"/>
      <c r="X57" s="354"/>
      <c r="Y57" s="354"/>
      <c r="Z57" s="354"/>
      <c r="AA57" s="355">
        <v>1</v>
      </c>
    </row>
    <row r="58" spans="1:27">
      <c r="A58" s="356"/>
      <c r="B58" s="356"/>
      <c r="C58" s="357" t="s">
        <v>482</v>
      </c>
      <c r="D58" s="358"/>
      <c r="E58" s="359"/>
      <c r="F58" s="359"/>
      <c r="G58" s="359"/>
      <c r="H58" s="359"/>
      <c r="I58" s="359"/>
      <c r="J58" s="359"/>
      <c r="K58" s="359"/>
      <c r="L58" s="359"/>
      <c r="M58" s="359"/>
      <c r="N58" s="359"/>
      <c r="O58" s="359"/>
      <c r="P58" s="359"/>
      <c r="Q58" s="359"/>
      <c r="R58" s="359"/>
      <c r="S58" s="359"/>
      <c r="T58" s="359"/>
      <c r="U58" s="359">
        <v>1</v>
      </c>
      <c r="V58" s="359"/>
      <c r="W58" s="359">
        <v>1</v>
      </c>
      <c r="X58" s="359"/>
      <c r="Y58" s="359"/>
      <c r="Z58" s="359"/>
      <c r="AA58" s="360">
        <v>2</v>
      </c>
    </row>
    <row r="59" spans="1:27">
      <c r="A59" s="356"/>
      <c r="B59" s="366" t="s">
        <v>525</v>
      </c>
      <c r="C59" s="367"/>
      <c r="D59" s="368"/>
      <c r="E59" s="369"/>
      <c r="F59" s="369"/>
      <c r="G59" s="369"/>
      <c r="H59" s="369"/>
      <c r="I59" s="369"/>
      <c r="J59" s="369">
        <v>1</v>
      </c>
      <c r="K59" s="369"/>
      <c r="L59" s="369"/>
      <c r="M59" s="369"/>
      <c r="N59" s="369"/>
      <c r="O59" s="369"/>
      <c r="P59" s="369"/>
      <c r="Q59" s="369"/>
      <c r="R59" s="369"/>
      <c r="S59" s="369"/>
      <c r="T59" s="369"/>
      <c r="U59" s="369">
        <v>1</v>
      </c>
      <c r="V59" s="369"/>
      <c r="W59" s="369">
        <v>1</v>
      </c>
      <c r="X59" s="369"/>
      <c r="Y59" s="369"/>
      <c r="Z59" s="369"/>
      <c r="AA59" s="370">
        <v>3</v>
      </c>
    </row>
    <row r="60" spans="1:27">
      <c r="A60" s="356"/>
      <c r="B60" s="352" t="s">
        <v>63</v>
      </c>
      <c r="C60" s="352" t="s">
        <v>433</v>
      </c>
      <c r="D60" s="353"/>
      <c r="E60" s="354"/>
      <c r="F60" s="354"/>
      <c r="G60" s="354"/>
      <c r="H60" s="354"/>
      <c r="I60" s="354"/>
      <c r="J60" s="354"/>
      <c r="K60" s="354"/>
      <c r="L60" s="354"/>
      <c r="M60" s="354">
        <v>1</v>
      </c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4"/>
      <c r="Y60" s="354"/>
      <c r="Z60" s="354"/>
      <c r="AA60" s="355">
        <v>1</v>
      </c>
    </row>
    <row r="61" spans="1:27">
      <c r="A61" s="356"/>
      <c r="B61" s="366" t="s">
        <v>526</v>
      </c>
      <c r="C61" s="367"/>
      <c r="D61" s="368"/>
      <c r="E61" s="369"/>
      <c r="F61" s="369"/>
      <c r="G61" s="369"/>
      <c r="H61" s="369"/>
      <c r="I61" s="369"/>
      <c r="J61" s="369"/>
      <c r="K61" s="369"/>
      <c r="L61" s="369"/>
      <c r="M61" s="369">
        <v>1</v>
      </c>
      <c r="N61" s="369"/>
      <c r="O61" s="369"/>
      <c r="P61" s="369"/>
      <c r="Q61" s="369"/>
      <c r="R61" s="369"/>
      <c r="S61" s="369"/>
      <c r="T61" s="369"/>
      <c r="U61" s="369"/>
      <c r="V61" s="369"/>
      <c r="W61" s="369"/>
      <c r="X61" s="369"/>
      <c r="Y61" s="369"/>
      <c r="Z61" s="369"/>
      <c r="AA61" s="370">
        <v>1</v>
      </c>
    </row>
    <row r="62" spans="1:27">
      <c r="A62" s="356"/>
      <c r="B62" s="352" t="s">
        <v>266</v>
      </c>
      <c r="C62" s="352" t="s">
        <v>449</v>
      </c>
      <c r="D62" s="353"/>
      <c r="E62" s="354"/>
      <c r="F62" s="354"/>
      <c r="G62" s="354"/>
      <c r="H62" s="354"/>
      <c r="I62" s="354"/>
      <c r="J62" s="354"/>
      <c r="K62" s="354"/>
      <c r="L62" s="354"/>
      <c r="M62" s="354"/>
      <c r="N62" s="354"/>
      <c r="O62" s="354">
        <v>1</v>
      </c>
      <c r="P62" s="354"/>
      <c r="Q62" s="354"/>
      <c r="R62" s="354"/>
      <c r="S62" s="354"/>
      <c r="T62" s="354"/>
      <c r="U62" s="354"/>
      <c r="V62" s="354"/>
      <c r="W62" s="354"/>
      <c r="X62" s="354"/>
      <c r="Y62" s="354"/>
      <c r="Z62" s="354"/>
      <c r="AA62" s="355">
        <v>1</v>
      </c>
    </row>
    <row r="63" spans="1:27">
      <c r="A63" s="356"/>
      <c r="B63" s="366" t="s">
        <v>527</v>
      </c>
      <c r="C63" s="367"/>
      <c r="D63" s="368"/>
      <c r="E63" s="369"/>
      <c r="F63" s="369"/>
      <c r="G63" s="369"/>
      <c r="H63" s="369"/>
      <c r="I63" s="369"/>
      <c r="J63" s="369"/>
      <c r="K63" s="369"/>
      <c r="L63" s="369"/>
      <c r="M63" s="369"/>
      <c r="N63" s="369"/>
      <c r="O63" s="369">
        <v>1</v>
      </c>
      <c r="P63" s="369"/>
      <c r="Q63" s="369"/>
      <c r="R63" s="369"/>
      <c r="S63" s="369"/>
      <c r="T63" s="369"/>
      <c r="U63" s="369"/>
      <c r="V63" s="369"/>
      <c r="W63" s="369"/>
      <c r="X63" s="369"/>
      <c r="Y63" s="369"/>
      <c r="Z63" s="369"/>
      <c r="AA63" s="370">
        <v>1</v>
      </c>
    </row>
    <row r="64" spans="1:27">
      <c r="A64" s="371" t="s">
        <v>526</v>
      </c>
      <c r="B64" s="372"/>
      <c r="C64" s="372"/>
      <c r="D64" s="373"/>
      <c r="E64" s="374"/>
      <c r="F64" s="374"/>
      <c r="G64" s="374"/>
      <c r="H64" s="374"/>
      <c r="I64" s="374"/>
      <c r="J64" s="374">
        <v>1</v>
      </c>
      <c r="K64" s="374"/>
      <c r="L64" s="374"/>
      <c r="M64" s="374">
        <v>1</v>
      </c>
      <c r="N64" s="374"/>
      <c r="O64" s="374">
        <v>1</v>
      </c>
      <c r="P64" s="374"/>
      <c r="Q64" s="374"/>
      <c r="R64" s="374"/>
      <c r="S64" s="374"/>
      <c r="T64" s="374"/>
      <c r="U64" s="374">
        <v>1</v>
      </c>
      <c r="V64" s="374"/>
      <c r="W64" s="374">
        <v>1</v>
      </c>
      <c r="X64" s="374"/>
      <c r="Y64" s="374"/>
      <c r="Z64" s="374"/>
      <c r="AA64" s="375">
        <v>5</v>
      </c>
    </row>
    <row r="65" spans="1:27">
      <c r="A65" s="352" t="s">
        <v>25</v>
      </c>
      <c r="B65" s="352" t="s">
        <v>157</v>
      </c>
      <c r="C65" s="352" t="s">
        <v>344</v>
      </c>
      <c r="D65" s="353"/>
      <c r="E65" s="354"/>
      <c r="F65" s="354"/>
      <c r="G65" s="354">
        <v>1</v>
      </c>
      <c r="H65" s="354"/>
      <c r="I65" s="354"/>
      <c r="J65" s="354"/>
      <c r="K65" s="354">
        <v>1</v>
      </c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4"/>
      <c r="Y65" s="354"/>
      <c r="Z65" s="354"/>
      <c r="AA65" s="355">
        <v>2</v>
      </c>
    </row>
    <row r="66" spans="1:27">
      <c r="A66" s="356"/>
      <c r="B66" s="366" t="s">
        <v>528</v>
      </c>
      <c r="C66" s="367"/>
      <c r="D66" s="368"/>
      <c r="E66" s="369"/>
      <c r="F66" s="369"/>
      <c r="G66" s="369">
        <v>1</v>
      </c>
      <c r="H66" s="369"/>
      <c r="I66" s="369"/>
      <c r="J66" s="369"/>
      <c r="K66" s="369">
        <v>1</v>
      </c>
      <c r="L66" s="369"/>
      <c r="M66" s="369"/>
      <c r="N66" s="369"/>
      <c r="O66" s="369"/>
      <c r="P66" s="369"/>
      <c r="Q66" s="369"/>
      <c r="R66" s="369"/>
      <c r="S66" s="369"/>
      <c r="T66" s="369"/>
      <c r="U66" s="369"/>
      <c r="V66" s="369"/>
      <c r="W66" s="369"/>
      <c r="X66" s="369"/>
      <c r="Y66" s="369"/>
      <c r="Z66" s="369"/>
      <c r="AA66" s="370">
        <v>2</v>
      </c>
    </row>
    <row r="67" spans="1:27">
      <c r="A67" s="356"/>
      <c r="B67" s="352" t="s">
        <v>232</v>
      </c>
      <c r="C67" s="352" t="s">
        <v>447</v>
      </c>
      <c r="D67" s="353"/>
      <c r="E67" s="354"/>
      <c r="F67" s="354"/>
      <c r="G67" s="354"/>
      <c r="H67" s="354"/>
      <c r="I67" s="354"/>
      <c r="J67" s="354"/>
      <c r="K67" s="354"/>
      <c r="L67" s="354"/>
      <c r="M67" s="354"/>
      <c r="N67" s="354"/>
      <c r="O67" s="354">
        <v>1</v>
      </c>
      <c r="P67" s="354"/>
      <c r="Q67" s="354"/>
      <c r="R67" s="354"/>
      <c r="S67" s="354"/>
      <c r="T67" s="354"/>
      <c r="U67" s="354"/>
      <c r="V67" s="354"/>
      <c r="W67" s="354"/>
      <c r="X67" s="354"/>
      <c r="Y67" s="354"/>
      <c r="Z67" s="354"/>
      <c r="AA67" s="355">
        <v>1</v>
      </c>
    </row>
    <row r="68" spans="1:27">
      <c r="A68" s="356"/>
      <c r="B68" s="366" t="s">
        <v>529</v>
      </c>
      <c r="C68" s="367"/>
      <c r="D68" s="368"/>
      <c r="E68" s="369"/>
      <c r="F68" s="369"/>
      <c r="G68" s="369"/>
      <c r="H68" s="369"/>
      <c r="I68" s="369"/>
      <c r="J68" s="369"/>
      <c r="K68" s="369"/>
      <c r="L68" s="369"/>
      <c r="M68" s="369"/>
      <c r="N68" s="369"/>
      <c r="O68" s="369">
        <v>1</v>
      </c>
      <c r="P68" s="369"/>
      <c r="Q68" s="369"/>
      <c r="R68" s="369"/>
      <c r="S68" s="369"/>
      <c r="T68" s="369"/>
      <c r="U68" s="369"/>
      <c r="V68" s="369"/>
      <c r="W68" s="369"/>
      <c r="X68" s="369"/>
      <c r="Y68" s="369"/>
      <c r="Z68" s="369"/>
      <c r="AA68" s="370">
        <v>1</v>
      </c>
    </row>
    <row r="69" spans="1:27">
      <c r="A69" s="371" t="s">
        <v>530</v>
      </c>
      <c r="B69" s="372"/>
      <c r="C69" s="372"/>
      <c r="D69" s="373"/>
      <c r="E69" s="374"/>
      <c r="F69" s="374"/>
      <c r="G69" s="374">
        <v>1</v>
      </c>
      <c r="H69" s="374"/>
      <c r="I69" s="374"/>
      <c r="J69" s="374"/>
      <c r="K69" s="374">
        <v>1</v>
      </c>
      <c r="L69" s="374"/>
      <c r="M69" s="374"/>
      <c r="N69" s="374"/>
      <c r="O69" s="374">
        <v>1</v>
      </c>
      <c r="P69" s="374"/>
      <c r="Q69" s="374"/>
      <c r="R69" s="374"/>
      <c r="S69" s="374"/>
      <c r="T69" s="374"/>
      <c r="U69" s="374"/>
      <c r="V69" s="374"/>
      <c r="W69" s="374"/>
      <c r="X69" s="374"/>
      <c r="Y69" s="374"/>
      <c r="Z69" s="374"/>
      <c r="AA69" s="375">
        <v>3</v>
      </c>
    </row>
    <row r="70" spans="1:27">
      <c r="A70" s="352" t="s">
        <v>31</v>
      </c>
      <c r="B70" s="352" t="s">
        <v>220</v>
      </c>
      <c r="C70" s="352" t="s">
        <v>412</v>
      </c>
      <c r="D70" s="353"/>
      <c r="E70" s="354"/>
      <c r="F70" s="354"/>
      <c r="G70" s="354"/>
      <c r="H70" s="354"/>
      <c r="I70" s="354"/>
      <c r="J70" s="354"/>
      <c r="K70" s="354">
        <v>1</v>
      </c>
      <c r="L70" s="354"/>
      <c r="M70" s="354"/>
      <c r="N70" s="354"/>
      <c r="O70" s="354"/>
      <c r="P70" s="354"/>
      <c r="Q70" s="354"/>
      <c r="R70" s="354"/>
      <c r="S70" s="354"/>
      <c r="T70" s="354"/>
      <c r="U70" s="354"/>
      <c r="V70" s="354"/>
      <c r="W70" s="354"/>
      <c r="X70" s="354"/>
      <c r="Y70" s="354"/>
      <c r="Z70" s="354"/>
      <c r="AA70" s="355">
        <v>1</v>
      </c>
    </row>
    <row r="71" spans="1:27">
      <c r="A71" s="356"/>
      <c r="B71" s="366" t="s">
        <v>531</v>
      </c>
      <c r="C71" s="367"/>
      <c r="D71" s="368"/>
      <c r="E71" s="369"/>
      <c r="F71" s="369"/>
      <c r="G71" s="369"/>
      <c r="H71" s="369"/>
      <c r="I71" s="369"/>
      <c r="J71" s="369"/>
      <c r="K71" s="369">
        <v>1</v>
      </c>
      <c r="L71" s="369"/>
      <c r="M71" s="369"/>
      <c r="N71" s="369"/>
      <c r="O71" s="369"/>
      <c r="P71" s="369"/>
      <c r="Q71" s="369"/>
      <c r="R71" s="369"/>
      <c r="S71" s="369"/>
      <c r="T71" s="369"/>
      <c r="U71" s="369"/>
      <c r="V71" s="369"/>
      <c r="W71" s="369"/>
      <c r="X71" s="369"/>
      <c r="Y71" s="369"/>
      <c r="Z71" s="369"/>
      <c r="AA71" s="370">
        <v>1</v>
      </c>
    </row>
    <row r="72" spans="1:27">
      <c r="A72" s="356"/>
      <c r="B72" s="352" t="s">
        <v>217</v>
      </c>
      <c r="C72" s="352" t="s">
        <v>217</v>
      </c>
      <c r="D72" s="353"/>
      <c r="E72" s="354"/>
      <c r="F72" s="354"/>
      <c r="G72" s="354"/>
      <c r="H72" s="354"/>
      <c r="I72" s="354"/>
      <c r="J72" s="354"/>
      <c r="K72" s="354"/>
      <c r="L72" s="354"/>
      <c r="M72" s="354"/>
      <c r="N72" s="354">
        <v>1</v>
      </c>
      <c r="O72" s="354"/>
      <c r="P72" s="354"/>
      <c r="Q72" s="354"/>
      <c r="R72" s="354"/>
      <c r="S72" s="354"/>
      <c r="T72" s="354"/>
      <c r="U72" s="354"/>
      <c r="V72" s="354"/>
      <c r="W72" s="354"/>
      <c r="X72" s="354"/>
      <c r="Y72" s="354"/>
      <c r="Z72" s="354"/>
      <c r="AA72" s="355">
        <v>1</v>
      </c>
    </row>
    <row r="73" spans="1:27">
      <c r="A73" s="356"/>
      <c r="B73" s="366" t="s">
        <v>532</v>
      </c>
      <c r="C73" s="367"/>
      <c r="D73" s="368"/>
      <c r="E73" s="369"/>
      <c r="F73" s="369"/>
      <c r="G73" s="369"/>
      <c r="H73" s="369"/>
      <c r="I73" s="369"/>
      <c r="J73" s="369"/>
      <c r="K73" s="369"/>
      <c r="L73" s="369"/>
      <c r="M73" s="369"/>
      <c r="N73" s="369">
        <v>1</v>
      </c>
      <c r="O73" s="369"/>
      <c r="P73" s="369"/>
      <c r="Q73" s="369"/>
      <c r="R73" s="369"/>
      <c r="S73" s="369"/>
      <c r="T73" s="369"/>
      <c r="U73" s="369"/>
      <c r="V73" s="369"/>
      <c r="W73" s="369"/>
      <c r="X73" s="369"/>
      <c r="Y73" s="369"/>
      <c r="Z73" s="369"/>
      <c r="AA73" s="370">
        <v>1</v>
      </c>
    </row>
    <row r="74" spans="1:27">
      <c r="A74" s="371" t="s">
        <v>533</v>
      </c>
      <c r="B74" s="372"/>
      <c r="C74" s="372"/>
      <c r="D74" s="373"/>
      <c r="E74" s="374"/>
      <c r="F74" s="374"/>
      <c r="G74" s="374"/>
      <c r="H74" s="374"/>
      <c r="I74" s="374"/>
      <c r="J74" s="374"/>
      <c r="K74" s="374">
        <v>1</v>
      </c>
      <c r="L74" s="374"/>
      <c r="M74" s="374"/>
      <c r="N74" s="374">
        <v>1</v>
      </c>
      <c r="O74" s="374"/>
      <c r="P74" s="374"/>
      <c r="Q74" s="374"/>
      <c r="R74" s="374"/>
      <c r="S74" s="374"/>
      <c r="T74" s="374"/>
      <c r="U74" s="374"/>
      <c r="V74" s="374"/>
      <c r="W74" s="374"/>
      <c r="X74" s="374"/>
      <c r="Y74" s="374"/>
      <c r="Z74" s="374"/>
      <c r="AA74" s="375">
        <v>2</v>
      </c>
    </row>
    <row r="75" spans="1:27">
      <c r="A75" s="352" t="s">
        <v>26</v>
      </c>
      <c r="B75" s="352" t="s">
        <v>239</v>
      </c>
      <c r="C75" s="352" t="s">
        <v>463</v>
      </c>
      <c r="D75" s="353"/>
      <c r="E75" s="354"/>
      <c r="F75" s="354"/>
      <c r="G75" s="354"/>
      <c r="H75" s="354"/>
      <c r="I75" s="354"/>
      <c r="J75" s="354"/>
      <c r="K75" s="354"/>
      <c r="L75" s="354"/>
      <c r="M75" s="354"/>
      <c r="N75" s="354"/>
      <c r="O75" s="354"/>
      <c r="P75" s="354"/>
      <c r="Q75" s="354"/>
      <c r="R75" s="354">
        <v>1</v>
      </c>
      <c r="S75" s="354"/>
      <c r="T75" s="354"/>
      <c r="U75" s="354"/>
      <c r="V75" s="354">
        <v>1</v>
      </c>
      <c r="W75" s="354"/>
      <c r="X75" s="354"/>
      <c r="Y75" s="354"/>
      <c r="Z75" s="354"/>
      <c r="AA75" s="355">
        <v>2</v>
      </c>
    </row>
    <row r="76" spans="1:27">
      <c r="A76" s="356"/>
      <c r="B76" s="366" t="s">
        <v>534</v>
      </c>
      <c r="C76" s="367"/>
      <c r="D76" s="368"/>
      <c r="E76" s="369"/>
      <c r="F76" s="369"/>
      <c r="G76" s="369"/>
      <c r="H76" s="369"/>
      <c r="I76" s="369"/>
      <c r="J76" s="369"/>
      <c r="K76" s="369"/>
      <c r="L76" s="369"/>
      <c r="M76" s="369"/>
      <c r="N76" s="369"/>
      <c r="O76" s="369"/>
      <c r="P76" s="369"/>
      <c r="Q76" s="369"/>
      <c r="R76" s="369">
        <v>1</v>
      </c>
      <c r="S76" s="369"/>
      <c r="T76" s="369"/>
      <c r="U76" s="369"/>
      <c r="V76" s="369">
        <v>1</v>
      </c>
      <c r="W76" s="369"/>
      <c r="X76" s="369"/>
      <c r="Y76" s="369"/>
      <c r="Z76" s="369"/>
      <c r="AA76" s="370">
        <v>2</v>
      </c>
    </row>
    <row r="77" spans="1:27">
      <c r="A77" s="356"/>
      <c r="B77" s="352" t="s">
        <v>26</v>
      </c>
      <c r="C77" s="352" t="s">
        <v>413</v>
      </c>
      <c r="D77" s="353"/>
      <c r="E77" s="354"/>
      <c r="F77" s="354"/>
      <c r="G77" s="354"/>
      <c r="H77" s="354"/>
      <c r="I77" s="354"/>
      <c r="J77" s="354"/>
      <c r="K77" s="354">
        <v>1</v>
      </c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4"/>
      <c r="Y77" s="354"/>
      <c r="Z77" s="354"/>
      <c r="AA77" s="355">
        <v>1</v>
      </c>
    </row>
    <row r="78" spans="1:27">
      <c r="A78" s="356"/>
      <c r="B78" s="356"/>
      <c r="C78" s="357" t="s">
        <v>345</v>
      </c>
      <c r="D78" s="358"/>
      <c r="E78" s="359"/>
      <c r="F78" s="359"/>
      <c r="G78" s="359"/>
      <c r="H78" s="359"/>
      <c r="I78" s="359"/>
      <c r="J78" s="359"/>
      <c r="K78" s="359"/>
      <c r="L78" s="359"/>
      <c r="M78" s="359"/>
      <c r="N78" s="359"/>
      <c r="O78" s="359"/>
      <c r="P78" s="359"/>
      <c r="Q78" s="359"/>
      <c r="R78" s="359"/>
      <c r="S78" s="359"/>
      <c r="T78" s="359"/>
      <c r="U78" s="359"/>
      <c r="V78" s="359"/>
      <c r="W78" s="359">
        <v>1</v>
      </c>
      <c r="X78" s="359"/>
      <c r="Y78" s="359"/>
      <c r="Z78" s="359"/>
      <c r="AA78" s="360">
        <v>1</v>
      </c>
    </row>
    <row r="79" spans="1:27">
      <c r="A79" s="356"/>
      <c r="B79" s="366" t="s">
        <v>535</v>
      </c>
      <c r="C79" s="367"/>
      <c r="D79" s="368"/>
      <c r="E79" s="369"/>
      <c r="F79" s="369"/>
      <c r="G79" s="369"/>
      <c r="H79" s="369"/>
      <c r="I79" s="369"/>
      <c r="J79" s="369"/>
      <c r="K79" s="369">
        <v>1</v>
      </c>
      <c r="L79" s="369"/>
      <c r="M79" s="369"/>
      <c r="N79" s="369"/>
      <c r="O79" s="369"/>
      <c r="P79" s="369"/>
      <c r="Q79" s="369"/>
      <c r="R79" s="369"/>
      <c r="S79" s="369"/>
      <c r="T79" s="369"/>
      <c r="U79" s="369"/>
      <c r="V79" s="369"/>
      <c r="W79" s="369">
        <v>1</v>
      </c>
      <c r="X79" s="369"/>
      <c r="Y79" s="369"/>
      <c r="Z79" s="369"/>
      <c r="AA79" s="370">
        <v>2</v>
      </c>
    </row>
    <row r="80" spans="1:27">
      <c r="A80" s="356"/>
      <c r="B80" s="352" t="s">
        <v>247</v>
      </c>
      <c r="C80" s="352" t="s">
        <v>502</v>
      </c>
      <c r="D80" s="353"/>
      <c r="E80" s="354"/>
      <c r="F80" s="354"/>
      <c r="G80" s="354"/>
      <c r="H80" s="354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4"/>
      <c r="Y80" s="354"/>
      <c r="Z80" s="354">
        <v>1</v>
      </c>
      <c r="AA80" s="355">
        <v>1</v>
      </c>
    </row>
    <row r="81" spans="1:27">
      <c r="A81" s="356"/>
      <c r="B81" s="366" t="s">
        <v>536</v>
      </c>
      <c r="C81" s="367"/>
      <c r="D81" s="368"/>
      <c r="E81" s="369"/>
      <c r="F81" s="369"/>
      <c r="G81" s="369"/>
      <c r="H81" s="369"/>
      <c r="I81" s="369"/>
      <c r="J81" s="369"/>
      <c r="K81" s="369"/>
      <c r="L81" s="369"/>
      <c r="M81" s="369"/>
      <c r="N81" s="369"/>
      <c r="O81" s="369"/>
      <c r="P81" s="369"/>
      <c r="Q81" s="369"/>
      <c r="R81" s="369"/>
      <c r="S81" s="369"/>
      <c r="T81" s="369"/>
      <c r="U81" s="369"/>
      <c r="V81" s="369"/>
      <c r="W81" s="369"/>
      <c r="X81" s="369"/>
      <c r="Y81" s="369"/>
      <c r="Z81" s="369">
        <v>1</v>
      </c>
      <c r="AA81" s="370">
        <v>1</v>
      </c>
    </row>
    <row r="82" spans="1:27">
      <c r="A82" s="356"/>
      <c r="B82" s="352" t="s">
        <v>238</v>
      </c>
      <c r="C82" s="352" t="s">
        <v>500</v>
      </c>
      <c r="D82" s="353"/>
      <c r="E82" s="354"/>
      <c r="F82" s="354"/>
      <c r="G82" s="354"/>
      <c r="H82" s="354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4"/>
      <c r="Y82" s="354"/>
      <c r="Z82" s="354">
        <v>1</v>
      </c>
      <c r="AA82" s="355">
        <v>1</v>
      </c>
    </row>
    <row r="83" spans="1:27">
      <c r="A83" s="356"/>
      <c r="B83" s="366" t="s">
        <v>537</v>
      </c>
      <c r="C83" s="367"/>
      <c r="D83" s="368"/>
      <c r="E83" s="369"/>
      <c r="F83" s="369"/>
      <c r="G83" s="369"/>
      <c r="H83" s="369"/>
      <c r="I83" s="369"/>
      <c r="J83" s="369"/>
      <c r="K83" s="369"/>
      <c r="L83" s="369"/>
      <c r="M83" s="369"/>
      <c r="N83" s="369"/>
      <c r="O83" s="369"/>
      <c r="P83" s="369"/>
      <c r="Q83" s="369"/>
      <c r="R83" s="369"/>
      <c r="S83" s="369"/>
      <c r="T83" s="369"/>
      <c r="U83" s="369"/>
      <c r="V83" s="369"/>
      <c r="W83" s="369"/>
      <c r="X83" s="369"/>
      <c r="Y83" s="369"/>
      <c r="Z83" s="369">
        <v>1</v>
      </c>
      <c r="AA83" s="370">
        <v>1</v>
      </c>
    </row>
    <row r="84" spans="1:27">
      <c r="A84" s="371" t="s">
        <v>535</v>
      </c>
      <c r="B84" s="372"/>
      <c r="C84" s="372"/>
      <c r="D84" s="373"/>
      <c r="E84" s="374"/>
      <c r="F84" s="374"/>
      <c r="G84" s="374"/>
      <c r="H84" s="374"/>
      <c r="I84" s="374"/>
      <c r="J84" s="374"/>
      <c r="K84" s="374">
        <v>1</v>
      </c>
      <c r="L84" s="374"/>
      <c r="M84" s="374"/>
      <c r="N84" s="374"/>
      <c r="O84" s="374"/>
      <c r="P84" s="374"/>
      <c r="Q84" s="374"/>
      <c r="R84" s="374">
        <v>1</v>
      </c>
      <c r="S84" s="374"/>
      <c r="T84" s="374"/>
      <c r="U84" s="374"/>
      <c r="V84" s="374">
        <v>1</v>
      </c>
      <c r="W84" s="374">
        <v>1</v>
      </c>
      <c r="X84" s="374"/>
      <c r="Y84" s="374"/>
      <c r="Z84" s="374">
        <v>2</v>
      </c>
      <c r="AA84" s="375">
        <v>6</v>
      </c>
    </row>
    <row r="85" spans="1:27">
      <c r="A85" s="352" t="s">
        <v>34</v>
      </c>
      <c r="B85" s="352" t="s">
        <v>258</v>
      </c>
      <c r="C85" s="352" t="s">
        <v>258</v>
      </c>
      <c r="D85" s="353"/>
      <c r="E85" s="354"/>
      <c r="F85" s="354"/>
      <c r="G85" s="354"/>
      <c r="H85" s="354"/>
      <c r="I85" s="354"/>
      <c r="J85" s="354"/>
      <c r="K85" s="354"/>
      <c r="L85" s="354"/>
      <c r="M85" s="354"/>
      <c r="N85" s="354"/>
      <c r="O85" s="354">
        <v>1</v>
      </c>
      <c r="P85" s="354"/>
      <c r="Q85" s="354"/>
      <c r="R85" s="354"/>
      <c r="S85" s="354"/>
      <c r="T85" s="354"/>
      <c r="U85" s="354"/>
      <c r="V85" s="354"/>
      <c r="W85" s="354"/>
      <c r="X85" s="354"/>
      <c r="Y85" s="354"/>
      <c r="Z85" s="354"/>
      <c r="AA85" s="355">
        <v>1</v>
      </c>
    </row>
    <row r="86" spans="1:27">
      <c r="A86" s="356"/>
      <c r="B86" s="356"/>
      <c r="C86" s="357" t="s">
        <v>501</v>
      </c>
      <c r="D86" s="358"/>
      <c r="E86" s="359"/>
      <c r="F86" s="359"/>
      <c r="G86" s="359"/>
      <c r="H86" s="359"/>
      <c r="I86" s="359"/>
      <c r="J86" s="359"/>
      <c r="K86" s="359"/>
      <c r="L86" s="359"/>
      <c r="M86" s="359"/>
      <c r="N86" s="359"/>
      <c r="O86" s="359"/>
      <c r="P86" s="359"/>
      <c r="Q86" s="359"/>
      <c r="R86" s="359"/>
      <c r="S86" s="359"/>
      <c r="T86" s="359"/>
      <c r="U86" s="359"/>
      <c r="V86" s="359"/>
      <c r="W86" s="359"/>
      <c r="X86" s="359"/>
      <c r="Y86" s="359">
        <v>1</v>
      </c>
      <c r="Z86" s="359"/>
      <c r="AA86" s="360">
        <v>1</v>
      </c>
    </row>
    <row r="87" spans="1:27">
      <c r="A87" s="356"/>
      <c r="B87" s="366" t="s">
        <v>538</v>
      </c>
      <c r="C87" s="367"/>
      <c r="D87" s="368"/>
      <c r="E87" s="369"/>
      <c r="F87" s="369"/>
      <c r="G87" s="369"/>
      <c r="H87" s="369"/>
      <c r="I87" s="369"/>
      <c r="J87" s="369"/>
      <c r="K87" s="369"/>
      <c r="L87" s="369"/>
      <c r="M87" s="369"/>
      <c r="N87" s="369"/>
      <c r="O87" s="369">
        <v>1</v>
      </c>
      <c r="P87" s="369"/>
      <c r="Q87" s="369"/>
      <c r="R87" s="369"/>
      <c r="S87" s="369"/>
      <c r="T87" s="369"/>
      <c r="U87" s="369"/>
      <c r="V87" s="369"/>
      <c r="W87" s="369"/>
      <c r="X87" s="369"/>
      <c r="Y87" s="369">
        <v>1</v>
      </c>
      <c r="Z87" s="369"/>
      <c r="AA87" s="370">
        <v>2</v>
      </c>
    </row>
    <row r="88" spans="1:27">
      <c r="A88" s="356"/>
      <c r="B88" s="352" t="s">
        <v>262</v>
      </c>
      <c r="C88" s="352" t="s">
        <v>471</v>
      </c>
      <c r="D88" s="353"/>
      <c r="E88" s="354"/>
      <c r="F88" s="354"/>
      <c r="G88" s="354"/>
      <c r="H88" s="354"/>
      <c r="I88" s="354"/>
      <c r="J88" s="354"/>
      <c r="K88" s="354"/>
      <c r="L88" s="354"/>
      <c r="M88" s="354"/>
      <c r="N88" s="354"/>
      <c r="O88" s="354"/>
      <c r="P88" s="354"/>
      <c r="Q88" s="354"/>
      <c r="R88" s="354"/>
      <c r="S88" s="354"/>
      <c r="T88" s="354"/>
      <c r="U88" s="354">
        <v>1</v>
      </c>
      <c r="V88" s="354"/>
      <c r="W88" s="354"/>
      <c r="X88" s="354"/>
      <c r="Y88" s="354"/>
      <c r="Z88" s="354"/>
      <c r="AA88" s="355">
        <v>1</v>
      </c>
    </row>
    <row r="89" spans="1:27">
      <c r="A89" s="356"/>
      <c r="B89" s="356"/>
      <c r="C89" s="357" t="s">
        <v>267</v>
      </c>
      <c r="D89" s="358"/>
      <c r="E89" s="359">
        <v>1</v>
      </c>
      <c r="F89" s="359"/>
      <c r="G89" s="359"/>
      <c r="H89" s="359"/>
      <c r="I89" s="359"/>
      <c r="J89" s="359"/>
      <c r="K89" s="359"/>
      <c r="L89" s="359"/>
      <c r="M89" s="359"/>
      <c r="N89" s="359"/>
      <c r="O89" s="359"/>
      <c r="P89" s="359"/>
      <c r="Q89" s="359"/>
      <c r="R89" s="359"/>
      <c r="S89" s="359"/>
      <c r="T89" s="359"/>
      <c r="U89" s="359"/>
      <c r="V89" s="359"/>
      <c r="W89" s="359"/>
      <c r="X89" s="359"/>
      <c r="Y89" s="359"/>
      <c r="Z89" s="359"/>
      <c r="AA89" s="360">
        <v>1</v>
      </c>
    </row>
    <row r="90" spans="1:27">
      <c r="A90" s="356"/>
      <c r="B90" s="366" t="s">
        <v>539</v>
      </c>
      <c r="C90" s="367"/>
      <c r="D90" s="368"/>
      <c r="E90" s="369">
        <v>1</v>
      </c>
      <c r="F90" s="369"/>
      <c r="G90" s="369"/>
      <c r="H90" s="369"/>
      <c r="I90" s="369"/>
      <c r="J90" s="369"/>
      <c r="K90" s="369"/>
      <c r="L90" s="369"/>
      <c r="M90" s="369"/>
      <c r="N90" s="369"/>
      <c r="O90" s="369"/>
      <c r="P90" s="369"/>
      <c r="Q90" s="369"/>
      <c r="R90" s="369"/>
      <c r="S90" s="369"/>
      <c r="T90" s="369"/>
      <c r="U90" s="369">
        <v>1</v>
      </c>
      <c r="V90" s="369"/>
      <c r="W90" s="369"/>
      <c r="X90" s="369"/>
      <c r="Y90" s="369"/>
      <c r="Z90" s="369"/>
      <c r="AA90" s="370">
        <v>2</v>
      </c>
    </row>
    <row r="91" spans="1:27">
      <c r="A91" s="356"/>
      <c r="B91" s="352" t="s">
        <v>260</v>
      </c>
      <c r="C91" s="352" t="s">
        <v>442</v>
      </c>
      <c r="D91" s="353"/>
      <c r="E91" s="354"/>
      <c r="F91" s="354"/>
      <c r="G91" s="354"/>
      <c r="H91" s="354"/>
      <c r="I91" s="354"/>
      <c r="J91" s="354"/>
      <c r="K91" s="354"/>
      <c r="L91" s="354"/>
      <c r="M91" s="354"/>
      <c r="N91" s="354">
        <v>1</v>
      </c>
      <c r="O91" s="354"/>
      <c r="P91" s="354"/>
      <c r="Q91" s="354"/>
      <c r="R91" s="354"/>
      <c r="S91" s="354"/>
      <c r="T91" s="354"/>
      <c r="U91" s="354"/>
      <c r="V91" s="354"/>
      <c r="W91" s="354"/>
      <c r="X91" s="354"/>
      <c r="Y91" s="354"/>
      <c r="Z91" s="354"/>
      <c r="AA91" s="355">
        <v>1</v>
      </c>
    </row>
    <row r="92" spans="1:27">
      <c r="A92" s="356"/>
      <c r="B92" s="356"/>
      <c r="C92" s="357" t="s">
        <v>450</v>
      </c>
      <c r="D92" s="358"/>
      <c r="E92" s="359"/>
      <c r="F92" s="359"/>
      <c r="G92" s="359"/>
      <c r="H92" s="359"/>
      <c r="I92" s="359"/>
      <c r="J92" s="359"/>
      <c r="K92" s="359"/>
      <c r="L92" s="359"/>
      <c r="M92" s="359"/>
      <c r="N92" s="359"/>
      <c r="O92" s="359"/>
      <c r="P92" s="359">
        <v>1</v>
      </c>
      <c r="Q92" s="359"/>
      <c r="R92" s="359"/>
      <c r="S92" s="359"/>
      <c r="T92" s="359"/>
      <c r="U92" s="359"/>
      <c r="V92" s="359"/>
      <c r="W92" s="359"/>
      <c r="X92" s="359"/>
      <c r="Y92" s="359"/>
      <c r="Z92" s="359"/>
      <c r="AA92" s="360">
        <v>1</v>
      </c>
    </row>
    <row r="93" spans="1:27">
      <c r="A93" s="356"/>
      <c r="B93" s="366" t="s">
        <v>540</v>
      </c>
      <c r="C93" s="367"/>
      <c r="D93" s="368"/>
      <c r="E93" s="369"/>
      <c r="F93" s="369"/>
      <c r="G93" s="369"/>
      <c r="H93" s="369"/>
      <c r="I93" s="369"/>
      <c r="J93" s="369"/>
      <c r="K93" s="369"/>
      <c r="L93" s="369"/>
      <c r="M93" s="369"/>
      <c r="N93" s="369">
        <v>1</v>
      </c>
      <c r="O93" s="369"/>
      <c r="P93" s="369">
        <v>1</v>
      </c>
      <c r="Q93" s="369"/>
      <c r="R93" s="369"/>
      <c r="S93" s="369"/>
      <c r="T93" s="369"/>
      <c r="U93" s="369"/>
      <c r="V93" s="369"/>
      <c r="W93" s="369"/>
      <c r="X93" s="369"/>
      <c r="Y93" s="369"/>
      <c r="Z93" s="369"/>
      <c r="AA93" s="370">
        <v>2</v>
      </c>
    </row>
    <row r="94" spans="1:27">
      <c r="A94" s="356"/>
      <c r="B94" s="352" t="s">
        <v>259</v>
      </c>
      <c r="C94" s="352" t="s">
        <v>468</v>
      </c>
      <c r="D94" s="353"/>
      <c r="E94" s="354"/>
      <c r="F94" s="354"/>
      <c r="G94" s="354"/>
      <c r="H94" s="354"/>
      <c r="I94" s="354"/>
      <c r="J94" s="354"/>
      <c r="K94" s="354"/>
      <c r="L94" s="354"/>
      <c r="M94" s="354"/>
      <c r="N94" s="354"/>
      <c r="O94" s="354"/>
      <c r="P94" s="354"/>
      <c r="Q94" s="354"/>
      <c r="R94" s="354">
        <v>1</v>
      </c>
      <c r="S94" s="354"/>
      <c r="T94" s="354"/>
      <c r="U94" s="354"/>
      <c r="V94" s="354"/>
      <c r="W94" s="354"/>
      <c r="X94" s="354"/>
      <c r="Y94" s="354"/>
      <c r="Z94" s="354"/>
      <c r="AA94" s="355">
        <v>1</v>
      </c>
    </row>
    <row r="95" spans="1:27">
      <c r="A95" s="356"/>
      <c r="B95" s="366" t="s">
        <v>541</v>
      </c>
      <c r="C95" s="367"/>
      <c r="D95" s="368"/>
      <c r="E95" s="369"/>
      <c r="F95" s="369"/>
      <c r="G95" s="369"/>
      <c r="H95" s="369"/>
      <c r="I95" s="369"/>
      <c r="J95" s="369"/>
      <c r="K95" s="369"/>
      <c r="L95" s="369"/>
      <c r="M95" s="369"/>
      <c r="N95" s="369"/>
      <c r="O95" s="369"/>
      <c r="P95" s="369"/>
      <c r="Q95" s="369"/>
      <c r="R95" s="369">
        <v>1</v>
      </c>
      <c r="S95" s="369"/>
      <c r="T95" s="369"/>
      <c r="U95" s="369"/>
      <c r="V95" s="369"/>
      <c r="W95" s="369"/>
      <c r="X95" s="369"/>
      <c r="Y95" s="369"/>
      <c r="Z95" s="369"/>
      <c r="AA95" s="370">
        <v>1</v>
      </c>
    </row>
    <row r="96" spans="1:27">
      <c r="A96" s="356"/>
      <c r="B96" s="352" t="s">
        <v>261</v>
      </c>
      <c r="C96" s="352" t="s">
        <v>261</v>
      </c>
      <c r="D96" s="353"/>
      <c r="E96" s="354"/>
      <c r="F96" s="354"/>
      <c r="G96" s="354"/>
      <c r="H96" s="354"/>
      <c r="I96" s="354"/>
      <c r="J96" s="354"/>
      <c r="K96" s="354"/>
      <c r="L96" s="354"/>
      <c r="M96" s="354"/>
      <c r="N96" s="354">
        <v>1</v>
      </c>
      <c r="O96" s="354"/>
      <c r="P96" s="354"/>
      <c r="Q96" s="354"/>
      <c r="R96" s="354"/>
      <c r="S96" s="354"/>
      <c r="T96" s="354"/>
      <c r="U96" s="354"/>
      <c r="V96" s="354"/>
      <c r="W96" s="354"/>
      <c r="X96" s="354"/>
      <c r="Y96" s="354"/>
      <c r="Z96" s="354"/>
      <c r="AA96" s="355">
        <v>1</v>
      </c>
    </row>
    <row r="97" spans="1:27">
      <c r="A97" s="356"/>
      <c r="B97" s="366" t="s">
        <v>542</v>
      </c>
      <c r="C97" s="367"/>
      <c r="D97" s="368"/>
      <c r="E97" s="369"/>
      <c r="F97" s="369"/>
      <c r="G97" s="369"/>
      <c r="H97" s="369"/>
      <c r="I97" s="369"/>
      <c r="J97" s="369"/>
      <c r="K97" s="369"/>
      <c r="L97" s="369"/>
      <c r="M97" s="369"/>
      <c r="N97" s="369">
        <v>1</v>
      </c>
      <c r="O97" s="369"/>
      <c r="P97" s="369"/>
      <c r="Q97" s="369"/>
      <c r="R97" s="369"/>
      <c r="S97" s="369"/>
      <c r="T97" s="369"/>
      <c r="U97" s="369"/>
      <c r="V97" s="369"/>
      <c r="W97" s="369"/>
      <c r="X97" s="369"/>
      <c r="Y97" s="369"/>
      <c r="Z97" s="369"/>
      <c r="AA97" s="370">
        <v>1</v>
      </c>
    </row>
    <row r="98" spans="1:27">
      <c r="A98" s="371" t="s">
        <v>543</v>
      </c>
      <c r="B98" s="372"/>
      <c r="C98" s="372"/>
      <c r="D98" s="373"/>
      <c r="E98" s="374">
        <v>1</v>
      </c>
      <c r="F98" s="374"/>
      <c r="G98" s="374"/>
      <c r="H98" s="374"/>
      <c r="I98" s="374"/>
      <c r="J98" s="374"/>
      <c r="K98" s="374"/>
      <c r="L98" s="374"/>
      <c r="M98" s="374"/>
      <c r="N98" s="374">
        <v>2</v>
      </c>
      <c r="O98" s="374">
        <v>1</v>
      </c>
      <c r="P98" s="374">
        <v>1</v>
      </c>
      <c r="Q98" s="374"/>
      <c r="R98" s="374">
        <v>1</v>
      </c>
      <c r="S98" s="374"/>
      <c r="T98" s="374"/>
      <c r="U98" s="374">
        <v>1</v>
      </c>
      <c r="V98" s="374"/>
      <c r="W98" s="374"/>
      <c r="X98" s="374"/>
      <c r="Y98" s="374">
        <v>1</v>
      </c>
      <c r="Z98" s="374"/>
      <c r="AA98" s="375">
        <v>8</v>
      </c>
    </row>
    <row r="99" spans="1:27">
      <c r="A99" s="352" t="s">
        <v>58</v>
      </c>
      <c r="B99" s="352" t="s">
        <v>58</v>
      </c>
      <c r="C99" s="352" t="s">
        <v>58</v>
      </c>
      <c r="D99" s="353"/>
      <c r="E99" s="354"/>
      <c r="F99" s="354">
        <v>1</v>
      </c>
      <c r="G99" s="354"/>
      <c r="H99" s="354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4"/>
      <c r="Y99" s="354"/>
      <c r="Z99" s="354"/>
      <c r="AA99" s="355">
        <v>1</v>
      </c>
    </row>
    <row r="100" spans="1:27">
      <c r="A100" s="356"/>
      <c r="B100" s="356"/>
      <c r="C100" s="357" t="s">
        <v>393</v>
      </c>
      <c r="D100" s="358"/>
      <c r="E100" s="359">
        <v>1</v>
      </c>
      <c r="F100" s="359"/>
      <c r="G100" s="359"/>
      <c r="H100" s="359">
        <v>1</v>
      </c>
      <c r="I100" s="359"/>
      <c r="J100" s="359"/>
      <c r="K100" s="359"/>
      <c r="L100" s="359"/>
      <c r="M100" s="359"/>
      <c r="N100" s="359"/>
      <c r="O100" s="359"/>
      <c r="P100" s="359"/>
      <c r="Q100" s="359"/>
      <c r="R100" s="359"/>
      <c r="S100" s="359"/>
      <c r="T100" s="359"/>
      <c r="U100" s="359"/>
      <c r="V100" s="359"/>
      <c r="W100" s="359"/>
      <c r="X100" s="359"/>
      <c r="Y100" s="359"/>
      <c r="Z100" s="359"/>
      <c r="AA100" s="360">
        <v>2</v>
      </c>
    </row>
    <row r="101" spans="1:27">
      <c r="A101" s="356"/>
      <c r="B101" s="356"/>
      <c r="C101" s="357" t="s">
        <v>445</v>
      </c>
      <c r="D101" s="358"/>
      <c r="E101" s="359"/>
      <c r="F101" s="359"/>
      <c r="G101" s="359"/>
      <c r="H101" s="359"/>
      <c r="I101" s="359"/>
      <c r="J101" s="359"/>
      <c r="K101" s="359"/>
      <c r="L101" s="359"/>
      <c r="M101" s="359"/>
      <c r="N101" s="359"/>
      <c r="O101" s="359">
        <v>1</v>
      </c>
      <c r="P101" s="359"/>
      <c r="Q101" s="359"/>
      <c r="R101" s="359"/>
      <c r="S101" s="359"/>
      <c r="T101" s="359"/>
      <c r="U101" s="359"/>
      <c r="V101" s="359"/>
      <c r="W101" s="359"/>
      <c r="X101" s="359"/>
      <c r="Y101" s="359"/>
      <c r="Z101" s="359"/>
      <c r="AA101" s="360">
        <v>1</v>
      </c>
    </row>
    <row r="102" spans="1:27">
      <c r="A102" s="356"/>
      <c r="B102" s="366" t="s">
        <v>544</v>
      </c>
      <c r="C102" s="367"/>
      <c r="D102" s="368"/>
      <c r="E102" s="369">
        <v>1</v>
      </c>
      <c r="F102" s="369">
        <v>1</v>
      </c>
      <c r="G102" s="369"/>
      <c r="H102" s="369">
        <v>1</v>
      </c>
      <c r="I102" s="369"/>
      <c r="J102" s="369"/>
      <c r="K102" s="369"/>
      <c r="L102" s="369"/>
      <c r="M102" s="369"/>
      <c r="N102" s="369"/>
      <c r="O102" s="369">
        <v>1</v>
      </c>
      <c r="P102" s="369"/>
      <c r="Q102" s="369"/>
      <c r="R102" s="369"/>
      <c r="S102" s="369"/>
      <c r="T102" s="369"/>
      <c r="U102" s="369"/>
      <c r="V102" s="369"/>
      <c r="W102" s="369"/>
      <c r="X102" s="369"/>
      <c r="Y102" s="369"/>
      <c r="Z102" s="369"/>
      <c r="AA102" s="370">
        <v>4</v>
      </c>
    </row>
    <row r="103" spans="1:27">
      <c r="A103" s="356"/>
      <c r="B103" s="352" t="s">
        <v>296</v>
      </c>
      <c r="C103" s="352" t="s">
        <v>355</v>
      </c>
      <c r="D103" s="353"/>
      <c r="E103" s="354"/>
      <c r="F103" s="354">
        <v>1</v>
      </c>
      <c r="G103" s="354"/>
      <c r="H103" s="354"/>
      <c r="I103" s="354"/>
      <c r="J103" s="354"/>
      <c r="K103" s="354"/>
      <c r="L103" s="354">
        <v>1</v>
      </c>
      <c r="M103" s="354"/>
      <c r="N103" s="354"/>
      <c r="O103" s="354"/>
      <c r="P103" s="354"/>
      <c r="Q103" s="354"/>
      <c r="R103" s="354"/>
      <c r="S103" s="354"/>
      <c r="T103" s="354"/>
      <c r="U103" s="354"/>
      <c r="V103" s="354"/>
      <c r="W103" s="354"/>
      <c r="X103" s="354"/>
      <c r="Y103" s="354"/>
      <c r="Z103" s="354"/>
      <c r="AA103" s="355">
        <v>2</v>
      </c>
    </row>
    <row r="104" spans="1:27">
      <c r="A104" s="356"/>
      <c r="B104" s="366" t="s">
        <v>545</v>
      </c>
      <c r="C104" s="367"/>
      <c r="D104" s="368"/>
      <c r="E104" s="369"/>
      <c r="F104" s="369">
        <v>1</v>
      </c>
      <c r="G104" s="369"/>
      <c r="H104" s="369"/>
      <c r="I104" s="369"/>
      <c r="J104" s="369"/>
      <c r="K104" s="369"/>
      <c r="L104" s="369">
        <v>1</v>
      </c>
      <c r="M104" s="369"/>
      <c r="N104" s="369"/>
      <c r="O104" s="369"/>
      <c r="P104" s="369"/>
      <c r="Q104" s="369"/>
      <c r="R104" s="369"/>
      <c r="S104" s="369"/>
      <c r="T104" s="369"/>
      <c r="U104" s="369"/>
      <c r="V104" s="369"/>
      <c r="W104" s="369"/>
      <c r="X104" s="369"/>
      <c r="Y104" s="369"/>
      <c r="Z104" s="369"/>
      <c r="AA104" s="370">
        <v>2</v>
      </c>
    </row>
    <row r="105" spans="1:27">
      <c r="A105" s="371" t="s">
        <v>544</v>
      </c>
      <c r="B105" s="372"/>
      <c r="C105" s="372"/>
      <c r="D105" s="373"/>
      <c r="E105" s="374">
        <v>1</v>
      </c>
      <c r="F105" s="374">
        <v>2</v>
      </c>
      <c r="G105" s="374"/>
      <c r="H105" s="374">
        <v>1</v>
      </c>
      <c r="I105" s="374"/>
      <c r="J105" s="374"/>
      <c r="K105" s="374"/>
      <c r="L105" s="374">
        <v>1</v>
      </c>
      <c r="M105" s="374"/>
      <c r="N105" s="374"/>
      <c r="O105" s="374">
        <v>1</v>
      </c>
      <c r="P105" s="374"/>
      <c r="Q105" s="374"/>
      <c r="R105" s="374"/>
      <c r="S105" s="374"/>
      <c r="T105" s="374"/>
      <c r="U105" s="374"/>
      <c r="V105" s="374"/>
      <c r="W105" s="374"/>
      <c r="X105" s="374"/>
      <c r="Y105" s="374"/>
      <c r="Z105" s="374"/>
      <c r="AA105" s="375">
        <v>6</v>
      </c>
    </row>
    <row r="106" spans="1:27">
      <c r="A106" s="352" t="s">
        <v>27</v>
      </c>
      <c r="B106" s="352" t="s">
        <v>255</v>
      </c>
      <c r="C106" s="352" t="s">
        <v>454</v>
      </c>
      <c r="D106" s="353"/>
      <c r="E106" s="354"/>
      <c r="F106" s="354"/>
      <c r="G106" s="354"/>
      <c r="H106" s="354"/>
      <c r="I106" s="354"/>
      <c r="J106" s="354"/>
      <c r="K106" s="354"/>
      <c r="L106" s="354"/>
      <c r="M106" s="354"/>
      <c r="N106" s="354"/>
      <c r="O106" s="354"/>
      <c r="P106" s="354"/>
      <c r="Q106" s="354">
        <v>1</v>
      </c>
      <c r="R106" s="354"/>
      <c r="S106" s="354"/>
      <c r="T106" s="354"/>
      <c r="U106" s="354"/>
      <c r="V106" s="354"/>
      <c r="W106" s="354"/>
      <c r="X106" s="354"/>
      <c r="Y106" s="354"/>
      <c r="Z106" s="354"/>
      <c r="AA106" s="355">
        <v>1</v>
      </c>
    </row>
    <row r="107" spans="1:27">
      <c r="A107" s="356"/>
      <c r="B107" s="356"/>
      <c r="C107" s="357" t="s">
        <v>461</v>
      </c>
      <c r="D107" s="358"/>
      <c r="E107" s="359"/>
      <c r="F107" s="359"/>
      <c r="G107" s="359"/>
      <c r="H107" s="359"/>
      <c r="I107" s="359"/>
      <c r="J107" s="359"/>
      <c r="K107" s="359"/>
      <c r="L107" s="359"/>
      <c r="M107" s="359"/>
      <c r="N107" s="359"/>
      <c r="O107" s="359"/>
      <c r="P107" s="359"/>
      <c r="Q107" s="359"/>
      <c r="R107" s="359">
        <v>4</v>
      </c>
      <c r="S107" s="359"/>
      <c r="T107" s="359">
        <v>2</v>
      </c>
      <c r="U107" s="359">
        <v>2</v>
      </c>
      <c r="V107" s="359">
        <v>2</v>
      </c>
      <c r="W107" s="359"/>
      <c r="X107" s="359"/>
      <c r="Y107" s="359"/>
      <c r="Z107" s="359"/>
      <c r="AA107" s="360">
        <v>10</v>
      </c>
    </row>
    <row r="108" spans="1:27">
      <c r="A108" s="356"/>
      <c r="B108" s="356"/>
      <c r="C108" s="357" t="s">
        <v>232</v>
      </c>
      <c r="D108" s="358"/>
      <c r="E108" s="359"/>
      <c r="F108" s="359"/>
      <c r="G108" s="359"/>
      <c r="H108" s="359"/>
      <c r="I108" s="359"/>
      <c r="J108" s="359"/>
      <c r="K108" s="359"/>
      <c r="L108" s="359"/>
      <c r="M108" s="359"/>
      <c r="N108" s="359"/>
      <c r="O108" s="359"/>
      <c r="P108" s="359"/>
      <c r="Q108" s="359"/>
      <c r="R108" s="359">
        <v>2</v>
      </c>
      <c r="S108" s="359">
        <v>1</v>
      </c>
      <c r="T108" s="359">
        <v>2</v>
      </c>
      <c r="U108" s="359"/>
      <c r="V108" s="359">
        <v>1</v>
      </c>
      <c r="W108" s="359"/>
      <c r="X108" s="359"/>
      <c r="Y108" s="359"/>
      <c r="Z108" s="359"/>
      <c r="AA108" s="360">
        <v>6</v>
      </c>
    </row>
    <row r="109" spans="1:27">
      <c r="A109" s="356"/>
      <c r="B109" s="366" t="s">
        <v>546</v>
      </c>
      <c r="C109" s="367"/>
      <c r="D109" s="368"/>
      <c r="E109" s="369"/>
      <c r="F109" s="369"/>
      <c r="G109" s="369"/>
      <c r="H109" s="369"/>
      <c r="I109" s="369"/>
      <c r="J109" s="369"/>
      <c r="K109" s="369"/>
      <c r="L109" s="369"/>
      <c r="M109" s="369"/>
      <c r="N109" s="369"/>
      <c r="O109" s="369"/>
      <c r="P109" s="369"/>
      <c r="Q109" s="369">
        <v>1</v>
      </c>
      <c r="R109" s="369">
        <v>6</v>
      </c>
      <c r="S109" s="369">
        <v>1</v>
      </c>
      <c r="T109" s="369">
        <v>4</v>
      </c>
      <c r="U109" s="369">
        <v>2</v>
      </c>
      <c r="V109" s="369">
        <v>3</v>
      </c>
      <c r="W109" s="369"/>
      <c r="X109" s="369"/>
      <c r="Y109" s="369"/>
      <c r="Z109" s="369"/>
      <c r="AA109" s="370">
        <v>17</v>
      </c>
    </row>
    <row r="110" spans="1:27">
      <c r="A110" s="356"/>
      <c r="B110" s="352" t="s">
        <v>251</v>
      </c>
      <c r="C110" s="352" t="s">
        <v>462</v>
      </c>
      <c r="D110" s="353"/>
      <c r="E110" s="354"/>
      <c r="F110" s="354"/>
      <c r="G110" s="354"/>
      <c r="H110" s="354"/>
      <c r="I110" s="354"/>
      <c r="J110" s="354"/>
      <c r="K110" s="354"/>
      <c r="L110" s="354"/>
      <c r="M110" s="354"/>
      <c r="N110" s="354"/>
      <c r="O110" s="354"/>
      <c r="P110" s="354"/>
      <c r="Q110" s="354">
        <v>1</v>
      </c>
      <c r="R110" s="354"/>
      <c r="S110" s="354"/>
      <c r="T110" s="354">
        <v>1</v>
      </c>
      <c r="U110" s="354"/>
      <c r="V110" s="354"/>
      <c r="W110" s="354"/>
      <c r="X110" s="354"/>
      <c r="Y110" s="354"/>
      <c r="Z110" s="354"/>
      <c r="AA110" s="355">
        <v>2</v>
      </c>
    </row>
    <row r="111" spans="1:27">
      <c r="A111" s="356"/>
      <c r="B111" s="366" t="s">
        <v>547</v>
      </c>
      <c r="C111" s="367"/>
      <c r="D111" s="368"/>
      <c r="E111" s="369"/>
      <c r="F111" s="369"/>
      <c r="G111" s="369"/>
      <c r="H111" s="369"/>
      <c r="I111" s="369"/>
      <c r="J111" s="369"/>
      <c r="K111" s="369"/>
      <c r="L111" s="369"/>
      <c r="M111" s="369"/>
      <c r="N111" s="369"/>
      <c r="O111" s="369"/>
      <c r="P111" s="369"/>
      <c r="Q111" s="369">
        <v>1</v>
      </c>
      <c r="R111" s="369"/>
      <c r="S111" s="369"/>
      <c r="T111" s="369">
        <v>1</v>
      </c>
      <c r="U111" s="369"/>
      <c r="V111" s="369"/>
      <c r="W111" s="369"/>
      <c r="X111" s="369"/>
      <c r="Y111" s="369"/>
      <c r="Z111" s="369"/>
      <c r="AA111" s="370">
        <v>2</v>
      </c>
    </row>
    <row r="112" spans="1:27">
      <c r="A112" s="356"/>
      <c r="B112" s="352" t="s">
        <v>161</v>
      </c>
      <c r="C112" s="352" t="s">
        <v>446</v>
      </c>
      <c r="D112" s="353"/>
      <c r="E112" s="354"/>
      <c r="F112" s="354"/>
      <c r="G112" s="354"/>
      <c r="H112" s="354"/>
      <c r="I112" s="354"/>
      <c r="J112" s="354"/>
      <c r="K112" s="354"/>
      <c r="L112" s="354"/>
      <c r="M112" s="354"/>
      <c r="N112" s="354"/>
      <c r="O112" s="354">
        <v>1</v>
      </c>
      <c r="P112" s="354"/>
      <c r="Q112" s="354"/>
      <c r="R112" s="354"/>
      <c r="S112" s="354"/>
      <c r="T112" s="354"/>
      <c r="U112" s="354"/>
      <c r="V112" s="354"/>
      <c r="W112" s="354"/>
      <c r="X112" s="354"/>
      <c r="Y112" s="354"/>
      <c r="Z112" s="354"/>
      <c r="AA112" s="355">
        <v>1</v>
      </c>
    </row>
    <row r="113" spans="1:27">
      <c r="A113" s="356"/>
      <c r="B113" s="356"/>
      <c r="C113" s="357" t="s">
        <v>341</v>
      </c>
      <c r="D113" s="358"/>
      <c r="E113" s="359"/>
      <c r="F113" s="359"/>
      <c r="G113" s="359"/>
      <c r="H113" s="359"/>
      <c r="I113" s="359">
        <v>1</v>
      </c>
      <c r="J113" s="359"/>
      <c r="K113" s="359"/>
      <c r="L113" s="359"/>
      <c r="M113" s="359"/>
      <c r="N113" s="359"/>
      <c r="O113" s="359"/>
      <c r="P113" s="359"/>
      <c r="Q113" s="359"/>
      <c r="R113" s="359"/>
      <c r="S113" s="359"/>
      <c r="T113" s="359"/>
      <c r="U113" s="359"/>
      <c r="V113" s="359"/>
      <c r="W113" s="359"/>
      <c r="X113" s="359"/>
      <c r="Y113" s="359"/>
      <c r="Z113" s="359"/>
      <c r="AA113" s="360">
        <v>1</v>
      </c>
    </row>
    <row r="114" spans="1:27">
      <c r="A114" s="356"/>
      <c r="B114" s="366" t="s">
        <v>548</v>
      </c>
      <c r="C114" s="367"/>
      <c r="D114" s="368"/>
      <c r="E114" s="369"/>
      <c r="F114" s="369"/>
      <c r="G114" s="369"/>
      <c r="H114" s="369"/>
      <c r="I114" s="369">
        <v>1</v>
      </c>
      <c r="J114" s="369"/>
      <c r="K114" s="369"/>
      <c r="L114" s="369"/>
      <c r="M114" s="369"/>
      <c r="N114" s="369"/>
      <c r="O114" s="369">
        <v>1</v>
      </c>
      <c r="P114" s="369"/>
      <c r="Q114" s="369"/>
      <c r="R114" s="369"/>
      <c r="S114" s="369"/>
      <c r="T114" s="369"/>
      <c r="U114" s="369"/>
      <c r="V114" s="369"/>
      <c r="W114" s="369"/>
      <c r="X114" s="369"/>
      <c r="Y114" s="369"/>
      <c r="Z114" s="369"/>
      <c r="AA114" s="370">
        <v>2</v>
      </c>
    </row>
    <row r="115" spans="1:27">
      <c r="A115" s="356"/>
      <c r="B115" s="352" t="s">
        <v>182</v>
      </c>
      <c r="C115" s="352" t="s">
        <v>435</v>
      </c>
      <c r="D115" s="353"/>
      <c r="E115" s="354"/>
      <c r="F115" s="354"/>
      <c r="G115" s="354"/>
      <c r="H115" s="354"/>
      <c r="I115" s="354"/>
      <c r="J115" s="354"/>
      <c r="K115" s="354"/>
      <c r="L115" s="354"/>
      <c r="M115" s="354"/>
      <c r="N115" s="354">
        <v>1</v>
      </c>
      <c r="O115" s="354"/>
      <c r="P115" s="354"/>
      <c r="Q115" s="354"/>
      <c r="R115" s="354"/>
      <c r="S115" s="354"/>
      <c r="T115" s="354"/>
      <c r="U115" s="354"/>
      <c r="V115" s="354"/>
      <c r="W115" s="354"/>
      <c r="X115" s="354"/>
      <c r="Y115" s="354"/>
      <c r="Z115" s="354"/>
      <c r="AA115" s="355">
        <v>1</v>
      </c>
    </row>
    <row r="116" spans="1:27">
      <c r="A116" s="356"/>
      <c r="B116" s="356"/>
      <c r="C116" s="357" t="s">
        <v>414</v>
      </c>
      <c r="D116" s="358"/>
      <c r="E116" s="359"/>
      <c r="F116" s="359"/>
      <c r="G116" s="359"/>
      <c r="H116" s="359"/>
      <c r="I116" s="359"/>
      <c r="J116" s="359"/>
      <c r="K116" s="359">
        <v>1</v>
      </c>
      <c r="L116" s="359"/>
      <c r="M116" s="359"/>
      <c r="N116" s="359"/>
      <c r="O116" s="359"/>
      <c r="P116" s="359"/>
      <c r="Q116" s="359"/>
      <c r="R116" s="359"/>
      <c r="S116" s="359"/>
      <c r="T116" s="359"/>
      <c r="U116" s="359"/>
      <c r="V116" s="359"/>
      <c r="W116" s="359"/>
      <c r="X116" s="359"/>
      <c r="Y116" s="359"/>
      <c r="Z116" s="359"/>
      <c r="AA116" s="360">
        <v>1</v>
      </c>
    </row>
    <row r="117" spans="1:27">
      <c r="A117" s="356"/>
      <c r="B117" s="366" t="s">
        <v>549</v>
      </c>
      <c r="C117" s="367"/>
      <c r="D117" s="368"/>
      <c r="E117" s="369"/>
      <c r="F117" s="369"/>
      <c r="G117" s="369"/>
      <c r="H117" s="369"/>
      <c r="I117" s="369"/>
      <c r="J117" s="369"/>
      <c r="K117" s="369">
        <v>1</v>
      </c>
      <c r="L117" s="369"/>
      <c r="M117" s="369"/>
      <c r="N117" s="369">
        <v>1</v>
      </c>
      <c r="O117" s="369"/>
      <c r="P117" s="369"/>
      <c r="Q117" s="369"/>
      <c r="R117" s="369"/>
      <c r="S117" s="369"/>
      <c r="T117" s="369"/>
      <c r="U117" s="369"/>
      <c r="V117" s="369"/>
      <c r="W117" s="369"/>
      <c r="X117" s="369"/>
      <c r="Y117" s="369"/>
      <c r="Z117" s="369"/>
      <c r="AA117" s="370">
        <v>2</v>
      </c>
    </row>
    <row r="118" spans="1:27">
      <c r="A118" s="356"/>
      <c r="B118" s="352" t="s">
        <v>249</v>
      </c>
      <c r="C118" s="352" t="s">
        <v>436</v>
      </c>
      <c r="D118" s="353"/>
      <c r="E118" s="354"/>
      <c r="F118" s="354"/>
      <c r="G118" s="354"/>
      <c r="H118" s="354"/>
      <c r="I118" s="354"/>
      <c r="J118" s="354"/>
      <c r="K118" s="354"/>
      <c r="L118" s="354"/>
      <c r="M118" s="354"/>
      <c r="N118" s="354">
        <v>1</v>
      </c>
      <c r="O118" s="354"/>
      <c r="P118" s="354"/>
      <c r="Q118" s="354"/>
      <c r="R118" s="354"/>
      <c r="S118" s="354"/>
      <c r="T118" s="354"/>
      <c r="U118" s="354"/>
      <c r="V118" s="354"/>
      <c r="W118" s="354"/>
      <c r="X118" s="354"/>
      <c r="Y118" s="354"/>
      <c r="Z118" s="354"/>
      <c r="AA118" s="355">
        <v>1</v>
      </c>
    </row>
    <row r="119" spans="1:27">
      <c r="A119" s="356"/>
      <c r="B119" s="366" t="s">
        <v>550</v>
      </c>
      <c r="C119" s="367"/>
      <c r="D119" s="368"/>
      <c r="E119" s="369"/>
      <c r="F119" s="369"/>
      <c r="G119" s="369"/>
      <c r="H119" s="369"/>
      <c r="I119" s="369"/>
      <c r="J119" s="369"/>
      <c r="K119" s="369"/>
      <c r="L119" s="369"/>
      <c r="M119" s="369"/>
      <c r="N119" s="369">
        <v>1</v>
      </c>
      <c r="O119" s="369"/>
      <c r="P119" s="369"/>
      <c r="Q119" s="369"/>
      <c r="R119" s="369"/>
      <c r="S119" s="369"/>
      <c r="T119" s="369"/>
      <c r="U119" s="369"/>
      <c r="V119" s="369"/>
      <c r="W119" s="369"/>
      <c r="X119" s="369"/>
      <c r="Y119" s="369"/>
      <c r="Z119" s="369"/>
      <c r="AA119" s="370">
        <v>1</v>
      </c>
    </row>
    <row r="120" spans="1:27">
      <c r="A120" s="356"/>
      <c r="B120" s="352" t="s">
        <v>256</v>
      </c>
      <c r="C120" s="352" t="s">
        <v>380</v>
      </c>
      <c r="D120" s="353"/>
      <c r="E120" s="354"/>
      <c r="F120" s="354"/>
      <c r="G120" s="354">
        <v>1</v>
      </c>
      <c r="H120" s="354"/>
      <c r="I120" s="354"/>
      <c r="J120" s="354"/>
      <c r="K120" s="354"/>
      <c r="L120" s="354"/>
      <c r="M120" s="354"/>
      <c r="N120" s="354"/>
      <c r="O120" s="354"/>
      <c r="P120" s="354"/>
      <c r="Q120" s="354"/>
      <c r="R120" s="354"/>
      <c r="S120" s="354"/>
      <c r="T120" s="354"/>
      <c r="U120" s="354"/>
      <c r="V120" s="354"/>
      <c r="W120" s="354"/>
      <c r="X120" s="354"/>
      <c r="Y120" s="354"/>
      <c r="Z120" s="354"/>
      <c r="AA120" s="355">
        <v>1</v>
      </c>
    </row>
    <row r="121" spans="1:27">
      <c r="A121" s="356"/>
      <c r="B121" s="366" t="s">
        <v>551</v>
      </c>
      <c r="C121" s="367"/>
      <c r="D121" s="368"/>
      <c r="E121" s="369"/>
      <c r="F121" s="369"/>
      <c r="G121" s="369">
        <v>1</v>
      </c>
      <c r="H121" s="369"/>
      <c r="I121" s="369"/>
      <c r="J121" s="369"/>
      <c r="K121" s="369"/>
      <c r="L121" s="369"/>
      <c r="M121" s="369"/>
      <c r="N121" s="369"/>
      <c r="O121" s="369"/>
      <c r="P121" s="369"/>
      <c r="Q121" s="369"/>
      <c r="R121" s="369"/>
      <c r="S121" s="369"/>
      <c r="T121" s="369"/>
      <c r="U121" s="369"/>
      <c r="V121" s="369"/>
      <c r="W121" s="369"/>
      <c r="X121" s="369"/>
      <c r="Y121" s="369"/>
      <c r="Z121" s="369"/>
      <c r="AA121" s="370">
        <v>1</v>
      </c>
    </row>
    <row r="122" spans="1:27">
      <c r="A122" s="371" t="s">
        <v>552</v>
      </c>
      <c r="B122" s="372"/>
      <c r="C122" s="372"/>
      <c r="D122" s="373"/>
      <c r="E122" s="374"/>
      <c r="F122" s="374"/>
      <c r="G122" s="374">
        <v>1</v>
      </c>
      <c r="H122" s="374"/>
      <c r="I122" s="374">
        <v>1</v>
      </c>
      <c r="J122" s="374"/>
      <c r="K122" s="374">
        <v>1</v>
      </c>
      <c r="L122" s="374"/>
      <c r="M122" s="374"/>
      <c r="N122" s="374">
        <v>2</v>
      </c>
      <c r="O122" s="374">
        <v>1</v>
      </c>
      <c r="P122" s="374"/>
      <c r="Q122" s="374">
        <v>2</v>
      </c>
      <c r="R122" s="374">
        <v>6</v>
      </c>
      <c r="S122" s="374">
        <v>1</v>
      </c>
      <c r="T122" s="374">
        <v>5</v>
      </c>
      <c r="U122" s="374">
        <v>2</v>
      </c>
      <c r="V122" s="374">
        <v>3</v>
      </c>
      <c r="W122" s="374"/>
      <c r="X122" s="374"/>
      <c r="Y122" s="374"/>
      <c r="Z122" s="374"/>
      <c r="AA122" s="375">
        <v>25</v>
      </c>
    </row>
    <row r="123" spans="1:27">
      <c r="A123" s="352" t="s">
        <v>35</v>
      </c>
      <c r="B123" s="352" t="s">
        <v>304</v>
      </c>
      <c r="C123" s="352" t="s">
        <v>415</v>
      </c>
      <c r="D123" s="353"/>
      <c r="E123" s="354"/>
      <c r="F123" s="354"/>
      <c r="G123" s="354"/>
      <c r="H123" s="354"/>
      <c r="I123" s="354"/>
      <c r="J123" s="354"/>
      <c r="K123" s="354">
        <v>1</v>
      </c>
      <c r="L123" s="354"/>
      <c r="M123" s="354"/>
      <c r="N123" s="354"/>
      <c r="O123" s="354"/>
      <c r="P123" s="354"/>
      <c r="Q123" s="354"/>
      <c r="R123" s="354"/>
      <c r="S123" s="354">
        <v>1</v>
      </c>
      <c r="T123" s="354"/>
      <c r="U123" s="354"/>
      <c r="V123" s="354"/>
      <c r="W123" s="354"/>
      <c r="X123" s="354"/>
      <c r="Y123" s="354"/>
      <c r="Z123" s="354"/>
      <c r="AA123" s="355">
        <v>2</v>
      </c>
    </row>
    <row r="124" spans="1:27">
      <c r="A124" s="356"/>
      <c r="B124" s="356"/>
      <c r="C124" s="357" t="s">
        <v>406</v>
      </c>
      <c r="D124" s="358"/>
      <c r="E124" s="359"/>
      <c r="F124" s="359"/>
      <c r="G124" s="359"/>
      <c r="H124" s="359"/>
      <c r="I124" s="359"/>
      <c r="J124" s="359">
        <v>1</v>
      </c>
      <c r="K124" s="359"/>
      <c r="L124" s="359">
        <v>1</v>
      </c>
      <c r="M124" s="359">
        <v>1</v>
      </c>
      <c r="N124" s="359"/>
      <c r="O124" s="359"/>
      <c r="P124" s="359"/>
      <c r="Q124" s="359"/>
      <c r="R124" s="359"/>
      <c r="S124" s="359"/>
      <c r="T124" s="359"/>
      <c r="U124" s="359"/>
      <c r="V124" s="359"/>
      <c r="W124" s="359"/>
      <c r="X124" s="359"/>
      <c r="Y124" s="359"/>
      <c r="Z124" s="359"/>
      <c r="AA124" s="360">
        <v>3</v>
      </c>
    </row>
    <row r="125" spans="1:27">
      <c r="A125" s="356"/>
      <c r="B125" s="356"/>
      <c r="C125" s="357" t="s">
        <v>416</v>
      </c>
      <c r="D125" s="358"/>
      <c r="E125" s="359"/>
      <c r="F125" s="359"/>
      <c r="G125" s="359"/>
      <c r="H125" s="359"/>
      <c r="I125" s="359"/>
      <c r="J125" s="359"/>
      <c r="K125" s="359"/>
      <c r="L125" s="359">
        <v>1</v>
      </c>
      <c r="M125" s="359">
        <v>1</v>
      </c>
      <c r="N125" s="359"/>
      <c r="O125" s="359"/>
      <c r="P125" s="359"/>
      <c r="Q125" s="359">
        <v>1</v>
      </c>
      <c r="R125" s="359"/>
      <c r="S125" s="359">
        <v>3</v>
      </c>
      <c r="T125" s="359"/>
      <c r="U125" s="359"/>
      <c r="V125" s="359"/>
      <c r="W125" s="359"/>
      <c r="X125" s="359"/>
      <c r="Y125" s="359"/>
      <c r="Z125" s="359"/>
      <c r="AA125" s="360">
        <v>6</v>
      </c>
    </row>
    <row r="126" spans="1:27">
      <c r="A126" s="356"/>
      <c r="B126" s="366" t="s">
        <v>553</v>
      </c>
      <c r="C126" s="367"/>
      <c r="D126" s="368"/>
      <c r="E126" s="369"/>
      <c r="F126" s="369"/>
      <c r="G126" s="369"/>
      <c r="H126" s="369"/>
      <c r="I126" s="369"/>
      <c r="J126" s="369">
        <v>1</v>
      </c>
      <c r="K126" s="369">
        <v>1</v>
      </c>
      <c r="L126" s="369">
        <v>2</v>
      </c>
      <c r="M126" s="369">
        <v>2</v>
      </c>
      <c r="N126" s="369"/>
      <c r="O126" s="369"/>
      <c r="P126" s="369"/>
      <c r="Q126" s="369">
        <v>1</v>
      </c>
      <c r="R126" s="369"/>
      <c r="S126" s="369">
        <v>4</v>
      </c>
      <c r="T126" s="369"/>
      <c r="U126" s="369"/>
      <c r="V126" s="369"/>
      <c r="W126" s="369"/>
      <c r="X126" s="369"/>
      <c r="Y126" s="369"/>
      <c r="Z126" s="369"/>
      <c r="AA126" s="370">
        <v>11</v>
      </c>
    </row>
    <row r="127" spans="1:27">
      <c r="A127" s="356"/>
      <c r="B127" s="352" t="s">
        <v>35</v>
      </c>
      <c r="C127" s="352" t="s">
        <v>432</v>
      </c>
      <c r="D127" s="353"/>
      <c r="E127" s="354"/>
      <c r="F127" s="354"/>
      <c r="G127" s="354"/>
      <c r="H127" s="354"/>
      <c r="I127" s="354"/>
      <c r="J127" s="354"/>
      <c r="K127" s="354"/>
      <c r="L127" s="354"/>
      <c r="M127" s="354">
        <v>1</v>
      </c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4"/>
      <c r="Y127" s="354"/>
      <c r="Z127" s="354"/>
      <c r="AA127" s="355">
        <v>1</v>
      </c>
    </row>
    <row r="128" spans="1:27">
      <c r="A128" s="356"/>
      <c r="B128" s="356"/>
      <c r="C128" s="357" t="s">
        <v>398</v>
      </c>
      <c r="D128" s="358"/>
      <c r="E128" s="359">
        <v>1</v>
      </c>
      <c r="F128" s="359"/>
      <c r="G128" s="359"/>
      <c r="H128" s="359"/>
      <c r="I128" s="359"/>
      <c r="J128" s="359"/>
      <c r="K128" s="359"/>
      <c r="L128" s="359"/>
      <c r="M128" s="359"/>
      <c r="N128" s="359"/>
      <c r="O128" s="359"/>
      <c r="P128" s="359"/>
      <c r="Q128" s="359"/>
      <c r="R128" s="359"/>
      <c r="S128" s="359"/>
      <c r="T128" s="359"/>
      <c r="U128" s="359"/>
      <c r="V128" s="359"/>
      <c r="W128" s="359"/>
      <c r="X128" s="359"/>
      <c r="Y128" s="359"/>
      <c r="Z128" s="359"/>
      <c r="AA128" s="360">
        <v>1</v>
      </c>
    </row>
    <row r="129" spans="1:27">
      <c r="A129" s="356"/>
      <c r="B129" s="366" t="s">
        <v>554</v>
      </c>
      <c r="C129" s="367"/>
      <c r="D129" s="368"/>
      <c r="E129" s="369">
        <v>1</v>
      </c>
      <c r="F129" s="369"/>
      <c r="G129" s="369"/>
      <c r="H129" s="369"/>
      <c r="I129" s="369"/>
      <c r="J129" s="369"/>
      <c r="K129" s="369"/>
      <c r="L129" s="369"/>
      <c r="M129" s="369">
        <v>1</v>
      </c>
      <c r="N129" s="369"/>
      <c r="O129" s="369"/>
      <c r="P129" s="369"/>
      <c r="Q129" s="369"/>
      <c r="R129" s="369"/>
      <c r="S129" s="369"/>
      <c r="T129" s="369"/>
      <c r="U129" s="369"/>
      <c r="V129" s="369"/>
      <c r="W129" s="369"/>
      <c r="X129" s="369"/>
      <c r="Y129" s="369"/>
      <c r="Z129" s="369"/>
      <c r="AA129" s="370">
        <v>2</v>
      </c>
    </row>
    <row r="130" spans="1:27">
      <c r="A130" s="371" t="s">
        <v>554</v>
      </c>
      <c r="B130" s="372"/>
      <c r="C130" s="372"/>
      <c r="D130" s="373"/>
      <c r="E130" s="374">
        <v>1</v>
      </c>
      <c r="F130" s="374"/>
      <c r="G130" s="374"/>
      <c r="H130" s="374"/>
      <c r="I130" s="374"/>
      <c r="J130" s="374">
        <v>1</v>
      </c>
      <c r="K130" s="374">
        <v>1</v>
      </c>
      <c r="L130" s="374">
        <v>2</v>
      </c>
      <c r="M130" s="374">
        <v>3</v>
      </c>
      <c r="N130" s="374"/>
      <c r="O130" s="374"/>
      <c r="P130" s="374"/>
      <c r="Q130" s="374">
        <v>1</v>
      </c>
      <c r="R130" s="374"/>
      <c r="S130" s="374">
        <v>4</v>
      </c>
      <c r="T130" s="374"/>
      <c r="U130" s="374"/>
      <c r="V130" s="374"/>
      <c r="W130" s="374"/>
      <c r="X130" s="374"/>
      <c r="Y130" s="374"/>
      <c r="Z130" s="374"/>
      <c r="AA130" s="375">
        <v>13</v>
      </c>
    </row>
    <row r="131" spans="1:27">
      <c r="A131" s="352" t="s">
        <v>21</v>
      </c>
      <c r="B131" s="352" t="s">
        <v>169</v>
      </c>
      <c r="C131" s="352" t="s">
        <v>469</v>
      </c>
      <c r="D131" s="353"/>
      <c r="E131" s="354"/>
      <c r="F131" s="354"/>
      <c r="G131" s="354"/>
      <c r="H131" s="354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>
        <v>1</v>
      </c>
      <c r="U131" s="354"/>
      <c r="V131" s="354"/>
      <c r="W131" s="354">
        <v>1</v>
      </c>
      <c r="X131" s="354"/>
      <c r="Y131" s="354"/>
      <c r="Z131" s="354"/>
      <c r="AA131" s="355">
        <v>2</v>
      </c>
    </row>
    <row r="132" spans="1:27">
      <c r="A132" s="356"/>
      <c r="B132" s="356"/>
      <c r="C132" s="357" t="s">
        <v>476</v>
      </c>
      <c r="D132" s="358"/>
      <c r="E132" s="359"/>
      <c r="F132" s="359"/>
      <c r="G132" s="359"/>
      <c r="H132" s="359"/>
      <c r="I132" s="359"/>
      <c r="J132" s="359"/>
      <c r="K132" s="359"/>
      <c r="L132" s="359"/>
      <c r="M132" s="359"/>
      <c r="N132" s="359"/>
      <c r="O132" s="359"/>
      <c r="P132" s="359"/>
      <c r="Q132" s="359"/>
      <c r="R132" s="359"/>
      <c r="S132" s="359"/>
      <c r="T132" s="359"/>
      <c r="U132" s="359">
        <v>1</v>
      </c>
      <c r="V132" s="359"/>
      <c r="W132" s="359"/>
      <c r="X132" s="359"/>
      <c r="Y132" s="359"/>
      <c r="Z132" s="359"/>
      <c r="AA132" s="360">
        <v>1</v>
      </c>
    </row>
    <row r="133" spans="1:27">
      <c r="A133" s="356"/>
      <c r="B133" s="356"/>
      <c r="C133" s="357" t="s">
        <v>400</v>
      </c>
      <c r="D133" s="358">
        <v>1</v>
      </c>
      <c r="E133" s="359"/>
      <c r="F133" s="359"/>
      <c r="G133" s="359"/>
      <c r="H133" s="359"/>
      <c r="I133" s="359"/>
      <c r="J133" s="359"/>
      <c r="K133" s="359"/>
      <c r="L133" s="359"/>
      <c r="M133" s="359"/>
      <c r="N133" s="359"/>
      <c r="O133" s="359"/>
      <c r="P133" s="359"/>
      <c r="Q133" s="359"/>
      <c r="R133" s="359"/>
      <c r="S133" s="359"/>
      <c r="T133" s="359"/>
      <c r="U133" s="359"/>
      <c r="V133" s="359"/>
      <c r="W133" s="359"/>
      <c r="X133" s="359"/>
      <c r="Y133" s="359"/>
      <c r="Z133" s="359"/>
      <c r="AA133" s="360">
        <v>1</v>
      </c>
    </row>
    <row r="134" spans="1:27">
      <c r="A134" s="356"/>
      <c r="B134" s="356"/>
      <c r="C134" s="357" t="s">
        <v>378</v>
      </c>
      <c r="D134" s="358"/>
      <c r="E134" s="359"/>
      <c r="F134" s="359"/>
      <c r="G134" s="359"/>
      <c r="H134" s="359">
        <v>1</v>
      </c>
      <c r="I134" s="359"/>
      <c r="J134" s="359"/>
      <c r="K134" s="359"/>
      <c r="L134" s="359"/>
      <c r="M134" s="359"/>
      <c r="N134" s="359"/>
      <c r="O134" s="359"/>
      <c r="P134" s="359"/>
      <c r="Q134" s="359"/>
      <c r="R134" s="359"/>
      <c r="S134" s="359"/>
      <c r="T134" s="359"/>
      <c r="U134" s="359"/>
      <c r="V134" s="359"/>
      <c r="W134" s="359"/>
      <c r="X134" s="359"/>
      <c r="Y134" s="359"/>
      <c r="Z134" s="359"/>
      <c r="AA134" s="360">
        <v>1</v>
      </c>
    </row>
    <row r="135" spans="1:27">
      <c r="A135" s="356"/>
      <c r="B135" s="366" t="s">
        <v>555</v>
      </c>
      <c r="C135" s="367"/>
      <c r="D135" s="368">
        <v>1</v>
      </c>
      <c r="E135" s="369"/>
      <c r="F135" s="369"/>
      <c r="G135" s="369"/>
      <c r="H135" s="369">
        <v>1</v>
      </c>
      <c r="I135" s="369"/>
      <c r="J135" s="369"/>
      <c r="K135" s="369"/>
      <c r="L135" s="369"/>
      <c r="M135" s="369"/>
      <c r="N135" s="369"/>
      <c r="O135" s="369"/>
      <c r="P135" s="369"/>
      <c r="Q135" s="369"/>
      <c r="R135" s="369"/>
      <c r="S135" s="369"/>
      <c r="T135" s="369">
        <v>1</v>
      </c>
      <c r="U135" s="369">
        <v>1</v>
      </c>
      <c r="V135" s="369"/>
      <c r="W135" s="369">
        <v>1</v>
      </c>
      <c r="X135" s="369"/>
      <c r="Y135" s="369"/>
      <c r="Z135" s="369"/>
      <c r="AA135" s="370">
        <v>5</v>
      </c>
    </row>
    <row r="136" spans="1:27">
      <c r="A136" s="356"/>
      <c r="B136" s="352" t="s">
        <v>170</v>
      </c>
      <c r="C136" s="352" t="s">
        <v>473</v>
      </c>
      <c r="D136" s="353"/>
      <c r="E136" s="354"/>
      <c r="F136" s="354"/>
      <c r="G136" s="354"/>
      <c r="H136" s="354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>
        <v>1</v>
      </c>
      <c r="V136" s="354"/>
      <c r="W136" s="354"/>
      <c r="X136" s="354"/>
      <c r="Y136" s="354"/>
      <c r="Z136" s="354"/>
      <c r="AA136" s="355">
        <v>1</v>
      </c>
    </row>
    <row r="137" spans="1:27">
      <c r="A137" s="356"/>
      <c r="B137" s="356"/>
      <c r="C137" s="357" t="s">
        <v>437</v>
      </c>
      <c r="D137" s="358"/>
      <c r="E137" s="359"/>
      <c r="F137" s="359">
        <v>1</v>
      </c>
      <c r="G137" s="359"/>
      <c r="H137" s="359"/>
      <c r="I137" s="359"/>
      <c r="J137" s="359"/>
      <c r="K137" s="359"/>
      <c r="L137" s="359"/>
      <c r="M137" s="359">
        <v>1</v>
      </c>
      <c r="N137" s="359"/>
      <c r="O137" s="359"/>
      <c r="P137" s="359"/>
      <c r="Q137" s="359"/>
      <c r="R137" s="359"/>
      <c r="S137" s="359"/>
      <c r="T137" s="359"/>
      <c r="U137" s="359"/>
      <c r="V137" s="359"/>
      <c r="W137" s="359"/>
      <c r="X137" s="359"/>
      <c r="Y137" s="359"/>
      <c r="Z137" s="359"/>
      <c r="AA137" s="360">
        <v>2</v>
      </c>
    </row>
    <row r="138" spans="1:27">
      <c r="A138" s="356"/>
      <c r="B138" s="366" t="s">
        <v>556</v>
      </c>
      <c r="C138" s="367"/>
      <c r="D138" s="368"/>
      <c r="E138" s="369"/>
      <c r="F138" s="369">
        <v>1</v>
      </c>
      <c r="G138" s="369"/>
      <c r="H138" s="369"/>
      <c r="I138" s="369"/>
      <c r="J138" s="369"/>
      <c r="K138" s="369"/>
      <c r="L138" s="369"/>
      <c r="M138" s="369">
        <v>1</v>
      </c>
      <c r="N138" s="369"/>
      <c r="O138" s="369"/>
      <c r="P138" s="369"/>
      <c r="Q138" s="369"/>
      <c r="R138" s="369"/>
      <c r="S138" s="369"/>
      <c r="T138" s="369"/>
      <c r="U138" s="369">
        <v>1</v>
      </c>
      <c r="V138" s="369"/>
      <c r="W138" s="369"/>
      <c r="X138" s="369"/>
      <c r="Y138" s="369"/>
      <c r="Z138" s="369"/>
      <c r="AA138" s="370">
        <v>3</v>
      </c>
    </row>
    <row r="139" spans="1:27">
      <c r="A139" s="356"/>
      <c r="B139" s="352" t="s">
        <v>202</v>
      </c>
      <c r="C139" s="352" t="s">
        <v>483</v>
      </c>
      <c r="D139" s="353"/>
      <c r="E139" s="354"/>
      <c r="F139" s="354"/>
      <c r="G139" s="354"/>
      <c r="H139" s="354"/>
      <c r="I139" s="354"/>
      <c r="J139" s="354"/>
      <c r="K139" s="354"/>
      <c r="L139" s="354"/>
      <c r="M139" s="354"/>
      <c r="N139" s="354"/>
      <c r="O139" s="354"/>
      <c r="P139" s="354"/>
      <c r="Q139" s="354"/>
      <c r="R139" s="354"/>
      <c r="S139" s="354"/>
      <c r="T139" s="354"/>
      <c r="U139" s="354"/>
      <c r="V139" s="354">
        <v>1</v>
      </c>
      <c r="W139" s="354"/>
      <c r="X139" s="354"/>
      <c r="Y139" s="354"/>
      <c r="Z139" s="354"/>
      <c r="AA139" s="355">
        <v>1</v>
      </c>
    </row>
    <row r="140" spans="1:27">
      <c r="A140" s="356"/>
      <c r="B140" s="356"/>
      <c r="C140" s="357" t="s">
        <v>472</v>
      </c>
      <c r="D140" s="358"/>
      <c r="E140" s="359"/>
      <c r="F140" s="359"/>
      <c r="G140" s="359"/>
      <c r="H140" s="359"/>
      <c r="I140" s="359"/>
      <c r="J140" s="359"/>
      <c r="K140" s="359"/>
      <c r="L140" s="359"/>
      <c r="M140" s="359"/>
      <c r="N140" s="359"/>
      <c r="O140" s="359"/>
      <c r="P140" s="359"/>
      <c r="Q140" s="359"/>
      <c r="R140" s="359"/>
      <c r="S140" s="359"/>
      <c r="T140" s="359">
        <v>1</v>
      </c>
      <c r="U140" s="359"/>
      <c r="V140" s="359"/>
      <c r="W140" s="359"/>
      <c r="X140" s="359"/>
      <c r="Y140" s="359"/>
      <c r="Z140" s="359"/>
      <c r="AA140" s="360">
        <v>1</v>
      </c>
    </row>
    <row r="141" spans="1:27">
      <c r="A141" s="356"/>
      <c r="B141" s="356"/>
      <c r="C141" s="357" t="s">
        <v>202</v>
      </c>
      <c r="D141" s="358"/>
      <c r="E141" s="359"/>
      <c r="F141" s="359"/>
      <c r="G141" s="359"/>
      <c r="H141" s="359"/>
      <c r="I141" s="359"/>
      <c r="J141" s="359"/>
      <c r="K141" s="359"/>
      <c r="L141" s="359"/>
      <c r="M141" s="359"/>
      <c r="N141" s="359"/>
      <c r="O141" s="359"/>
      <c r="P141" s="359"/>
      <c r="Q141" s="359"/>
      <c r="R141" s="359">
        <v>1</v>
      </c>
      <c r="S141" s="359"/>
      <c r="T141" s="359"/>
      <c r="U141" s="359"/>
      <c r="V141" s="359"/>
      <c r="W141" s="359"/>
      <c r="X141" s="359"/>
      <c r="Y141" s="359"/>
      <c r="Z141" s="359"/>
      <c r="AA141" s="360">
        <v>1</v>
      </c>
    </row>
    <row r="142" spans="1:27">
      <c r="A142" s="356"/>
      <c r="B142" s="366" t="s">
        <v>557</v>
      </c>
      <c r="C142" s="367"/>
      <c r="D142" s="368"/>
      <c r="E142" s="369"/>
      <c r="F142" s="369"/>
      <c r="G142" s="369"/>
      <c r="H142" s="369"/>
      <c r="I142" s="369"/>
      <c r="J142" s="369"/>
      <c r="K142" s="369"/>
      <c r="L142" s="369"/>
      <c r="M142" s="369"/>
      <c r="N142" s="369"/>
      <c r="O142" s="369"/>
      <c r="P142" s="369"/>
      <c r="Q142" s="369"/>
      <c r="R142" s="369">
        <v>1</v>
      </c>
      <c r="S142" s="369"/>
      <c r="T142" s="369">
        <v>1</v>
      </c>
      <c r="U142" s="369"/>
      <c r="V142" s="369">
        <v>1</v>
      </c>
      <c r="W142" s="369"/>
      <c r="X142" s="369"/>
      <c r="Y142" s="369"/>
      <c r="Z142" s="369"/>
      <c r="AA142" s="370">
        <v>3</v>
      </c>
    </row>
    <row r="143" spans="1:27">
      <c r="A143" s="356"/>
      <c r="B143" s="352" t="s">
        <v>146</v>
      </c>
      <c r="C143" s="352" t="s">
        <v>455</v>
      </c>
      <c r="D143" s="353"/>
      <c r="E143" s="354"/>
      <c r="F143" s="354"/>
      <c r="G143" s="354"/>
      <c r="H143" s="354"/>
      <c r="I143" s="354"/>
      <c r="J143" s="354"/>
      <c r="K143" s="354"/>
      <c r="L143" s="354"/>
      <c r="M143" s="354"/>
      <c r="N143" s="354"/>
      <c r="O143" s="354"/>
      <c r="P143" s="354">
        <v>1</v>
      </c>
      <c r="Q143" s="354"/>
      <c r="R143" s="354"/>
      <c r="S143" s="354"/>
      <c r="T143" s="354"/>
      <c r="U143" s="354"/>
      <c r="V143" s="354"/>
      <c r="W143" s="354"/>
      <c r="X143" s="354"/>
      <c r="Y143" s="354"/>
      <c r="Z143" s="354"/>
      <c r="AA143" s="355">
        <v>1</v>
      </c>
    </row>
    <row r="144" spans="1:27">
      <c r="A144" s="356"/>
      <c r="B144" s="356"/>
      <c r="C144" s="357" t="s">
        <v>157</v>
      </c>
      <c r="D144" s="358"/>
      <c r="E144" s="359"/>
      <c r="F144" s="359"/>
      <c r="G144" s="359"/>
      <c r="H144" s="359"/>
      <c r="I144" s="359"/>
      <c r="J144" s="359"/>
      <c r="K144" s="359">
        <v>1</v>
      </c>
      <c r="L144" s="35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60">
        <v>1</v>
      </c>
    </row>
    <row r="145" spans="1:27">
      <c r="A145" s="356"/>
      <c r="B145" s="366" t="s">
        <v>558</v>
      </c>
      <c r="C145" s="367"/>
      <c r="D145" s="368"/>
      <c r="E145" s="369"/>
      <c r="F145" s="369"/>
      <c r="G145" s="369"/>
      <c r="H145" s="369"/>
      <c r="I145" s="369"/>
      <c r="J145" s="369"/>
      <c r="K145" s="369">
        <v>1</v>
      </c>
      <c r="L145" s="369"/>
      <c r="M145" s="369"/>
      <c r="N145" s="369"/>
      <c r="O145" s="369"/>
      <c r="P145" s="369">
        <v>1</v>
      </c>
      <c r="Q145" s="369"/>
      <c r="R145" s="369"/>
      <c r="S145" s="369"/>
      <c r="T145" s="369"/>
      <c r="U145" s="369"/>
      <c r="V145" s="369"/>
      <c r="W145" s="369"/>
      <c r="X145" s="369"/>
      <c r="Y145" s="369"/>
      <c r="Z145" s="369"/>
      <c r="AA145" s="370">
        <v>2</v>
      </c>
    </row>
    <row r="146" spans="1:27">
      <c r="A146" s="356"/>
      <c r="B146" s="352" t="s">
        <v>154</v>
      </c>
      <c r="C146" s="352" t="s">
        <v>354</v>
      </c>
      <c r="D146" s="353"/>
      <c r="E146" s="354"/>
      <c r="F146" s="354">
        <v>1</v>
      </c>
      <c r="G146" s="354"/>
      <c r="H146" s="354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4"/>
      <c r="Y146" s="354"/>
      <c r="Z146" s="354"/>
      <c r="AA146" s="355">
        <v>1</v>
      </c>
    </row>
    <row r="147" spans="1:27">
      <c r="A147" s="356"/>
      <c r="B147" s="366" t="s">
        <v>559</v>
      </c>
      <c r="C147" s="367"/>
      <c r="D147" s="368"/>
      <c r="E147" s="369"/>
      <c r="F147" s="369">
        <v>1</v>
      </c>
      <c r="G147" s="369"/>
      <c r="H147" s="369"/>
      <c r="I147" s="369"/>
      <c r="J147" s="369"/>
      <c r="K147" s="369"/>
      <c r="L147" s="369"/>
      <c r="M147" s="369"/>
      <c r="N147" s="369"/>
      <c r="O147" s="369"/>
      <c r="P147" s="369"/>
      <c r="Q147" s="369"/>
      <c r="R147" s="369"/>
      <c r="S147" s="369"/>
      <c r="T147" s="369"/>
      <c r="U147" s="369"/>
      <c r="V147" s="369"/>
      <c r="W147" s="369"/>
      <c r="X147" s="369"/>
      <c r="Y147" s="369"/>
      <c r="Z147" s="369"/>
      <c r="AA147" s="370">
        <v>1</v>
      </c>
    </row>
    <row r="148" spans="1:27">
      <c r="A148" s="356"/>
      <c r="B148" s="352" t="s">
        <v>167</v>
      </c>
      <c r="C148" s="352" t="s">
        <v>167</v>
      </c>
      <c r="D148" s="353"/>
      <c r="E148" s="354"/>
      <c r="F148" s="354"/>
      <c r="G148" s="354"/>
      <c r="H148" s="354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>
        <v>1</v>
      </c>
      <c r="U148" s="354"/>
      <c r="V148" s="354"/>
      <c r="W148" s="354"/>
      <c r="X148" s="354"/>
      <c r="Y148" s="354"/>
      <c r="Z148" s="354"/>
      <c r="AA148" s="355">
        <v>1</v>
      </c>
    </row>
    <row r="149" spans="1:27">
      <c r="A149" s="356"/>
      <c r="B149" s="366" t="s">
        <v>560</v>
      </c>
      <c r="C149" s="367"/>
      <c r="D149" s="368"/>
      <c r="E149" s="369"/>
      <c r="F149" s="369"/>
      <c r="G149" s="369"/>
      <c r="H149" s="369"/>
      <c r="I149" s="369"/>
      <c r="J149" s="369"/>
      <c r="K149" s="369"/>
      <c r="L149" s="369"/>
      <c r="M149" s="369"/>
      <c r="N149" s="369"/>
      <c r="O149" s="369"/>
      <c r="P149" s="369"/>
      <c r="Q149" s="369"/>
      <c r="R149" s="369"/>
      <c r="S149" s="369"/>
      <c r="T149" s="369">
        <v>1</v>
      </c>
      <c r="U149" s="369"/>
      <c r="V149" s="369"/>
      <c r="W149" s="369"/>
      <c r="X149" s="369"/>
      <c r="Y149" s="369"/>
      <c r="Z149" s="369"/>
      <c r="AA149" s="370">
        <v>1</v>
      </c>
    </row>
    <row r="150" spans="1:27">
      <c r="A150" s="356"/>
      <c r="B150" s="352" t="s">
        <v>198</v>
      </c>
      <c r="C150" s="352" t="s">
        <v>417</v>
      </c>
      <c r="D150" s="353"/>
      <c r="E150" s="354"/>
      <c r="F150" s="354"/>
      <c r="G150" s="354"/>
      <c r="H150" s="354"/>
      <c r="I150" s="354"/>
      <c r="J150" s="354"/>
      <c r="K150" s="354">
        <v>1</v>
      </c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4"/>
      <c r="Y150" s="354"/>
      <c r="Z150" s="354"/>
      <c r="AA150" s="355">
        <v>1</v>
      </c>
    </row>
    <row r="151" spans="1:27">
      <c r="A151" s="356"/>
      <c r="B151" s="366" t="s">
        <v>561</v>
      </c>
      <c r="C151" s="367"/>
      <c r="D151" s="368"/>
      <c r="E151" s="369"/>
      <c r="F151" s="369"/>
      <c r="G151" s="369"/>
      <c r="H151" s="369"/>
      <c r="I151" s="369"/>
      <c r="J151" s="369"/>
      <c r="K151" s="369">
        <v>1</v>
      </c>
      <c r="L151" s="369"/>
      <c r="M151" s="369"/>
      <c r="N151" s="369"/>
      <c r="O151" s="369"/>
      <c r="P151" s="369"/>
      <c r="Q151" s="369"/>
      <c r="R151" s="369"/>
      <c r="S151" s="369"/>
      <c r="T151" s="369"/>
      <c r="U151" s="369"/>
      <c r="V151" s="369"/>
      <c r="W151" s="369"/>
      <c r="X151" s="369"/>
      <c r="Y151" s="369"/>
      <c r="Z151" s="369"/>
      <c r="AA151" s="370">
        <v>1</v>
      </c>
    </row>
    <row r="152" spans="1:27">
      <c r="A152" s="356"/>
      <c r="B152" s="352" t="s">
        <v>147</v>
      </c>
      <c r="C152" s="352" t="s">
        <v>343</v>
      </c>
      <c r="D152" s="353"/>
      <c r="E152" s="354"/>
      <c r="F152" s="354"/>
      <c r="G152" s="354">
        <v>1</v>
      </c>
      <c r="H152" s="354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4"/>
      <c r="Y152" s="354"/>
      <c r="Z152" s="354"/>
      <c r="AA152" s="355">
        <v>1</v>
      </c>
    </row>
    <row r="153" spans="1:27">
      <c r="A153" s="356"/>
      <c r="B153" s="366" t="s">
        <v>562</v>
      </c>
      <c r="C153" s="367"/>
      <c r="D153" s="368"/>
      <c r="E153" s="369"/>
      <c r="F153" s="369"/>
      <c r="G153" s="369">
        <v>1</v>
      </c>
      <c r="H153" s="369"/>
      <c r="I153" s="369"/>
      <c r="J153" s="369"/>
      <c r="K153" s="369"/>
      <c r="L153" s="369"/>
      <c r="M153" s="369"/>
      <c r="N153" s="369"/>
      <c r="O153" s="369"/>
      <c r="P153" s="369"/>
      <c r="Q153" s="369"/>
      <c r="R153" s="369"/>
      <c r="S153" s="369"/>
      <c r="T153" s="369"/>
      <c r="U153" s="369"/>
      <c r="V153" s="369"/>
      <c r="W153" s="369"/>
      <c r="X153" s="369"/>
      <c r="Y153" s="369"/>
      <c r="Z153" s="369"/>
      <c r="AA153" s="370">
        <v>1</v>
      </c>
    </row>
    <row r="154" spans="1:27">
      <c r="A154" s="371" t="s">
        <v>563</v>
      </c>
      <c r="B154" s="372"/>
      <c r="C154" s="372"/>
      <c r="D154" s="373">
        <v>1</v>
      </c>
      <c r="E154" s="374"/>
      <c r="F154" s="374">
        <v>2</v>
      </c>
      <c r="G154" s="374">
        <v>1</v>
      </c>
      <c r="H154" s="374">
        <v>1</v>
      </c>
      <c r="I154" s="374"/>
      <c r="J154" s="374"/>
      <c r="K154" s="374">
        <v>2</v>
      </c>
      <c r="L154" s="374"/>
      <c r="M154" s="374">
        <v>1</v>
      </c>
      <c r="N154" s="374"/>
      <c r="O154" s="374"/>
      <c r="P154" s="374">
        <v>1</v>
      </c>
      <c r="Q154" s="374"/>
      <c r="R154" s="374">
        <v>1</v>
      </c>
      <c r="S154" s="374"/>
      <c r="T154" s="374">
        <v>3</v>
      </c>
      <c r="U154" s="374">
        <v>2</v>
      </c>
      <c r="V154" s="374">
        <v>1</v>
      </c>
      <c r="W154" s="374">
        <v>1</v>
      </c>
      <c r="X154" s="374"/>
      <c r="Y154" s="374"/>
      <c r="Z154" s="374"/>
      <c r="AA154" s="375">
        <v>17</v>
      </c>
    </row>
    <row r="155" spans="1:27">
      <c r="A155" s="352" t="s">
        <v>33</v>
      </c>
      <c r="B155" s="352" t="s">
        <v>148</v>
      </c>
      <c r="C155" s="352" t="s">
        <v>417</v>
      </c>
      <c r="D155" s="353"/>
      <c r="E155" s="354"/>
      <c r="F155" s="354"/>
      <c r="G155" s="354"/>
      <c r="H155" s="354"/>
      <c r="I155" s="354"/>
      <c r="J155" s="354"/>
      <c r="K155" s="354"/>
      <c r="L155" s="354"/>
      <c r="M155" s="354"/>
      <c r="N155" s="354"/>
      <c r="O155" s="354">
        <v>1</v>
      </c>
      <c r="P155" s="354"/>
      <c r="Q155" s="354"/>
      <c r="R155" s="354"/>
      <c r="S155" s="354">
        <v>1</v>
      </c>
      <c r="T155" s="354">
        <v>1</v>
      </c>
      <c r="U155" s="354"/>
      <c r="V155" s="354"/>
      <c r="W155" s="354"/>
      <c r="X155" s="354"/>
      <c r="Y155" s="354"/>
      <c r="Z155" s="354"/>
      <c r="AA155" s="355">
        <v>3</v>
      </c>
    </row>
    <row r="156" spans="1:27">
      <c r="A156" s="356"/>
      <c r="B156" s="356"/>
      <c r="C156" s="357" t="s">
        <v>451</v>
      </c>
      <c r="D156" s="358"/>
      <c r="E156" s="359"/>
      <c r="F156" s="359"/>
      <c r="G156" s="359"/>
      <c r="H156" s="359"/>
      <c r="I156" s="359"/>
      <c r="J156" s="359"/>
      <c r="K156" s="359"/>
      <c r="L156" s="359"/>
      <c r="M156" s="359"/>
      <c r="N156" s="359"/>
      <c r="O156" s="359">
        <v>2</v>
      </c>
      <c r="P156" s="359">
        <v>1</v>
      </c>
      <c r="Q156" s="359">
        <v>2</v>
      </c>
      <c r="R156" s="359"/>
      <c r="S156" s="359"/>
      <c r="T156" s="359"/>
      <c r="U156" s="359"/>
      <c r="V156" s="359"/>
      <c r="W156" s="359"/>
      <c r="X156" s="359"/>
      <c r="Y156" s="359"/>
      <c r="Z156" s="359"/>
      <c r="AA156" s="360">
        <v>5</v>
      </c>
    </row>
    <row r="157" spans="1:27">
      <c r="A157" s="356"/>
      <c r="B157" s="356"/>
      <c r="C157" s="357" t="s">
        <v>339</v>
      </c>
      <c r="D157" s="358"/>
      <c r="E157" s="359"/>
      <c r="F157" s="359"/>
      <c r="G157" s="359"/>
      <c r="H157" s="359">
        <v>1</v>
      </c>
      <c r="I157" s="359"/>
      <c r="J157" s="359"/>
      <c r="K157" s="359"/>
      <c r="L157" s="359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60">
        <v>1</v>
      </c>
    </row>
    <row r="158" spans="1:27">
      <c r="A158" s="356"/>
      <c r="B158" s="366" t="s">
        <v>516</v>
      </c>
      <c r="C158" s="367"/>
      <c r="D158" s="368"/>
      <c r="E158" s="369"/>
      <c r="F158" s="369"/>
      <c r="G158" s="369"/>
      <c r="H158" s="369">
        <v>1</v>
      </c>
      <c r="I158" s="369"/>
      <c r="J158" s="369"/>
      <c r="K158" s="369"/>
      <c r="L158" s="369"/>
      <c r="M158" s="369"/>
      <c r="N158" s="369"/>
      <c r="O158" s="369">
        <v>3</v>
      </c>
      <c r="P158" s="369">
        <v>1</v>
      </c>
      <c r="Q158" s="369">
        <v>2</v>
      </c>
      <c r="R158" s="369"/>
      <c r="S158" s="369">
        <v>1</v>
      </c>
      <c r="T158" s="369">
        <v>1</v>
      </c>
      <c r="U158" s="369"/>
      <c r="V158" s="369"/>
      <c r="W158" s="369"/>
      <c r="X158" s="369"/>
      <c r="Y158" s="369"/>
      <c r="Z158" s="369"/>
      <c r="AA158" s="370">
        <v>9</v>
      </c>
    </row>
    <row r="159" spans="1:27">
      <c r="A159" s="371" t="s">
        <v>564</v>
      </c>
      <c r="B159" s="372"/>
      <c r="C159" s="372"/>
      <c r="D159" s="373"/>
      <c r="E159" s="374"/>
      <c r="F159" s="374"/>
      <c r="G159" s="374"/>
      <c r="H159" s="374">
        <v>1</v>
      </c>
      <c r="I159" s="374"/>
      <c r="J159" s="374"/>
      <c r="K159" s="374"/>
      <c r="L159" s="374"/>
      <c r="M159" s="374"/>
      <c r="N159" s="374"/>
      <c r="O159" s="374">
        <v>3</v>
      </c>
      <c r="P159" s="374">
        <v>1</v>
      </c>
      <c r="Q159" s="374">
        <v>2</v>
      </c>
      <c r="R159" s="374"/>
      <c r="S159" s="374">
        <v>1</v>
      </c>
      <c r="T159" s="374">
        <v>1</v>
      </c>
      <c r="U159" s="374"/>
      <c r="V159" s="374"/>
      <c r="W159" s="374"/>
      <c r="X159" s="374"/>
      <c r="Y159" s="374"/>
      <c r="Z159" s="374"/>
      <c r="AA159" s="375">
        <v>9</v>
      </c>
    </row>
    <row r="160" spans="1:27">
      <c r="A160" s="352" t="s">
        <v>59</v>
      </c>
      <c r="B160" s="352" t="s">
        <v>179</v>
      </c>
      <c r="C160" s="352" t="s">
        <v>438</v>
      </c>
      <c r="D160" s="353"/>
      <c r="E160" s="354"/>
      <c r="F160" s="354"/>
      <c r="G160" s="354"/>
      <c r="H160" s="354"/>
      <c r="I160" s="354"/>
      <c r="J160" s="354"/>
      <c r="K160" s="354"/>
      <c r="L160" s="354"/>
      <c r="M160" s="354"/>
      <c r="N160" s="354">
        <v>1</v>
      </c>
      <c r="O160" s="354"/>
      <c r="P160" s="354"/>
      <c r="Q160" s="354"/>
      <c r="R160" s="354"/>
      <c r="S160" s="354"/>
      <c r="T160" s="354"/>
      <c r="U160" s="354"/>
      <c r="V160" s="354"/>
      <c r="W160" s="354"/>
      <c r="X160" s="354"/>
      <c r="Y160" s="354"/>
      <c r="Z160" s="354"/>
      <c r="AA160" s="355">
        <v>1</v>
      </c>
    </row>
    <row r="161" spans="1:27">
      <c r="A161" s="356"/>
      <c r="B161" s="366" t="s">
        <v>565</v>
      </c>
      <c r="C161" s="367"/>
      <c r="D161" s="368"/>
      <c r="E161" s="369"/>
      <c r="F161" s="369"/>
      <c r="G161" s="369"/>
      <c r="H161" s="369"/>
      <c r="I161" s="369"/>
      <c r="J161" s="369"/>
      <c r="K161" s="369"/>
      <c r="L161" s="369"/>
      <c r="M161" s="369"/>
      <c r="N161" s="369">
        <v>1</v>
      </c>
      <c r="O161" s="369"/>
      <c r="P161" s="369"/>
      <c r="Q161" s="369"/>
      <c r="R161" s="369"/>
      <c r="S161" s="369"/>
      <c r="T161" s="369"/>
      <c r="U161" s="369"/>
      <c r="V161" s="369"/>
      <c r="W161" s="369"/>
      <c r="X161" s="369"/>
      <c r="Y161" s="369"/>
      <c r="Z161" s="369"/>
      <c r="AA161" s="370">
        <v>1</v>
      </c>
    </row>
    <row r="162" spans="1:27">
      <c r="A162" s="356"/>
      <c r="B162" s="352" t="s">
        <v>163</v>
      </c>
      <c r="C162" s="352" t="s">
        <v>430</v>
      </c>
      <c r="D162" s="353"/>
      <c r="E162" s="354"/>
      <c r="F162" s="354">
        <v>1</v>
      </c>
      <c r="G162" s="354"/>
      <c r="H162" s="354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4"/>
      <c r="Y162" s="354"/>
      <c r="Z162" s="354"/>
      <c r="AA162" s="355">
        <v>1</v>
      </c>
    </row>
    <row r="163" spans="1:27">
      <c r="A163" s="356"/>
      <c r="B163" s="366" t="s">
        <v>566</v>
      </c>
      <c r="C163" s="367"/>
      <c r="D163" s="368"/>
      <c r="E163" s="369"/>
      <c r="F163" s="369">
        <v>1</v>
      </c>
      <c r="G163" s="369"/>
      <c r="H163" s="369"/>
      <c r="I163" s="369"/>
      <c r="J163" s="369"/>
      <c r="K163" s="369"/>
      <c r="L163" s="369"/>
      <c r="M163" s="369"/>
      <c r="N163" s="369"/>
      <c r="O163" s="369"/>
      <c r="P163" s="369"/>
      <c r="Q163" s="369"/>
      <c r="R163" s="369"/>
      <c r="S163" s="369"/>
      <c r="T163" s="369"/>
      <c r="U163" s="369"/>
      <c r="V163" s="369"/>
      <c r="W163" s="369"/>
      <c r="X163" s="369"/>
      <c r="Y163" s="369"/>
      <c r="Z163" s="369"/>
      <c r="AA163" s="370">
        <v>1</v>
      </c>
    </row>
    <row r="164" spans="1:27">
      <c r="A164" s="371" t="s">
        <v>567</v>
      </c>
      <c r="B164" s="372"/>
      <c r="C164" s="372"/>
      <c r="D164" s="373"/>
      <c r="E164" s="374"/>
      <c r="F164" s="374">
        <v>1</v>
      </c>
      <c r="G164" s="374"/>
      <c r="H164" s="374"/>
      <c r="I164" s="374"/>
      <c r="J164" s="374"/>
      <c r="K164" s="374"/>
      <c r="L164" s="374"/>
      <c r="M164" s="374"/>
      <c r="N164" s="374">
        <v>1</v>
      </c>
      <c r="O164" s="374"/>
      <c r="P164" s="374"/>
      <c r="Q164" s="374"/>
      <c r="R164" s="374"/>
      <c r="S164" s="374"/>
      <c r="T164" s="374"/>
      <c r="U164" s="374"/>
      <c r="V164" s="374"/>
      <c r="W164" s="374"/>
      <c r="X164" s="374"/>
      <c r="Y164" s="374"/>
      <c r="Z164" s="374"/>
      <c r="AA164" s="375">
        <v>2</v>
      </c>
    </row>
    <row r="165" spans="1:27">
      <c r="A165" s="352" t="s">
        <v>29</v>
      </c>
      <c r="B165" s="352" t="s">
        <v>180</v>
      </c>
      <c r="C165" s="352" t="s">
        <v>418</v>
      </c>
      <c r="D165" s="353"/>
      <c r="E165" s="354"/>
      <c r="F165" s="354"/>
      <c r="G165" s="354"/>
      <c r="H165" s="354"/>
      <c r="I165" s="354"/>
      <c r="J165" s="354">
        <v>1</v>
      </c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4"/>
      <c r="Y165" s="354"/>
      <c r="Z165" s="354"/>
      <c r="AA165" s="355">
        <v>1</v>
      </c>
    </row>
    <row r="166" spans="1:27">
      <c r="A166" s="356"/>
      <c r="B166" s="356"/>
      <c r="C166" s="357" t="s">
        <v>379</v>
      </c>
      <c r="D166" s="358"/>
      <c r="E166" s="359"/>
      <c r="F166" s="359"/>
      <c r="G166" s="359"/>
      <c r="H166" s="359"/>
      <c r="I166" s="359"/>
      <c r="J166" s="359">
        <v>1</v>
      </c>
      <c r="K166" s="359"/>
      <c r="L166" s="359">
        <v>1</v>
      </c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60">
        <v>2</v>
      </c>
    </row>
    <row r="167" spans="1:27">
      <c r="A167" s="356"/>
      <c r="B167" s="356"/>
      <c r="C167" s="357" t="s">
        <v>345</v>
      </c>
      <c r="D167" s="358"/>
      <c r="E167" s="359"/>
      <c r="F167" s="359"/>
      <c r="G167" s="359"/>
      <c r="H167" s="359"/>
      <c r="I167" s="359">
        <v>1</v>
      </c>
      <c r="J167" s="359"/>
      <c r="K167" s="359"/>
      <c r="L167" s="359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60">
        <v>1</v>
      </c>
    </row>
    <row r="168" spans="1:27">
      <c r="A168" s="356"/>
      <c r="B168" s="356"/>
      <c r="C168" s="357" t="s">
        <v>419</v>
      </c>
      <c r="D168" s="358"/>
      <c r="E168" s="359"/>
      <c r="F168" s="359"/>
      <c r="G168" s="359"/>
      <c r="H168" s="359">
        <v>1</v>
      </c>
      <c r="I168" s="359"/>
      <c r="J168" s="359"/>
      <c r="K168" s="359"/>
      <c r="L168" s="359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60">
        <v>1</v>
      </c>
    </row>
    <row r="169" spans="1:27">
      <c r="A169" s="356"/>
      <c r="B169" s="356"/>
      <c r="C169" s="357" t="s">
        <v>399</v>
      </c>
      <c r="D169" s="358"/>
      <c r="E169" s="359">
        <v>1</v>
      </c>
      <c r="F169" s="359"/>
      <c r="G169" s="359"/>
      <c r="H169" s="359"/>
      <c r="I169" s="359"/>
      <c r="J169" s="359"/>
      <c r="K169" s="359"/>
      <c r="L169" s="359"/>
      <c r="M169" s="359"/>
      <c r="N169" s="359"/>
      <c r="O169" s="359"/>
      <c r="P169" s="359"/>
      <c r="Q169" s="359"/>
      <c r="R169" s="359">
        <v>1</v>
      </c>
      <c r="S169" s="359">
        <v>2</v>
      </c>
      <c r="T169" s="359"/>
      <c r="U169" s="359"/>
      <c r="V169" s="359"/>
      <c r="W169" s="359"/>
      <c r="X169" s="359"/>
      <c r="Y169" s="359"/>
      <c r="Z169" s="359"/>
      <c r="AA169" s="360">
        <v>4</v>
      </c>
    </row>
    <row r="170" spans="1:27">
      <c r="A170" s="356"/>
      <c r="B170" s="356"/>
      <c r="C170" s="357" t="s">
        <v>407</v>
      </c>
      <c r="D170" s="358"/>
      <c r="E170" s="359"/>
      <c r="F170" s="359"/>
      <c r="G170" s="359"/>
      <c r="H170" s="359">
        <v>1</v>
      </c>
      <c r="I170" s="359"/>
      <c r="J170" s="359"/>
      <c r="K170" s="359"/>
      <c r="L170" s="359"/>
      <c r="M170" s="359"/>
      <c r="N170" s="359"/>
      <c r="O170" s="359">
        <v>1</v>
      </c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60">
        <v>2</v>
      </c>
    </row>
    <row r="171" spans="1:27">
      <c r="A171" s="356"/>
      <c r="B171" s="356"/>
      <c r="C171" s="357" t="s">
        <v>420</v>
      </c>
      <c r="D171" s="358"/>
      <c r="E171" s="359"/>
      <c r="F171" s="359"/>
      <c r="G171" s="359"/>
      <c r="H171" s="359"/>
      <c r="I171" s="359">
        <v>1</v>
      </c>
      <c r="J171" s="359"/>
      <c r="K171" s="359"/>
      <c r="L171" s="359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60">
        <v>1</v>
      </c>
    </row>
    <row r="172" spans="1:27">
      <c r="A172" s="356"/>
      <c r="B172" s="356"/>
      <c r="C172" s="357" t="s">
        <v>439</v>
      </c>
      <c r="D172" s="358"/>
      <c r="E172" s="359"/>
      <c r="F172" s="359"/>
      <c r="G172" s="359"/>
      <c r="H172" s="359"/>
      <c r="I172" s="359"/>
      <c r="J172" s="359"/>
      <c r="K172" s="359"/>
      <c r="L172" s="359"/>
      <c r="M172" s="359"/>
      <c r="N172" s="359">
        <v>1</v>
      </c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60">
        <v>1</v>
      </c>
    </row>
    <row r="173" spans="1:27">
      <c r="A173" s="356"/>
      <c r="B173" s="356"/>
      <c r="C173" s="357" t="s">
        <v>444</v>
      </c>
      <c r="D173" s="358"/>
      <c r="E173" s="359"/>
      <c r="F173" s="359"/>
      <c r="G173" s="359"/>
      <c r="H173" s="359"/>
      <c r="I173" s="359"/>
      <c r="J173" s="359"/>
      <c r="K173" s="359"/>
      <c r="L173" s="359"/>
      <c r="M173" s="359"/>
      <c r="N173" s="359">
        <v>1</v>
      </c>
      <c r="O173" s="359">
        <v>3</v>
      </c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60">
        <v>4</v>
      </c>
    </row>
    <row r="174" spans="1:27">
      <c r="A174" s="356"/>
      <c r="B174" s="356"/>
      <c r="C174" s="357" t="s">
        <v>421</v>
      </c>
      <c r="D174" s="358"/>
      <c r="E174" s="359"/>
      <c r="F174" s="359"/>
      <c r="G174" s="359"/>
      <c r="H174" s="359"/>
      <c r="I174" s="359"/>
      <c r="J174" s="359"/>
      <c r="K174" s="359">
        <v>1</v>
      </c>
      <c r="L174" s="359"/>
      <c r="M174" s="359"/>
      <c r="N174" s="359">
        <v>2</v>
      </c>
      <c r="O174" s="359"/>
      <c r="P174" s="359"/>
      <c r="Q174" s="359"/>
      <c r="R174" s="359">
        <v>1</v>
      </c>
      <c r="S174" s="359">
        <v>1</v>
      </c>
      <c r="T174" s="359">
        <v>3</v>
      </c>
      <c r="U174" s="359"/>
      <c r="V174" s="359"/>
      <c r="W174" s="359"/>
      <c r="X174" s="359">
        <v>1</v>
      </c>
      <c r="Y174" s="359"/>
      <c r="Z174" s="359"/>
      <c r="AA174" s="360">
        <v>9</v>
      </c>
    </row>
    <row r="175" spans="1:27">
      <c r="A175" s="356"/>
      <c r="B175" s="366" t="s">
        <v>568</v>
      </c>
      <c r="C175" s="367"/>
      <c r="D175" s="368"/>
      <c r="E175" s="369">
        <v>1</v>
      </c>
      <c r="F175" s="369"/>
      <c r="G175" s="369"/>
      <c r="H175" s="369">
        <v>2</v>
      </c>
      <c r="I175" s="369">
        <v>2</v>
      </c>
      <c r="J175" s="369">
        <v>2</v>
      </c>
      <c r="K175" s="369">
        <v>1</v>
      </c>
      <c r="L175" s="369">
        <v>1</v>
      </c>
      <c r="M175" s="369"/>
      <c r="N175" s="369">
        <v>4</v>
      </c>
      <c r="O175" s="369">
        <v>4</v>
      </c>
      <c r="P175" s="369"/>
      <c r="Q175" s="369"/>
      <c r="R175" s="369">
        <v>2</v>
      </c>
      <c r="S175" s="369">
        <v>3</v>
      </c>
      <c r="T175" s="369">
        <v>3</v>
      </c>
      <c r="U175" s="369"/>
      <c r="V175" s="369"/>
      <c r="W175" s="369"/>
      <c r="X175" s="369">
        <v>1</v>
      </c>
      <c r="Y175" s="369"/>
      <c r="Z175" s="369"/>
      <c r="AA175" s="370">
        <v>26</v>
      </c>
    </row>
    <row r="176" spans="1:27">
      <c r="A176" s="356"/>
      <c r="B176" s="352" t="s">
        <v>286</v>
      </c>
      <c r="C176" s="352" t="s">
        <v>504</v>
      </c>
      <c r="D176" s="353"/>
      <c r="E176" s="354"/>
      <c r="F176" s="354"/>
      <c r="G176" s="354"/>
      <c r="H176" s="354"/>
      <c r="I176" s="354"/>
      <c r="J176" s="354"/>
      <c r="K176" s="354"/>
      <c r="L176" s="354"/>
      <c r="M176" s="354"/>
      <c r="N176" s="354"/>
      <c r="O176" s="354"/>
      <c r="P176" s="354"/>
      <c r="Q176" s="354"/>
      <c r="R176" s="354"/>
      <c r="S176" s="354"/>
      <c r="T176" s="354"/>
      <c r="U176" s="354"/>
      <c r="V176" s="354"/>
      <c r="W176" s="354">
        <v>1</v>
      </c>
      <c r="X176" s="354"/>
      <c r="Y176" s="354"/>
      <c r="Z176" s="354"/>
      <c r="AA176" s="355">
        <v>1</v>
      </c>
    </row>
    <row r="177" spans="1:27">
      <c r="A177" s="356"/>
      <c r="B177" s="356"/>
      <c r="C177" s="357" t="s">
        <v>422</v>
      </c>
      <c r="D177" s="358"/>
      <c r="E177" s="359"/>
      <c r="F177" s="359"/>
      <c r="G177" s="359"/>
      <c r="H177" s="359"/>
      <c r="I177" s="359"/>
      <c r="J177" s="359">
        <v>2</v>
      </c>
      <c r="K177" s="359"/>
      <c r="L177" s="359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60">
        <v>2</v>
      </c>
    </row>
    <row r="178" spans="1:27">
      <c r="A178" s="356"/>
      <c r="B178" s="356"/>
      <c r="C178" s="357" t="s">
        <v>423</v>
      </c>
      <c r="D178" s="358"/>
      <c r="E178" s="359"/>
      <c r="F178" s="359"/>
      <c r="G178" s="359"/>
      <c r="H178" s="359"/>
      <c r="I178" s="359"/>
      <c r="J178" s="359"/>
      <c r="K178" s="359"/>
      <c r="L178" s="359">
        <v>1</v>
      </c>
      <c r="M178" s="359"/>
      <c r="N178" s="359"/>
      <c r="O178" s="359">
        <v>2</v>
      </c>
      <c r="P178" s="359">
        <v>3</v>
      </c>
      <c r="Q178" s="359">
        <v>5</v>
      </c>
      <c r="R178" s="359">
        <v>1</v>
      </c>
      <c r="S178" s="359"/>
      <c r="T178" s="359">
        <v>1</v>
      </c>
      <c r="U178" s="359"/>
      <c r="V178" s="359"/>
      <c r="W178" s="359"/>
      <c r="X178" s="359"/>
      <c r="Y178" s="359"/>
      <c r="Z178" s="359"/>
      <c r="AA178" s="360">
        <v>13</v>
      </c>
    </row>
    <row r="179" spans="1:27">
      <c r="A179" s="356"/>
      <c r="B179" s="356"/>
      <c r="C179" s="357" t="s">
        <v>351</v>
      </c>
      <c r="D179" s="358"/>
      <c r="E179" s="359"/>
      <c r="F179" s="359">
        <v>1</v>
      </c>
      <c r="G179" s="359"/>
      <c r="H179" s="359"/>
      <c r="I179" s="359"/>
      <c r="J179" s="359"/>
      <c r="K179" s="359"/>
      <c r="L179" s="359"/>
      <c r="M179" s="359"/>
      <c r="N179" s="359"/>
      <c r="O179" s="359"/>
      <c r="P179" s="359"/>
      <c r="Q179" s="359"/>
      <c r="R179" s="359"/>
      <c r="S179" s="359"/>
      <c r="T179" s="359"/>
      <c r="U179" s="359"/>
      <c r="V179" s="359"/>
      <c r="W179" s="359"/>
      <c r="X179" s="359"/>
      <c r="Y179" s="359"/>
      <c r="Z179" s="359"/>
      <c r="AA179" s="360">
        <v>1</v>
      </c>
    </row>
    <row r="180" spans="1:27">
      <c r="A180" s="356"/>
      <c r="B180" s="366" t="s">
        <v>569</v>
      </c>
      <c r="C180" s="367"/>
      <c r="D180" s="368"/>
      <c r="E180" s="369"/>
      <c r="F180" s="369">
        <v>1</v>
      </c>
      <c r="G180" s="369"/>
      <c r="H180" s="369"/>
      <c r="I180" s="369"/>
      <c r="J180" s="369">
        <v>2</v>
      </c>
      <c r="K180" s="369"/>
      <c r="L180" s="369">
        <v>1</v>
      </c>
      <c r="M180" s="369"/>
      <c r="N180" s="369"/>
      <c r="O180" s="369">
        <v>2</v>
      </c>
      <c r="P180" s="369">
        <v>3</v>
      </c>
      <c r="Q180" s="369">
        <v>5</v>
      </c>
      <c r="R180" s="369">
        <v>1</v>
      </c>
      <c r="S180" s="369"/>
      <c r="T180" s="369">
        <v>1</v>
      </c>
      <c r="U180" s="369"/>
      <c r="V180" s="369"/>
      <c r="W180" s="369">
        <v>1</v>
      </c>
      <c r="X180" s="369"/>
      <c r="Y180" s="369"/>
      <c r="Z180" s="369"/>
      <c r="AA180" s="370">
        <v>17</v>
      </c>
    </row>
    <row r="181" spans="1:27">
      <c r="A181" s="356"/>
      <c r="B181" s="352" t="s">
        <v>284</v>
      </c>
      <c r="C181" s="352" t="s">
        <v>448</v>
      </c>
      <c r="D181" s="353"/>
      <c r="E181" s="354"/>
      <c r="F181" s="354"/>
      <c r="G181" s="354"/>
      <c r="H181" s="354"/>
      <c r="I181" s="354"/>
      <c r="J181" s="354"/>
      <c r="K181" s="354"/>
      <c r="L181" s="354">
        <v>1</v>
      </c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4">
        <v>1</v>
      </c>
      <c r="Y181" s="354"/>
      <c r="Z181" s="354"/>
      <c r="AA181" s="355">
        <v>2</v>
      </c>
    </row>
    <row r="182" spans="1:27">
      <c r="A182" s="356"/>
      <c r="B182" s="356"/>
      <c r="C182" s="357" t="s">
        <v>424</v>
      </c>
      <c r="D182" s="358"/>
      <c r="E182" s="359"/>
      <c r="F182" s="359"/>
      <c r="G182" s="359"/>
      <c r="H182" s="359">
        <v>1</v>
      </c>
      <c r="I182" s="359"/>
      <c r="J182" s="359"/>
      <c r="K182" s="359"/>
      <c r="L182" s="359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60">
        <v>1</v>
      </c>
    </row>
    <row r="183" spans="1:27">
      <c r="A183" s="356"/>
      <c r="B183" s="366" t="s">
        <v>570</v>
      </c>
      <c r="C183" s="367"/>
      <c r="D183" s="368"/>
      <c r="E183" s="369"/>
      <c r="F183" s="369"/>
      <c r="G183" s="369"/>
      <c r="H183" s="369">
        <v>1</v>
      </c>
      <c r="I183" s="369"/>
      <c r="J183" s="369"/>
      <c r="K183" s="369"/>
      <c r="L183" s="369">
        <v>1</v>
      </c>
      <c r="M183" s="369"/>
      <c r="N183" s="369"/>
      <c r="O183" s="369"/>
      <c r="P183" s="369"/>
      <c r="Q183" s="369"/>
      <c r="R183" s="369"/>
      <c r="S183" s="369"/>
      <c r="T183" s="369"/>
      <c r="U183" s="369"/>
      <c r="V183" s="369"/>
      <c r="W183" s="369"/>
      <c r="X183" s="369">
        <v>1</v>
      </c>
      <c r="Y183" s="369"/>
      <c r="Z183" s="369"/>
      <c r="AA183" s="370">
        <v>3</v>
      </c>
    </row>
    <row r="184" spans="1:27">
      <c r="A184" s="356"/>
      <c r="B184" s="352" t="s">
        <v>168</v>
      </c>
      <c r="C184" s="352" t="s">
        <v>443</v>
      </c>
      <c r="D184" s="353"/>
      <c r="E184" s="354"/>
      <c r="F184" s="354"/>
      <c r="G184" s="354"/>
      <c r="H184" s="354"/>
      <c r="I184" s="354"/>
      <c r="J184" s="354"/>
      <c r="K184" s="354"/>
      <c r="L184" s="354"/>
      <c r="M184" s="354">
        <v>1</v>
      </c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4"/>
      <c r="Y184" s="354"/>
      <c r="Z184" s="354"/>
      <c r="AA184" s="355">
        <v>1</v>
      </c>
    </row>
    <row r="185" spans="1:27">
      <c r="A185" s="356"/>
      <c r="B185" s="356"/>
      <c r="C185" s="357" t="s">
        <v>484</v>
      </c>
      <c r="D185" s="358"/>
      <c r="E185" s="359"/>
      <c r="F185" s="359"/>
      <c r="G185" s="359"/>
      <c r="H185" s="359"/>
      <c r="I185" s="359"/>
      <c r="J185" s="359"/>
      <c r="K185" s="359"/>
      <c r="L185" s="359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>
        <v>1</v>
      </c>
      <c r="X185" s="359"/>
      <c r="Y185" s="359"/>
      <c r="Z185" s="359"/>
      <c r="AA185" s="360">
        <v>1</v>
      </c>
    </row>
    <row r="186" spans="1:27">
      <c r="A186" s="356"/>
      <c r="B186" s="356"/>
      <c r="C186" s="357" t="s">
        <v>440</v>
      </c>
      <c r="D186" s="358"/>
      <c r="E186" s="359">
        <v>1</v>
      </c>
      <c r="F186" s="359"/>
      <c r="G186" s="359"/>
      <c r="H186" s="359"/>
      <c r="I186" s="359"/>
      <c r="J186" s="359"/>
      <c r="K186" s="359"/>
      <c r="L186" s="359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60">
        <v>1</v>
      </c>
    </row>
    <row r="187" spans="1:27">
      <c r="A187" s="356"/>
      <c r="B187" s="366" t="s">
        <v>571</v>
      </c>
      <c r="C187" s="367"/>
      <c r="D187" s="368"/>
      <c r="E187" s="369">
        <v>1</v>
      </c>
      <c r="F187" s="369"/>
      <c r="G187" s="369"/>
      <c r="H187" s="369"/>
      <c r="I187" s="369"/>
      <c r="J187" s="369"/>
      <c r="K187" s="369"/>
      <c r="L187" s="369"/>
      <c r="M187" s="369">
        <v>1</v>
      </c>
      <c r="N187" s="369"/>
      <c r="O187" s="369"/>
      <c r="P187" s="369"/>
      <c r="Q187" s="369"/>
      <c r="R187" s="369"/>
      <c r="S187" s="369"/>
      <c r="T187" s="369"/>
      <c r="U187" s="369"/>
      <c r="V187" s="369"/>
      <c r="W187" s="369">
        <v>1</v>
      </c>
      <c r="X187" s="369"/>
      <c r="Y187" s="369"/>
      <c r="Z187" s="369"/>
      <c r="AA187" s="370">
        <v>3</v>
      </c>
    </row>
    <row r="188" spans="1:27">
      <c r="A188" s="356"/>
      <c r="B188" s="352" t="s">
        <v>288</v>
      </c>
      <c r="C188" s="352" t="s">
        <v>394</v>
      </c>
      <c r="D188" s="353"/>
      <c r="E188" s="354"/>
      <c r="F188" s="354">
        <v>2</v>
      </c>
      <c r="G188" s="354"/>
      <c r="H188" s="354"/>
      <c r="I188" s="354"/>
      <c r="J188" s="354"/>
      <c r="K188" s="354"/>
      <c r="L188" s="354"/>
      <c r="M188" s="354"/>
      <c r="N188" s="354"/>
      <c r="O188" s="354"/>
      <c r="P188" s="354"/>
      <c r="Q188" s="354"/>
      <c r="R188" s="354"/>
      <c r="S188" s="354"/>
      <c r="T188" s="354"/>
      <c r="U188" s="354"/>
      <c r="V188" s="354"/>
      <c r="W188" s="354"/>
      <c r="X188" s="354"/>
      <c r="Y188" s="354"/>
      <c r="Z188" s="354"/>
      <c r="AA188" s="355">
        <v>2</v>
      </c>
    </row>
    <row r="189" spans="1:27">
      <c r="A189" s="356"/>
      <c r="B189" s="366" t="s">
        <v>572</v>
      </c>
      <c r="C189" s="367"/>
      <c r="D189" s="368"/>
      <c r="E189" s="369"/>
      <c r="F189" s="369">
        <v>2</v>
      </c>
      <c r="G189" s="369"/>
      <c r="H189" s="369"/>
      <c r="I189" s="369"/>
      <c r="J189" s="369"/>
      <c r="K189" s="369"/>
      <c r="L189" s="369"/>
      <c r="M189" s="369"/>
      <c r="N189" s="369"/>
      <c r="O189" s="369"/>
      <c r="P189" s="369"/>
      <c r="Q189" s="369"/>
      <c r="R189" s="369"/>
      <c r="S189" s="369"/>
      <c r="T189" s="369"/>
      <c r="U189" s="369"/>
      <c r="V189" s="369"/>
      <c r="W189" s="369"/>
      <c r="X189" s="369"/>
      <c r="Y189" s="369"/>
      <c r="Z189" s="369"/>
      <c r="AA189" s="370">
        <v>2</v>
      </c>
    </row>
    <row r="190" spans="1:27">
      <c r="A190" s="356"/>
      <c r="B190" s="352" t="s">
        <v>290</v>
      </c>
      <c r="C190" s="352" t="s">
        <v>457</v>
      </c>
      <c r="D190" s="353"/>
      <c r="E190" s="354"/>
      <c r="F190" s="354"/>
      <c r="G190" s="354"/>
      <c r="H190" s="354"/>
      <c r="I190" s="354"/>
      <c r="J190" s="354"/>
      <c r="K190" s="354"/>
      <c r="L190" s="354"/>
      <c r="M190" s="354"/>
      <c r="N190" s="354"/>
      <c r="O190" s="354"/>
      <c r="P190" s="354">
        <v>1</v>
      </c>
      <c r="Q190" s="354"/>
      <c r="R190" s="354"/>
      <c r="S190" s="354"/>
      <c r="T190" s="354"/>
      <c r="U190" s="354"/>
      <c r="V190" s="354"/>
      <c r="W190" s="354"/>
      <c r="X190" s="354"/>
      <c r="Y190" s="354"/>
      <c r="Z190" s="354"/>
      <c r="AA190" s="355">
        <v>1</v>
      </c>
    </row>
    <row r="191" spans="1:27">
      <c r="A191" s="356"/>
      <c r="B191" s="356"/>
      <c r="C191" s="357" t="s">
        <v>190</v>
      </c>
      <c r="D191" s="358"/>
      <c r="E191" s="359"/>
      <c r="F191" s="359"/>
      <c r="G191" s="359"/>
      <c r="H191" s="359"/>
      <c r="I191" s="359"/>
      <c r="J191" s="359"/>
      <c r="K191" s="359"/>
      <c r="L191" s="359"/>
      <c r="M191" s="359"/>
      <c r="N191" s="359"/>
      <c r="O191" s="359"/>
      <c r="P191" s="359"/>
      <c r="Q191" s="359"/>
      <c r="R191" s="359"/>
      <c r="S191" s="359">
        <v>1</v>
      </c>
      <c r="T191" s="359"/>
      <c r="U191" s="359"/>
      <c r="V191" s="359"/>
      <c r="W191" s="359"/>
      <c r="X191" s="359"/>
      <c r="Y191" s="359"/>
      <c r="Z191" s="359"/>
      <c r="AA191" s="360">
        <v>1</v>
      </c>
    </row>
    <row r="192" spans="1:27">
      <c r="A192" s="356"/>
      <c r="B192" s="366" t="s">
        <v>573</v>
      </c>
      <c r="C192" s="367"/>
      <c r="D192" s="368"/>
      <c r="E192" s="369"/>
      <c r="F192" s="369"/>
      <c r="G192" s="369"/>
      <c r="H192" s="369"/>
      <c r="I192" s="369"/>
      <c r="J192" s="369"/>
      <c r="K192" s="369"/>
      <c r="L192" s="369"/>
      <c r="M192" s="369"/>
      <c r="N192" s="369"/>
      <c r="O192" s="369"/>
      <c r="P192" s="369">
        <v>1</v>
      </c>
      <c r="Q192" s="369"/>
      <c r="R192" s="369"/>
      <c r="S192" s="369">
        <v>1</v>
      </c>
      <c r="T192" s="369"/>
      <c r="U192" s="369"/>
      <c r="V192" s="369"/>
      <c r="W192" s="369"/>
      <c r="X192" s="369"/>
      <c r="Y192" s="369"/>
      <c r="Z192" s="369"/>
      <c r="AA192" s="370">
        <v>2</v>
      </c>
    </row>
    <row r="193" spans="1:27">
      <c r="A193" s="356"/>
      <c r="B193" s="352" t="s">
        <v>283</v>
      </c>
      <c r="C193" s="352" t="s">
        <v>425</v>
      </c>
      <c r="D193" s="353"/>
      <c r="E193" s="354"/>
      <c r="F193" s="354"/>
      <c r="G193" s="354"/>
      <c r="H193" s="354"/>
      <c r="I193" s="354"/>
      <c r="J193" s="354">
        <v>1</v>
      </c>
      <c r="K193" s="354"/>
      <c r="L193" s="354"/>
      <c r="M193" s="354"/>
      <c r="N193" s="354"/>
      <c r="O193" s="354"/>
      <c r="P193" s="354">
        <v>1</v>
      </c>
      <c r="Q193" s="354"/>
      <c r="R193" s="354"/>
      <c r="S193" s="354"/>
      <c r="T193" s="354"/>
      <c r="U193" s="354"/>
      <c r="V193" s="354"/>
      <c r="W193" s="354"/>
      <c r="X193" s="354"/>
      <c r="Y193" s="354"/>
      <c r="Z193" s="354"/>
      <c r="AA193" s="355">
        <v>2</v>
      </c>
    </row>
    <row r="194" spans="1:27">
      <c r="A194" s="356"/>
      <c r="B194" s="366" t="s">
        <v>574</v>
      </c>
      <c r="C194" s="367"/>
      <c r="D194" s="368"/>
      <c r="E194" s="369"/>
      <c r="F194" s="369"/>
      <c r="G194" s="369"/>
      <c r="H194" s="369"/>
      <c r="I194" s="369"/>
      <c r="J194" s="369">
        <v>1</v>
      </c>
      <c r="K194" s="369"/>
      <c r="L194" s="369"/>
      <c r="M194" s="369"/>
      <c r="N194" s="369"/>
      <c r="O194" s="369"/>
      <c r="P194" s="369">
        <v>1</v>
      </c>
      <c r="Q194" s="369"/>
      <c r="R194" s="369"/>
      <c r="S194" s="369"/>
      <c r="T194" s="369"/>
      <c r="U194" s="369"/>
      <c r="V194" s="369"/>
      <c r="W194" s="369"/>
      <c r="X194" s="369"/>
      <c r="Y194" s="369"/>
      <c r="Z194" s="369"/>
      <c r="AA194" s="370">
        <v>2</v>
      </c>
    </row>
    <row r="195" spans="1:27">
      <c r="A195" s="356"/>
      <c r="B195" s="352" t="s">
        <v>289</v>
      </c>
      <c r="C195" s="352" t="s">
        <v>456</v>
      </c>
      <c r="D195" s="353"/>
      <c r="E195" s="354"/>
      <c r="F195" s="354"/>
      <c r="G195" s="354"/>
      <c r="H195" s="354"/>
      <c r="I195" s="354"/>
      <c r="J195" s="354"/>
      <c r="K195" s="354"/>
      <c r="L195" s="354"/>
      <c r="M195" s="354"/>
      <c r="N195" s="354"/>
      <c r="O195" s="354"/>
      <c r="P195" s="354">
        <v>1</v>
      </c>
      <c r="Q195" s="354"/>
      <c r="R195" s="354"/>
      <c r="S195" s="354"/>
      <c r="T195" s="354"/>
      <c r="U195" s="354"/>
      <c r="V195" s="354"/>
      <c r="W195" s="354"/>
      <c r="X195" s="354"/>
      <c r="Y195" s="354"/>
      <c r="Z195" s="354"/>
      <c r="AA195" s="355">
        <v>1</v>
      </c>
    </row>
    <row r="196" spans="1:27">
      <c r="A196" s="356"/>
      <c r="B196" s="356"/>
      <c r="C196" s="357" t="s">
        <v>170</v>
      </c>
      <c r="D196" s="358"/>
      <c r="E196" s="359"/>
      <c r="F196" s="359"/>
      <c r="G196" s="359"/>
      <c r="H196" s="359"/>
      <c r="I196" s="359"/>
      <c r="J196" s="359"/>
      <c r="K196" s="359"/>
      <c r="L196" s="359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>
        <v>1</v>
      </c>
      <c r="AA196" s="360">
        <v>1</v>
      </c>
    </row>
    <row r="197" spans="1:27">
      <c r="A197" s="356"/>
      <c r="B197" s="366" t="s">
        <v>575</v>
      </c>
      <c r="C197" s="367"/>
      <c r="D197" s="368"/>
      <c r="E197" s="369"/>
      <c r="F197" s="369"/>
      <c r="G197" s="369"/>
      <c r="H197" s="369"/>
      <c r="I197" s="369"/>
      <c r="J197" s="369"/>
      <c r="K197" s="369"/>
      <c r="L197" s="369"/>
      <c r="M197" s="369"/>
      <c r="N197" s="369"/>
      <c r="O197" s="369"/>
      <c r="P197" s="369">
        <v>1</v>
      </c>
      <c r="Q197" s="369"/>
      <c r="R197" s="369"/>
      <c r="S197" s="369"/>
      <c r="T197" s="369"/>
      <c r="U197" s="369"/>
      <c r="V197" s="369"/>
      <c r="W197" s="369"/>
      <c r="X197" s="369"/>
      <c r="Y197" s="369"/>
      <c r="Z197" s="369">
        <v>1</v>
      </c>
      <c r="AA197" s="370">
        <v>2</v>
      </c>
    </row>
    <row r="198" spans="1:27">
      <c r="A198" s="356"/>
      <c r="B198" s="352" t="s">
        <v>287</v>
      </c>
      <c r="C198" s="352" t="s">
        <v>474</v>
      </c>
      <c r="D198" s="353"/>
      <c r="E198" s="354"/>
      <c r="F198" s="354"/>
      <c r="G198" s="354"/>
      <c r="H198" s="354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>
        <v>1</v>
      </c>
      <c r="U198" s="354"/>
      <c r="V198" s="354"/>
      <c r="W198" s="354"/>
      <c r="X198" s="354"/>
      <c r="Y198" s="354"/>
      <c r="Z198" s="354"/>
      <c r="AA198" s="355">
        <v>1</v>
      </c>
    </row>
    <row r="199" spans="1:27">
      <c r="A199" s="356"/>
      <c r="B199" s="366" t="s">
        <v>576</v>
      </c>
      <c r="C199" s="367"/>
      <c r="D199" s="368"/>
      <c r="E199" s="369"/>
      <c r="F199" s="369"/>
      <c r="G199" s="369"/>
      <c r="H199" s="369"/>
      <c r="I199" s="369"/>
      <c r="J199" s="369"/>
      <c r="K199" s="369"/>
      <c r="L199" s="369"/>
      <c r="M199" s="369"/>
      <c r="N199" s="369"/>
      <c r="O199" s="369"/>
      <c r="P199" s="369"/>
      <c r="Q199" s="369"/>
      <c r="R199" s="369"/>
      <c r="S199" s="369"/>
      <c r="T199" s="369">
        <v>1</v>
      </c>
      <c r="U199" s="369"/>
      <c r="V199" s="369"/>
      <c r="W199" s="369"/>
      <c r="X199" s="369"/>
      <c r="Y199" s="369"/>
      <c r="Z199" s="369"/>
      <c r="AA199" s="370">
        <v>1</v>
      </c>
    </row>
    <row r="200" spans="1:27">
      <c r="A200" s="356"/>
      <c r="B200" s="352" t="s">
        <v>292</v>
      </c>
      <c r="C200" s="352" t="s">
        <v>434</v>
      </c>
      <c r="D200" s="353"/>
      <c r="E200" s="354"/>
      <c r="F200" s="354"/>
      <c r="G200" s="354">
        <v>1</v>
      </c>
      <c r="H200" s="354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4"/>
      <c r="Y200" s="354"/>
      <c r="Z200" s="354"/>
      <c r="AA200" s="355">
        <v>1</v>
      </c>
    </row>
    <row r="201" spans="1:27">
      <c r="A201" s="356"/>
      <c r="B201" s="366" t="s">
        <v>577</v>
      </c>
      <c r="C201" s="367"/>
      <c r="D201" s="368"/>
      <c r="E201" s="369"/>
      <c r="F201" s="369"/>
      <c r="G201" s="369">
        <v>1</v>
      </c>
      <c r="H201" s="369"/>
      <c r="I201" s="369"/>
      <c r="J201" s="369"/>
      <c r="K201" s="369"/>
      <c r="L201" s="369"/>
      <c r="M201" s="369"/>
      <c r="N201" s="369"/>
      <c r="O201" s="369"/>
      <c r="P201" s="369"/>
      <c r="Q201" s="369"/>
      <c r="R201" s="369"/>
      <c r="S201" s="369"/>
      <c r="T201" s="369"/>
      <c r="U201" s="369"/>
      <c r="V201" s="369"/>
      <c r="W201" s="369"/>
      <c r="X201" s="369"/>
      <c r="Y201" s="369"/>
      <c r="Z201" s="369"/>
      <c r="AA201" s="370">
        <v>1</v>
      </c>
    </row>
    <row r="202" spans="1:27">
      <c r="A202" s="356"/>
      <c r="B202" s="352" t="s">
        <v>162</v>
      </c>
      <c r="C202" s="352" t="s">
        <v>403</v>
      </c>
      <c r="D202" s="353"/>
      <c r="E202" s="354"/>
      <c r="F202" s="354"/>
      <c r="G202" s="354">
        <v>1</v>
      </c>
      <c r="H202" s="354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4"/>
      <c r="Y202" s="354"/>
      <c r="Z202" s="354"/>
      <c r="AA202" s="355">
        <v>1</v>
      </c>
    </row>
    <row r="203" spans="1:27">
      <c r="A203" s="356"/>
      <c r="B203" s="366" t="s">
        <v>578</v>
      </c>
      <c r="C203" s="367"/>
      <c r="D203" s="368"/>
      <c r="E203" s="369"/>
      <c r="F203" s="369"/>
      <c r="G203" s="369">
        <v>1</v>
      </c>
      <c r="H203" s="369"/>
      <c r="I203" s="369"/>
      <c r="J203" s="369"/>
      <c r="K203" s="369"/>
      <c r="L203" s="369"/>
      <c r="M203" s="369"/>
      <c r="N203" s="369"/>
      <c r="O203" s="369"/>
      <c r="P203" s="369"/>
      <c r="Q203" s="369"/>
      <c r="R203" s="369"/>
      <c r="S203" s="369"/>
      <c r="T203" s="369"/>
      <c r="U203" s="369"/>
      <c r="V203" s="369"/>
      <c r="W203" s="369"/>
      <c r="X203" s="369"/>
      <c r="Y203" s="369"/>
      <c r="Z203" s="369"/>
      <c r="AA203" s="370">
        <v>1</v>
      </c>
    </row>
    <row r="204" spans="1:27">
      <c r="A204" s="371" t="s">
        <v>579</v>
      </c>
      <c r="B204" s="372"/>
      <c r="C204" s="372"/>
      <c r="D204" s="373"/>
      <c r="E204" s="374">
        <v>2</v>
      </c>
      <c r="F204" s="374">
        <v>3</v>
      </c>
      <c r="G204" s="374">
        <v>2</v>
      </c>
      <c r="H204" s="374">
        <v>3</v>
      </c>
      <c r="I204" s="374">
        <v>2</v>
      </c>
      <c r="J204" s="374">
        <v>5</v>
      </c>
      <c r="K204" s="374">
        <v>1</v>
      </c>
      <c r="L204" s="374">
        <v>3</v>
      </c>
      <c r="M204" s="374">
        <v>1</v>
      </c>
      <c r="N204" s="374">
        <v>4</v>
      </c>
      <c r="O204" s="374">
        <v>6</v>
      </c>
      <c r="P204" s="374">
        <v>6</v>
      </c>
      <c r="Q204" s="374">
        <v>5</v>
      </c>
      <c r="R204" s="374">
        <v>3</v>
      </c>
      <c r="S204" s="374">
        <v>4</v>
      </c>
      <c r="T204" s="374">
        <v>5</v>
      </c>
      <c r="U204" s="374"/>
      <c r="V204" s="374"/>
      <c r="W204" s="374">
        <v>2</v>
      </c>
      <c r="X204" s="374">
        <v>2</v>
      </c>
      <c r="Y204" s="374"/>
      <c r="Z204" s="374">
        <v>1</v>
      </c>
      <c r="AA204" s="375">
        <v>60</v>
      </c>
    </row>
    <row r="205" spans="1:27">
      <c r="A205" s="352" t="s">
        <v>28</v>
      </c>
      <c r="B205" s="352" t="s">
        <v>151</v>
      </c>
      <c r="C205" s="352" t="s">
        <v>396</v>
      </c>
      <c r="D205" s="353"/>
      <c r="E205" s="354"/>
      <c r="F205" s="354"/>
      <c r="G205" s="354"/>
      <c r="H205" s="354"/>
      <c r="I205" s="354">
        <v>1</v>
      </c>
      <c r="J205" s="354"/>
      <c r="K205" s="354"/>
      <c r="L205" s="354">
        <v>1</v>
      </c>
      <c r="M205" s="354"/>
      <c r="N205" s="354">
        <v>2</v>
      </c>
      <c r="O205" s="354"/>
      <c r="P205" s="354"/>
      <c r="Q205" s="354"/>
      <c r="R205" s="354"/>
      <c r="S205" s="354"/>
      <c r="T205" s="354"/>
      <c r="U205" s="354"/>
      <c r="V205" s="354"/>
      <c r="W205" s="354"/>
      <c r="X205" s="354"/>
      <c r="Y205" s="354"/>
      <c r="Z205" s="354"/>
      <c r="AA205" s="355">
        <v>4</v>
      </c>
    </row>
    <row r="206" spans="1:27">
      <c r="A206" s="356"/>
      <c r="B206" s="366" t="s">
        <v>580</v>
      </c>
      <c r="C206" s="367"/>
      <c r="D206" s="368"/>
      <c r="E206" s="369"/>
      <c r="F206" s="369"/>
      <c r="G206" s="369"/>
      <c r="H206" s="369"/>
      <c r="I206" s="369">
        <v>1</v>
      </c>
      <c r="J206" s="369"/>
      <c r="K206" s="369"/>
      <c r="L206" s="369">
        <v>1</v>
      </c>
      <c r="M206" s="369"/>
      <c r="N206" s="369">
        <v>2</v>
      </c>
      <c r="O206" s="369"/>
      <c r="P206" s="369"/>
      <c r="Q206" s="369"/>
      <c r="R206" s="369"/>
      <c r="S206" s="369"/>
      <c r="T206" s="369"/>
      <c r="U206" s="369"/>
      <c r="V206" s="369"/>
      <c r="W206" s="369"/>
      <c r="X206" s="369"/>
      <c r="Y206" s="369"/>
      <c r="Z206" s="369"/>
      <c r="AA206" s="370">
        <v>4</v>
      </c>
    </row>
    <row r="207" spans="1:27">
      <c r="A207" s="356"/>
      <c r="B207" s="352" t="s">
        <v>272</v>
      </c>
      <c r="C207" s="352" t="s">
        <v>480</v>
      </c>
      <c r="D207" s="353"/>
      <c r="E207" s="354"/>
      <c r="F207" s="354"/>
      <c r="G207" s="354"/>
      <c r="H207" s="354"/>
      <c r="I207" s="354"/>
      <c r="J207" s="354"/>
      <c r="K207" s="354"/>
      <c r="L207" s="354"/>
      <c r="M207" s="354"/>
      <c r="N207" s="354"/>
      <c r="O207" s="354"/>
      <c r="P207" s="354"/>
      <c r="Q207" s="354"/>
      <c r="R207" s="354"/>
      <c r="S207" s="354"/>
      <c r="T207" s="354"/>
      <c r="U207" s="354"/>
      <c r="V207" s="354"/>
      <c r="W207" s="354">
        <v>1</v>
      </c>
      <c r="X207" s="354"/>
      <c r="Y207" s="354"/>
      <c r="Z207" s="354"/>
      <c r="AA207" s="355">
        <v>1</v>
      </c>
    </row>
    <row r="208" spans="1:27">
      <c r="A208" s="356"/>
      <c r="B208" s="366" t="s">
        <v>581</v>
      </c>
      <c r="C208" s="367"/>
      <c r="D208" s="368"/>
      <c r="E208" s="369"/>
      <c r="F208" s="369"/>
      <c r="G208" s="369"/>
      <c r="H208" s="369"/>
      <c r="I208" s="369"/>
      <c r="J208" s="369"/>
      <c r="K208" s="369"/>
      <c r="L208" s="369"/>
      <c r="M208" s="369"/>
      <c r="N208" s="369"/>
      <c r="O208" s="369"/>
      <c r="P208" s="369"/>
      <c r="Q208" s="369"/>
      <c r="R208" s="369"/>
      <c r="S208" s="369"/>
      <c r="T208" s="369"/>
      <c r="U208" s="369"/>
      <c r="V208" s="369"/>
      <c r="W208" s="369">
        <v>1</v>
      </c>
      <c r="X208" s="369"/>
      <c r="Y208" s="369"/>
      <c r="Z208" s="369"/>
      <c r="AA208" s="370">
        <v>1</v>
      </c>
    </row>
    <row r="209" spans="1:27">
      <c r="A209" s="356"/>
      <c r="B209" s="352" t="s">
        <v>278</v>
      </c>
      <c r="C209" s="352" t="s">
        <v>458</v>
      </c>
      <c r="D209" s="353"/>
      <c r="E209" s="354"/>
      <c r="F209" s="354"/>
      <c r="G209" s="354"/>
      <c r="H209" s="354"/>
      <c r="I209" s="354"/>
      <c r="J209" s="354"/>
      <c r="K209" s="354"/>
      <c r="L209" s="354"/>
      <c r="M209" s="354"/>
      <c r="N209" s="354"/>
      <c r="O209" s="354">
        <v>1</v>
      </c>
      <c r="P209" s="354"/>
      <c r="Q209" s="354"/>
      <c r="R209" s="354"/>
      <c r="S209" s="354"/>
      <c r="T209" s="354"/>
      <c r="U209" s="354"/>
      <c r="V209" s="354"/>
      <c r="W209" s="354"/>
      <c r="X209" s="354"/>
      <c r="Y209" s="354"/>
      <c r="Z209" s="354"/>
      <c r="AA209" s="355">
        <v>1</v>
      </c>
    </row>
    <row r="210" spans="1:27">
      <c r="A210" s="356"/>
      <c r="B210" s="366" t="s">
        <v>582</v>
      </c>
      <c r="C210" s="367"/>
      <c r="D210" s="368"/>
      <c r="E210" s="369"/>
      <c r="F210" s="369"/>
      <c r="G210" s="369"/>
      <c r="H210" s="369"/>
      <c r="I210" s="369"/>
      <c r="J210" s="369"/>
      <c r="K210" s="369"/>
      <c r="L210" s="369"/>
      <c r="M210" s="369"/>
      <c r="N210" s="369"/>
      <c r="O210" s="369">
        <v>1</v>
      </c>
      <c r="P210" s="369"/>
      <c r="Q210" s="369"/>
      <c r="R210" s="369"/>
      <c r="S210" s="369"/>
      <c r="T210" s="369"/>
      <c r="U210" s="369"/>
      <c r="V210" s="369"/>
      <c r="W210" s="369"/>
      <c r="X210" s="369"/>
      <c r="Y210" s="369"/>
      <c r="Z210" s="369"/>
      <c r="AA210" s="370">
        <v>1</v>
      </c>
    </row>
    <row r="211" spans="1:27">
      <c r="A211" s="371" t="s">
        <v>583</v>
      </c>
      <c r="B211" s="372"/>
      <c r="C211" s="372"/>
      <c r="D211" s="373"/>
      <c r="E211" s="374"/>
      <c r="F211" s="374"/>
      <c r="G211" s="374"/>
      <c r="H211" s="374"/>
      <c r="I211" s="374">
        <v>1</v>
      </c>
      <c r="J211" s="374"/>
      <c r="K211" s="374"/>
      <c r="L211" s="374">
        <v>1</v>
      </c>
      <c r="M211" s="374"/>
      <c r="N211" s="374">
        <v>2</v>
      </c>
      <c r="O211" s="374">
        <v>1</v>
      </c>
      <c r="P211" s="374"/>
      <c r="Q211" s="374"/>
      <c r="R211" s="374"/>
      <c r="S211" s="374"/>
      <c r="T211" s="374"/>
      <c r="U211" s="374"/>
      <c r="V211" s="374"/>
      <c r="W211" s="374">
        <v>1</v>
      </c>
      <c r="X211" s="374"/>
      <c r="Y211" s="374"/>
      <c r="Z211" s="374"/>
      <c r="AA211" s="375">
        <v>6</v>
      </c>
    </row>
    <row r="212" spans="1:27">
      <c r="A212" s="352" t="s">
        <v>32</v>
      </c>
      <c r="B212" s="352" t="s">
        <v>269</v>
      </c>
      <c r="C212" s="352" t="s">
        <v>452</v>
      </c>
      <c r="D212" s="353"/>
      <c r="E212" s="354"/>
      <c r="F212" s="354"/>
      <c r="G212" s="354"/>
      <c r="H212" s="354"/>
      <c r="I212" s="354"/>
      <c r="J212" s="354"/>
      <c r="K212" s="354"/>
      <c r="L212" s="354"/>
      <c r="M212" s="354"/>
      <c r="N212" s="354"/>
      <c r="O212" s="354"/>
      <c r="P212" s="354">
        <v>2</v>
      </c>
      <c r="Q212" s="354"/>
      <c r="R212" s="354">
        <v>2</v>
      </c>
      <c r="S212" s="354">
        <v>1</v>
      </c>
      <c r="T212" s="354">
        <v>2</v>
      </c>
      <c r="U212" s="354">
        <v>1</v>
      </c>
      <c r="V212" s="354"/>
      <c r="W212" s="354">
        <v>1</v>
      </c>
      <c r="X212" s="354"/>
      <c r="Y212" s="354"/>
      <c r="Z212" s="354"/>
      <c r="AA212" s="355">
        <v>9</v>
      </c>
    </row>
    <row r="213" spans="1:27">
      <c r="A213" s="356"/>
      <c r="B213" s="356"/>
      <c r="C213" s="357" t="s">
        <v>459</v>
      </c>
      <c r="D213" s="358"/>
      <c r="E213" s="359"/>
      <c r="F213" s="359"/>
      <c r="G213" s="359"/>
      <c r="H213" s="359"/>
      <c r="I213" s="359"/>
      <c r="J213" s="359"/>
      <c r="K213" s="359"/>
      <c r="L213" s="359"/>
      <c r="M213" s="359"/>
      <c r="N213" s="359"/>
      <c r="O213" s="359"/>
      <c r="P213" s="359">
        <v>1</v>
      </c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60">
        <v>1</v>
      </c>
    </row>
    <row r="214" spans="1:27">
      <c r="A214" s="356"/>
      <c r="B214" s="356"/>
      <c r="C214" s="357" t="s">
        <v>479</v>
      </c>
      <c r="D214" s="358"/>
      <c r="E214" s="359"/>
      <c r="F214" s="359"/>
      <c r="G214" s="359"/>
      <c r="H214" s="359"/>
      <c r="I214" s="359"/>
      <c r="J214" s="359"/>
      <c r="K214" s="359"/>
      <c r="L214" s="359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>
        <v>1</v>
      </c>
      <c r="X214" s="359"/>
      <c r="Y214" s="359"/>
      <c r="Z214" s="359"/>
      <c r="AA214" s="360">
        <v>1</v>
      </c>
    </row>
    <row r="215" spans="1:27">
      <c r="A215" s="356"/>
      <c r="B215" s="356"/>
      <c r="C215" s="357" t="s">
        <v>402</v>
      </c>
      <c r="D215" s="358"/>
      <c r="E215" s="359">
        <v>1</v>
      </c>
      <c r="F215" s="359"/>
      <c r="G215" s="359"/>
      <c r="H215" s="359"/>
      <c r="I215" s="359"/>
      <c r="J215" s="359"/>
      <c r="K215" s="359"/>
      <c r="L215" s="359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60">
        <v>1</v>
      </c>
    </row>
    <row r="216" spans="1:27">
      <c r="A216" s="356"/>
      <c r="B216" s="356"/>
      <c r="C216" s="357" t="s">
        <v>453</v>
      </c>
      <c r="D216" s="358"/>
      <c r="E216" s="359"/>
      <c r="F216" s="359"/>
      <c r="G216" s="359"/>
      <c r="H216" s="359"/>
      <c r="I216" s="359"/>
      <c r="J216" s="359"/>
      <c r="K216" s="359"/>
      <c r="L216" s="359"/>
      <c r="M216" s="359"/>
      <c r="N216" s="359"/>
      <c r="O216" s="359"/>
      <c r="P216" s="359">
        <v>1</v>
      </c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60">
        <v>1</v>
      </c>
    </row>
    <row r="217" spans="1:27">
      <c r="A217" s="356"/>
      <c r="B217" s="366" t="s">
        <v>584</v>
      </c>
      <c r="C217" s="367"/>
      <c r="D217" s="368"/>
      <c r="E217" s="369">
        <v>1</v>
      </c>
      <c r="F217" s="369"/>
      <c r="G217" s="369"/>
      <c r="H217" s="369"/>
      <c r="I217" s="369"/>
      <c r="J217" s="369"/>
      <c r="K217" s="369"/>
      <c r="L217" s="369"/>
      <c r="M217" s="369"/>
      <c r="N217" s="369"/>
      <c r="O217" s="369"/>
      <c r="P217" s="369">
        <v>4</v>
      </c>
      <c r="Q217" s="369"/>
      <c r="R217" s="369">
        <v>2</v>
      </c>
      <c r="S217" s="369">
        <v>1</v>
      </c>
      <c r="T217" s="369">
        <v>2</v>
      </c>
      <c r="U217" s="369">
        <v>1</v>
      </c>
      <c r="V217" s="369"/>
      <c r="W217" s="369">
        <v>2</v>
      </c>
      <c r="X217" s="369"/>
      <c r="Y217" s="369"/>
      <c r="Z217" s="369"/>
      <c r="AA217" s="370">
        <v>13</v>
      </c>
    </row>
    <row r="218" spans="1:27">
      <c r="A218" s="356"/>
      <c r="B218" s="352" t="s">
        <v>267</v>
      </c>
      <c r="C218" s="352" t="s">
        <v>466</v>
      </c>
      <c r="D218" s="353"/>
      <c r="E218" s="354"/>
      <c r="F218" s="354"/>
      <c r="G218" s="354"/>
      <c r="H218" s="354"/>
      <c r="I218" s="354"/>
      <c r="J218" s="354"/>
      <c r="K218" s="354"/>
      <c r="L218" s="354"/>
      <c r="M218" s="354"/>
      <c r="N218" s="354"/>
      <c r="O218" s="354"/>
      <c r="P218" s="354"/>
      <c r="Q218" s="354"/>
      <c r="R218" s="354"/>
      <c r="S218" s="354">
        <v>1</v>
      </c>
      <c r="T218" s="354"/>
      <c r="U218" s="354"/>
      <c r="V218" s="354"/>
      <c r="W218" s="354">
        <v>1</v>
      </c>
      <c r="X218" s="354"/>
      <c r="Y218" s="354"/>
      <c r="Z218" s="354"/>
      <c r="AA218" s="355">
        <v>2</v>
      </c>
    </row>
    <row r="219" spans="1:27">
      <c r="A219" s="356"/>
      <c r="B219" s="356"/>
      <c r="C219" s="357" t="s">
        <v>460</v>
      </c>
      <c r="D219" s="358"/>
      <c r="E219" s="359"/>
      <c r="F219" s="359"/>
      <c r="G219" s="359"/>
      <c r="H219" s="359"/>
      <c r="I219" s="359"/>
      <c r="J219" s="359"/>
      <c r="K219" s="359"/>
      <c r="L219" s="359"/>
      <c r="M219" s="359"/>
      <c r="N219" s="359"/>
      <c r="O219" s="359"/>
      <c r="P219" s="359">
        <v>1</v>
      </c>
      <c r="Q219" s="359"/>
      <c r="R219" s="359"/>
      <c r="S219" s="359">
        <v>1</v>
      </c>
      <c r="T219" s="359">
        <v>2</v>
      </c>
      <c r="U219" s="359"/>
      <c r="V219" s="359"/>
      <c r="W219" s="359"/>
      <c r="X219" s="359"/>
      <c r="Y219" s="359"/>
      <c r="Z219" s="359"/>
      <c r="AA219" s="360">
        <v>4</v>
      </c>
    </row>
    <row r="220" spans="1:27">
      <c r="A220" s="356"/>
      <c r="B220" s="356"/>
      <c r="C220" s="357" t="s">
        <v>465</v>
      </c>
      <c r="D220" s="358"/>
      <c r="E220" s="359"/>
      <c r="F220" s="359"/>
      <c r="G220" s="359"/>
      <c r="H220" s="359"/>
      <c r="I220" s="359"/>
      <c r="J220" s="359"/>
      <c r="K220" s="359"/>
      <c r="L220" s="359"/>
      <c r="M220" s="359"/>
      <c r="N220" s="359"/>
      <c r="O220" s="359"/>
      <c r="P220" s="359"/>
      <c r="Q220" s="359"/>
      <c r="R220" s="359">
        <v>1</v>
      </c>
      <c r="S220" s="359">
        <v>1</v>
      </c>
      <c r="T220" s="359">
        <v>1</v>
      </c>
      <c r="U220" s="359"/>
      <c r="V220" s="359"/>
      <c r="W220" s="359"/>
      <c r="X220" s="359"/>
      <c r="Y220" s="359"/>
      <c r="Z220" s="359"/>
      <c r="AA220" s="360">
        <v>3</v>
      </c>
    </row>
    <row r="221" spans="1:27">
      <c r="A221" s="356"/>
      <c r="B221" s="356"/>
      <c r="C221" s="357" t="s">
        <v>481</v>
      </c>
      <c r="D221" s="358"/>
      <c r="E221" s="359"/>
      <c r="F221" s="359"/>
      <c r="G221" s="359"/>
      <c r="H221" s="359"/>
      <c r="I221" s="359"/>
      <c r="J221" s="359"/>
      <c r="K221" s="359"/>
      <c r="L221" s="359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>
        <v>1</v>
      </c>
      <c r="X221" s="359"/>
      <c r="Y221" s="359">
        <v>1</v>
      </c>
      <c r="Z221" s="359"/>
      <c r="AA221" s="360">
        <v>2</v>
      </c>
    </row>
    <row r="222" spans="1:27">
      <c r="A222" s="356"/>
      <c r="B222" s="366" t="s">
        <v>585</v>
      </c>
      <c r="C222" s="367"/>
      <c r="D222" s="368"/>
      <c r="E222" s="369"/>
      <c r="F222" s="369"/>
      <c r="G222" s="369"/>
      <c r="H222" s="369"/>
      <c r="I222" s="369"/>
      <c r="J222" s="369"/>
      <c r="K222" s="369"/>
      <c r="L222" s="369"/>
      <c r="M222" s="369"/>
      <c r="N222" s="369"/>
      <c r="O222" s="369"/>
      <c r="P222" s="369">
        <v>1</v>
      </c>
      <c r="Q222" s="369"/>
      <c r="R222" s="369">
        <v>1</v>
      </c>
      <c r="S222" s="369">
        <v>3</v>
      </c>
      <c r="T222" s="369">
        <v>3</v>
      </c>
      <c r="U222" s="369"/>
      <c r="V222" s="369"/>
      <c r="W222" s="369">
        <v>2</v>
      </c>
      <c r="X222" s="369"/>
      <c r="Y222" s="369">
        <v>1</v>
      </c>
      <c r="Z222" s="369"/>
      <c r="AA222" s="370">
        <v>11</v>
      </c>
    </row>
    <row r="223" spans="1:27">
      <c r="A223" s="356"/>
      <c r="B223" s="352" t="s">
        <v>266</v>
      </c>
      <c r="C223" s="352" t="s">
        <v>431</v>
      </c>
      <c r="D223" s="353"/>
      <c r="E223" s="354"/>
      <c r="F223" s="354"/>
      <c r="G223" s="354"/>
      <c r="H223" s="354"/>
      <c r="I223" s="354"/>
      <c r="J223" s="354"/>
      <c r="K223" s="354">
        <v>1</v>
      </c>
      <c r="L223" s="354"/>
      <c r="M223" s="354">
        <v>1</v>
      </c>
      <c r="N223" s="354"/>
      <c r="O223" s="354"/>
      <c r="P223" s="354"/>
      <c r="Q223" s="354"/>
      <c r="R223" s="354"/>
      <c r="S223" s="354"/>
      <c r="T223" s="354"/>
      <c r="U223" s="354"/>
      <c r="V223" s="354"/>
      <c r="W223" s="354"/>
      <c r="X223" s="354"/>
      <c r="Y223" s="354"/>
      <c r="Z223" s="354"/>
      <c r="AA223" s="355">
        <v>2</v>
      </c>
    </row>
    <row r="224" spans="1:27">
      <c r="A224" s="356"/>
      <c r="B224" s="356"/>
      <c r="C224" s="357" t="s">
        <v>426</v>
      </c>
      <c r="D224" s="358"/>
      <c r="E224" s="359"/>
      <c r="F224" s="359"/>
      <c r="G224" s="359">
        <v>1</v>
      </c>
      <c r="H224" s="359"/>
      <c r="I224" s="359"/>
      <c r="J224" s="359"/>
      <c r="K224" s="359">
        <v>1</v>
      </c>
      <c r="L224" s="359">
        <v>1</v>
      </c>
      <c r="M224" s="359">
        <v>3</v>
      </c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60">
        <v>6</v>
      </c>
    </row>
    <row r="225" spans="1:27">
      <c r="A225" s="356"/>
      <c r="B225" s="366" t="s">
        <v>527</v>
      </c>
      <c r="C225" s="367"/>
      <c r="D225" s="368"/>
      <c r="E225" s="369"/>
      <c r="F225" s="369"/>
      <c r="G225" s="369">
        <v>1</v>
      </c>
      <c r="H225" s="369"/>
      <c r="I225" s="369"/>
      <c r="J225" s="369"/>
      <c r="K225" s="369">
        <v>2</v>
      </c>
      <c r="L225" s="369">
        <v>1</v>
      </c>
      <c r="M225" s="369">
        <v>4</v>
      </c>
      <c r="N225" s="369"/>
      <c r="O225" s="369"/>
      <c r="P225" s="369"/>
      <c r="Q225" s="369"/>
      <c r="R225" s="369"/>
      <c r="S225" s="369"/>
      <c r="T225" s="369"/>
      <c r="U225" s="369"/>
      <c r="V225" s="369"/>
      <c r="W225" s="369"/>
      <c r="X225" s="369"/>
      <c r="Y225" s="369"/>
      <c r="Z225" s="369"/>
      <c r="AA225" s="370">
        <v>8</v>
      </c>
    </row>
    <row r="226" spans="1:27">
      <c r="A226" s="356"/>
      <c r="B226" s="352" t="s">
        <v>268</v>
      </c>
      <c r="C226" s="352" t="s">
        <v>475</v>
      </c>
      <c r="D226" s="353"/>
      <c r="E226" s="354"/>
      <c r="F226" s="354"/>
      <c r="G226" s="354"/>
      <c r="H226" s="354"/>
      <c r="I226" s="354"/>
      <c r="J226" s="354"/>
      <c r="K226" s="354"/>
      <c r="L226" s="354"/>
      <c r="M226" s="354"/>
      <c r="N226" s="354"/>
      <c r="O226" s="354"/>
      <c r="P226" s="354"/>
      <c r="Q226" s="354"/>
      <c r="R226" s="354"/>
      <c r="S226" s="354"/>
      <c r="T226" s="354"/>
      <c r="U226" s="354">
        <v>1</v>
      </c>
      <c r="V226" s="354"/>
      <c r="W226" s="354"/>
      <c r="X226" s="354"/>
      <c r="Y226" s="354"/>
      <c r="Z226" s="354"/>
      <c r="AA226" s="355">
        <v>1</v>
      </c>
    </row>
    <row r="227" spans="1:27">
      <c r="A227" s="356"/>
      <c r="B227" s="356"/>
      <c r="C227" s="357" t="s">
        <v>350</v>
      </c>
      <c r="D227" s="358"/>
      <c r="E227" s="359"/>
      <c r="F227" s="359"/>
      <c r="G227" s="359">
        <v>2</v>
      </c>
      <c r="H227" s="359">
        <v>1</v>
      </c>
      <c r="I227" s="359">
        <v>1</v>
      </c>
      <c r="J227" s="359"/>
      <c r="K227" s="359"/>
      <c r="L227" s="359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60">
        <v>4</v>
      </c>
    </row>
    <row r="228" spans="1:27">
      <c r="A228" s="356"/>
      <c r="B228" s="366" t="s">
        <v>586</v>
      </c>
      <c r="C228" s="367"/>
      <c r="D228" s="368"/>
      <c r="E228" s="369"/>
      <c r="F228" s="369"/>
      <c r="G228" s="369">
        <v>2</v>
      </c>
      <c r="H228" s="369">
        <v>1</v>
      </c>
      <c r="I228" s="369">
        <v>1</v>
      </c>
      <c r="J228" s="369"/>
      <c r="K228" s="369"/>
      <c r="L228" s="369"/>
      <c r="M228" s="369"/>
      <c r="N228" s="369"/>
      <c r="O228" s="369"/>
      <c r="P228" s="369"/>
      <c r="Q228" s="369"/>
      <c r="R228" s="369"/>
      <c r="S228" s="369"/>
      <c r="T228" s="369"/>
      <c r="U228" s="369">
        <v>1</v>
      </c>
      <c r="V228" s="369"/>
      <c r="W228" s="369"/>
      <c r="X228" s="369"/>
      <c r="Y228" s="369"/>
      <c r="Z228" s="369"/>
      <c r="AA228" s="370">
        <v>5</v>
      </c>
    </row>
    <row r="229" spans="1:27">
      <c r="A229" s="356"/>
      <c r="B229" s="352" t="s">
        <v>32</v>
      </c>
      <c r="C229" s="352" t="s">
        <v>397</v>
      </c>
      <c r="D229" s="353"/>
      <c r="E229" s="354">
        <v>1</v>
      </c>
      <c r="F229" s="354"/>
      <c r="G229" s="354"/>
      <c r="H229" s="354"/>
      <c r="I229" s="354"/>
      <c r="J229" s="354"/>
      <c r="K229" s="354"/>
      <c r="L229" s="354"/>
      <c r="M229" s="354"/>
      <c r="N229" s="354"/>
      <c r="O229" s="354"/>
      <c r="P229" s="354"/>
      <c r="Q229" s="354"/>
      <c r="R229" s="354"/>
      <c r="S229" s="354"/>
      <c r="T229" s="354">
        <v>1</v>
      </c>
      <c r="U229" s="354"/>
      <c r="V229" s="354"/>
      <c r="W229" s="354"/>
      <c r="X229" s="354"/>
      <c r="Y229" s="354"/>
      <c r="Z229" s="354"/>
      <c r="AA229" s="355">
        <v>2</v>
      </c>
    </row>
    <row r="230" spans="1:27">
      <c r="A230" s="356"/>
      <c r="B230" s="366" t="s">
        <v>587</v>
      </c>
      <c r="C230" s="367"/>
      <c r="D230" s="368"/>
      <c r="E230" s="369">
        <v>1</v>
      </c>
      <c r="F230" s="369"/>
      <c r="G230" s="369"/>
      <c r="H230" s="369"/>
      <c r="I230" s="369"/>
      <c r="J230" s="369"/>
      <c r="K230" s="369"/>
      <c r="L230" s="369"/>
      <c r="M230" s="369"/>
      <c r="N230" s="369"/>
      <c r="O230" s="369"/>
      <c r="P230" s="369"/>
      <c r="Q230" s="369"/>
      <c r="R230" s="369"/>
      <c r="S230" s="369"/>
      <c r="T230" s="369">
        <v>1</v>
      </c>
      <c r="U230" s="369"/>
      <c r="V230" s="369"/>
      <c r="W230" s="369"/>
      <c r="X230" s="369"/>
      <c r="Y230" s="369"/>
      <c r="Z230" s="369"/>
      <c r="AA230" s="370">
        <v>2</v>
      </c>
    </row>
    <row r="231" spans="1:27">
      <c r="A231" s="356"/>
      <c r="B231" s="352" t="s">
        <v>169</v>
      </c>
      <c r="C231" s="352" t="s">
        <v>357</v>
      </c>
      <c r="D231" s="353"/>
      <c r="E231" s="354"/>
      <c r="F231" s="354"/>
      <c r="G231" s="354"/>
      <c r="H231" s="354"/>
      <c r="I231" s="354">
        <v>1</v>
      </c>
      <c r="J231" s="354"/>
      <c r="K231" s="354"/>
      <c r="L231" s="354"/>
      <c r="M231" s="354"/>
      <c r="N231" s="354"/>
      <c r="O231" s="354"/>
      <c r="P231" s="354"/>
      <c r="Q231" s="354"/>
      <c r="R231" s="354"/>
      <c r="S231" s="354"/>
      <c r="T231" s="354"/>
      <c r="U231" s="354"/>
      <c r="V231" s="354"/>
      <c r="W231" s="354"/>
      <c r="X231" s="354"/>
      <c r="Y231" s="354"/>
      <c r="Z231" s="354"/>
      <c r="AA231" s="355">
        <v>1</v>
      </c>
    </row>
    <row r="232" spans="1:27">
      <c r="A232" s="356"/>
      <c r="B232" s="356"/>
      <c r="C232" s="357" t="s">
        <v>32</v>
      </c>
      <c r="D232" s="358"/>
      <c r="E232" s="359"/>
      <c r="F232" s="359"/>
      <c r="G232" s="359"/>
      <c r="H232" s="359"/>
      <c r="I232" s="359"/>
      <c r="J232" s="359"/>
      <c r="K232" s="359"/>
      <c r="L232" s="359"/>
      <c r="M232" s="359"/>
      <c r="N232" s="359">
        <v>1</v>
      </c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60">
        <v>1</v>
      </c>
    </row>
    <row r="233" spans="1:27">
      <c r="A233" s="356"/>
      <c r="B233" s="366" t="s">
        <v>555</v>
      </c>
      <c r="C233" s="367"/>
      <c r="D233" s="368"/>
      <c r="E233" s="369"/>
      <c r="F233" s="369"/>
      <c r="G233" s="369"/>
      <c r="H233" s="369"/>
      <c r="I233" s="369">
        <v>1</v>
      </c>
      <c r="J233" s="369"/>
      <c r="K233" s="369"/>
      <c r="L233" s="369"/>
      <c r="M233" s="369"/>
      <c r="N233" s="369">
        <v>1</v>
      </c>
      <c r="O233" s="369"/>
      <c r="P233" s="369"/>
      <c r="Q233" s="369"/>
      <c r="R233" s="369"/>
      <c r="S233" s="369"/>
      <c r="T233" s="369"/>
      <c r="U233" s="369"/>
      <c r="V233" s="369"/>
      <c r="W233" s="369"/>
      <c r="X233" s="369"/>
      <c r="Y233" s="369"/>
      <c r="Z233" s="369"/>
      <c r="AA233" s="370">
        <v>2</v>
      </c>
    </row>
    <row r="234" spans="1:27">
      <c r="A234" s="371" t="s">
        <v>587</v>
      </c>
      <c r="B234" s="372"/>
      <c r="C234" s="372"/>
      <c r="D234" s="373"/>
      <c r="E234" s="374">
        <v>2</v>
      </c>
      <c r="F234" s="374"/>
      <c r="G234" s="374">
        <v>3</v>
      </c>
      <c r="H234" s="374">
        <v>1</v>
      </c>
      <c r="I234" s="374">
        <v>2</v>
      </c>
      <c r="J234" s="374"/>
      <c r="K234" s="374">
        <v>2</v>
      </c>
      <c r="L234" s="374">
        <v>1</v>
      </c>
      <c r="M234" s="374">
        <v>4</v>
      </c>
      <c r="N234" s="374">
        <v>1</v>
      </c>
      <c r="O234" s="374"/>
      <c r="P234" s="374">
        <v>5</v>
      </c>
      <c r="Q234" s="374"/>
      <c r="R234" s="374">
        <v>3</v>
      </c>
      <c r="S234" s="374">
        <v>4</v>
      </c>
      <c r="T234" s="374">
        <v>6</v>
      </c>
      <c r="U234" s="374">
        <v>2</v>
      </c>
      <c r="V234" s="374"/>
      <c r="W234" s="374">
        <v>4</v>
      </c>
      <c r="X234" s="374"/>
      <c r="Y234" s="374">
        <v>1</v>
      </c>
      <c r="Z234" s="374"/>
      <c r="AA234" s="375">
        <v>41</v>
      </c>
    </row>
    <row r="235" spans="1:27">
      <c r="A235" s="352" t="s">
        <v>62</v>
      </c>
      <c r="B235" s="352" t="s">
        <v>62</v>
      </c>
      <c r="C235" s="352" t="s">
        <v>427</v>
      </c>
      <c r="D235" s="353"/>
      <c r="E235" s="354"/>
      <c r="F235" s="354"/>
      <c r="G235" s="354"/>
      <c r="H235" s="354"/>
      <c r="I235" s="354"/>
      <c r="J235" s="354"/>
      <c r="K235" s="354">
        <v>1</v>
      </c>
      <c r="L235" s="354"/>
      <c r="M235" s="354"/>
      <c r="N235" s="354"/>
      <c r="O235" s="354"/>
      <c r="P235" s="354"/>
      <c r="Q235" s="354"/>
      <c r="R235" s="354"/>
      <c r="S235" s="354"/>
      <c r="T235" s="354"/>
      <c r="U235" s="354"/>
      <c r="V235" s="354"/>
      <c r="W235" s="354"/>
      <c r="X235" s="354"/>
      <c r="Y235" s="354"/>
      <c r="Z235" s="354"/>
      <c r="AA235" s="355">
        <v>1</v>
      </c>
    </row>
    <row r="236" spans="1:27">
      <c r="A236" s="356"/>
      <c r="B236" s="356"/>
      <c r="C236" s="357" t="s">
        <v>62</v>
      </c>
      <c r="D236" s="358"/>
      <c r="E236" s="359"/>
      <c r="F236" s="359"/>
      <c r="G236" s="359"/>
      <c r="H236" s="359">
        <v>1</v>
      </c>
      <c r="I236" s="359"/>
      <c r="J236" s="359"/>
      <c r="K236" s="359">
        <v>1</v>
      </c>
      <c r="L236" s="359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60">
        <v>2</v>
      </c>
    </row>
    <row r="237" spans="1:27">
      <c r="A237" s="356"/>
      <c r="B237" s="366" t="s">
        <v>588</v>
      </c>
      <c r="C237" s="367"/>
      <c r="D237" s="368"/>
      <c r="E237" s="369"/>
      <c r="F237" s="369"/>
      <c r="G237" s="369"/>
      <c r="H237" s="369">
        <v>1</v>
      </c>
      <c r="I237" s="369"/>
      <c r="J237" s="369"/>
      <c r="K237" s="369">
        <v>2</v>
      </c>
      <c r="L237" s="369"/>
      <c r="M237" s="369"/>
      <c r="N237" s="369"/>
      <c r="O237" s="369"/>
      <c r="P237" s="369"/>
      <c r="Q237" s="369"/>
      <c r="R237" s="369"/>
      <c r="S237" s="369"/>
      <c r="T237" s="369"/>
      <c r="U237" s="369"/>
      <c r="V237" s="369"/>
      <c r="W237" s="369"/>
      <c r="X237" s="369"/>
      <c r="Y237" s="369"/>
      <c r="Z237" s="369"/>
      <c r="AA237" s="370">
        <v>3</v>
      </c>
    </row>
    <row r="238" spans="1:27">
      <c r="A238" s="356"/>
      <c r="B238" s="352" t="s">
        <v>320</v>
      </c>
      <c r="C238" s="352" t="s">
        <v>408</v>
      </c>
      <c r="D238" s="353"/>
      <c r="E238" s="354"/>
      <c r="F238" s="354"/>
      <c r="G238" s="354"/>
      <c r="H238" s="354"/>
      <c r="I238" s="354"/>
      <c r="J238" s="354">
        <v>1</v>
      </c>
      <c r="K238" s="354"/>
      <c r="L238" s="354"/>
      <c r="M238" s="354"/>
      <c r="N238" s="354"/>
      <c r="O238" s="354"/>
      <c r="P238" s="354"/>
      <c r="Q238" s="354"/>
      <c r="R238" s="354"/>
      <c r="S238" s="354"/>
      <c r="T238" s="354"/>
      <c r="U238" s="354"/>
      <c r="V238" s="354"/>
      <c r="W238" s="354"/>
      <c r="X238" s="354"/>
      <c r="Y238" s="354"/>
      <c r="Z238" s="354"/>
      <c r="AA238" s="355">
        <v>1</v>
      </c>
    </row>
    <row r="239" spans="1:27">
      <c r="A239" s="356"/>
      <c r="B239" s="366" t="s">
        <v>589</v>
      </c>
      <c r="C239" s="367"/>
      <c r="D239" s="368"/>
      <c r="E239" s="369"/>
      <c r="F239" s="369"/>
      <c r="G239" s="369"/>
      <c r="H239" s="369"/>
      <c r="I239" s="369"/>
      <c r="J239" s="369">
        <v>1</v>
      </c>
      <c r="K239" s="369"/>
      <c r="L239" s="369"/>
      <c r="M239" s="369"/>
      <c r="N239" s="369"/>
      <c r="O239" s="369"/>
      <c r="P239" s="369"/>
      <c r="Q239" s="369"/>
      <c r="R239" s="369"/>
      <c r="S239" s="369"/>
      <c r="T239" s="369"/>
      <c r="U239" s="369"/>
      <c r="V239" s="369"/>
      <c r="W239" s="369"/>
      <c r="X239" s="369"/>
      <c r="Y239" s="369"/>
      <c r="Z239" s="369"/>
      <c r="AA239" s="370">
        <v>1</v>
      </c>
    </row>
    <row r="240" spans="1:27">
      <c r="A240" s="371" t="s">
        <v>588</v>
      </c>
      <c r="B240" s="372"/>
      <c r="C240" s="372"/>
      <c r="D240" s="373"/>
      <c r="E240" s="374"/>
      <c r="F240" s="374"/>
      <c r="G240" s="374"/>
      <c r="H240" s="374">
        <v>1</v>
      </c>
      <c r="I240" s="374"/>
      <c r="J240" s="374">
        <v>1</v>
      </c>
      <c r="K240" s="374">
        <v>2</v>
      </c>
      <c r="L240" s="374"/>
      <c r="M240" s="374"/>
      <c r="N240" s="374"/>
      <c r="O240" s="374"/>
      <c r="P240" s="374"/>
      <c r="Q240" s="374"/>
      <c r="R240" s="374"/>
      <c r="S240" s="374"/>
      <c r="T240" s="374"/>
      <c r="U240" s="374"/>
      <c r="V240" s="374"/>
      <c r="W240" s="374"/>
      <c r="X240" s="374"/>
      <c r="Y240" s="374"/>
      <c r="Z240" s="374"/>
      <c r="AA240" s="375">
        <v>4</v>
      </c>
    </row>
    <row r="241" spans="1:27">
      <c r="A241" s="352" t="s">
        <v>30</v>
      </c>
      <c r="B241" s="352" t="s">
        <v>299</v>
      </c>
      <c r="C241" s="352" t="s">
        <v>477</v>
      </c>
      <c r="D241" s="353"/>
      <c r="E241" s="354"/>
      <c r="F241" s="354"/>
      <c r="G241" s="354"/>
      <c r="H241" s="354"/>
      <c r="I241" s="354"/>
      <c r="J241" s="354"/>
      <c r="K241" s="354"/>
      <c r="L241" s="354"/>
      <c r="M241" s="354"/>
      <c r="N241" s="354"/>
      <c r="O241" s="354"/>
      <c r="P241" s="354"/>
      <c r="Q241" s="354"/>
      <c r="R241" s="354"/>
      <c r="S241" s="354"/>
      <c r="T241" s="354"/>
      <c r="U241" s="354">
        <v>1</v>
      </c>
      <c r="V241" s="354"/>
      <c r="W241" s="354"/>
      <c r="X241" s="354"/>
      <c r="Y241" s="354"/>
      <c r="Z241" s="354"/>
      <c r="AA241" s="355">
        <v>1</v>
      </c>
    </row>
    <row r="242" spans="1:27">
      <c r="A242" s="356"/>
      <c r="B242" s="366" t="s">
        <v>590</v>
      </c>
      <c r="C242" s="367"/>
      <c r="D242" s="368"/>
      <c r="E242" s="369"/>
      <c r="F242" s="369"/>
      <c r="G242" s="369"/>
      <c r="H242" s="369"/>
      <c r="I242" s="369"/>
      <c r="J242" s="369"/>
      <c r="K242" s="369"/>
      <c r="L242" s="369"/>
      <c r="M242" s="369"/>
      <c r="N242" s="369"/>
      <c r="O242" s="369"/>
      <c r="P242" s="369"/>
      <c r="Q242" s="369"/>
      <c r="R242" s="369"/>
      <c r="S242" s="369"/>
      <c r="T242" s="369"/>
      <c r="U242" s="369">
        <v>1</v>
      </c>
      <c r="V242" s="369"/>
      <c r="W242" s="369"/>
      <c r="X242" s="369"/>
      <c r="Y242" s="369"/>
      <c r="Z242" s="369"/>
      <c r="AA242" s="370">
        <v>1</v>
      </c>
    </row>
    <row r="243" spans="1:27">
      <c r="A243" s="356"/>
      <c r="B243" s="352" t="s">
        <v>302</v>
      </c>
      <c r="C243" s="352" t="s">
        <v>503</v>
      </c>
      <c r="D243" s="353"/>
      <c r="E243" s="354"/>
      <c r="F243" s="354"/>
      <c r="G243" s="354"/>
      <c r="H243" s="354"/>
      <c r="I243" s="354"/>
      <c r="J243" s="354"/>
      <c r="K243" s="354"/>
      <c r="L243" s="354"/>
      <c r="M243" s="354"/>
      <c r="N243" s="354"/>
      <c r="O243" s="354"/>
      <c r="P243" s="354"/>
      <c r="Q243" s="354"/>
      <c r="R243" s="354"/>
      <c r="S243" s="354"/>
      <c r="T243" s="354"/>
      <c r="U243" s="354"/>
      <c r="V243" s="354"/>
      <c r="W243" s="354"/>
      <c r="X243" s="354"/>
      <c r="Y243" s="354">
        <v>1</v>
      </c>
      <c r="Z243" s="354"/>
      <c r="AA243" s="355">
        <v>1</v>
      </c>
    </row>
    <row r="244" spans="1:27">
      <c r="A244" s="356"/>
      <c r="B244" s="366" t="s">
        <v>591</v>
      </c>
      <c r="C244" s="367"/>
      <c r="D244" s="368"/>
      <c r="E244" s="369"/>
      <c r="F244" s="369"/>
      <c r="G244" s="369"/>
      <c r="H244" s="369"/>
      <c r="I244" s="369"/>
      <c r="J244" s="369"/>
      <c r="K244" s="369"/>
      <c r="L244" s="369"/>
      <c r="M244" s="369"/>
      <c r="N244" s="369"/>
      <c r="O244" s="369"/>
      <c r="P244" s="369"/>
      <c r="Q244" s="369"/>
      <c r="R244" s="369"/>
      <c r="S244" s="369"/>
      <c r="T244" s="369"/>
      <c r="U244" s="369"/>
      <c r="V244" s="369"/>
      <c r="W244" s="369"/>
      <c r="X244" s="369"/>
      <c r="Y244" s="369">
        <v>1</v>
      </c>
      <c r="Z244" s="369"/>
      <c r="AA244" s="370">
        <v>1</v>
      </c>
    </row>
    <row r="245" spans="1:27">
      <c r="A245" s="356"/>
      <c r="B245" s="352" t="s">
        <v>298</v>
      </c>
      <c r="C245" s="352" t="s">
        <v>428</v>
      </c>
      <c r="D245" s="353"/>
      <c r="E245" s="354"/>
      <c r="F245" s="354"/>
      <c r="G245" s="354"/>
      <c r="H245" s="354"/>
      <c r="I245" s="354"/>
      <c r="J245" s="354"/>
      <c r="K245" s="354">
        <v>1</v>
      </c>
      <c r="L245" s="354"/>
      <c r="M245" s="354"/>
      <c r="N245" s="354"/>
      <c r="O245" s="354"/>
      <c r="P245" s="354"/>
      <c r="Q245" s="354"/>
      <c r="R245" s="354"/>
      <c r="S245" s="354"/>
      <c r="T245" s="354"/>
      <c r="U245" s="354"/>
      <c r="V245" s="354"/>
      <c r="W245" s="354"/>
      <c r="X245" s="354"/>
      <c r="Y245" s="354"/>
      <c r="Z245" s="354"/>
      <c r="AA245" s="355">
        <v>1</v>
      </c>
    </row>
    <row r="246" spans="1:27">
      <c r="A246" s="356"/>
      <c r="B246" s="366" t="s">
        <v>592</v>
      </c>
      <c r="C246" s="367"/>
      <c r="D246" s="368"/>
      <c r="E246" s="369"/>
      <c r="F246" s="369"/>
      <c r="G246" s="369"/>
      <c r="H246" s="369"/>
      <c r="I246" s="369"/>
      <c r="J246" s="369"/>
      <c r="K246" s="369">
        <v>1</v>
      </c>
      <c r="L246" s="369"/>
      <c r="M246" s="369"/>
      <c r="N246" s="369"/>
      <c r="O246" s="369"/>
      <c r="P246" s="369"/>
      <c r="Q246" s="369"/>
      <c r="R246" s="369"/>
      <c r="S246" s="369"/>
      <c r="T246" s="369"/>
      <c r="U246" s="369"/>
      <c r="V246" s="369"/>
      <c r="W246" s="369"/>
      <c r="X246" s="369"/>
      <c r="Y246" s="369"/>
      <c r="Z246" s="369"/>
      <c r="AA246" s="370">
        <v>1</v>
      </c>
    </row>
    <row r="247" spans="1:27">
      <c r="A247" s="356"/>
      <c r="B247" s="352" t="s">
        <v>301</v>
      </c>
      <c r="C247" s="352" t="s">
        <v>301</v>
      </c>
      <c r="D247" s="353"/>
      <c r="E247" s="354"/>
      <c r="F247" s="354"/>
      <c r="G247" s="354">
        <v>1</v>
      </c>
      <c r="H247" s="354"/>
      <c r="I247" s="354"/>
      <c r="J247" s="354"/>
      <c r="K247" s="354"/>
      <c r="L247" s="354"/>
      <c r="M247" s="354"/>
      <c r="N247" s="354"/>
      <c r="O247" s="354"/>
      <c r="P247" s="354"/>
      <c r="Q247" s="354"/>
      <c r="R247" s="354"/>
      <c r="S247" s="354"/>
      <c r="T247" s="354"/>
      <c r="U247" s="354"/>
      <c r="V247" s="354"/>
      <c r="W247" s="354"/>
      <c r="X247" s="354"/>
      <c r="Y247" s="354"/>
      <c r="Z247" s="354"/>
      <c r="AA247" s="355">
        <v>1</v>
      </c>
    </row>
    <row r="248" spans="1:27">
      <c r="A248" s="356"/>
      <c r="B248" s="366" t="s">
        <v>593</v>
      </c>
      <c r="C248" s="367"/>
      <c r="D248" s="368"/>
      <c r="E248" s="369"/>
      <c r="F248" s="369"/>
      <c r="G248" s="369">
        <v>1</v>
      </c>
      <c r="H248" s="369"/>
      <c r="I248" s="369"/>
      <c r="J248" s="369"/>
      <c r="K248" s="369"/>
      <c r="L248" s="369"/>
      <c r="M248" s="369"/>
      <c r="N248" s="369"/>
      <c r="O248" s="369"/>
      <c r="P248" s="369"/>
      <c r="Q248" s="369"/>
      <c r="R248" s="369"/>
      <c r="S248" s="369"/>
      <c r="T248" s="369"/>
      <c r="U248" s="369"/>
      <c r="V248" s="369"/>
      <c r="W248" s="369"/>
      <c r="X248" s="369"/>
      <c r="Y248" s="369"/>
      <c r="Z248" s="369"/>
      <c r="AA248" s="370">
        <v>1</v>
      </c>
    </row>
    <row r="249" spans="1:27">
      <c r="A249" s="371" t="s">
        <v>594</v>
      </c>
      <c r="B249" s="372"/>
      <c r="C249" s="372"/>
      <c r="D249" s="373"/>
      <c r="E249" s="374"/>
      <c r="F249" s="374"/>
      <c r="G249" s="374">
        <v>1</v>
      </c>
      <c r="H249" s="374"/>
      <c r="I249" s="374"/>
      <c r="J249" s="374"/>
      <c r="K249" s="374">
        <v>1</v>
      </c>
      <c r="L249" s="374"/>
      <c r="M249" s="374"/>
      <c r="N249" s="374"/>
      <c r="O249" s="374"/>
      <c r="P249" s="374"/>
      <c r="Q249" s="374"/>
      <c r="R249" s="374"/>
      <c r="S249" s="374"/>
      <c r="T249" s="374"/>
      <c r="U249" s="374">
        <v>1</v>
      </c>
      <c r="V249" s="374"/>
      <c r="W249" s="374"/>
      <c r="X249" s="374"/>
      <c r="Y249" s="374">
        <v>1</v>
      </c>
      <c r="Z249" s="374"/>
      <c r="AA249" s="375">
        <v>4</v>
      </c>
    </row>
    <row r="250" spans="1:27">
      <c r="A250" s="361" t="s">
        <v>353</v>
      </c>
      <c r="B250" s="362"/>
      <c r="C250" s="362"/>
      <c r="D250" s="363">
        <v>3</v>
      </c>
      <c r="E250" s="364">
        <v>7</v>
      </c>
      <c r="F250" s="364">
        <v>14</v>
      </c>
      <c r="G250" s="364">
        <v>12</v>
      </c>
      <c r="H250" s="364">
        <v>12</v>
      </c>
      <c r="I250" s="364">
        <v>11</v>
      </c>
      <c r="J250" s="364">
        <v>11</v>
      </c>
      <c r="K250" s="364">
        <v>16</v>
      </c>
      <c r="L250" s="364">
        <v>10</v>
      </c>
      <c r="M250" s="364">
        <v>11</v>
      </c>
      <c r="N250" s="364">
        <v>14</v>
      </c>
      <c r="O250" s="364">
        <v>17</v>
      </c>
      <c r="P250" s="364">
        <v>14</v>
      </c>
      <c r="Q250" s="364">
        <v>10</v>
      </c>
      <c r="R250" s="364">
        <v>15</v>
      </c>
      <c r="S250" s="364">
        <v>16</v>
      </c>
      <c r="T250" s="364">
        <v>20</v>
      </c>
      <c r="U250" s="364">
        <v>12</v>
      </c>
      <c r="V250" s="364">
        <v>5</v>
      </c>
      <c r="W250" s="364">
        <v>11</v>
      </c>
      <c r="X250" s="364">
        <v>3</v>
      </c>
      <c r="Y250" s="364">
        <v>3</v>
      </c>
      <c r="Z250" s="364">
        <v>3</v>
      </c>
      <c r="AA250" s="365">
        <v>250</v>
      </c>
    </row>
  </sheetData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09765625" defaultRowHeight="24"/>
  <cols>
    <col min="1" max="1" width="10.59765625" style="235" customWidth="1"/>
    <col min="2" max="2" width="18.59765625" style="293" customWidth="1"/>
    <col min="3" max="3" width="5.09765625" style="21" customWidth="1"/>
    <col min="4" max="5" width="4.8984375" style="21" customWidth="1"/>
    <col min="6" max="6" width="5" style="21" customWidth="1"/>
    <col min="7" max="8" width="5.09765625" style="21" customWidth="1"/>
    <col min="9" max="9" width="4.69921875" style="21" customWidth="1"/>
    <col min="10" max="10" width="5" style="21" customWidth="1"/>
    <col min="11" max="13" width="5.296875" style="21" customWidth="1"/>
    <col min="14" max="14" width="5" style="21" customWidth="1"/>
    <col min="15" max="15" width="6.59765625" style="175" customWidth="1"/>
    <col min="16" max="16" width="18.09765625" style="176" customWidth="1"/>
    <col min="17" max="18" width="9.09765625" style="21"/>
    <col min="19" max="19" width="9.296875" style="21" bestFit="1" customWidth="1"/>
    <col min="20" max="16384" width="9.09765625" style="21"/>
  </cols>
  <sheetData>
    <row r="1" spans="1:19">
      <c r="B1" s="236" t="s">
        <v>390</v>
      </c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</row>
    <row r="2" spans="1:19">
      <c r="A2" s="237"/>
      <c r="B2" s="238" t="s">
        <v>493</v>
      </c>
      <c r="C2" s="237"/>
      <c r="D2" s="237"/>
      <c r="E2" s="237"/>
      <c r="F2" s="237"/>
      <c r="G2" s="237"/>
      <c r="H2" s="237"/>
    </row>
    <row r="3" spans="1:19">
      <c r="A3" s="239" t="s">
        <v>9</v>
      </c>
      <c r="B3" s="240" t="s">
        <v>72</v>
      </c>
      <c r="C3" s="239" t="s">
        <v>65</v>
      </c>
      <c r="D3" s="239" t="s">
        <v>66</v>
      </c>
      <c r="E3" s="239" t="s">
        <v>47</v>
      </c>
      <c r="F3" s="239" t="s">
        <v>48</v>
      </c>
      <c r="G3" s="239" t="s">
        <v>49</v>
      </c>
      <c r="H3" s="239" t="s">
        <v>50</v>
      </c>
      <c r="I3" s="239" t="s">
        <v>51</v>
      </c>
      <c r="J3" s="239" t="s">
        <v>52</v>
      </c>
      <c r="K3" s="239" t="s">
        <v>53</v>
      </c>
      <c r="L3" s="239" t="s">
        <v>54</v>
      </c>
      <c r="M3" s="239" t="s">
        <v>55</v>
      </c>
      <c r="N3" s="239" t="s">
        <v>56</v>
      </c>
      <c r="O3" s="239" t="s">
        <v>41</v>
      </c>
      <c r="P3" s="241" t="s">
        <v>335</v>
      </c>
    </row>
    <row r="4" spans="1:19">
      <c r="A4" s="242"/>
      <c r="B4" s="243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4" t="s">
        <v>1</v>
      </c>
    </row>
    <row r="5" spans="1:19">
      <c r="A5" s="245" t="s">
        <v>73</v>
      </c>
      <c r="B5" s="246" t="s">
        <v>152</v>
      </c>
      <c r="C5" s="247">
        <v>4</v>
      </c>
      <c r="D5" s="247">
        <v>14</v>
      </c>
      <c r="E5" s="247">
        <v>17</v>
      </c>
      <c r="F5" s="247">
        <v>21</v>
      </c>
      <c r="G5" s="247">
        <v>44</v>
      </c>
      <c r="H5" s="247">
        <v>213</v>
      </c>
      <c r="I5" s="247">
        <v>255</v>
      </c>
      <c r="J5" s="247">
        <v>158</v>
      </c>
      <c r="K5" s="247">
        <v>117</v>
      </c>
      <c r="L5" s="247">
        <v>70</v>
      </c>
      <c r="M5" s="247">
        <v>23</v>
      </c>
      <c r="N5" s="247">
        <v>12</v>
      </c>
      <c r="O5" s="248">
        <v>948</v>
      </c>
      <c r="S5" s="249"/>
    </row>
    <row r="6" spans="1:19">
      <c r="A6" s="245"/>
      <c r="B6" s="246" t="s">
        <v>188</v>
      </c>
      <c r="C6" s="247">
        <v>13</v>
      </c>
      <c r="D6" s="247">
        <v>11</v>
      </c>
      <c r="E6" s="247">
        <v>15</v>
      </c>
      <c r="F6" s="247">
        <v>35</v>
      </c>
      <c r="G6" s="247">
        <v>32</v>
      </c>
      <c r="H6" s="247">
        <v>30</v>
      </c>
      <c r="I6" s="247">
        <v>60</v>
      </c>
      <c r="J6" s="247">
        <v>46</v>
      </c>
      <c r="K6" s="247">
        <v>23</v>
      </c>
      <c r="L6" s="247">
        <v>16</v>
      </c>
      <c r="M6" s="247">
        <v>5</v>
      </c>
      <c r="N6" s="247">
        <v>0</v>
      </c>
      <c r="O6" s="248">
        <v>286</v>
      </c>
    </row>
    <row r="7" spans="1:19">
      <c r="A7" s="245"/>
      <c r="B7" s="246" t="s">
        <v>328</v>
      </c>
      <c r="C7" s="247">
        <v>1</v>
      </c>
      <c r="D7" s="247">
        <v>2</v>
      </c>
      <c r="E7" s="247">
        <v>0</v>
      </c>
      <c r="F7" s="247">
        <v>1</v>
      </c>
      <c r="G7" s="247">
        <v>1</v>
      </c>
      <c r="H7" s="247">
        <v>7</v>
      </c>
      <c r="I7" s="247">
        <v>4</v>
      </c>
      <c r="J7" s="247">
        <v>2</v>
      </c>
      <c r="K7" s="247">
        <v>4</v>
      </c>
      <c r="L7" s="247">
        <v>3</v>
      </c>
      <c r="M7" s="247">
        <v>1</v>
      </c>
      <c r="N7" s="247">
        <v>4</v>
      </c>
      <c r="O7" s="248">
        <v>30</v>
      </c>
    </row>
    <row r="8" spans="1:19">
      <c r="A8" s="245"/>
      <c r="B8" s="246" t="s">
        <v>329</v>
      </c>
      <c r="C8" s="247">
        <v>1</v>
      </c>
      <c r="D8" s="247">
        <v>1</v>
      </c>
      <c r="E8" s="247">
        <v>0</v>
      </c>
      <c r="F8" s="247">
        <v>2</v>
      </c>
      <c r="G8" s="247">
        <v>4</v>
      </c>
      <c r="H8" s="247">
        <v>28</v>
      </c>
      <c r="I8" s="247">
        <v>16</v>
      </c>
      <c r="J8" s="247">
        <v>21</v>
      </c>
      <c r="K8" s="247">
        <v>9</v>
      </c>
      <c r="L8" s="247">
        <v>10</v>
      </c>
      <c r="M8" s="247">
        <v>5</v>
      </c>
      <c r="N8" s="247">
        <v>3</v>
      </c>
      <c r="O8" s="248">
        <v>100</v>
      </c>
    </row>
    <row r="9" spans="1:19">
      <c r="A9" s="245"/>
      <c r="B9" s="246" t="s">
        <v>333</v>
      </c>
      <c r="C9" s="247">
        <v>1</v>
      </c>
      <c r="D9" s="247">
        <v>0</v>
      </c>
      <c r="E9" s="247">
        <v>2</v>
      </c>
      <c r="F9" s="247">
        <v>6</v>
      </c>
      <c r="G9" s="247">
        <v>3</v>
      </c>
      <c r="H9" s="247">
        <v>18</v>
      </c>
      <c r="I9" s="247">
        <v>29</v>
      </c>
      <c r="J9" s="247">
        <v>35</v>
      </c>
      <c r="K9" s="247">
        <v>23</v>
      </c>
      <c r="L9" s="247">
        <v>15</v>
      </c>
      <c r="M9" s="247">
        <v>2</v>
      </c>
      <c r="N9" s="247">
        <v>2</v>
      </c>
      <c r="O9" s="248">
        <f t="shared" ref="O9:O12" si="0">SUM(C9:N9)</f>
        <v>136</v>
      </c>
    </row>
    <row r="10" spans="1:19">
      <c r="A10" s="250"/>
      <c r="B10" s="251" t="s">
        <v>391</v>
      </c>
      <c r="C10" s="252">
        <f>MEDIAN(C5:C9)</f>
        <v>1</v>
      </c>
      <c r="D10" s="252">
        <f t="shared" ref="D10:N10" si="1">MEDIAN(D5:D9)</f>
        <v>2</v>
      </c>
      <c r="E10" s="252">
        <f t="shared" si="1"/>
        <v>2</v>
      </c>
      <c r="F10" s="252">
        <f t="shared" si="1"/>
        <v>6</v>
      </c>
      <c r="G10" s="252">
        <f t="shared" si="1"/>
        <v>4</v>
      </c>
      <c r="H10" s="252">
        <f t="shared" si="1"/>
        <v>28</v>
      </c>
      <c r="I10" s="252">
        <f t="shared" si="1"/>
        <v>29</v>
      </c>
      <c r="J10" s="252">
        <f t="shared" si="1"/>
        <v>35</v>
      </c>
      <c r="K10" s="252">
        <f t="shared" si="1"/>
        <v>23</v>
      </c>
      <c r="L10" s="252">
        <f t="shared" si="1"/>
        <v>15</v>
      </c>
      <c r="M10" s="252">
        <f t="shared" si="1"/>
        <v>5</v>
      </c>
      <c r="N10" s="252">
        <f t="shared" si="1"/>
        <v>3</v>
      </c>
      <c r="O10" s="252">
        <f t="shared" si="0"/>
        <v>153</v>
      </c>
    </row>
    <row r="11" spans="1:19">
      <c r="A11" s="245"/>
      <c r="B11" s="253" t="s">
        <v>74</v>
      </c>
      <c r="C11" s="174">
        <f>C10*P11/O10</f>
        <v>0.8</v>
      </c>
      <c r="D11" s="174">
        <f>D10*P11/O10</f>
        <v>1.6</v>
      </c>
      <c r="E11" s="174">
        <f>E10*P11/O10</f>
        <v>1.6</v>
      </c>
      <c r="F11" s="174">
        <f>F10*P11/O10</f>
        <v>4.8000000000000007</v>
      </c>
      <c r="G11" s="174">
        <f>G10*P11/O10</f>
        <v>3.2</v>
      </c>
      <c r="H11" s="174">
        <f>H10*P11/O10</f>
        <v>22.400000000000002</v>
      </c>
      <c r="I11" s="174">
        <f>I10*P11/O10</f>
        <v>23.200000000000003</v>
      </c>
      <c r="J11" s="174">
        <f>J10*P11/O10</f>
        <v>28</v>
      </c>
      <c r="K11" s="174">
        <f>K10*P11/O10</f>
        <v>18.400000000000002</v>
      </c>
      <c r="L11" s="174">
        <f>L10*P11/O10</f>
        <v>12</v>
      </c>
      <c r="M11" s="174">
        <f>M10*P11/O10</f>
        <v>4</v>
      </c>
      <c r="N11" s="174">
        <f>N10*P11/O10</f>
        <v>2.4000000000000004</v>
      </c>
      <c r="O11" s="127">
        <f t="shared" si="0"/>
        <v>122.40000000000002</v>
      </c>
      <c r="P11" s="254">
        <f>O10*80/100</f>
        <v>122.4</v>
      </c>
    </row>
    <row r="12" spans="1:19">
      <c r="A12" s="245"/>
      <c r="B12" s="255" t="s">
        <v>387</v>
      </c>
      <c r="C12" s="256">
        <f>รายเดือน67!B5</f>
        <v>5</v>
      </c>
      <c r="D12" s="256">
        <f>รายเดือน67!C5</f>
        <v>3</v>
      </c>
      <c r="E12" s="256">
        <f>รายเดือน67!D5</f>
        <v>1</v>
      </c>
      <c r="F12" s="256">
        <f>รายเดือน67!E5</f>
        <v>6</v>
      </c>
      <c r="G12" s="256">
        <f>รายเดือน67!F5</f>
        <v>2</v>
      </c>
      <c r="H12" s="256">
        <f>รายเดือน67!G5</f>
        <v>0</v>
      </c>
      <c r="I12" s="256">
        <f>รายเดือน67!H5</f>
        <v>0</v>
      </c>
      <c r="J12" s="256">
        <f>รายเดือน67!I5</f>
        <v>0</v>
      </c>
      <c r="K12" s="256">
        <f>รายเดือน67!J5</f>
        <v>0</v>
      </c>
      <c r="L12" s="256">
        <f>รายเดือน67!K5</f>
        <v>0</v>
      </c>
      <c r="M12" s="256">
        <f>รายเดือน67!L5</f>
        <v>0</v>
      </c>
      <c r="N12" s="256">
        <f>รายเดือน67!M5</f>
        <v>0</v>
      </c>
      <c r="O12" s="257">
        <f t="shared" si="0"/>
        <v>17</v>
      </c>
      <c r="P12" s="258"/>
    </row>
    <row r="13" spans="1:19">
      <c r="A13" s="245"/>
      <c r="B13" s="259" t="s">
        <v>392</v>
      </c>
      <c r="C13" s="260">
        <f>C12</f>
        <v>5</v>
      </c>
      <c r="D13" s="260">
        <f>C12+D12</f>
        <v>8</v>
      </c>
      <c r="E13" s="260">
        <f>C12+D12+E12</f>
        <v>9</v>
      </c>
      <c r="F13" s="260">
        <f>C12+D12+E12+F12</f>
        <v>15</v>
      </c>
      <c r="G13" s="260">
        <f>C12+D12+E12+F12+G12</f>
        <v>17</v>
      </c>
      <c r="H13" s="260">
        <f>C12+D12+E12+F12+G12+H12</f>
        <v>17</v>
      </c>
      <c r="I13" s="260">
        <f>C12+D12+E12+F12+G12+H12+I12</f>
        <v>17</v>
      </c>
      <c r="J13" s="260">
        <f>C12+D12+E12+F12+G12+H12+I12+J12</f>
        <v>17</v>
      </c>
      <c r="K13" s="260">
        <f>C12+D12+E12+F12+G12+H12+I12+J12+K12</f>
        <v>17</v>
      </c>
      <c r="L13" s="260">
        <f>C12+D12+E12+F12+G12+H12+I12+J12+K12+L12</f>
        <v>17</v>
      </c>
      <c r="M13" s="260">
        <f>C12+D12+E12+F12+G12+H12+I12+J12+K12+L12+M12</f>
        <v>17</v>
      </c>
      <c r="N13" s="260">
        <f>C12+D12+E12+F12+G12+H12+I12+J12+K12+L12+M12+N12</f>
        <v>17</v>
      </c>
      <c r="O13" s="261"/>
      <c r="P13" s="258"/>
    </row>
    <row r="14" spans="1:19">
      <c r="A14" s="262"/>
      <c r="B14" s="263" t="s">
        <v>72</v>
      </c>
      <c r="C14" s="264" t="s">
        <v>65</v>
      </c>
      <c r="D14" s="264" t="s">
        <v>66</v>
      </c>
      <c r="E14" s="264" t="s">
        <v>47</v>
      </c>
      <c r="F14" s="264" t="s">
        <v>48</v>
      </c>
      <c r="G14" s="264" t="s">
        <v>49</v>
      </c>
      <c r="H14" s="264" t="s">
        <v>50</v>
      </c>
      <c r="I14" s="264" t="s">
        <v>51</v>
      </c>
      <c r="J14" s="264" t="s">
        <v>52</v>
      </c>
      <c r="K14" s="264" t="s">
        <v>53</v>
      </c>
      <c r="L14" s="264" t="s">
        <v>54</v>
      </c>
      <c r="M14" s="264" t="s">
        <v>55</v>
      </c>
      <c r="N14" s="264" t="s">
        <v>56</v>
      </c>
      <c r="O14" s="261" t="s">
        <v>41</v>
      </c>
      <c r="P14" s="258"/>
    </row>
    <row r="15" spans="1:19">
      <c r="A15" s="245" t="s">
        <v>75</v>
      </c>
      <c r="B15" s="246" t="s">
        <v>152</v>
      </c>
      <c r="C15" s="265">
        <v>2</v>
      </c>
      <c r="D15" s="265">
        <v>2</v>
      </c>
      <c r="E15" s="265">
        <v>1</v>
      </c>
      <c r="F15" s="265">
        <v>3</v>
      </c>
      <c r="G15" s="265">
        <v>5</v>
      </c>
      <c r="H15" s="265">
        <v>17</v>
      </c>
      <c r="I15" s="265">
        <v>39</v>
      </c>
      <c r="J15" s="265">
        <v>31</v>
      </c>
      <c r="K15" s="265">
        <v>19</v>
      </c>
      <c r="L15" s="265">
        <v>10</v>
      </c>
      <c r="M15" s="265">
        <v>3</v>
      </c>
      <c r="N15" s="265">
        <v>1</v>
      </c>
      <c r="O15" s="248">
        <v>133</v>
      </c>
    </row>
    <row r="16" spans="1:19" ht="21.75" customHeight="1">
      <c r="A16" s="245" t="s">
        <v>21</v>
      </c>
      <c r="B16" s="246" t="s">
        <v>188</v>
      </c>
      <c r="C16" s="265">
        <v>4</v>
      </c>
      <c r="D16" s="265">
        <v>2</v>
      </c>
      <c r="E16" s="265">
        <v>3</v>
      </c>
      <c r="F16" s="265">
        <v>3</v>
      </c>
      <c r="G16" s="265">
        <v>3</v>
      </c>
      <c r="H16" s="265">
        <v>4</v>
      </c>
      <c r="I16" s="265">
        <v>17</v>
      </c>
      <c r="J16" s="265">
        <v>11</v>
      </c>
      <c r="K16" s="265">
        <v>7</v>
      </c>
      <c r="L16" s="265">
        <v>2</v>
      </c>
      <c r="M16" s="265">
        <v>3</v>
      </c>
      <c r="N16" s="265">
        <v>0</v>
      </c>
      <c r="O16" s="248">
        <v>59</v>
      </c>
    </row>
    <row r="17" spans="1:18">
      <c r="A17" s="245"/>
      <c r="B17" s="246" t="s">
        <v>328</v>
      </c>
      <c r="C17" s="265">
        <v>1</v>
      </c>
      <c r="D17" s="265">
        <v>2</v>
      </c>
      <c r="E17" s="265">
        <v>0</v>
      </c>
      <c r="F17" s="265">
        <v>0</v>
      </c>
      <c r="G17" s="265">
        <v>1</v>
      </c>
      <c r="H17" s="265">
        <v>1</v>
      </c>
      <c r="I17" s="265">
        <v>0</v>
      </c>
      <c r="J17" s="265">
        <v>0</v>
      </c>
      <c r="K17" s="265">
        <v>1</v>
      </c>
      <c r="L17" s="265">
        <v>1</v>
      </c>
      <c r="M17" s="265">
        <v>1</v>
      </c>
      <c r="N17" s="265">
        <v>0</v>
      </c>
      <c r="O17" s="248">
        <v>8</v>
      </c>
    </row>
    <row r="18" spans="1:18">
      <c r="A18" s="245"/>
      <c r="B18" s="246" t="s">
        <v>329</v>
      </c>
      <c r="C18" s="265">
        <v>1</v>
      </c>
      <c r="D18" s="265">
        <v>0</v>
      </c>
      <c r="E18" s="265">
        <v>0</v>
      </c>
      <c r="F18" s="265">
        <v>1</v>
      </c>
      <c r="G18" s="265">
        <v>1</v>
      </c>
      <c r="H18" s="265">
        <v>9</v>
      </c>
      <c r="I18" s="265">
        <v>6</v>
      </c>
      <c r="J18" s="265">
        <v>5</v>
      </c>
      <c r="K18" s="265">
        <v>1</v>
      </c>
      <c r="L18" s="265">
        <v>1</v>
      </c>
      <c r="M18" s="265">
        <v>0</v>
      </c>
      <c r="N18" s="265">
        <v>0</v>
      </c>
      <c r="O18" s="248">
        <v>25</v>
      </c>
    </row>
    <row r="19" spans="1:18">
      <c r="A19" s="245"/>
      <c r="B19" s="246" t="s">
        <v>333</v>
      </c>
      <c r="C19" s="265">
        <v>0</v>
      </c>
      <c r="D19" s="265">
        <v>0</v>
      </c>
      <c r="E19" s="265">
        <v>0</v>
      </c>
      <c r="F19" s="265">
        <v>0</v>
      </c>
      <c r="G19" s="265">
        <v>0</v>
      </c>
      <c r="H19" s="265">
        <v>2</v>
      </c>
      <c r="I19" s="265">
        <v>13</v>
      </c>
      <c r="J19" s="265">
        <v>6</v>
      </c>
      <c r="K19" s="265">
        <v>3</v>
      </c>
      <c r="L19" s="265">
        <v>2</v>
      </c>
      <c r="M19" s="265">
        <v>0</v>
      </c>
      <c r="N19" s="265">
        <v>0</v>
      </c>
      <c r="O19" s="248">
        <f t="shared" ref="O19:O22" si="2">SUM(C19:N19)</f>
        <v>26</v>
      </c>
    </row>
    <row r="20" spans="1:18">
      <c r="A20" s="250"/>
      <c r="B20" s="251" t="s">
        <v>391</v>
      </c>
      <c r="C20" s="266">
        <f>MEDIAN(C15:C19)</f>
        <v>1</v>
      </c>
      <c r="D20" s="266">
        <f t="shared" ref="D20:N20" si="3">MEDIAN(D15:D19)</f>
        <v>2</v>
      </c>
      <c r="E20" s="266">
        <f t="shared" si="3"/>
        <v>0</v>
      </c>
      <c r="F20" s="266">
        <f t="shared" si="3"/>
        <v>1</v>
      </c>
      <c r="G20" s="266">
        <f t="shared" si="3"/>
        <v>1</v>
      </c>
      <c r="H20" s="266">
        <f t="shared" si="3"/>
        <v>4</v>
      </c>
      <c r="I20" s="266">
        <f t="shared" si="3"/>
        <v>13</v>
      </c>
      <c r="J20" s="266">
        <f t="shared" si="3"/>
        <v>6</v>
      </c>
      <c r="K20" s="266">
        <f t="shared" si="3"/>
        <v>3</v>
      </c>
      <c r="L20" s="266">
        <f t="shared" si="3"/>
        <v>2</v>
      </c>
      <c r="M20" s="266">
        <f t="shared" si="3"/>
        <v>1</v>
      </c>
      <c r="N20" s="266">
        <f t="shared" si="3"/>
        <v>0</v>
      </c>
      <c r="O20" s="252">
        <f t="shared" si="2"/>
        <v>34</v>
      </c>
      <c r="R20" s="249"/>
    </row>
    <row r="21" spans="1:18">
      <c r="A21" s="245"/>
      <c r="B21" s="253" t="s">
        <v>74</v>
      </c>
      <c r="C21" s="174">
        <f>C20*P21/O20</f>
        <v>0.79999999999999993</v>
      </c>
      <c r="D21" s="174">
        <f>D20*P21/O20</f>
        <v>1.5999999999999999</v>
      </c>
      <c r="E21" s="174">
        <f>E20*P21/O20</f>
        <v>0</v>
      </c>
      <c r="F21" s="174">
        <f>F20*P21/O20</f>
        <v>0.79999999999999993</v>
      </c>
      <c r="G21" s="174">
        <f>G20*P21/O20</f>
        <v>0.79999999999999993</v>
      </c>
      <c r="H21" s="174">
        <f>H20*P21/O20</f>
        <v>3.1999999999999997</v>
      </c>
      <c r="I21" s="174">
        <f>I20*P21/O20</f>
        <v>10.399999999999999</v>
      </c>
      <c r="J21" s="174">
        <f>J20*P21/O20</f>
        <v>4.8</v>
      </c>
      <c r="K21" s="174">
        <f>K20*P21/O20</f>
        <v>2.4</v>
      </c>
      <c r="L21" s="174">
        <f>L20*P21/O20</f>
        <v>1.5999999999999999</v>
      </c>
      <c r="M21" s="174">
        <f>M20*P21/O20</f>
        <v>0.79999999999999993</v>
      </c>
      <c r="N21" s="174">
        <f>N20*P21/O20</f>
        <v>0</v>
      </c>
      <c r="O21" s="127">
        <f t="shared" si="2"/>
        <v>27.2</v>
      </c>
      <c r="P21" s="254">
        <f>O20*80/100</f>
        <v>27.2</v>
      </c>
    </row>
    <row r="22" spans="1:18">
      <c r="A22" s="245"/>
      <c r="B22" s="255" t="s">
        <v>387</v>
      </c>
      <c r="C22" s="256">
        <f>รายเดือน67!B6</f>
        <v>1</v>
      </c>
      <c r="D22" s="256">
        <f>รายเดือน67!C6</f>
        <v>0</v>
      </c>
      <c r="E22" s="256">
        <f>รายเดือน67!D6</f>
        <v>0</v>
      </c>
      <c r="F22" s="256">
        <f>รายเดือน67!E6</f>
        <v>0</v>
      </c>
      <c r="G22" s="256">
        <f>รายเดือน67!F6</f>
        <v>0</v>
      </c>
      <c r="H22" s="256">
        <f>รายเดือน67!G6</f>
        <v>0</v>
      </c>
      <c r="I22" s="256">
        <f>รายเดือน67!H6</f>
        <v>0</v>
      </c>
      <c r="J22" s="256">
        <f>รายเดือน67!I6</f>
        <v>0</v>
      </c>
      <c r="K22" s="256">
        <f>รายเดือน67!J6</f>
        <v>0</v>
      </c>
      <c r="L22" s="256">
        <f>รายเดือน67!K6</f>
        <v>0</v>
      </c>
      <c r="M22" s="256">
        <f>รายเดือน67!L6</f>
        <v>0</v>
      </c>
      <c r="N22" s="256">
        <f>รายเดือน67!M6</f>
        <v>0</v>
      </c>
      <c r="O22" s="257">
        <f t="shared" si="2"/>
        <v>1</v>
      </c>
    </row>
    <row r="23" spans="1:18">
      <c r="A23" s="267"/>
      <c r="B23" s="259" t="s">
        <v>392</v>
      </c>
      <c r="C23" s="260">
        <f>C22</f>
        <v>1</v>
      </c>
      <c r="D23" s="260">
        <f>C22+D22</f>
        <v>1</v>
      </c>
      <c r="E23" s="260">
        <f>C22+D22+E22</f>
        <v>1</v>
      </c>
      <c r="F23" s="260">
        <f>C22+D22+E22+F22</f>
        <v>1</v>
      </c>
      <c r="G23" s="260">
        <f>C22+D22+E22+F22+G22</f>
        <v>1</v>
      </c>
      <c r="H23" s="260">
        <f>C22+D22+E22+F22+G22+H22</f>
        <v>1</v>
      </c>
      <c r="I23" s="260">
        <f>C22+D22+E22+F22+G22+H22+I22</f>
        <v>1</v>
      </c>
      <c r="J23" s="260">
        <f>C22+D22+E22+F22+G22+H22+I22+J22</f>
        <v>1</v>
      </c>
      <c r="K23" s="260">
        <f>C22+D22+E22+F22+G22+H22+I22+J22+K22</f>
        <v>1</v>
      </c>
      <c r="L23" s="260">
        <f>C22+D22+E22+F22+G22+H22+I22+J22+K22+L22</f>
        <v>1</v>
      </c>
      <c r="M23" s="260">
        <f>C22+D22+E22+F22+G22+H22+I22+J22+K22+L22+M22</f>
        <v>1</v>
      </c>
      <c r="N23" s="260">
        <f>C22+D22+E22+F22+G22+H22+I22+J22+K22+L22+M22+N22</f>
        <v>1</v>
      </c>
      <c r="O23" s="261"/>
    </row>
    <row r="24" spans="1:18">
      <c r="A24" s="245" t="s">
        <v>76</v>
      </c>
      <c r="B24" s="71" t="s">
        <v>72</v>
      </c>
      <c r="C24" s="25" t="s">
        <v>65</v>
      </c>
      <c r="D24" s="25" t="s">
        <v>66</v>
      </c>
      <c r="E24" s="25" t="s">
        <v>47</v>
      </c>
      <c r="F24" s="25" t="s">
        <v>48</v>
      </c>
      <c r="G24" s="25" t="s">
        <v>49</v>
      </c>
      <c r="H24" s="25" t="s">
        <v>50</v>
      </c>
      <c r="I24" s="25" t="s">
        <v>51</v>
      </c>
      <c r="J24" s="25" t="s">
        <v>52</v>
      </c>
      <c r="K24" s="25" t="s">
        <v>53</v>
      </c>
      <c r="L24" s="25" t="s">
        <v>54</v>
      </c>
      <c r="M24" s="25" t="s">
        <v>55</v>
      </c>
      <c r="N24" s="25" t="s">
        <v>56</v>
      </c>
      <c r="O24" s="25" t="s">
        <v>41</v>
      </c>
    </row>
    <row r="25" spans="1:18">
      <c r="A25" s="245" t="s">
        <v>77</v>
      </c>
      <c r="B25" s="246" t="s">
        <v>152</v>
      </c>
      <c r="C25" s="268">
        <v>9</v>
      </c>
      <c r="D25" s="268">
        <v>9</v>
      </c>
      <c r="E25" s="268">
        <v>12</v>
      </c>
      <c r="F25" s="268">
        <v>32</v>
      </c>
      <c r="G25" s="268">
        <v>29</v>
      </c>
      <c r="H25" s="268">
        <v>26</v>
      </c>
      <c r="I25" s="268">
        <v>43</v>
      </c>
      <c r="J25" s="268">
        <v>35</v>
      </c>
      <c r="K25" s="268">
        <v>16</v>
      </c>
      <c r="L25" s="268">
        <v>14</v>
      </c>
      <c r="M25" s="268">
        <v>2</v>
      </c>
      <c r="N25" s="268">
        <v>0</v>
      </c>
      <c r="O25" s="248">
        <v>227</v>
      </c>
    </row>
    <row r="26" spans="1:18">
      <c r="A26" s="245"/>
      <c r="B26" s="246" t="s">
        <v>188</v>
      </c>
      <c r="C26" s="268">
        <v>0</v>
      </c>
      <c r="D26" s="268">
        <v>0</v>
      </c>
      <c r="E26" s="268">
        <v>0</v>
      </c>
      <c r="F26" s="268">
        <v>1</v>
      </c>
      <c r="G26" s="268">
        <v>0</v>
      </c>
      <c r="H26" s="268">
        <v>6</v>
      </c>
      <c r="I26" s="268">
        <v>4</v>
      </c>
      <c r="J26" s="268">
        <v>2</v>
      </c>
      <c r="K26" s="268">
        <v>3</v>
      </c>
      <c r="L26" s="268">
        <v>2</v>
      </c>
      <c r="M26" s="268">
        <v>0</v>
      </c>
      <c r="N26" s="268">
        <v>4</v>
      </c>
      <c r="O26" s="248">
        <v>22</v>
      </c>
    </row>
    <row r="27" spans="1:18">
      <c r="A27" s="245"/>
      <c r="B27" s="246" t="s">
        <v>328</v>
      </c>
      <c r="C27" s="268">
        <v>0</v>
      </c>
      <c r="D27" s="268">
        <v>0</v>
      </c>
      <c r="E27" s="268">
        <v>0</v>
      </c>
      <c r="F27" s="268">
        <v>1</v>
      </c>
      <c r="G27" s="268">
        <v>0</v>
      </c>
      <c r="H27" s="268">
        <v>6</v>
      </c>
      <c r="I27" s="268">
        <v>4</v>
      </c>
      <c r="J27" s="268">
        <v>2</v>
      </c>
      <c r="K27" s="268">
        <v>3</v>
      </c>
      <c r="L27" s="268">
        <v>2</v>
      </c>
      <c r="M27" s="268">
        <v>0</v>
      </c>
      <c r="N27" s="268">
        <v>4</v>
      </c>
      <c r="O27" s="248">
        <v>22</v>
      </c>
    </row>
    <row r="28" spans="1:18">
      <c r="A28" s="245"/>
      <c r="B28" s="246" t="s">
        <v>329</v>
      </c>
      <c r="C28" s="268">
        <v>0</v>
      </c>
      <c r="D28" s="268">
        <v>1</v>
      </c>
      <c r="E28" s="268">
        <v>0</v>
      </c>
      <c r="F28" s="268">
        <v>1</v>
      </c>
      <c r="G28" s="268">
        <v>3</v>
      </c>
      <c r="H28" s="268">
        <v>19</v>
      </c>
      <c r="I28" s="268">
        <v>10</v>
      </c>
      <c r="J28" s="268">
        <v>16</v>
      </c>
      <c r="K28" s="268">
        <v>8</v>
      </c>
      <c r="L28" s="268">
        <v>9</v>
      </c>
      <c r="M28" s="268">
        <v>5</v>
      </c>
      <c r="N28" s="268">
        <v>3</v>
      </c>
      <c r="O28" s="248">
        <v>75</v>
      </c>
    </row>
    <row r="29" spans="1:18">
      <c r="A29" s="245"/>
      <c r="B29" s="246" t="s">
        <v>333</v>
      </c>
      <c r="C29" s="268">
        <v>1</v>
      </c>
      <c r="D29" s="268">
        <v>0</v>
      </c>
      <c r="E29" s="268">
        <v>2</v>
      </c>
      <c r="F29" s="268">
        <v>6</v>
      </c>
      <c r="G29" s="268">
        <v>3</v>
      </c>
      <c r="H29" s="268">
        <v>16</v>
      </c>
      <c r="I29" s="268">
        <v>16</v>
      </c>
      <c r="J29" s="268">
        <v>29</v>
      </c>
      <c r="K29" s="268">
        <v>20</v>
      </c>
      <c r="L29" s="268">
        <v>13</v>
      </c>
      <c r="M29" s="268">
        <v>2</v>
      </c>
      <c r="N29" s="268">
        <v>2</v>
      </c>
      <c r="O29" s="248">
        <f t="shared" ref="O29:O32" si="4">SUM(C29:N29)</f>
        <v>110</v>
      </c>
    </row>
    <row r="30" spans="1:18">
      <c r="A30" s="250"/>
      <c r="B30" s="251" t="s">
        <v>391</v>
      </c>
      <c r="C30" s="266">
        <f>MEDIAN(C25:C29)</f>
        <v>0</v>
      </c>
      <c r="D30" s="266">
        <f t="shared" ref="D30:N30" si="5">MEDIAN(D25:D29)</f>
        <v>0</v>
      </c>
      <c r="E30" s="266">
        <f t="shared" si="5"/>
        <v>0</v>
      </c>
      <c r="F30" s="266">
        <f t="shared" si="5"/>
        <v>1</v>
      </c>
      <c r="G30" s="266">
        <f t="shared" si="5"/>
        <v>3</v>
      </c>
      <c r="H30" s="266">
        <f t="shared" si="5"/>
        <v>16</v>
      </c>
      <c r="I30" s="266">
        <f t="shared" si="5"/>
        <v>10</v>
      </c>
      <c r="J30" s="266">
        <f t="shared" si="5"/>
        <v>16</v>
      </c>
      <c r="K30" s="266">
        <f t="shared" si="5"/>
        <v>8</v>
      </c>
      <c r="L30" s="266">
        <f t="shared" si="5"/>
        <v>9</v>
      </c>
      <c r="M30" s="266">
        <f t="shared" si="5"/>
        <v>2</v>
      </c>
      <c r="N30" s="266">
        <f t="shared" si="5"/>
        <v>3</v>
      </c>
      <c r="O30" s="252">
        <f t="shared" si="4"/>
        <v>68</v>
      </c>
    </row>
    <row r="31" spans="1:18">
      <c r="A31" s="245"/>
      <c r="B31" s="253" t="s">
        <v>74</v>
      </c>
      <c r="C31" s="174">
        <f>C30*P31/O30</f>
        <v>0</v>
      </c>
      <c r="D31" s="174">
        <f>D30*P31/O30</f>
        <v>0</v>
      </c>
      <c r="E31" s="174">
        <f>E30*P31/O30</f>
        <v>0</v>
      </c>
      <c r="F31" s="174">
        <f>F30*P31/O30</f>
        <v>0.79999999999999993</v>
      </c>
      <c r="G31" s="174">
        <f>G30*P31/O30</f>
        <v>2.4</v>
      </c>
      <c r="H31" s="174">
        <f>H30*P31/O30</f>
        <v>12.799999999999999</v>
      </c>
      <c r="I31" s="174">
        <f>I30*P31/O30</f>
        <v>8</v>
      </c>
      <c r="J31" s="174">
        <f>J30*P31/O30</f>
        <v>12.799999999999999</v>
      </c>
      <c r="K31" s="174">
        <f>K30*P31/O30</f>
        <v>6.3999999999999995</v>
      </c>
      <c r="L31" s="174">
        <f>L30*P31/O30</f>
        <v>7.1999999999999993</v>
      </c>
      <c r="M31" s="174">
        <f>M30*P31/O30</f>
        <v>1.5999999999999999</v>
      </c>
      <c r="N31" s="174">
        <f>N30*P31/O30</f>
        <v>2.4</v>
      </c>
      <c r="O31" s="127">
        <f t="shared" si="4"/>
        <v>54.399999999999991</v>
      </c>
      <c r="P31" s="254">
        <f>O30*80/100</f>
        <v>54.4</v>
      </c>
    </row>
    <row r="32" spans="1:18">
      <c r="A32" s="245"/>
      <c r="B32" s="255" t="s">
        <v>387</v>
      </c>
      <c r="C32" s="256">
        <f>รายเดือน67!B7</f>
        <v>4</v>
      </c>
      <c r="D32" s="256">
        <f>รายเดือน67!C7</f>
        <v>3</v>
      </c>
      <c r="E32" s="256">
        <f>รายเดือน67!D7</f>
        <v>1</v>
      </c>
      <c r="F32" s="256">
        <f>รายเดือน67!E7</f>
        <v>6</v>
      </c>
      <c r="G32" s="256">
        <f>รายเดือน67!F7</f>
        <v>2</v>
      </c>
      <c r="H32" s="256">
        <f>รายเดือน67!G7</f>
        <v>0</v>
      </c>
      <c r="I32" s="256">
        <f>รายเดือน67!H7</f>
        <v>0</v>
      </c>
      <c r="J32" s="256">
        <f>รายเดือน67!I7</f>
        <v>0</v>
      </c>
      <c r="K32" s="256">
        <f>รายเดือน67!J7</f>
        <v>0</v>
      </c>
      <c r="L32" s="256">
        <f>รายเดือน67!K7</f>
        <v>0</v>
      </c>
      <c r="M32" s="256">
        <f>รายเดือน67!L7</f>
        <v>0</v>
      </c>
      <c r="N32" s="256">
        <f>รายเดือน67!M7</f>
        <v>0</v>
      </c>
      <c r="O32" s="257">
        <f t="shared" si="4"/>
        <v>16</v>
      </c>
    </row>
    <row r="33" spans="1:16">
      <c r="A33" s="267"/>
      <c r="B33" s="259" t="s">
        <v>392</v>
      </c>
      <c r="C33" s="260">
        <f>C32</f>
        <v>4</v>
      </c>
      <c r="D33" s="260">
        <f>C32+D32</f>
        <v>7</v>
      </c>
      <c r="E33" s="260">
        <f>C32+D32+E32</f>
        <v>8</v>
      </c>
      <c r="F33" s="260">
        <f>C32+D32+E32+F32</f>
        <v>14</v>
      </c>
      <c r="G33" s="260">
        <f>C32+D32+E32+F32+G32</f>
        <v>16</v>
      </c>
      <c r="H33" s="260">
        <f>C32+D32+E32+F32+G32+H32</f>
        <v>16</v>
      </c>
      <c r="I33" s="260">
        <f>C32+D32+E32+F32+G32+H32+I32</f>
        <v>16</v>
      </c>
      <c r="J33" s="260">
        <f>C32+D32+E32+F32+G32+H32+I32+J32</f>
        <v>16</v>
      </c>
      <c r="K33" s="260">
        <f>C32+D32+E32+F32+G32+H32+I32+J32+K32</f>
        <v>16</v>
      </c>
      <c r="L33" s="260">
        <f>C32+D32+E32+F32+G32+H32+I32+J32+K32+L32</f>
        <v>16</v>
      </c>
      <c r="M33" s="260">
        <f>C32+D32+E32+F32+G32+H32+I32+J32+K32+L32+M32</f>
        <v>16</v>
      </c>
      <c r="N33" s="260">
        <f>C32+D32+E32+F32+G32+H32+I32+J32+K32+L32+M32+N32</f>
        <v>16</v>
      </c>
      <c r="O33" s="261"/>
    </row>
    <row r="34" spans="1:16">
      <c r="A34" s="262"/>
      <c r="B34" s="71" t="s">
        <v>72</v>
      </c>
      <c r="C34" s="25" t="s">
        <v>65</v>
      </c>
      <c r="D34" s="25" t="s">
        <v>66</v>
      </c>
      <c r="E34" s="25" t="s">
        <v>47</v>
      </c>
      <c r="F34" s="25" t="s">
        <v>48</v>
      </c>
      <c r="G34" s="25" t="s">
        <v>49</v>
      </c>
      <c r="H34" s="25" t="s">
        <v>50</v>
      </c>
      <c r="I34" s="25" t="s">
        <v>51</v>
      </c>
      <c r="J34" s="25" t="s">
        <v>52</v>
      </c>
      <c r="K34" s="25" t="s">
        <v>53</v>
      </c>
      <c r="L34" s="25" t="s">
        <v>54</v>
      </c>
      <c r="M34" s="25" t="s">
        <v>55</v>
      </c>
      <c r="N34" s="25" t="s">
        <v>56</v>
      </c>
      <c r="O34" s="25" t="s">
        <v>41</v>
      </c>
    </row>
    <row r="35" spans="1:16">
      <c r="A35" s="245" t="s">
        <v>78</v>
      </c>
      <c r="B35" s="246" t="s">
        <v>152</v>
      </c>
      <c r="C35" s="269">
        <v>4</v>
      </c>
      <c r="D35" s="269">
        <v>2</v>
      </c>
      <c r="E35" s="269">
        <v>3</v>
      </c>
      <c r="F35" s="269">
        <v>3</v>
      </c>
      <c r="G35" s="269">
        <v>3</v>
      </c>
      <c r="H35" s="269">
        <v>27</v>
      </c>
      <c r="I35" s="269">
        <v>34</v>
      </c>
      <c r="J35" s="269">
        <v>38</v>
      </c>
      <c r="K35" s="269">
        <v>55</v>
      </c>
      <c r="L35" s="269">
        <v>25</v>
      </c>
      <c r="M35" s="269">
        <v>7</v>
      </c>
      <c r="N35" s="269">
        <v>2</v>
      </c>
      <c r="O35" s="248">
        <f t="shared" ref="O35:O42" si="6">SUM(C35:N35)</f>
        <v>203</v>
      </c>
    </row>
    <row r="36" spans="1:16">
      <c r="A36" s="245"/>
      <c r="B36" s="246" t="s">
        <v>188</v>
      </c>
      <c r="C36" s="269">
        <v>1</v>
      </c>
      <c r="D36" s="269">
        <v>1</v>
      </c>
      <c r="E36" s="269">
        <v>1</v>
      </c>
      <c r="F36" s="269">
        <v>0</v>
      </c>
      <c r="G36" s="269">
        <v>7</v>
      </c>
      <c r="H36" s="269">
        <v>6</v>
      </c>
      <c r="I36" s="269">
        <v>13</v>
      </c>
      <c r="J36" s="269">
        <v>17</v>
      </c>
      <c r="K36" s="269">
        <v>23</v>
      </c>
      <c r="L36" s="269">
        <v>8</v>
      </c>
      <c r="M36" s="269">
        <v>5</v>
      </c>
      <c r="N36" s="269">
        <v>3</v>
      </c>
      <c r="O36" s="248">
        <f t="shared" si="6"/>
        <v>85</v>
      </c>
    </row>
    <row r="37" spans="1:16">
      <c r="A37" s="245"/>
      <c r="B37" s="246" t="s">
        <v>328</v>
      </c>
      <c r="C37" s="269">
        <v>1</v>
      </c>
      <c r="D37" s="269">
        <v>0</v>
      </c>
      <c r="E37" s="269">
        <v>1</v>
      </c>
      <c r="F37" s="269">
        <v>0</v>
      </c>
      <c r="G37" s="269">
        <v>5</v>
      </c>
      <c r="H37" s="269">
        <v>4</v>
      </c>
      <c r="I37" s="269">
        <v>1</v>
      </c>
      <c r="J37" s="269">
        <v>9</v>
      </c>
      <c r="K37" s="269">
        <v>12</v>
      </c>
      <c r="L37" s="269">
        <v>6</v>
      </c>
      <c r="M37" s="269">
        <v>1</v>
      </c>
      <c r="N37" s="269">
        <v>0</v>
      </c>
      <c r="O37" s="248">
        <f t="shared" si="6"/>
        <v>40</v>
      </c>
    </row>
    <row r="38" spans="1:16">
      <c r="A38" s="245"/>
      <c r="B38" s="246" t="s">
        <v>329</v>
      </c>
      <c r="C38" s="269">
        <v>2</v>
      </c>
      <c r="D38" s="269">
        <v>3</v>
      </c>
      <c r="E38" s="269">
        <v>0</v>
      </c>
      <c r="F38" s="269">
        <v>0</v>
      </c>
      <c r="G38" s="269">
        <v>0</v>
      </c>
      <c r="H38" s="269">
        <v>4</v>
      </c>
      <c r="I38" s="269">
        <v>8</v>
      </c>
      <c r="J38" s="269">
        <v>2</v>
      </c>
      <c r="K38" s="269">
        <v>0</v>
      </c>
      <c r="L38" s="269">
        <v>0</v>
      </c>
      <c r="M38" s="269">
        <v>0</v>
      </c>
      <c r="N38" s="269">
        <v>0</v>
      </c>
      <c r="O38" s="248">
        <f t="shared" si="6"/>
        <v>19</v>
      </c>
    </row>
    <row r="39" spans="1:16">
      <c r="A39" s="245"/>
      <c r="B39" s="246" t="s">
        <v>333</v>
      </c>
      <c r="C39" s="269">
        <v>1</v>
      </c>
      <c r="D39" s="269">
        <v>0</v>
      </c>
      <c r="E39" s="269">
        <v>0</v>
      </c>
      <c r="F39" s="269">
        <v>2</v>
      </c>
      <c r="G39" s="269">
        <v>5</v>
      </c>
      <c r="H39" s="269">
        <v>26</v>
      </c>
      <c r="I39" s="269">
        <v>65</v>
      </c>
      <c r="J39" s="269">
        <v>63</v>
      </c>
      <c r="K39" s="269">
        <v>53</v>
      </c>
      <c r="L39" s="269">
        <v>5</v>
      </c>
      <c r="M39" s="269">
        <v>7</v>
      </c>
      <c r="N39" s="269">
        <v>1</v>
      </c>
      <c r="O39" s="248">
        <f t="shared" si="6"/>
        <v>228</v>
      </c>
    </row>
    <row r="40" spans="1:16">
      <c r="A40" s="250"/>
      <c r="B40" s="251" t="s">
        <v>391</v>
      </c>
      <c r="C40" s="266">
        <f>MEDIAN(C35:C39)</f>
        <v>1</v>
      </c>
      <c r="D40" s="266">
        <f t="shared" ref="D40:N40" si="7">MEDIAN(D35:D39)</f>
        <v>1</v>
      </c>
      <c r="E40" s="266">
        <f t="shared" si="7"/>
        <v>1</v>
      </c>
      <c r="F40" s="266">
        <f t="shared" si="7"/>
        <v>0</v>
      </c>
      <c r="G40" s="266">
        <f t="shared" si="7"/>
        <v>5</v>
      </c>
      <c r="H40" s="266">
        <f t="shared" si="7"/>
        <v>6</v>
      </c>
      <c r="I40" s="266">
        <f t="shared" si="7"/>
        <v>13</v>
      </c>
      <c r="J40" s="266">
        <f t="shared" si="7"/>
        <v>17</v>
      </c>
      <c r="K40" s="266">
        <f t="shared" si="7"/>
        <v>23</v>
      </c>
      <c r="L40" s="266">
        <f t="shared" si="7"/>
        <v>6</v>
      </c>
      <c r="M40" s="266">
        <f t="shared" si="7"/>
        <v>5</v>
      </c>
      <c r="N40" s="266">
        <f t="shared" si="7"/>
        <v>1</v>
      </c>
      <c r="O40" s="252">
        <f t="shared" si="6"/>
        <v>79</v>
      </c>
    </row>
    <row r="41" spans="1:16">
      <c r="A41" s="245"/>
      <c r="B41" s="253" t="s">
        <v>74</v>
      </c>
      <c r="C41" s="174">
        <f>C40*P41/O40</f>
        <v>0.8</v>
      </c>
      <c r="D41" s="174">
        <f>D40*P41/O40</f>
        <v>0.8</v>
      </c>
      <c r="E41" s="174">
        <f>E40*P41/O40</f>
        <v>0.8</v>
      </c>
      <c r="F41" s="174">
        <f>F40*P41/O40</f>
        <v>0</v>
      </c>
      <c r="G41" s="174">
        <f>G40*P41/O40</f>
        <v>4</v>
      </c>
      <c r="H41" s="174">
        <f>H40*P41/O40</f>
        <v>4.8000000000000007</v>
      </c>
      <c r="I41" s="174">
        <f>I40*P41/O40</f>
        <v>10.4</v>
      </c>
      <c r="J41" s="174">
        <f>J40*P41/O40</f>
        <v>13.600000000000001</v>
      </c>
      <c r="K41" s="174">
        <f>K40*P41/O40</f>
        <v>18.400000000000002</v>
      </c>
      <c r="L41" s="174">
        <f>L40*P41/O40</f>
        <v>4.8000000000000007</v>
      </c>
      <c r="M41" s="174">
        <f>M40*P41/O40</f>
        <v>4</v>
      </c>
      <c r="N41" s="174">
        <f>N40*P41/O40</f>
        <v>0.8</v>
      </c>
      <c r="O41" s="127">
        <f t="shared" si="6"/>
        <v>63.2</v>
      </c>
      <c r="P41" s="254">
        <f>O40*80/100</f>
        <v>63.2</v>
      </c>
    </row>
    <row r="42" spans="1:16">
      <c r="A42" s="245"/>
      <c r="B42" s="255" t="s">
        <v>387</v>
      </c>
      <c r="C42" s="256">
        <f>รายเดือน67!B8</f>
        <v>10</v>
      </c>
      <c r="D42" s="256">
        <f>รายเดือน67!C8</f>
        <v>3</v>
      </c>
      <c r="E42" s="256">
        <f>รายเดือน67!D8</f>
        <v>2</v>
      </c>
      <c r="F42" s="256">
        <f>รายเดือน67!E8</f>
        <v>1</v>
      </c>
      <c r="G42" s="256">
        <f>รายเดือน67!F8</f>
        <v>0</v>
      </c>
      <c r="H42" s="256">
        <f>รายเดือน67!G8</f>
        <v>0</v>
      </c>
      <c r="I42" s="256">
        <f>รายเดือน67!H8</f>
        <v>0</v>
      </c>
      <c r="J42" s="256">
        <f>รายเดือน67!I8</f>
        <v>0</v>
      </c>
      <c r="K42" s="256">
        <f>รายเดือน67!J8</f>
        <v>0</v>
      </c>
      <c r="L42" s="256">
        <f>รายเดือน67!K8</f>
        <v>0</v>
      </c>
      <c r="M42" s="256">
        <f>รายเดือน67!L8</f>
        <v>0</v>
      </c>
      <c r="N42" s="256">
        <f>รายเดือน67!M8</f>
        <v>0</v>
      </c>
      <c r="O42" s="257">
        <f t="shared" si="6"/>
        <v>16</v>
      </c>
    </row>
    <row r="43" spans="1:16">
      <c r="A43" s="267"/>
      <c r="B43" s="259" t="s">
        <v>392</v>
      </c>
      <c r="C43" s="260">
        <f>C42</f>
        <v>10</v>
      </c>
      <c r="D43" s="260">
        <f>C42+D42</f>
        <v>13</v>
      </c>
      <c r="E43" s="260">
        <f>C42+D42+E42</f>
        <v>15</v>
      </c>
      <c r="F43" s="260">
        <f>C42+D42+E42+F42</f>
        <v>16</v>
      </c>
      <c r="G43" s="260">
        <f>C42+D42+E42+F42+G42</f>
        <v>16</v>
      </c>
      <c r="H43" s="260">
        <f>C42+D42+E42+F42+G42+H42</f>
        <v>16</v>
      </c>
      <c r="I43" s="260">
        <f>C42+D42+E42+F42+G42+H42+I42</f>
        <v>16</v>
      </c>
      <c r="J43" s="260">
        <f>C42+D42+E42+F42+G42+H42+I42+J42</f>
        <v>16</v>
      </c>
      <c r="K43" s="260">
        <f>C42+D42+E42+F42+G42+H42+I42+J42+K42</f>
        <v>16</v>
      </c>
      <c r="L43" s="260">
        <f>C42+D42+E42+F42+G42+H42+I42+J42+K42+L42</f>
        <v>16</v>
      </c>
      <c r="M43" s="260">
        <f>C42+D42+E42+F42+G42+H42+I42+J42+K42+L42+M42</f>
        <v>16</v>
      </c>
      <c r="N43" s="260">
        <f>C42+D42+E42+F42+G42+H42+I42+J42+K42+L42+M42+N42</f>
        <v>16</v>
      </c>
      <c r="O43" s="261"/>
    </row>
    <row r="44" spans="1:16">
      <c r="A44" s="262"/>
      <c r="B44" s="71" t="s">
        <v>72</v>
      </c>
      <c r="C44" s="25" t="s">
        <v>65</v>
      </c>
      <c r="D44" s="25" t="s">
        <v>66</v>
      </c>
      <c r="E44" s="25" t="s">
        <v>47</v>
      </c>
      <c r="F44" s="25" t="s">
        <v>48</v>
      </c>
      <c r="G44" s="25" t="s">
        <v>49</v>
      </c>
      <c r="H44" s="25" t="s">
        <v>50</v>
      </c>
      <c r="I44" s="25" t="s">
        <v>51</v>
      </c>
      <c r="J44" s="25" t="s">
        <v>52</v>
      </c>
      <c r="K44" s="25" t="s">
        <v>53</v>
      </c>
      <c r="L44" s="25" t="s">
        <v>54</v>
      </c>
      <c r="M44" s="25" t="s">
        <v>55</v>
      </c>
      <c r="N44" s="25" t="s">
        <v>56</v>
      </c>
      <c r="O44" s="25" t="s">
        <v>41</v>
      </c>
    </row>
    <row r="45" spans="1:16">
      <c r="A45" s="245" t="s">
        <v>79</v>
      </c>
      <c r="B45" s="246" t="s">
        <v>152</v>
      </c>
      <c r="C45" s="270">
        <v>2</v>
      </c>
      <c r="D45" s="270">
        <v>2</v>
      </c>
      <c r="E45" s="270">
        <v>6</v>
      </c>
      <c r="F45" s="270">
        <v>5</v>
      </c>
      <c r="G45" s="270">
        <v>10</v>
      </c>
      <c r="H45" s="270">
        <v>58</v>
      </c>
      <c r="I45" s="270">
        <v>64</v>
      </c>
      <c r="J45" s="270">
        <v>37</v>
      </c>
      <c r="K45" s="270">
        <v>39</v>
      </c>
      <c r="L45" s="270">
        <v>24</v>
      </c>
      <c r="M45" s="270">
        <v>16</v>
      </c>
      <c r="N45" s="270">
        <v>10</v>
      </c>
      <c r="O45" s="248">
        <f>SUM(C45:N45)</f>
        <v>273</v>
      </c>
    </row>
    <row r="46" spans="1:16">
      <c r="A46" s="245"/>
      <c r="B46" s="246" t="s">
        <v>188</v>
      </c>
      <c r="C46" s="270">
        <v>6</v>
      </c>
      <c r="D46" s="270">
        <v>3</v>
      </c>
      <c r="E46" s="270">
        <v>12</v>
      </c>
      <c r="F46" s="270">
        <v>5</v>
      </c>
      <c r="G46" s="270">
        <v>10</v>
      </c>
      <c r="H46" s="270">
        <v>14</v>
      </c>
      <c r="I46" s="270">
        <v>16</v>
      </c>
      <c r="J46" s="270">
        <v>16</v>
      </c>
      <c r="K46" s="270">
        <v>10</v>
      </c>
      <c r="L46" s="270">
        <v>0</v>
      </c>
      <c r="M46" s="270">
        <v>1</v>
      </c>
      <c r="N46" s="270">
        <v>1</v>
      </c>
      <c r="O46" s="248">
        <f t="shared" ref="O46:O49" si="8">SUM(C46:N46)</f>
        <v>94</v>
      </c>
    </row>
    <row r="47" spans="1:16">
      <c r="A47" s="245"/>
      <c r="B47" s="246" t="s">
        <v>328</v>
      </c>
      <c r="C47" s="270">
        <v>2</v>
      </c>
      <c r="D47" s="270">
        <v>0</v>
      </c>
      <c r="E47" s="270">
        <v>1</v>
      </c>
      <c r="F47" s="270">
        <v>0</v>
      </c>
      <c r="G47" s="270">
        <v>6</v>
      </c>
      <c r="H47" s="270">
        <v>16</v>
      </c>
      <c r="I47" s="270">
        <v>4</v>
      </c>
      <c r="J47" s="270">
        <v>11</v>
      </c>
      <c r="K47" s="270">
        <v>10</v>
      </c>
      <c r="L47" s="270">
        <v>5</v>
      </c>
      <c r="M47" s="270">
        <v>0</v>
      </c>
      <c r="N47" s="270">
        <v>3</v>
      </c>
      <c r="O47" s="248">
        <f t="shared" si="8"/>
        <v>58</v>
      </c>
    </row>
    <row r="48" spans="1:16">
      <c r="A48" s="245"/>
      <c r="B48" s="246" t="s">
        <v>329</v>
      </c>
      <c r="C48" s="270">
        <v>1</v>
      </c>
      <c r="D48" s="270">
        <v>0</v>
      </c>
      <c r="E48" s="270">
        <v>1</v>
      </c>
      <c r="F48" s="270">
        <v>1</v>
      </c>
      <c r="G48" s="270">
        <v>2</v>
      </c>
      <c r="H48" s="270">
        <v>3</v>
      </c>
      <c r="I48" s="270">
        <v>9</v>
      </c>
      <c r="J48" s="270">
        <v>8</v>
      </c>
      <c r="K48" s="270">
        <v>2</v>
      </c>
      <c r="L48" s="270">
        <v>3</v>
      </c>
      <c r="M48" s="270">
        <v>1</v>
      </c>
      <c r="N48" s="270">
        <v>0</v>
      </c>
      <c r="O48" s="248">
        <f t="shared" si="8"/>
        <v>31</v>
      </c>
    </row>
    <row r="49" spans="1:16">
      <c r="A49" s="245"/>
      <c r="B49" s="246" t="s">
        <v>333</v>
      </c>
      <c r="C49" s="270">
        <v>0</v>
      </c>
      <c r="D49" s="270">
        <v>0</v>
      </c>
      <c r="E49" s="270">
        <v>1</v>
      </c>
      <c r="F49" s="270">
        <v>1</v>
      </c>
      <c r="G49" s="270">
        <v>10</v>
      </c>
      <c r="H49" s="270">
        <v>28</v>
      </c>
      <c r="I49" s="270">
        <v>33</v>
      </c>
      <c r="J49" s="270">
        <v>25</v>
      </c>
      <c r="K49" s="270">
        <v>22</v>
      </c>
      <c r="L49" s="270">
        <v>5</v>
      </c>
      <c r="M49" s="270">
        <v>1</v>
      </c>
      <c r="N49" s="270">
        <v>0</v>
      </c>
      <c r="O49" s="248">
        <f t="shared" si="8"/>
        <v>126</v>
      </c>
    </row>
    <row r="50" spans="1:16">
      <c r="A50" s="250"/>
      <c r="B50" s="251" t="s">
        <v>391</v>
      </c>
      <c r="C50" s="266">
        <f>MEDIAN(C45:C49)</f>
        <v>2</v>
      </c>
      <c r="D50" s="266">
        <f t="shared" ref="D50:N50" si="9">MEDIAN(D45:D49)</f>
        <v>0</v>
      </c>
      <c r="E50" s="266">
        <f t="shared" si="9"/>
        <v>1</v>
      </c>
      <c r="F50" s="266">
        <f t="shared" si="9"/>
        <v>1</v>
      </c>
      <c r="G50" s="266">
        <f t="shared" si="9"/>
        <v>10</v>
      </c>
      <c r="H50" s="266">
        <f t="shared" si="9"/>
        <v>16</v>
      </c>
      <c r="I50" s="266">
        <f t="shared" si="9"/>
        <v>16</v>
      </c>
      <c r="J50" s="266">
        <f t="shared" si="9"/>
        <v>16</v>
      </c>
      <c r="K50" s="266">
        <f t="shared" si="9"/>
        <v>10</v>
      </c>
      <c r="L50" s="266">
        <f t="shared" si="9"/>
        <v>5</v>
      </c>
      <c r="M50" s="266">
        <f t="shared" si="9"/>
        <v>1</v>
      </c>
      <c r="N50" s="266">
        <f t="shared" si="9"/>
        <v>1</v>
      </c>
      <c r="O50" s="252">
        <f t="shared" ref="O50:O52" si="10">SUM(C50:N50)</f>
        <v>79</v>
      </c>
    </row>
    <row r="51" spans="1:16">
      <c r="A51" s="245"/>
      <c r="B51" s="253" t="s">
        <v>74</v>
      </c>
      <c r="C51" s="174">
        <f>C50*P51/O50</f>
        <v>1.6</v>
      </c>
      <c r="D51" s="174">
        <f>D50*P51/O50</f>
        <v>0</v>
      </c>
      <c r="E51" s="174">
        <f>E50*P51/O50</f>
        <v>0.8</v>
      </c>
      <c r="F51" s="174">
        <f>F50*P51/O50</f>
        <v>0.8</v>
      </c>
      <c r="G51" s="174">
        <f>G50*P51/O50</f>
        <v>8</v>
      </c>
      <c r="H51" s="174">
        <f>H50*P51/O50</f>
        <v>12.8</v>
      </c>
      <c r="I51" s="174">
        <f>I50*P51/O50</f>
        <v>12.8</v>
      </c>
      <c r="J51" s="174">
        <f>J50*P51/O50</f>
        <v>12.8</v>
      </c>
      <c r="K51" s="174">
        <f>K50*P51/O50</f>
        <v>8</v>
      </c>
      <c r="L51" s="174">
        <f>L50*P51/O50</f>
        <v>4</v>
      </c>
      <c r="M51" s="174">
        <f>M50*P51/O50</f>
        <v>0.8</v>
      </c>
      <c r="N51" s="174">
        <f>N50*P51/O50</f>
        <v>0.8</v>
      </c>
      <c r="O51" s="127">
        <f t="shared" si="10"/>
        <v>63.199999999999989</v>
      </c>
      <c r="P51" s="254">
        <f>O50*80/100</f>
        <v>63.2</v>
      </c>
    </row>
    <row r="52" spans="1:16">
      <c r="A52" s="245"/>
      <c r="B52" s="255" t="s">
        <v>387</v>
      </c>
      <c r="C52" s="256">
        <f>รายเดือน67!B10</f>
        <v>4</v>
      </c>
      <c r="D52" s="256">
        <f>รายเดือน67!C10</f>
        <v>11</v>
      </c>
      <c r="E52" s="256">
        <f>รายเดือน67!D10</f>
        <v>1</v>
      </c>
      <c r="F52" s="256">
        <f>รายเดือน67!E10</f>
        <v>2</v>
      </c>
      <c r="G52" s="256">
        <f>รายเดือน67!F10</f>
        <v>2</v>
      </c>
      <c r="H52" s="256">
        <f>รายเดือน67!G10</f>
        <v>0</v>
      </c>
      <c r="I52" s="256">
        <f>รายเดือน67!H10</f>
        <v>0</v>
      </c>
      <c r="J52" s="256">
        <f>รายเดือน67!I10</f>
        <v>0</v>
      </c>
      <c r="K52" s="256">
        <f>รายเดือน67!J10</f>
        <v>0</v>
      </c>
      <c r="L52" s="256">
        <f>รายเดือน67!K10</f>
        <v>0</v>
      </c>
      <c r="M52" s="256">
        <f>รายเดือน67!L10</f>
        <v>0</v>
      </c>
      <c r="N52" s="256">
        <f>รายเดือน67!M10</f>
        <v>0</v>
      </c>
      <c r="O52" s="257">
        <f t="shared" si="10"/>
        <v>20</v>
      </c>
    </row>
    <row r="53" spans="1:16">
      <c r="A53" s="267"/>
      <c r="B53" s="259" t="s">
        <v>392</v>
      </c>
      <c r="C53" s="260">
        <f>C52</f>
        <v>4</v>
      </c>
      <c r="D53" s="260">
        <f>C52+D52</f>
        <v>15</v>
      </c>
      <c r="E53" s="260">
        <f>C52+D52+E52</f>
        <v>16</v>
      </c>
      <c r="F53" s="260">
        <f>C52+D52+E52+F52</f>
        <v>18</v>
      </c>
      <c r="G53" s="260">
        <f>C52+D52+E52+F52+G52</f>
        <v>20</v>
      </c>
      <c r="H53" s="260">
        <f>C52+D52+E52+F52+G52+H52</f>
        <v>20</v>
      </c>
      <c r="I53" s="260">
        <f>C52+D52+E52+F52+G52+H52+I52</f>
        <v>20</v>
      </c>
      <c r="J53" s="260">
        <f>C52+D52+E52+F52+G52+H52+I52+J52</f>
        <v>20</v>
      </c>
      <c r="K53" s="260">
        <f>C52+D52+E52+F52+G52+H52+I52+J52+K52</f>
        <v>20</v>
      </c>
      <c r="L53" s="260">
        <f>C52+D52+E52+F52+G52+H52+I52+J52+K52+L52</f>
        <v>20</v>
      </c>
      <c r="M53" s="260">
        <f>C52+D52+E52+F52+G52+H52+I52+J52+K52+L52+M52</f>
        <v>20</v>
      </c>
      <c r="N53" s="260">
        <f>C52+D52+E52+F52+G52+H52+I52+J52+K52+L52+M52+N52</f>
        <v>20</v>
      </c>
      <c r="O53" s="261"/>
    </row>
    <row r="54" spans="1:16">
      <c r="A54" s="271"/>
      <c r="B54" s="71" t="s">
        <v>72</v>
      </c>
      <c r="C54" s="25" t="s">
        <v>65</v>
      </c>
      <c r="D54" s="25" t="s">
        <v>66</v>
      </c>
      <c r="E54" s="25" t="s">
        <v>47</v>
      </c>
      <c r="F54" s="25" t="s">
        <v>48</v>
      </c>
      <c r="G54" s="25" t="s">
        <v>49</v>
      </c>
      <c r="H54" s="25" t="s">
        <v>50</v>
      </c>
      <c r="I54" s="25" t="s">
        <v>51</v>
      </c>
      <c r="J54" s="25" t="s">
        <v>52</v>
      </c>
      <c r="K54" s="25" t="s">
        <v>53</v>
      </c>
      <c r="L54" s="25" t="s">
        <v>54</v>
      </c>
      <c r="M54" s="25" t="s">
        <v>55</v>
      </c>
      <c r="N54" s="25" t="s">
        <v>56</v>
      </c>
      <c r="O54" s="25" t="s">
        <v>41</v>
      </c>
    </row>
    <row r="55" spans="1:16">
      <c r="A55" s="271" t="s">
        <v>80</v>
      </c>
      <c r="B55" s="246" t="s">
        <v>152</v>
      </c>
      <c r="C55" s="272">
        <v>2</v>
      </c>
      <c r="D55" s="272">
        <v>9</v>
      </c>
      <c r="E55" s="272">
        <v>6</v>
      </c>
      <c r="F55" s="272">
        <v>15</v>
      </c>
      <c r="G55" s="272">
        <v>32</v>
      </c>
      <c r="H55" s="272">
        <v>61</v>
      </c>
      <c r="I55" s="272">
        <v>59</v>
      </c>
      <c r="J55" s="272">
        <v>26</v>
      </c>
      <c r="K55" s="272">
        <v>29</v>
      </c>
      <c r="L55" s="272">
        <v>31</v>
      </c>
      <c r="M55" s="272">
        <v>19</v>
      </c>
      <c r="N55" s="272">
        <v>9</v>
      </c>
      <c r="O55" s="248">
        <f t="shared" ref="O55:O62" si="11">SUM(C55:N55)</f>
        <v>298</v>
      </c>
    </row>
    <row r="56" spans="1:16">
      <c r="A56" s="273"/>
      <c r="B56" s="246" t="s">
        <v>188</v>
      </c>
      <c r="C56" s="272">
        <v>5</v>
      </c>
      <c r="D56" s="272">
        <v>5</v>
      </c>
      <c r="E56" s="272">
        <v>3</v>
      </c>
      <c r="F56" s="272">
        <v>11</v>
      </c>
      <c r="G56" s="272">
        <v>26</v>
      </c>
      <c r="H56" s="272">
        <v>14</v>
      </c>
      <c r="I56" s="272">
        <v>18</v>
      </c>
      <c r="J56" s="272">
        <v>37</v>
      </c>
      <c r="K56" s="272">
        <v>15</v>
      </c>
      <c r="L56" s="272">
        <v>1</v>
      </c>
      <c r="M56" s="272">
        <v>0</v>
      </c>
      <c r="N56" s="272">
        <v>1</v>
      </c>
      <c r="O56" s="248">
        <f t="shared" si="11"/>
        <v>136</v>
      </c>
    </row>
    <row r="57" spans="1:16">
      <c r="A57" s="273"/>
      <c r="B57" s="246" t="s">
        <v>328</v>
      </c>
      <c r="C57" s="272">
        <v>0</v>
      </c>
      <c r="D57" s="272">
        <v>0</v>
      </c>
      <c r="E57" s="272">
        <v>0</v>
      </c>
      <c r="F57" s="272">
        <v>0</v>
      </c>
      <c r="G57" s="272">
        <v>3</v>
      </c>
      <c r="H57" s="272">
        <v>3</v>
      </c>
      <c r="I57" s="272">
        <v>0</v>
      </c>
      <c r="J57" s="272">
        <v>1</v>
      </c>
      <c r="K57" s="272">
        <v>4</v>
      </c>
      <c r="L57" s="272">
        <v>1</v>
      </c>
      <c r="M57" s="272">
        <v>0</v>
      </c>
      <c r="N57" s="272">
        <v>0</v>
      </c>
      <c r="O57" s="248">
        <f t="shared" si="11"/>
        <v>12</v>
      </c>
    </row>
    <row r="58" spans="1:16">
      <c r="A58" s="273"/>
      <c r="B58" s="246" t="s">
        <v>329</v>
      </c>
      <c r="C58" s="272">
        <v>0</v>
      </c>
      <c r="D58" s="272">
        <v>0</v>
      </c>
      <c r="E58" s="272">
        <v>0</v>
      </c>
      <c r="F58" s="272">
        <v>0</v>
      </c>
      <c r="G58" s="272">
        <v>0</v>
      </c>
      <c r="H58" s="272">
        <v>1</v>
      </c>
      <c r="I58" s="272">
        <v>1</v>
      </c>
      <c r="J58" s="272">
        <v>1</v>
      </c>
      <c r="K58" s="272">
        <v>4</v>
      </c>
      <c r="L58" s="272">
        <v>2</v>
      </c>
      <c r="M58" s="272">
        <v>1</v>
      </c>
      <c r="N58" s="272">
        <v>2</v>
      </c>
      <c r="O58" s="248">
        <f t="shared" si="11"/>
        <v>12</v>
      </c>
    </row>
    <row r="59" spans="1:16">
      <c r="A59" s="273"/>
      <c r="B59" s="246" t="s">
        <v>333</v>
      </c>
      <c r="C59" s="272">
        <v>1</v>
      </c>
      <c r="D59" s="272">
        <v>0</v>
      </c>
      <c r="E59" s="272">
        <v>0</v>
      </c>
      <c r="F59" s="272">
        <v>1</v>
      </c>
      <c r="G59" s="272">
        <v>0</v>
      </c>
      <c r="H59" s="272">
        <v>2</v>
      </c>
      <c r="I59" s="272">
        <v>25</v>
      </c>
      <c r="J59" s="272">
        <v>18</v>
      </c>
      <c r="K59" s="272">
        <v>16</v>
      </c>
      <c r="L59" s="272">
        <v>9</v>
      </c>
      <c r="M59" s="272">
        <v>0</v>
      </c>
      <c r="N59" s="272">
        <v>0</v>
      </c>
      <c r="O59" s="248">
        <f t="shared" si="11"/>
        <v>72</v>
      </c>
    </row>
    <row r="60" spans="1:16">
      <c r="A60" s="250"/>
      <c r="B60" s="251" t="s">
        <v>391</v>
      </c>
      <c r="C60" s="266">
        <f>MEDIAN(C55:C59)</f>
        <v>1</v>
      </c>
      <c r="D60" s="266">
        <f t="shared" ref="D60:N60" si="12">MEDIAN(D55:D59)</f>
        <v>0</v>
      </c>
      <c r="E60" s="266">
        <f t="shared" si="12"/>
        <v>0</v>
      </c>
      <c r="F60" s="266">
        <f t="shared" si="12"/>
        <v>1</v>
      </c>
      <c r="G60" s="266">
        <f t="shared" si="12"/>
        <v>3</v>
      </c>
      <c r="H60" s="266">
        <f t="shared" si="12"/>
        <v>3</v>
      </c>
      <c r="I60" s="266">
        <f t="shared" si="12"/>
        <v>18</v>
      </c>
      <c r="J60" s="266">
        <f t="shared" si="12"/>
        <v>18</v>
      </c>
      <c r="K60" s="266">
        <f t="shared" si="12"/>
        <v>15</v>
      </c>
      <c r="L60" s="266">
        <f t="shared" si="12"/>
        <v>2</v>
      </c>
      <c r="M60" s="266">
        <f t="shared" si="12"/>
        <v>0</v>
      </c>
      <c r="N60" s="266">
        <f t="shared" si="12"/>
        <v>1</v>
      </c>
      <c r="O60" s="252">
        <f t="shared" si="11"/>
        <v>62</v>
      </c>
    </row>
    <row r="61" spans="1:16">
      <c r="A61" s="273"/>
      <c r="B61" s="253" t="s">
        <v>74</v>
      </c>
      <c r="C61" s="174">
        <f>C60*P61/O60</f>
        <v>0.8</v>
      </c>
      <c r="D61" s="174">
        <f>D60*P61/O60</f>
        <v>0</v>
      </c>
      <c r="E61" s="174">
        <f>E60*P61/O60</f>
        <v>0</v>
      </c>
      <c r="F61" s="174">
        <f>F60*P61/O60</f>
        <v>0.8</v>
      </c>
      <c r="G61" s="174">
        <f>G60*P61/O60</f>
        <v>2.4000000000000004</v>
      </c>
      <c r="H61" s="174">
        <f>H60*P61/O60</f>
        <v>2.4000000000000004</v>
      </c>
      <c r="I61" s="174">
        <f>I60*P61/O60</f>
        <v>14.4</v>
      </c>
      <c r="J61" s="174">
        <f>J60*P61/O60</f>
        <v>14.4</v>
      </c>
      <c r="K61" s="174">
        <f>K60*P61/O60</f>
        <v>12</v>
      </c>
      <c r="L61" s="174">
        <f>L60*P61/O60</f>
        <v>1.6</v>
      </c>
      <c r="M61" s="174">
        <f>M60*P61/O60</f>
        <v>0</v>
      </c>
      <c r="N61" s="174">
        <f>N60*P61/O60</f>
        <v>0.8</v>
      </c>
      <c r="O61" s="127">
        <f t="shared" si="11"/>
        <v>49.6</v>
      </c>
      <c r="P61" s="254">
        <f>O60*80/100</f>
        <v>49.6</v>
      </c>
    </row>
    <row r="62" spans="1:16">
      <c r="A62" s="273"/>
      <c r="B62" s="255" t="s">
        <v>387</v>
      </c>
      <c r="C62" s="256">
        <f>รายเดือน67!B11</f>
        <v>1</v>
      </c>
      <c r="D62" s="256">
        <f>รายเดือน67!C11</f>
        <v>1</v>
      </c>
      <c r="E62" s="256">
        <f>รายเดือน67!D11</f>
        <v>1</v>
      </c>
      <c r="F62" s="256">
        <f>รายเดือน67!E11</f>
        <v>0</v>
      </c>
      <c r="G62" s="256">
        <f>รายเดือน67!F11</f>
        <v>0</v>
      </c>
      <c r="H62" s="256">
        <f>รายเดือน67!G11</f>
        <v>0</v>
      </c>
      <c r="I62" s="256">
        <f>รายเดือน67!H11</f>
        <v>0</v>
      </c>
      <c r="J62" s="256">
        <f>รายเดือน67!I11</f>
        <v>0</v>
      </c>
      <c r="K62" s="256">
        <f>รายเดือน67!J11</f>
        <v>0</v>
      </c>
      <c r="L62" s="256">
        <f>รายเดือน67!K11</f>
        <v>0</v>
      </c>
      <c r="M62" s="256">
        <f>รายเดือน67!L11</f>
        <v>0</v>
      </c>
      <c r="N62" s="256">
        <f>รายเดือน67!M11</f>
        <v>0</v>
      </c>
      <c r="O62" s="257">
        <f t="shared" si="11"/>
        <v>3</v>
      </c>
    </row>
    <row r="63" spans="1:16">
      <c r="A63" s="274"/>
      <c r="B63" s="259" t="s">
        <v>392</v>
      </c>
      <c r="C63" s="260">
        <f>C62</f>
        <v>1</v>
      </c>
      <c r="D63" s="260">
        <f>C62+D62</f>
        <v>2</v>
      </c>
      <c r="E63" s="260">
        <f>C62+D62+E62</f>
        <v>3</v>
      </c>
      <c r="F63" s="260">
        <f>C62+D62+E62+F62</f>
        <v>3</v>
      </c>
      <c r="G63" s="260">
        <f>C62+D62+E62+F62+G62</f>
        <v>3</v>
      </c>
      <c r="H63" s="260">
        <f>C62+D62+E62+F62+G62+H62</f>
        <v>3</v>
      </c>
      <c r="I63" s="260">
        <f>C62+D62+E62+F62+G62+H62+I62</f>
        <v>3</v>
      </c>
      <c r="J63" s="260">
        <f>C62+D62+E62+F62+G62+H62+I62+J62</f>
        <v>3</v>
      </c>
      <c r="K63" s="260">
        <f>C62+D62+E62+F62+G62+H62+I62+J62+K62</f>
        <v>3</v>
      </c>
      <c r="L63" s="260">
        <f>C62+D62+E62+F62+G62+H62+I62+J62+K62+L62</f>
        <v>3</v>
      </c>
      <c r="M63" s="260">
        <f>C62+D62+E62+F62+G62+H62+I62+J62+K62+L62+M62</f>
        <v>3</v>
      </c>
      <c r="N63" s="260">
        <f>C62+D62+E62+F62+G62+H62+I62+J62+K62+L62+M62+N62</f>
        <v>3</v>
      </c>
      <c r="O63" s="261"/>
    </row>
    <row r="64" spans="1:16">
      <c r="A64" s="262"/>
      <c r="B64" s="71" t="s">
        <v>72</v>
      </c>
      <c r="C64" s="25" t="s">
        <v>65</v>
      </c>
      <c r="D64" s="25" t="s">
        <v>66</v>
      </c>
      <c r="E64" s="25" t="s">
        <v>47</v>
      </c>
      <c r="F64" s="25" t="s">
        <v>48</v>
      </c>
      <c r="G64" s="25" t="s">
        <v>49</v>
      </c>
      <c r="H64" s="25" t="s">
        <v>50</v>
      </c>
      <c r="I64" s="25" t="s">
        <v>51</v>
      </c>
      <c r="J64" s="25" t="s">
        <v>52</v>
      </c>
      <c r="K64" s="25" t="s">
        <v>53</v>
      </c>
      <c r="L64" s="25" t="s">
        <v>54</v>
      </c>
      <c r="M64" s="25" t="s">
        <v>55</v>
      </c>
      <c r="N64" s="25" t="s">
        <v>56</v>
      </c>
      <c r="O64" s="25" t="s">
        <v>41</v>
      </c>
    </row>
    <row r="65" spans="1:18">
      <c r="A65" s="262" t="s">
        <v>81</v>
      </c>
      <c r="B65" s="246" t="s">
        <v>152</v>
      </c>
      <c r="C65" s="275">
        <v>3</v>
      </c>
      <c r="D65" s="275">
        <v>13</v>
      </c>
      <c r="E65" s="275">
        <v>7</v>
      </c>
      <c r="F65" s="275">
        <v>5</v>
      </c>
      <c r="G65" s="275">
        <v>5</v>
      </c>
      <c r="H65" s="275">
        <v>18</v>
      </c>
      <c r="I65" s="275">
        <v>17</v>
      </c>
      <c r="J65" s="275">
        <v>32</v>
      </c>
      <c r="K65" s="275">
        <v>8</v>
      </c>
      <c r="L65" s="275">
        <v>8</v>
      </c>
      <c r="M65" s="275">
        <v>3</v>
      </c>
      <c r="N65" s="275">
        <v>0</v>
      </c>
      <c r="O65" s="248">
        <f t="shared" ref="O65:O72" si="13">SUM(C65:N65)</f>
        <v>119</v>
      </c>
    </row>
    <row r="66" spans="1:18">
      <c r="A66" s="245"/>
      <c r="B66" s="246" t="s">
        <v>188</v>
      </c>
      <c r="C66" s="275">
        <v>0</v>
      </c>
      <c r="D66" s="275">
        <v>0</v>
      </c>
      <c r="E66" s="275">
        <v>0</v>
      </c>
      <c r="F66" s="275">
        <v>10</v>
      </c>
      <c r="G66" s="275">
        <v>28</v>
      </c>
      <c r="H66" s="275">
        <v>28</v>
      </c>
      <c r="I66" s="275">
        <v>11</v>
      </c>
      <c r="J66" s="275">
        <v>2</v>
      </c>
      <c r="K66" s="275">
        <v>6</v>
      </c>
      <c r="L66" s="275">
        <v>2</v>
      </c>
      <c r="M66" s="275">
        <v>1</v>
      </c>
      <c r="N66" s="275">
        <v>0</v>
      </c>
      <c r="O66" s="248">
        <f t="shared" si="13"/>
        <v>88</v>
      </c>
    </row>
    <row r="67" spans="1:18">
      <c r="A67" s="245"/>
      <c r="B67" s="246" t="s">
        <v>328</v>
      </c>
      <c r="C67" s="275">
        <v>0</v>
      </c>
      <c r="D67" s="275">
        <v>0</v>
      </c>
      <c r="E67" s="275">
        <v>0</v>
      </c>
      <c r="F67" s="275">
        <v>1</v>
      </c>
      <c r="G67" s="275">
        <v>0</v>
      </c>
      <c r="H67" s="275">
        <v>0</v>
      </c>
      <c r="I67" s="275">
        <v>0</v>
      </c>
      <c r="J67" s="275">
        <v>4</v>
      </c>
      <c r="K67" s="275">
        <v>1</v>
      </c>
      <c r="L67" s="275">
        <v>3</v>
      </c>
      <c r="M67" s="275">
        <v>1</v>
      </c>
      <c r="N67" s="275">
        <v>1</v>
      </c>
      <c r="O67" s="248">
        <f t="shared" si="13"/>
        <v>11</v>
      </c>
    </row>
    <row r="68" spans="1:18">
      <c r="A68" s="245"/>
      <c r="B68" s="246" t="s">
        <v>329</v>
      </c>
      <c r="C68" s="275">
        <v>4</v>
      </c>
      <c r="D68" s="275">
        <v>0</v>
      </c>
      <c r="E68" s="275">
        <v>0</v>
      </c>
      <c r="F68" s="275">
        <v>1</v>
      </c>
      <c r="G68" s="275">
        <v>1</v>
      </c>
      <c r="H68" s="275">
        <v>4</v>
      </c>
      <c r="I68" s="275">
        <v>3</v>
      </c>
      <c r="J68" s="275">
        <v>20</v>
      </c>
      <c r="K68" s="275">
        <v>21</v>
      </c>
      <c r="L68" s="275">
        <v>13</v>
      </c>
      <c r="M68" s="275">
        <v>2</v>
      </c>
      <c r="N68" s="275">
        <v>1</v>
      </c>
      <c r="O68" s="248">
        <f t="shared" si="13"/>
        <v>70</v>
      </c>
    </row>
    <row r="69" spans="1:18">
      <c r="A69" s="245"/>
      <c r="B69" s="246" t="s">
        <v>333</v>
      </c>
      <c r="C69" s="275">
        <v>0</v>
      </c>
      <c r="D69" s="275">
        <v>1</v>
      </c>
      <c r="E69" s="275">
        <v>6</v>
      </c>
      <c r="F69" s="275">
        <v>4</v>
      </c>
      <c r="G69" s="275">
        <v>0</v>
      </c>
      <c r="H69" s="275">
        <v>8</v>
      </c>
      <c r="I69" s="275">
        <v>23</v>
      </c>
      <c r="J69" s="275">
        <v>31</v>
      </c>
      <c r="K69" s="275">
        <v>31</v>
      </c>
      <c r="L69" s="275">
        <v>7</v>
      </c>
      <c r="M69" s="275">
        <v>7</v>
      </c>
      <c r="N69" s="275">
        <v>2</v>
      </c>
      <c r="O69" s="248">
        <f t="shared" si="13"/>
        <v>120</v>
      </c>
    </row>
    <row r="70" spans="1:18">
      <c r="A70" s="250"/>
      <c r="B70" s="251" t="s">
        <v>391</v>
      </c>
      <c r="C70" s="266">
        <f>MEDIAN(C65:C69)</f>
        <v>0</v>
      </c>
      <c r="D70" s="266">
        <f t="shared" ref="D70:N70" si="14">MEDIAN(D65:D69)</f>
        <v>0</v>
      </c>
      <c r="E70" s="266">
        <f t="shared" si="14"/>
        <v>0</v>
      </c>
      <c r="F70" s="266">
        <f t="shared" si="14"/>
        <v>4</v>
      </c>
      <c r="G70" s="266">
        <f t="shared" si="14"/>
        <v>1</v>
      </c>
      <c r="H70" s="266">
        <f t="shared" si="14"/>
        <v>8</v>
      </c>
      <c r="I70" s="266">
        <f t="shared" si="14"/>
        <v>11</v>
      </c>
      <c r="J70" s="266">
        <f t="shared" si="14"/>
        <v>20</v>
      </c>
      <c r="K70" s="266">
        <f t="shared" si="14"/>
        <v>8</v>
      </c>
      <c r="L70" s="266">
        <f t="shared" si="14"/>
        <v>7</v>
      </c>
      <c r="M70" s="266">
        <f t="shared" si="14"/>
        <v>2</v>
      </c>
      <c r="N70" s="266">
        <f t="shared" si="14"/>
        <v>1</v>
      </c>
      <c r="O70" s="252">
        <f t="shared" si="13"/>
        <v>62</v>
      </c>
    </row>
    <row r="71" spans="1:18">
      <c r="A71" s="245"/>
      <c r="B71" s="253" t="s">
        <v>74</v>
      </c>
      <c r="C71" s="174">
        <f>C70*P71/O70</f>
        <v>0</v>
      </c>
      <c r="D71" s="174">
        <f>D70*P71/O70</f>
        <v>0</v>
      </c>
      <c r="E71" s="174">
        <f>E70*P71/O70</f>
        <v>0</v>
      </c>
      <c r="F71" s="174">
        <f>F70*P71/O70</f>
        <v>3.2</v>
      </c>
      <c r="G71" s="174">
        <f>G70*P71/O70</f>
        <v>0.8</v>
      </c>
      <c r="H71" s="174">
        <f>H70*P71/O70</f>
        <v>6.4</v>
      </c>
      <c r="I71" s="174">
        <f>I70*P71/O70</f>
        <v>8.8000000000000007</v>
      </c>
      <c r="J71" s="174">
        <f>J70*P71/O70</f>
        <v>16</v>
      </c>
      <c r="K71" s="174">
        <f>K70*P71/O70</f>
        <v>6.4</v>
      </c>
      <c r="L71" s="174">
        <f>L70*P71/O70</f>
        <v>5.6</v>
      </c>
      <c r="M71" s="174">
        <f>M70*P71/O70</f>
        <v>1.6</v>
      </c>
      <c r="N71" s="174">
        <f>N70*P71/O70</f>
        <v>0.8</v>
      </c>
      <c r="O71" s="127">
        <f t="shared" si="13"/>
        <v>49.6</v>
      </c>
      <c r="P71" s="254">
        <f>O70*80/100</f>
        <v>49.6</v>
      </c>
    </row>
    <row r="72" spans="1:18">
      <c r="A72" s="245"/>
      <c r="B72" s="255" t="s">
        <v>387</v>
      </c>
      <c r="C72" s="256">
        <f>รายเดือน67!B12</f>
        <v>0</v>
      </c>
      <c r="D72" s="256">
        <f>รายเดือน67!C12</f>
        <v>1</v>
      </c>
      <c r="E72" s="256">
        <f>รายเดือน67!D12</f>
        <v>0</v>
      </c>
      <c r="F72" s="256">
        <f>รายเดือน67!E12</f>
        <v>1</v>
      </c>
      <c r="G72" s="256">
        <f>รายเดือน67!F12</f>
        <v>2</v>
      </c>
      <c r="H72" s="256">
        <f>รายเดือน67!G12</f>
        <v>2</v>
      </c>
      <c r="I72" s="256">
        <f>รายเดือน67!H12</f>
        <v>0</v>
      </c>
      <c r="J72" s="256">
        <f>รายเดือน67!I12</f>
        <v>0</v>
      </c>
      <c r="K72" s="256">
        <f>รายเดือน67!J12</f>
        <v>0</v>
      </c>
      <c r="L72" s="256">
        <f>รายเดือน67!K12</f>
        <v>0</v>
      </c>
      <c r="M72" s="256">
        <f>รายเดือน67!L12</f>
        <v>0</v>
      </c>
      <c r="N72" s="256">
        <f>รายเดือน67!M12</f>
        <v>0</v>
      </c>
      <c r="O72" s="257">
        <f t="shared" si="13"/>
        <v>6</v>
      </c>
    </row>
    <row r="73" spans="1:18">
      <c r="A73" s="267"/>
      <c r="B73" s="259" t="s">
        <v>392</v>
      </c>
      <c r="C73" s="260">
        <f>C72</f>
        <v>0</v>
      </c>
      <c r="D73" s="260">
        <f>C72+D72</f>
        <v>1</v>
      </c>
      <c r="E73" s="260">
        <f>C72+D72+E72</f>
        <v>1</v>
      </c>
      <c r="F73" s="260">
        <f>C72+D72+E72+F72</f>
        <v>2</v>
      </c>
      <c r="G73" s="260">
        <f>C72+D72+E72+F72+G72</f>
        <v>4</v>
      </c>
      <c r="H73" s="260">
        <f>C72+D72+E72+F72+G72+H72</f>
        <v>6</v>
      </c>
      <c r="I73" s="260">
        <f>C72+D72+E72+F72+G72+H72+I72</f>
        <v>6</v>
      </c>
      <c r="J73" s="260">
        <f>C72+D72+E72+F72+G72+H72+I72+J72</f>
        <v>6</v>
      </c>
      <c r="K73" s="260">
        <f>C72+D72+E72+F72+G72+H72+I72+J72+K72</f>
        <v>6</v>
      </c>
      <c r="L73" s="260">
        <f>C72+D72+E72+F72+G72+H72+I72+J72+K72+L72</f>
        <v>6</v>
      </c>
      <c r="M73" s="260">
        <f>C72+D72+E72+F72+G72+H72+I72+J72+K72+L72+M72</f>
        <v>6</v>
      </c>
      <c r="N73" s="260">
        <f>C72+D72+E72+F72+G72+H72+I72+J72+K72+L72+M72+N72</f>
        <v>6</v>
      </c>
      <c r="O73" s="261"/>
    </row>
    <row r="74" spans="1:18">
      <c r="A74" s="262"/>
      <c r="B74" s="71" t="s">
        <v>72</v>
      </c>
      <c r="C74" s="25" t="s">
        <v>65</v>
      </c>
      <c r="D74" s="25" t="s">
        <v>66</v>
      </c>
      <c r="E74" s="25" t="s">
        <v>47</v>
      </c>
      <c r="F74" s="25" t="s">
        <v>48</v>
      </c>
      <c r="G74" s="25" t="s">
        <v>49</v>
      </c>
      <c r="H74" s="25" t="s">
        <v>50</v>
      </c>
      <c r="I74" s="25" t="s">
        <v>51</v>
      </c>
      <c r="J74" s="25" t="s">
        <v>52</v>
      </c>
      <c r="K74" s="25" t="s">
        <v>53</v>
      </c>
      <c r="L74" s="25" t="s">
        <v>54</v>
      </c>
      <c r="M74" s="25" t="s">
        <v>55</v>
      </c>
      <c r="N74" s="25" t="s">
        <v>56</v>
      </c>
      <c r="O74" s="25" t="s">
        <v>41</v>
      </c>
    </row>
    <row r="75" spans="1:18">
      <c r="A75" s="262" t="s">
        <v>82</v>
      </c>
      <c r="B75" s="246" t="s">
        <v>152</v>
      </c>
      <c r="C75" s="276">
        <v>8</v>
      </c>
      <c r="D75" s="276">
        <v>5</v>
      </c>
      <c r="E75" s="276">
        <v>13</v>
      </c>
      <c r="F75" s="276">
        <v>6</v>
      </c>
      <c r="G75" s="276">
        <v>29</v>
      </c>
      <c r="H75" s="276">
        <v>86</v>
      </c>
      <c r="I75" s="276">
        <v>85</v>
      </c>
      <c r="J75" s="276">
        <v>38</v>
      </c>
      <c r="K75" s="276">
        <v>20</v>
      </c>
      <c r="L75" s="276">
        <v>21</v>
      </c>
      <c r="M75" s="276">
        <v>21</v>
      </c>
      <c r="N75" s="276">
        <v>2</v>
      </c>
      <c r="O75" s="248">
        <f t="shared" ref="O75:O82" si="15">SUM(C75:N75)</f>
        <v>334</v>
      </c>
    </row>
    <row r="76" spans="1:18">
      <c r="A76" s="245"/>
      <c r="B76" s="246" t="s">
        <v>188</v>
      </c>
      <c r="C76" s="276">
        <v>6</v>
      </c>
      <c r="D76" s="276">
        <v>9</v>
      </c>
      <c r="E76" s="276">
        <v>10</v>
      </c>
      <c r="F76" s="276">
        <v>10</v>
      </c>
      <c r="G76" s="276">
        <v>25</v>
      </c>
      <c r="H76" s="276">
        <v>14</v>
      </c>
      <c r="I76" s="276">
        <v>27</v>
      </c>
      <c r="J76" s="276">
        <v>16</v>
      </c>
      <c r="K76" s="276">
        <v>7</v>
      </c>
      <c r="L76" s="276">
        <v>1</v>
      </c>
      <c r="M76" s="276">
        <v>1</v>
      </c>
      <c r="N76" s="276">
        <v>1</v>
      </c>
      <c r="O76" s="248">
        <f t="shared" si="15"/>
        <v>127</v>
      </c>
    </row>
    <row r="77" spans="1:18">
      <c r="A77" s="245"/>
      <c r="B77" s="246" t="s">
        <v>328</v>
      </c>
      <c r="C77" s="276">
        <v>0</v>
      </c>
      <c r="D77" s="276">
        <v>0</v>
      </c>
      <c r="E77" s="276">
        <v>0</v>
      </c>
      <c r="F77" s="276">
        <v>0</v>
      </c>
      <c r="G77" s="276">
        <v>0</v>
      </c>
      <c r="H77" s="276">
        <v>0</v>
      </c>
      <c r="I77" s="276">
        <v>0</v>
      </c>
      <c r="J77" s="276">
        <v>1</v>
      </c>
      <c r="K77" s="276">
        <v>2</v>
      </c>
      <c r="L77" s="276">
        <v>3</v>
      </c>
      <c r="M77" s="276">
        <v>0</v>
      </c>
      <c r="N77" s="276">
        <v>0</v>
      </c>
      <c r="O77" s="248">
        <f t="shared" si="15"/>
        <v>6</v>
      </c>
      <c r="R77" s="126"/>
    </row>
    <row r="78" spans="1:18">
      <c r="A78" s="245"/>
      <c r="B78" s="246" t="s">
        <v>329</v>
      </c>
      <c r="C78" s="276">
        <v>0</v>
      </c>
      <c r="D78" s="276">
        <v>0</v>
      </c>
      <c r="E78" s="276">
        <v>0</v>
      </c>
      <c r="F78" s="276">
        <v>0</v>
      </c>
      <c r="G78" s="276">
        <v>1</v>
      </c>
      <c r="H78" s="276">
        <v>2</v>
      </c>
      <c r="I78" s="276">
        <v>0</v>
      </c>
      <c r="J78" s="276">
        <v>0</v>
      </c>
      <c r="K78" s="276">
        <v>0</v>
      </c>
      <c r="L78" s="276">
        <v>0</v>
      </c>
      <c r="M78" s="276">
        <v>0</v>
      </c>
      <c r="N78" s="276">
        <v>0</v>
      </c>
      <c r="O78" s="248">
        <f t="shared" si="15"/>
        <v>3</v>
      </c>
    </row>
    <row r="79" spans="1:18">
      <c r="A79" s="245"/>
      <c r="B79" s="246" t="s">
        <v>333</v>
      </c>
      <c r="C79" s="276">
        <v>0</v>
      </c>
      <c r="D79" s="276">
        <v>1</v>
      </c>
      <c r="E79" s="276">
        <v>3</v>
      </c>
      <c r="F79" s="276">
        <v>5</v>
      </c>
      <c r="G79" s="276">
        <v>6</v>
      </c>
      <c r="H79" s="276">
        <v>55</v>
      </c>
      <c r="I79" s="276">
        <v>78</v>
      </c>
      <c r="J79" s="276">
        <v>46</v>
      </c>
      <c r="K79" s="276">
        <v>9</v>
      </c>
      <c r="L79" s="276">
        <v>9</v>
      </c>
      <c r="M79" s="276">
        <v>1</v>
      </c>
      <c r="N79" s="276">
        <v>0</v>
      </c>
      <c r="O79" s="248">
        <f t="shared" si="15"/>
        <v>213</v>
      </c>
    </row>
    <row r="80" spans="1:18">
      <c r="A80" s="250"/>
      <c r="B80" s="251" t="s">
        <v>391</v>
      </c>
      <c r="C80" s="266">
        <f>MEDIAN(C75:C79)</f>
        <v>0</v>
      </c>
      <c r="D80" s="266">
        <f t="shared" ref="D80:N80" si="16">MEDIAN(D75:D79)</f>
        <v>1</v>
      </c>
      <c r="E80" s="266">
        <f t="shared" si="16"/>
        <v>3</v>
      </c>
      <c r="F80" s="266">
        <f t="shared" si="16"/>
        <v>5</v>
      </c>
      <c r="G80" s="266">
        <f t="shared" si="16"/>
        <v>6</v>
      </c>
      <c r="H80" s="266">
        <f t="shared" si="16"/>
        <v>14</v>
      </c>
      <c r="I80" s="266">
        <f t="shared" si="16"/>
        <v>27</v>
      </c>
      <c r="J80" s="266">
        <f t="shared" si="16"/>
        <v>16</v>
      </c>
      <c r="K80" s="266">
        <f t="shared" si="16"/>
        <v>7</v>
      </c>
      <c r="L80" s="266">
        <f t="shared" si="16"/>
        <v>3</v>
      </c>
      <c r="M80" s="266">
        <f t="shared" si="16"/>
        <v>1</v>
      </c>
      <c r="N80" s="266">
        <f t="shared" si="16"/>
        <v>0</v>
      </c>
      <c r="O80" s="252">
        <f t="shared" si="15"/>
        <v>83</v>
      </c>
    </row>
    <row r="81" spans="1:16">
      <c r="A81" s="245"/>
      <c r="B81" s="253" t="s">
        <v>74</v>
      </c>
      <c r="C81" s="174">
        <f>C80*P81/O80</f>
        <v>0</v>
      </c>
      <c r="D81" s="174">
        <f>D80*P81/O80</f>
        <v>0.8</v>
      </c>
      <c r="E81" s="174">
        <f>E80*P81/O80</f>
        <v>2.4000000000000004</v>
      </c>
      <c r="F81" s="174">
        <f>F80*P81/O80</f>
        <v>4</v>
      </c>
      <c r="G81" s="174">
        <f>G80*P81/O80</f>
        <v>4.8000000000000007</v>
      </c>
      <c r="H81" s="174">
        <f>H80*P81/O80</f>
        <v>11.200000000000001</v>
      </c>
      <c r="I81" s="174">
        <f>I80*P81/O80</f>
        <v>21.6</v>
      </c>
      <c r="J81" s="174">
        <f>J80*P81/O80</f>
        <v>12.8</v>
      </c>
      <c r="K81" s="174">
        <f>K80*P81/O80</f>
        <v>5.6000000000000005</v>
      </c>
      <c r="L81" s="174">
        <f>L80*P81/O80</f>
        <v>2.4000000000000004</v>
      </c>
      <c r="M81" s="174">
        <f>M80*P81/O80</f>
        <v>0.8</v>
      </c>
      <c r="N81" s="174">
        <f>N80*P81/O80</f>
        <v>0</v>
      </c>
      <c r="O81" s="127">
        <f t="shared" si="15"/>
        <v>66.400000000000006</v>
      </c>
      <c r="P81" s="254">
        <f>O80*80/100</f>
        <v>66.400000000000006</v>
      </c>
    </row>
    <row r="82" spans="1:16">
      <c r="A82" s="245"/>
      <c r="B82" s="255" t="s">
        <v>387</v>
      </c>
      <c r="C82" s="256">
        <f>รายเดือน67!B13</f>
        <v>1</v>
      </c>
      <c r="D82" s="256">
        <f>รายเดือน67!C13</f>
        <v>2</v>
      </c>
      <c r="E82" s="256">
        <f>รายเดือน67!D13</f>
        <v>4</v>
      </c>
      <c r="F82" s="256">
        <f>รายเดือน67!E13</f>
        <v>15</v>
      </c>
      <c r="G82" s="256">
        <f>รายเดือน67!F13</f>
        <v>3</v>
      </c>
      <c r="H82" s="256">
        <f>รายเดือน67!G13</f>
        <v>0</v>
      </c>
      <c r="I82" s="256">
        <f>รายเดือน67!H13</f>
        <v>0</v>
      </c>
      <c r="J82" s="256">
        <f>รายเดือน67!I13</f>
        <v>0</v>
      </c>
      <c r="K82" s="256">
        <f>รายเดือน67!J13</f>
        <v>0</v>
      </c>
      <c r="L82" s="256">
        <f>รายเดือน67!K13</f>
        <v>0</v>
      </c>
      <c r="M82" s="256">
        <f>รายเดือน67!L13</f>
        <v>0</v>
      </c>
      <c r="N82" s="256">
        <f>รายเดือน67!M13</f>
        <v>0</v>
      </c>
      <c r="O82" s="257">
        <f t="shared" si="15"/>
        <v>25</v>
      </c>
    </row>
    <row r="83" spans="1:16">
      <c r="A83" s="267"/>
      <c r="B83" s="259" t="s">
        <v>392</v>
      </c>
      <c r="C83" s="260">
        <f>C82</f>
        <v>1</v>
      </c>
      <c r="D83" s="260">
        <f>C82+D82</f>
        <v>3</v>
      </c>
      <c r="E83" s="260">
        <f>C82+D82+E82</f>
        <v>7</v>
      </c>
      <c r="F83" s="260">
        <f>C82+D82+E82+F82</f>
        <v>22</v>
      </c>
      <c r="G83" s="260">
        <f>C82+D82+E82+F82+G82</f>
        <v>25</v>
      </c>
      <c r="H83" s="260">
        <f>C82+D82+E82+F82+G82+H82</f>
        <v>25</v>
      </c>
      <c r="I83" s="260">
        <f>C82+D82+E82+F82+G82+H82+I82</f>
        <v>25</v>
      </c>
      <c r="J83" s="260">
        <f>C82+D82+E82+F82+G82+H82+I82+J82</f>
        <v>25</v>
      </c>
      <c r="K83" s="260">
        <f>C82+D82+E82+F82+G82+H82+I82+J82+K82</f>
        <v>25</v>
      </c>
      <c r="L83" s="260">
        <f>C82+D82+E82+F82+G82+H82+I82+J82+K82+L82</f>
        <v>25</v>
      </c>
      <c r="M83" s="260">
        <f>C82+D82+E82+F82+G82+H82+I82+J82+K82+L82+M82</f>
        <v>25</v>
      </c>
      <c r="N83" s="260">
        <f>C82+D82+E82+F82+G82+H82+I82+J82+K82+L82+M82+N82</f>
        <v>25</v>
      </c>
      <c r="O83" s="261"/>
    </row>
    <row r="84" spans="1:16">
      <c r="A84" s="262" t="s">
        <v>83</v>
      </c>
      <c r="B84" s="71" t="s">
        <v>72</v>
      </c>
      <c r="C84" s="25" t="s">
        <v>65</v>
      </c>
      <c r="D84" s="25" t="s">
        <v>66</v>
      </c>
      <c r="E84" s="25" t="s">
        <v>47</v>
      </c>
      <c r="F84" s="25" t="s">
        <v>48</v>
      </c>
      <c r="G84" s="25" t="s">
        <v>49</v>
      </c>
      <c r="H84" s="25" t="s">
        <v>50</v>
      </c>
      <c r="I84" s="25" t="s">
        <v>51</v>
      </c>
      <c r="J84" s="25" t="s">
        <v>52</v>
      </c>
      <c r="K84" s="25" t="s">
        <v>53</v>
      </c>
      <c r="L84" s="25" t="s">
        <v>54</v>
      </c>
      <c r="M84" s="25" t="s">
        <v>55</v>
      </c>
      <c r="N84" s="25" t="s">
        <v>56</v>
      </c>
      <c r="O84" s="25" t="s">
        <v>41</v>
      </c>
    </row>
    <row r="85" spans="1:16">
      <c r="A85" s="245"/>
      <c r="B85" s="246" t="s">
        <v>152</v>
      </c>
      <c r="C85" s="277">
        <v>13</v>
      </c>
      <c r="D85" s="277">
        <v>9</v>
      </c>
      <c r="E85" s="277">
        <v>7</v>
      </c>
      <c r="F85" s="277">
        <v>12</v>
      </c>
      <c r="G85" s="277">
        <v>28</v>
      </c>
      <c r="H85" s="277">
        <v>41</v>
      </c>
      <c r="I85" s="277">
        <v>48</v>
      </c>
      <c r="J85" s="277">
        <v>36</v>
      </c>
      <c r="K85" s="277">
        <v>21</v>
      </c>
      <c r="L85" s="277">
        <v>23</v>
      </c>
      <c r="M85" s="277">
        <v>9</v>
      </c>
      <c r="N85" s="277">
        <v>1</v>
      </c>
      <c r="O85" s="248">
        <f t="shared" ref="O85:O92" si="17">SUM(C85:N85)</f>
        <v>248</v>
      </c>
    </row>
    <row r="86" spans="1:16">
      <c r="A86" s="245"/>
      <c r="B86" s="246" t="s">
        <v>188</v>
      </c>
      <c r="C86" s="277">
        <v>5</v>
      </c>
      <c r="D86" s="277">
        <v>5</v>
      </c>
      <c r="E86" s="277">
        <v>2</v>
      </c>
      <c r="F86" s="277">
        <v>14</v>
      </c>
      <c r="G86" s="277">
        <v>5</v>
      </c>
      <c r="H86" s="277">
        <v>18</v>
      </c>
      <c r="I86" s="277">
        <v>30</v>
      </c>
      <c r="J86" s="277">
        <v>33</v>
      </c>
      <c r="K86" s="277">
        <v>13</v>
      </c>
      <c r="L86" s="277">
        <v>0</v>
      </c>
      <c r="M86" s="277">
        <v>0</v>
      </c>
      <c r="N86" s="277">
        <v>0</v>
      </c>
      <c r="O86" s="248">
        <f t="shared" si="17"/>
        <v>125</v>
      </c>
    </row>
    <row r="87" spans="1:16">
      <c r="A87" s="245"/>
      <c r="B87" s="246" t="s">
        <v>328</v>
      </c>
      <c r="C87" s="277">
        <v>0</v>
      </c>
      <c r="D87" s="277">
        <v>0</v>
      </c>
      <c r="E87" s="277">
        <v>0</v>
      </c>
      <c r="F87" s="277">
        <v>2</v>
      </c>
      <c r="G87" s="277">
        <v>1</v>
      </c>
      <c r="H87" s="277">
        <v>0</v>
      </c>
      <c r="I87" s="277">
        <v>0</v>
      </c>
      <c r="J87" s="277">
        <v>1</v>
      </c>
      <c r="K87" s="277">
        <v>2</v>
      </c>
      <c r="L87" s="277">
        <v>0</v>
      </c>
      <c r="M87" s="277">
        <v>0</v>
      </c>
      <c r="N87" s="277">
        <v>0</v>
      </c>
      <c r="O87" s="248">
        <f t="shared" si="17"/>
        <v>6</v>
      </c>
    </row>
    <row r="88" spans="1:16">
      <c r="A88" s="245"/>
      <c r="B88" s="246" t="s">
        <v>329</v>
      </c>
      <c r="C88" s="277">
        <v>1</v>
      </c>
      <c r="D88" s="277">
        <v>0</v>
      </c>
      <c r="E88" s="277">
        <v>0</v>
      </c>
      <c r="F88" s="277">
        <v>0</v>
      </c>
      <c r="G88" s="277">
        <v>2</v>
      </c>
      <c r="H88" s="277">
        <v>7</v>
      </c>
      <c r="I88" s="277">
        <v>6</v>
      </c>
      <c r="J88" s="277">
        <v>3</v>
      </c>
      <c r="K88" s="277">
        <v>5</v>
      </c>
      <c r="L88" s="277">
        <v>7</v>
      </c>
      <c r="M88" s="277">
        <v>6</v>
      </c>
      <c r="N88" s="277">
        <v>1</v>
      </c>
      <c r="O88" s="248">
        <f t="shared" si="17"/>
        <v>38</v>
      </c>
    </row>
    <row r="89" spans="1:16">
      <c r="A89" s="245"/>
      <c r="B89" s="246" t="s">
        <v>333</v>
      </c>
      <c r="C89" s="277">
        <v>2</v>
      </c>
      <c r="D89" s="277">
        <v>5</v>
      </c>
      <c r="E89" s="277">
        <v>6</v>
      </c>
      <c r="F89" s="277">
        <v>4</v>
      </c>
      <c r="G89" s="277">
        <v>3</v>
      </c>
      <c r="H89" s="277">
        <v>1</v>
      </c>
      <c r="I89" s="277">
        <v>18</v>
      </c>
      <c r="J89" s="277">
        <v>18</v>
      </c>
      <c r="K89" s="277">
        <v>6</v>
      </c>
      <c r="L89" s="277">
        <v>6</v>
      </c>
      <c r="M89" s="277">
        <v>3</v>
      </c>
      <c r="N89" s="277">
        <v>2</v>
      </c>
      <c r="O89" s="248">
        <f t="shared" si="17"/>
        <v>74</v>
      </c>
    </row>
    <row r="90" spans="1:16">
      <c r="A90" s="250"/>
      <c r="B90" s="251" t="s">
        <v>391</v>
      </c>
      <c r="C90" s="266">
        <f>MEDIAN(C85:C89)</f>
        <v>2</v>
      </c>
      <c r="D90" s="266">
        <f t="shared" ref="D90:N90" si="18">MEDIAN(D85:D89)</f>
        <v>5</v>
      </c>
      <c r="E90" s="266">
        <f t="shared" si="18"/>
        <v>2</v>
      </c>
      <c r="F90" s="266">
        <f t="shared" si="18"/>
        <v>4</v>
      </c>
      <c r="G90" s="266">
        <f t="shared" si="18"/>
        <v>3</v>
      </c>
      <c r="H90" s="266">
        <f t="shared" si="18"/>
        <v>7</v>
      </c>
      <c r="I90" s="266">
        <f t="shared" si="18"/>
        <v>18</v>
      </c>
      <c r="J90" s="266">
        <f t="shared" si="18"/>
        <v>18</v>
      </c>
      <c r="K90" s="266">
        <f t="shared" si="18"/>
        <v>6</v>
      </c>
      <c r="L90" s="266">
        <f t="shared" si="18"/>
        <v>6</v>
      </c>
      <c r="M90" s="266">
        <f t="shared" si="18"/>
        <v>3</v>
      </c>
      <c r="N90" s="266">
        <f t="shared" si="18"/>
        <v>1</v>
      </c>
      <c r="O90" s="252">
        <f t="shared" si="17"/>
        <v>75</v>
      </c>
    </row>
    <row r="91" spans="1:16">
      <c r="A91" s="245"/>
      <c r="B91" s="253" t="s">
        <v>74</v>
      </c>
      <c r="C91" s="174">
        <f>C90*P91/O90</f>
        <v>1.6</v>
      </c>
      <c r="D91" s="174">
        <f>D90*P91/O90</f>
        <v>4</v>
      </c>
      <c r="E91" s="174">
        <f>E90*P91/O90</f>
        <v>1.6</v>
      </c>
      <c r="F91" s="174">
        <f>F90*P91/O90</f>
        <v>3.2</v>
      </c>
      <c r="G91" s="174">
        <f>G90*P91/O90</f>
        <v>2.4</v>
      </c>
      <c r="H91" s="174">
        <f>H90*P91/O90</f>
        <v>5.6</v>
      </c>
      <c r="I91" s="174">
        <f>I90*P91/O90</f>
        <v>14.4</v>
      </c>
      <c r="J91" s="174">
        <f>J90*P91/O90</f>
        <v>14.4</v>
      </c>
      <c r="K91" s="174">
        <f>K90*P91/O90</f>
        <v>4.8</v>
      </c>
      <c r="L91" s="174">
        <f>L90*P91/O90</f>
        <v>4.8</v>
      </c>
      <c r="M91" s="174">
        <f>M90*P91/O90</f>
        <v>2.4</v>
      </c>
      <c r="N91" s="174">
        <f>N90*P91/O90</f>
        <v>0.8</v>
      </c>
      <c r="O91" s="127">
        <f t="shared" si="17"/>
        <v>59.999999999999986</v>
      </c>
      <c r="P91" s="254">
        <f>O90*80/100</f>
        <v>60</v>
      </c>
    </row>
    <row r="92" spans="1:16">
      <c r="A92" s="245"/>
      <c r="B92" s="255" t="s">
        <v>387</v>
      </c>
      <c r="C92" s="256">
        <f>รายเดือน67!B16</f>
        <v>0</v>
      </c>
      <c r="D92" s="256">
        <f>รายเดือน67!C16</f>
        <v>2</v>
      </c>
      <c r="E92" s="256">
        <f>รายเดือน67!D16</f>
        <v>3</v>
      </c>
      <c r="F92" s="256">
        <f>รายเดือน67!E16</f>
        <v>0</v>
      </c>
      <c r="G92" s="256">
        <f>รายเดือน67!F16</f>
        <v>1</v>
      </c>
      <c r="H92" s="256">
        <f>รายเดือน67!G16</f>
        <v>0</v>
      </c>
      <c r="I92" s="256">
        <f>รายเดือน67!H16</f>
        <v>0</v>
      </c>
      <c r="J92" s="256">
        <f>รายเดือน67!I16</f>
        <v>0</v>
      </c>
      <c r="K92" s="256">
        <f>รายเดือน67!J16</f>
        <v>0</v>
      </c>
      <c r="L92" s="256">
        <f>รายเดือน67!K16</f>
        <v>0</v>
      </c>
      <c r="M92" s="256">
        <f>รายเดือน67!L16</f>
        <v>0</v>
      </c>
      <c r="N92" s="256">
        <f>รายเดือน67!M16</f>
        <v>0</v>
      </c>
      <c r="O92" s="257">
        <f t="shared" si="17"/>
        <v>6</v>
      </c>
    </row>
    <row r="93" spans="1:16">
      <c r="A93" s="267"/>
      <c r="B93" s="259" t="s">
        <v>392</v>
      </c>
      <c r="C93" s="260">
        <f>C92</f>
        <v>0</v>
      </c>
      <c r="D93" s="260">
        <f>C92+D92</f>
        <v>2</v>
      </c>
      <c r="E93" s="260">
        <f>C92+D92+E92</f>
        <v>5</v>
      </c>
      <c r="F93" s="260">
        <f>C92+D92+E92+F92</f>
        <v>5</v>
      </c>
      <c r="G93" s="260">
        <f>C92+D92+E92+F92+G92</f>
        <v>6</v>
      </c>
      <c r="H93" s="260">
        <f>C92+D92+E92+F92+G92+H92</f>
        <v>6</v>
      </c>
      <c r="I93" s="260">
        <f>C92+D92+E92+F92+G92+H92+I92</f>
        <v>6</v>
      </c>
      <c r="J93" s="260">
        <f>C92+D92+E92+F92+G92+H92+I92+J92</f>
        <v>6</v>
      </c>
      <c r="K93" s="260">
        <f>C92+D92+E92+F92+G92+H92+I92+J92+K92</f>
        <v>6</v>
      </c>
      <c r="L93" s="260">
        <f>C92+D92+E92+F92+G92+H92+I92+J92+K92+L92</f>
        <v>6</v>
      </c>
      <c r="M93" s="260">
        <f>C92+D92+E92+F92+G92+H92+I92+J92+K92+L92+M92</f>
        <v>6</v>
      </c>
      <c r="N93" s="260">
        <f>C92+D92+E92+F92+G92+H92+I92+J92+K92+L92+M92+N92</f>
        <v>6</v>
      </c>
      <c r="O93" s="261"/>
    </row>
    <row r="94" spans="1:16">
      <c r="A94" s="262" t="s">
        <v>84</v>
      </c>
      <c r="B94" s="71" t="s">
        <v>72</v>
      </c>
      <c r="C94" s="25" t="s">
        <v>65</v>
      </c>
      <c r="D94" s="25" t="s">
        <v>66</v>
      </c>
      <c r="E94" s="25" t="s">
        <v>47</v>
      </c>
      <c r="F94" s="25" t="s">
        <v>48</v>
      </c>
      <c r="G94" s="25" t="s">
        <v>49</v>
      </c>
      <c r="H94" s="25" t="s">
        <v>50</v>
      </c>
      <c r="I94" s="25" t="s">
        <v>51</v>
      </c>
      <c r="J94" s="25" t="s">
        <v>52</v>
      </c>
      <c r="K94" s="25" t="s">
        <v>53</v>
      </c>
      <c r="L94" s="25" t="s">
        <v>54</v>
      </c>
      <c r="M94" s="25" t="s">
        <v>55</v>
      </c>
      <c r="N94" s="25" t="s">
        <v>56</v>
      </c>
      <c r="O94" s="25" t="s">
        <v>41</v>
      </c>
    </row>
    <row r="95" spans="1:16">
      <c r="A95" s="245"/>
      <c r="B95" s="246" t="s">
        <v>152</v>
      </c>
      <c r="C95" s="278">
        <v>4</v>
      </c>
      <c r="D95" s="278">
        <v>10</v>
      </c>
      <c r="E95" s="278">
        <v>9</v>
      </c>
      <c r="F95" s="278">
        <v>8</v>
      </c>
      <c r="G95" s="278">
        <v>36</v>
      </c>
      <c r="H95" s="278">
        <v>77</v>
      </c>
      <c r="I95" s="278">
        <v>50</v>
      </c>
      <c r="J95" s="278">
        <v>32</v>
      </c>
      <c r="K95" s="278">
        <v>65</v>
      </c>
      <c r="L95" s="278">
        <v>35</v>
      </c>
      <c r="M95" s="278">
        <v>17</v>
      </c>
      <c r="N95" s="278">
        <v>12</v>
      </c>
      <c r="O95" s="248">
        <f t="shared" ref="O95:O102" si="19">SUM(C95:N95)</f>
        <v>355</v>
      </c>
    </row>
    <row r="96" spans="1:16">
      <c r="A96" s="245"/>
      <c r="B96" s="246" t="s">
        <v>188</v>
      </c>
      <c r="C96" s="278">
        <v>6</v>
      </c>
      <c r="D96" s="278">
        <v>3</v>
      </c>
      <c r="E96" s="278">
        <v>3</v>
      </c>
      <c r="F96" s="278">
        <v>7</v>
      </c>
      <c r="G96" s="278">
        <v>18</v>
      </c>
      <c r="H96" s="278">
        <v>28</v>
      </c>
      <c r="I96" s="278">
        <v>15</v>
      </c>
      <c r="J96" s="278">
        <v>14</v>
      </c>
      <c r="K96" s="278">
        <v>16</v>
      </c>
      <c r="L96" s="278">
        <v>9</v>
      </c>
      <c r="M96" s="278">
        <v>3</v>
      </c>
      <c r="N96" s="278">
        <v>0</v>
      </c>
      <c r="O96" s="248">
        <f t="shared" si="19"/>
        <v>122</v>
      </c>
    </row>
    <row r="97" spans="1:16">
      <c r="A97" s="245"/>
      <c r="B97" s="246" t="s">
        <v>328</v>
      </c>
      <c r="C97" s="278">
        <v>0</v>
      </c>
      <c r="D97" s="278">
        <v>0</v>
      </c>
      <c r="E97" s="278">
        <v>2</v>
      </c>
      <c r="F97" s="278">
        <v>0</v>
      </c>
      <c r="G97" s="278">
        <v>1</v>
      </c>
      <c r="H97" s="278">
        <v>6</v>
      </c>
      <c r="I97" s="278">
        <v>8</v>
      </c>
      <c r="J97" s="278">
        <v>12</v>
      </c>
      <c r="K97" s="278">
        <v>0</v>
      </c>
      <c r="L97" s="278">
        <v>8</v>
      </c>
      <c r="M97" s="278">
        <v>1</v>
      </c>
      <c r="N97" s="278">
        <v>1</v>
      </c>
      <c r="O97" s="248">
        <f t="shared" si="19"/>
        <v>39</v>
      </c>
    </row>
    <row r="98" spans="1:16">
      <c r="A98" s="245"/>
      <c r="B98" s="246" t="s">
        <v>329</v>
      </c>
      <c r="C98" s="278">
        <v>4</v>
      </c>
      <c r="D98" s="278">
        <v>4</v>
      </c>
      <c r="E98" s="278">
        <v>0</v>
      </c>
      <c r="F98" s="278">
        <v>0</v>
      </c>
      <c r="G98" s="278">
        <v>0</v>
      </c>
      <c r="H98" s="278">
        <v>3</v>
      </c>
      <c r="I98" s="278">
        <v>10</v>
      </c>
      <c r="J98" s="278">
        <v>17</v>
      </c>
      <c r="K98" s="278">
        <v>11</v>
      </c>
      <c r="L98" s="278">
        <v>1</v>
      </c>
      <c r="M98" s="278">
        <v>2</v>
      </c>
      <c r="N98" s="278">
        <v>1</v>
      </c>
      <c r="O98" s="248">
        <f t="shared" si="19"/>
        <v>53</v>
      </c>
    </row>
    <row r="99" spans="1:16">
      <c r="A99" s="245"/>
      <c r="B99" s="246" t="s">
        <v>333</v>
      </c>
      <c r="C99" s="278">
        <v>1</v>
      </c>
      <c r="D99" s="278">
        <v>0</v>
      </c>
      <c r="E99" s="278">
        <v>1</v>
      </c>
      <c r="F99" s="278">
        <v>2</v>
      </c>
      <c r="G99" s="278">
        <v>2</v>
      </c>
      <c r="H99" s="278">
        <v>12</v>
      </c>
      <c r="I99" s="278">
        <v>66</v>
      </c>
      <c r="J99" s="278">
        <v>57</v>
      </c>
      <c r="K99" s="278">
        <v>32</v>
      </c>
      <c r="L99" s="278">
        <v>15</v>
      </c>
      <c r="M99" s="278">
        <v>10</v>
      </c>
      <c r="N99" s="278">
        <v>1</v>
      </c>
      <c r="O99" s="248">
        <f t="shared" si="19"/>
        <v>199</v>
      </c>
    </row>
    <row r="100" spans="1:16">
      <c r="A100" s="250"/>
      <c r="B100" s="251" t="s">
        <v>391</v>
      </c>
      <c r="C100" s="266">
        <f>MEDIAN(C95:C99)</f>
        <v>4</v>
      </c>
      <c r="D100" s="266">
        <f t="shared" ref="D100:N100" si="20">MEDIAN(D95:D99)</f>
        <v>3</v>
      </c>
      <c r="E100" s="266">
        <f t="shared" si="20"/>
        <v>2</v>
      </c>
      <c r="F100" s="266">
        <f t="shared" si="20"/>
        <v>2</v>
      </c>
      <c r="G100" s="266">
        <f t="shared" si="20"/>
        <v>2</v>
      </c>
      <c r="H100" s="266">
        <f t="shared" si="20"/>
        <v>12</v>
      </c>
      <c r="I100" s="266">
        <f t="shared" si="20"/>
        <v>15</v>
      </c>
      <c r="J100" s="266">
        <f t="shared" si="20"/>
        <v>17</v>
      </c>
      <c r="K100" s="266">
        <f t="shared" si="20"/>
        <v>16</v>
      </c>
      <c r="L100" s="266">
        <f t="shared" si="20"/>
        <v>9</v>
      </c>
      <c r="M100" s="266">
        <f t="shared" si="20"/>
        <v>3</v>
      </c>
      <c r="N100" s="266">
        <f t="shared" si="20"/>
        <v>1</v>
      </c>
      <c r="O100" s="252">
        <f t="shared" si="19"/>
        <v>86</v>
      </c>
    </row>
    <row r="101" spans="1:16">
      <c r="A101" s="245"/>
      <c r="B101" s="253" t="s">
        <v>74</v>
      </c>
      <c r="C101" s="174">
        <f>C100*P101/O100</f>
        <v>3.1999999999999997</v>
      </c>
      <c r="D101" s="174">
        <f>D100*P101/O100</f>
        <v>2.4</v>
      </c>
      <c r="E101" s="174">
        <f>E100*P101/O100</f>
        <v>1.5999999999999999</v>
      </c>
      <c r="F101" s="174">
        <f>F100*P101/O100</f>
        <v>1.5999999999999999</v>
      </c>
      <c r="G101" s="174">
        <f>G100*P101/O100</f>
        <v>1.5999999999999999</v>
      </c>
      <c r="H101" s="174">
        <f>H100*P101/O100</f>
        <v>9.6</v>
      </c>
      <c r="I101" s="174">
        <f>I100*P101/O100</f>
        <v>12</v>
      </c>
      <c r="J101" s="174">
        <f>J100*P101/O100</f>
        <v>13.6</v>
      </c>
      <c r="K101" s="174">
        <f>K100*P101/O100</f>
        <v>12.799999999999999</v>
      </c>
      <c r="L101" s="174">
        <f>L100*P101/O100</f>
        <v>7.1999999999999993</v>
      </c>
      <c r="M101" s="174">
        <f>M100*P101/O100</f>
        <v>2.4</v>
      </c>
      <c r="N101" s="174">
        <f>N100*P101/O100</f>
        <v>0.79999999999999993</v>
      </c>
      <c r="O101" s="127">
        <f t="shared" si="19"/>
        <v>68.8</v>
      </c>
      <c r="P101" s="254">
        <f>O100*80/100</f>
        <v>68.8</v>
      </c>
    </row>
    <row r="102" spans="1:16">
      <c r="A102" s="245"/>
      <c r="B102" s="255" t="s">
        <v>387</v>
      </c>
      <c r="C102" s="256">
        <f>รายเดือน67!B17</f>
        <v>10</v>
      </c>
      <c r="D102" s="256">
        <f>รายเดือน67!C17</f>
        <v>11</v>
      </c>
      <c r="E102" s="256">
        <f>รายเดือน67!D17</f>
        <v>21</v>
      </c>
      <c r="F102" s="256">
        <f>รายเดือน67!E17</f>
        <v>13</v>
      </c>
      <c r="G102" s="256">
        <f>รายเดือน67!F17</f>
        <v>5</v>
      </c>
      <c r="H102" s="256">
        <f>รายเดือน67!G17</f>
        <v>0</v>
      </c>
      <c r="I102" s="256">
        <f>รายเดือน67!H17</f>
        <v>0</v>
      </c>
      <c r="J102" s="256">
        <f>รายเดือน67!I17</f>
        <v>0</v>
      </c>
      <c r="K102" s="256">
        <f>รายเดือน67!J17</f>
        <v>0</v>
      </c>
      <c r="L102" s="256">
        <f>รายเดือน67!K17</f>
        <v>0</v>
      </c>
      <c r="M102" s="256">
        <f>รายเดือน67!L17</f>
        <v>0</v>
      </c>
      <c r="N102" s="256">
        <f>รายเดือน67!M17</f>
        <v>0</v>
      </c>
      <c r="O102" s="257">
        <f t="shared" si="19"/>
        <v>60</v>
      </c>
    </row>
    <row r="103" spans="1:16">
      <c r="A103" s="267"/>
      <c r="B103" s="259" t="s">
        <v>392</v>
      </c>
      <c r="C103" s="260">
        <f>C102</f>
        <v>10</v>
      </c>
      <c r="D103" s="260">
        <f>C102+D102</f>
        <v>21</v>
      </c>
      <c r="E103" s="260">
        <f>C102+D102+E102</f>
        <v>42</v>
      </c>
      <c r="F103" s="260">
        <f>C102+D102+E102+F102</f>
        <v>55</v>
      </c>
      <c r="G103" s="260">
        <f>C102+D102+E102+F102+G102</f>
        <v>60</v>
      </c>
      <c r="H103" s="260">
        <f>C102+D102+E102+F102+G102+H102</f>
        <v>60</v>
      </c>
      <c r="I103" s="260">
        <f>C102+D102+E102+F102+G102+H102+I102</f>
        <v>60</v>
      </c>
      <c r="J103" s="260">
        <f>C102+D102+E102+F102+G102+H102+I102+J102</f>
        <v>60</v>
      </c>
      <c r="K103" s="260">
        <f>C102+D102+E102+F102+G102+H102+I102+J102+K102</f>
        <v>60</v>
      </c>
      <c r="L103" s="260">
        <f>C102+D102+E102+F102+G102+H102+I102+J102+K102+L102</f>
        <v>60</v>
      </c>
      <c r="M103" s="260">
        <f>C102+D102+E102+F102+G102+H102+I102+J102+K102+L102+M102</f>
        <v>60</v>
      </c>
      <c r="N103" s="260">
        <f>C102+D102+E102+F102+G102+H102+I102+J102+K102+L102+M102+N102</f>
        <v>60</v>
      </c>
      <c r="O103" s="261"/>
    </row>
    <row r="104" spans="1:16">
      <c r="A104" s="262" t="s">
        <v>85</v>
      </c>
      <c r="B104" s="71" t="s">
        <v>72</v>
      </c>
      <c r="C104" s="25" t="s">
        <v>65</v>
      </c>
      <c r="D104" s="25" t="s">
        <v>66</v>
      </c>
      <c r="E104" s="25" t="s">
        <v>47</v>
      </c>
      <c r="F104" s="25" t="s">
        <v>48</v>
      </c>
      <c r="G104" s="25" t="s">
        <v>49</v>
      </c>
      <c r="H104" s="25" t="s">
        <v>50</v>
      </c>
      <c r="I104" s="25" t="s">
        <v>51</v>
      </c>
      <c r="J104" s="25" t="s">
        <v>52</v>
      </c>
      <c r="K104" s="25" t="s">
        <v>53</v>
      </c>
      <c r="L104" s="25" t="s">
        <v>54</v>
      </c>
      <c r="M104" s="25" t="s">
        <v>55</v>
      </c>
      <c r="N104" s="25" t="s">
        <v>56</v>
      </c>
      <c r="O104" s="25" t="s">
        <v>41</v>
      </c>
    </row>
    <row r="105" spans="1:16">
      <c r="A105" s="245"/>
      <c r="B105" s="246" t="s">
        <v>152</v>
      </c>
      <c r="C105" s="279">
        <v>0</v>
      </c>
      <c r="D105" s="279">
        <v>2</v>
      </c>
      <c r="E105" s="279">
        <v>1</v>
      </c>
      <c r="F105" s="279">
        <v>0</v>
      </c>
      <c r="G105" s="279">
        <v>11</v>
      </c>
      <c r="H105" s="279">
        <v>46</v>
      </c>
      <c r="I105" s="279">
        <v>70</v>
      </c>
      <c r="J105" s="279">
        <v>32</v>
      </c>
      <c r="K105" s="279">
        <v>13</v>
      </c>
      <c r="L105" s="279">
        <v>12</v>
      </c>
      <c r="M105" s="279">
        <v>2</v>
      </c>
      <c r="N105" s="279">
        <v>1</v>
      </c>
      <c r="O105" s="248">
        <f t="shared" ref="O105:O112" si="21">SUM(C105:N105)</f>
        <v>190</v>
      </c>
    </row>
    <row r="106" spans="1:16">
      <c r="A106" s="245"/>
      <c r="B106" s="246" t="s">
        <v>188</v>
      </c>
      <c r="C106" s="279">
        <v>1</v>
      </c>
      <c r="D106" s="279">
        <v>7</v>
      </c>
      <c r="E106" s="279">
        <v>2</v>
      </c>
      <c r="F106" s="279">
        <v>1</v>
      </c>
      <c r="G106" s="279">
        <v>1</v>
      </c>
      <c r="H106" s="279">
        <v>8</v>
      </c>
      <c r="I106" s="279">
        <v>17</v>
      </c>
      <c r="J106" s="279">
        <v>28</v>
      </c>
      <c r="K106" s="279">
        <v>13</v>
      </c>
      <c r="L106" s="279">
        <v>1</v>
      </c>
      <c r="M106" s="279">
        <v>2</v>
      </c>
      <c r="N106" s="279">
        <v>1</v>
      </c>
      <c r="O106" s="248">
        <f t="shared" si="21"/>
        <v>82</v>
      </c>
    </row>
    <row r="107" spans="1:16">
      <c r="A107" s="245"/>
      <c r="B107" s="246" t="s">
        <v>328</v>
      </c>
      <c r="C107" s="279">
        <v>0</v>
      </c>
      <c r="D107" s="279">
        <v>0</v>
      </c>
      <c r="E107" s="279">
        <v>0</v>
      </c>
      <c r="F107" s="279">
        <v>0</v>
      </c>
      <c r="G107" s="279">
        <v>0</v>
      </c>
      <c r="H107" s="279">
        <v>0</v>
      </c>
      <c r="I107" s="279">
        <v>0</v>
      </c>
      <c r="J107" s="279">
        <v>0</v>
      </c>
      <c r="K107" s="279">
        <v>1</v>
      </c>
      <c r="L107" s="279">
        <v>1</v>
      </c>
      <c r="M107" s="279">
        <v>1</v>
      </c>
      <c r="N107" s="279">
        <v>0</v>
      </c>
      <c r="O107" s="248">
        <f t="shared" si="21"/>
        <v>3</v>
      </c>
    </row>
    <row r="108" spans="1:16">
      <c r="A108" s="245"/>
      <c r="B108" s="246" t="s">
        <v>329</v>
      </c>
      <c r="C108" s="279">
        <v>0</v>
      </c>
      <c r="D108" s="279">
        <v>2</v>
      </c>
      <c r="E108" s="279">
        <v>0</v>
      </c>
      <c r="F108" s="279">
        <v>1</v>
      </c>
      <c r="G108" s="279">
        <v>0</v>
      </c>
      <c r="H108" s="279">
        <v>3</v>
      </c>
      <c r="I108" s="279">
        <v>2</v>
      </c>
      <c r="J108" s="279">
        <v>4</v>
      </c>
      <c r="K108" s="279">
        <v>6</v>
      </c>
      <c r="L108" s="279">
        <v>0</v>
      </c>
      <c r="M108" s="279">
        <v>1</v>
      </c>
      <c r="N108" s="279">
        <v>0</v>
      </c>
      <c r="O108" s="248">
        <f t="shared" si="21"/>
        <v>19</v>
      </c>
    </row>
    <row r="109" spans="1:16">
      <c r="A109" s="245"/>
      <c r="B109" s="246" t="s">
        <v>333</v>
      </c>
      <c r="C109" s="279">
        <v>0</v>
      </c>
      <c r="D109" s="279">
        <v>8</v>
      </c>
      <c r="E109" s="279">
        <v>1</v>
      </c>
      <c r="F109" s="279">
        <v>0</v>
      </c>
      <c r="G109" s="279">
        <v>1</v>
      </c>
      <c r="H109" s="279">
        <v>1</v>
      </c>
      <c r="I109" s="279">
        <v>10</v>
      </c>
      <c r="J109" s="279">
        <v>7</v>
      </c>
      <c r="K109" s="279">
        <v>2</v>
      </c>
      <c r="L109" s="279">
        <v>2</v>
      </c>
      <c r="M109" s="279">
        <v>0</v>
      </c>
      <c r="N109" s="279">
        <v>0</v>
      </c>
      <c r="O109" s="248">
        <f t="shared" si="21"/>
        <v>32</v>
      </c>
    </row>
    <row r="110" spans="1:16">
      <c r="A110" s="250"/>
      <c r="B110" s="251" t="s">
        <v>391</v>
      </c>
      <c r="C110" s="266">
        <f>MEDIAN(C105:C109)</f>
        <v>0</v>
      </c>
      <c r="D110" s="266">
        <f t="shared" ref="D110:N110" si="22">MEDIAN(D105:D109)</f>
        <v>2</v>
      </c>
      <c r="E110" s="266">
        <f t="shared" si="22"/>
        <v>1</v>
      </c>
      <c r="F110" s="266">
        <f t="shared" si="22"/>
        <v>0</v>
      </c>
      <c r="G110" s="266">
        <f t="shared" si="22"/>
        <v>1</v>
      </c>
      <c r="H110" s="266">
        <f t="shared" si="22"/>
        <v>3</v>
      </c>
      <c r="I110" s="266">
        <f t="shared" si="22"/>
        <v>10</v>
      </c>
      <c r="J110" s="266">
        <f t="shared" si="22"/>
        <v>7</v>
      </c>
      <c r="K110" s="266">
        <f t="shared" si="22"/>
        <v>6</v>
      </c>
      <c r="L110" s="266">
        <f t="shared" si="22"/>
        <v>1</v>
      </c>
      <c r="M110" s="266">
        <f t="shared" si="22"/>
        <v>1</v>
      </c>
      <c r="N110" s="266">
        <f t="shared" si="22"/>
        <v>0</v>
      </c>
      <c r="O110" s="252">
        <f t="shared" si="21"/>
        <v>32</v>
      </c>
    </row>
    <row r="111" spans="1:16">
      <c r="A111" s="245"/>
      <c r="B111" s="253" t="s">
        <v>74</v>
      </c>
      <c r="C111" s="174">
        <f>C110*P111/O110</f>
        <v>0</v>
      </c>
      <c r="D111" s="174">
        <f>D110*P111/O110</f>
        <v>1.6</v>
      </c>
      <c r="E111" s="174">
        <f>E110*P111/O110</f>
        <v>0.8</v>
      </c>
      <c r="F111" s="174">
        <f>F110*P111/O110</f>
        <v>0</v>
      </c>
      <c r="G111" s="174">
        <f>G110*P111/O110</f>
        <v>0.8</v>
      </c>
      <c r="H111" s="174">
        <f>H110*P111/O110</f>
        <v>2.4000000000000004</v>
      </c>
      <c r="I111" s="174">
        <f>I110*P111/O110</f>
        <v>8</v>
      </c>
      <c r="J111" s="174">
        <f>J110*P111/O110</f>
        <v>5.6000000000000005</v>
      </c>
      <c r="K111" s="174">
        <f>K110*P111/O110</f>
        <v>4.8000000000000007</v>
      </c>
      <c r="L111" s="174">
        <f>L110*P111/O110</f>
        <v>0.8</v>
      </c>
      <c r="M111" s="174">
        <f>M110*P111/O110</f>
        <v>0.8</v>
      </c>
      <c r="N111" s="174">
        <f>N110*P111/O110</f>
        <v>0</v>
      </c>
      <c r="O111" s="127">
        <f t="shared" si="21"/>
        <v>25.600000000000005</v>
      </c>
      <c r="P111" s="254">
        <f>O110*80/100</f>
        <v>25.6</v>
      </c>
    </row>
    <row r="112" spans="1:16">
      <c r="A112" s="245"/>
      <c r="B112" s="255" t="s">
        <v>387</v>
      </c>
      <c r="C112" s="256">
        <f>รายเดือน67!B20</f>
        <v>1</v>
      </c>
      <c r="D112" s="256">
        <f>รายเดือน67!C20</f>
        <v>1</v>
      </c>
      <c r="E112" s="256">
        <f>รายเดือน67!D20</f>
        <v>0</v>
      </c>
      <c r="F112" s="256">
        <f>รายเดือน67!E20</f>
        <v>0</v>
      </c>
      <c r="G112" s="256">
        <f>รายเดือน67!F20</f>
        <v>3</v>
      </c>
      <c r="H112" s="256">
        <f>รายเดือน67!G20</f>
        <v>0</v>
      </c>
      <c r="I112" s="256">
        <f>รายเดือน67!H20</f>
        <v>0</v>
      </c>
      <c r="J112" s="256">
        <f>รายเดือน67!I20</f>
        <v>0</v>
      </c>
      <c r="K112" s="256">
        <f>รายเดือน67!J20</f>
        <v>0</v>
      </c>
      <c r="L112" s="256">
        <f>รายเดือน67!K20</f>
        <v>0</v>
      </c>
      <c r="M112" s="256">
        <f>รายเดือน67!L20</f>
        <v>0</v>
      </c>
      <c r="N112" s="256">
        <f>รายเดือน67!M20</f>
        <v>0</v>
      </c>
      <c r="O112" s="257">
        <f t="shared" si="21"/>
        <v>5</v>
      </c>
    </row>
    <row r="113" spans="1:16">
      <c r="A113" s="245"/>
      <c r="B113" s="259" t="s">
        <v>392</v>
      </c>
      <c r="C113" s="260">
        <v>0</v>
      </c>
      <c r="D113" s="260">
        <f>C112+D112</f>
        <v>2</v>
      </c>
      <c r="E113" s="260">
        <f>C112+D112+E112</f>
        <v>2</v>
      </c>
      <c r="F113" s="260">
        <f>C112+D112+E112+F112</f>
        <v>2</v>
      </c>
      <c r="G113" s="260">
        <f>C112+D112+E112+F112+G112</f>
        <v>5</v>
      </c>
      <c r="H113" s="260">
        <f>C112+D112+E112+F112+G112+H112</f>
        <v>5</v>
      </c>
      <c r="I113" s="260">
        <f>C112+D112+E112+F112+G112+H112+I112</f>
        <v>5</v>
      </c>
      <c r="J113" s="260">
        <f>C112+D112+E112+F112+G112+H112+I112+J112</f>
        <v>5</v>
      </c>
      <c r="K113" s="260">
        <f>C112+D112+E112+F112+G112+H112+I112+J112+K112</f>
        <v>5</v>
      </c>
      <c r="L113" s="260">
        <f>C112+D112+E112+F112+G112+H112+I112+J112+K112+L112</f>
        <v>5</v>
      </c>
      <c r="M113" s="260">
        <f>C112+D112+E112+F112+G112+H112+I112+J112+K112+L112+M112</f>
        <v>5</v>
      </c>
      <c r="N113" s="260">
        <f>C112+D112+E112+F112+G112+H112+I112+J112+K112+L112+M112+N112</f>
        <v>5</v>
      </c>
      <c r="O113" s="261"/>
    </row>
    <row r="114" spans="1:16">
      <c r="A114" s="262" t="s">
        <v>86</v>
      </c>
      <c r="B114" s="71" t="s">
        <v>72</v>
      </c>
      <c r="C114" s="25" t="s">
        <v>65</v>
      </c>
      <c r="D114" s="25" t="s">
        <v>66</v>
      </c>
      <c r="E114" s="25" t="s">
        <v>47</v>
      </c>
      <c r="F114" s="25" t="s">
        <v>48</v>
      </c>
      <c r="G114" s="25" t="s">
        <v>49</v>
      </c>
      <c r="H114" s="25" t="s">
        <v>50</v>
      </c>
      <c r="I114" s="25" t="s">
        <v>51</v>
      </c>
      <c r="J114" s="25" t="s">
        <v>52</v>
      </c>
      <c r="K114" s="25" t="s">
        <v>53</v>
      </c>
      <c r="L114" s="25" t="s">
        <v>54</v>
      </c>
      <c r="M114" s="25" t="s">
        <v>55</v>
      </c>
      <c r="N114" s="25" t="s">
        <v>56</v>
      </c>
      <c r="O114" s="25" t="s">
        <v>41</v>
      </c>
    </row>
    <row r="115" spans="1:16">
      <c r="A115" s="245"/>
      <c r="B115" s="246" t="s">
        <v>152</v>
      </c>
      <c r="C115" s="280">
        <v>1</v>
      </c>
      <c r="D115" s="280">
        <v>3</v>
      </c>
      <c r="E115" s="280">
        <v>1</v>
      </c>
      <c r="F115" s="280">
        <v>2</v>
      </c>
      <c r="G115" s="280">
        <v>4</v>
      </c>
      <c r="H115" s="280">
        <v>19</v>
      </c>
      <c r="I115" s="280">
        <v>19</v>
      </c>
      <c r="J115" s="280">
        <v>24</v>
      </c>
      <c r="K115" s="280">
        <v>16</v>
      </c>
      <c r="L115" s="280">
        <v>2</v>
      </c>
      <c r="M115" s="280">
        <v>7</v>
      </c>
      <c r="N115" s="280">
        <v>2</v>
      </c>
      <c r="O115" s="248">
        <v>32</v>
      </c>
    </row>
    <row r="116" spans="1:16">
      <c r="A116" s="245"/>
      <c r="B116" s="246" t="s">
        <v>188</v>
      </c>
      <c r="C116" s="280">
        <v>0</v>
      </c>
      <c r="D116" s="280">
        <v>0</v>
      </c>
      <c r="E116" s="280">
        <v>4</v>
      </c>
      <c r="F116" s="280">
        <v>9</v>
      </c>
      <c r="G116" s="280">
        <v>13</v>
      </c>
      <c r="H116" s="280">
        <v>9</v>
      </c>
      <c r="I116" s="280">
        <v>30</v>
      </c>
      <c r="J116" s="280">
        <v>24</v>
      </c>
      <c r="K116" s="280">
        <v>18</v>
      </c>
      <c r="L116" s="280">
        <v>4</v>
      </c>
      <c r="M116" s="280">
        <v>2</v>
      </c>
      <c r="N116" s="280">
        <v>1</v>
      </c>
      <c r="O116" s="248">
        <v>100</v>
      </c>
    </row>
    <row r="117" spans="1:16">
      <c r="A117" s="245"/>
      <c r="B117" s="246" t="s">
        <v>328</v>
      </c>
      <c r="C117" s="280">
        <v>1</v>
      </c>
      <c r="D117" s="280">
        <v>0</v>
      </c>
      <c r="E117" s="280">
        <v>2</v>
      </c>
      <c r="F117" s="280">
        <v>0</v>
      </c>
      <c r="G117" s="280">
        <v>1</v>
      </c>
      <c r="H117" s="280">
        <v>13</v>
      </c>
      <c r="I117" s="280">
        <v>10</v>
      </c>
      <c r="J117" s="280">
        <v>6</v>
      </c>
      <c r="K117" s="280">
        <v>13</v>
      </c>
      <c r="L117" s="280">
        <v>8</v>
      </c>
      <c r="M117" s="280">
        <v>1</v>
      </c>
      <c r="N117" s="280">
        <v>1</v>
      </c>
      <c r="O117" s="248">
        <v>114</v>
      </c>
    </row>
    <row r="118" spans="1:16">
      <c r="A118" s="245"/>
      <c r="B118" s="246" t="s">
        <v>329</v>
      </c>
      <c r="C118" s="280">
        <v>3</v>
      </c>
      <c r="D118" s="280">
        <v>0</v>
      </c>
      <c r="E118" s="280">
        <v>0</v>
      </c>
      <c r="F118" s="280">
        <v>2</v>
      </c>
      <c r="G118" s="280">
        <v>4</v>
      </c>
      <c r="H118" s="280">
        <v>3</v>
      </c>
      <c r="I118" s="280">
        <v>2</v>
      </c>
      <c r="J118" s="280">
        <v>1</v>
      </c>
      <c r="K118" s="280">
        <v>1</v>
      </c>
      <c r="L118" s="280">
        <v>2</v>
      </c>
      <c r="M118" s="280">
        <v>3</v>
      </c>
      <c r="N118" s="280">
        <v>1</v>
      </c>
      <c r="O118" s="248">
        <v>56</v>
      </c>
    </row>
    <row r="119" spans="1:16">
      <c r="A119" s="245"/>
      <c r="B119" s="246" t="s">
        <v>333</v>
      </c>
      <c r="C119" s="280">
        <v>1</v>
      </c>
      <c r="D119" s="280">
        <v>2</v>
      </c>
      <c r="E119" s="280">
        <v>2</v>
      </c>
      <c r="F119" s="280">
        <v>1</v>
      </c>
      <c r="G119" s="280">
        <v>5</v>
      </c>
      <c r="H119" s="280">
        <v>22</v>
      </c>
      <c r="I119" s="280">
        <v>41</v>
      </c>
      <c r="J119" s="280">
        <v>27</v>
      </c>
      <c r="K119" s="280">
        <v>26</v>
      </c>
      <c r="L119" s="280">
        <v>11</v>
      </c>
      <c r="M119" s="280">
        <v>1</v>
      </c>
      <c r="N119" s="280">
        <v>0</v>
      </c>
      <c r="O119" s="248">
        <v>56</v>
      </c>
    </row>
    <row r="120" spans="1:16">
      <c r="A120" s="250"/>
      <c r="B120" s="251" t="s">
        <v>391</v>
      </c>
      <c r="C120" s="266">
        <f>MEDIAN(C115:C119)</f>
        <v>1</v>
      </c>
      <c r="D120" s="266">
        <f t="shared" ref="D120:N120" si="23">MEDIAN(D115:D119)</f>
        <v>0</v>
      </c>
      <c r="E120" s="266">
        <f t="shared" si="23"/>
        <v>2</v>
      </c>
      <c r="F120" s="266">
        <f t="shared" si="23"/>
        <v>2</v>
      </c>
      <c r="G120" s="266">
        <f t="shared" si="23"/>
        <v>4</v>
      </c>
      <c r="H120" s="266">
        <f t="shared" si="23"/>
        <v>13</v>
      </c>
      <c r="I120" s="266">
        <f t="shared" si="23"/>
        <v>19</v>
      </c>
      <c r="J120" s="266">
        <f t="shared" si="23"/>
        <v>24</v>
      </c>
      <c r="K120" s="266">
        <f t="shared" si="23"/>
        <v>16</v>
      </c>
      <c r="L120" s="266">
        <f t="shared" si="23"/>
        <v>4</v>
      </c>
      <c r="M120" s="266">
        <f t="shared" si="23"/>
        <v>2</v>
      </c>
      <c r="N120" s="266">
        <f t="shared" si="23"/>
        <v>1</v>
      </c>
      <c r="O120" s="252">
        <f>SUM(C120:N120)</f>
        <v>88</v>
      </c>
    </row>
    <row r="121" spans="1:16">
      <c r="A121" s="245"/>
      <c r="B121" s="253" t="s">
        <v>74</v>
      </c>
      <c r="C121" s="174">
        <f>C120*P121/O120</f>
        <v>0.8</v>
      </c>
      <c r="D121" s="174">
        <f>D120*P121/O120</f>
        <v>0</v>
      </c>
      <c r="E121" s="174">
        <f>E120*P121/O120</f>
        <v>1.6</v>
      </c>
      <c r="F121" s="174">
        <f>F120*P121/O120</f>
        <v>1.6</v>
      </c>
      <c r="G121" s="174">
        <f>G120*P121/O120</f>
        <v>3.2</v>
      </c>
      <c r="H121" s="174">
        <f>H120*P121/O120</f>
        <v>10.4</v>
      </c>
      <c r="I121" s="174">
        <f>I120*P121/O120</f>
        <v>15.200000000000001</v>
      </c>
      <c r="J121" s="174">
        <f>J120*P121/O120</f>
        <v>19.200000000000003</v>
      </c>
      <c r="K121" s="174">
        <f>K120*P121/O120</f>
        <v>12.8</v>
      </c>
      <c r="L121" s="174">
        <f>L120*P121/O120</f>
        <v>3.2</v>
      </c>
      <c r="M121" s="174">
        <f>M120*P121/O120</f>
        <v>1.6</v>
      </c>
      <c r="N121" s="174">
        <f>N120*P121/O120</f>
        <v>0.8</v>
      </c>
      <c r="O121" s="127">
        <f>SUM(C121:N121)</f>
        <v>70.400000000000006</v>
      </c>
      <c r="P121" s="254">
        <f>O120*80/100</f>
        <v>70.400000000000006</v>
      </c>
    </row>
    <row r="122" spans="1:16">
      <c r="A122" s="245"/>
      <c r="B122" s="255" t="s">
        <v>387</v>
      </c>
      <c r="C122" s="256">
        <f>รายเดือน67!B9</f>
        <v>0</v>
      </c>
      <c r="D122" s="256">
        <f>รายเดือน67!C9</f>
        <v>1</v>
      </c>
      <c r="E122" s="256">
        <f>รายเดือน67!D9</f>
        <v>1</v>
      </c>
      <c r="F122" s="256">
        <f>รายเดือน67!E9</f>
        <v>0</v>
      </c>
      <c r="G122" s="256">
        <f>รายเดือน67!F9</f>
        <v>0</v>
      </c>
      <c r="H122" s="256">
        <f>รายเดือน67!G9</f>
        <v>0</v>
      </c>
      <c r="I122" s="256">
        <f>รายเดือน67!H9</f>
        <v>0</v>
      </c>
      <c r="J122" s="256">
        <f>รายเดือน67!I9</f>
        <v>0</v>
      </c>
      <c r="K122" s="256">
        <f>รายเดือน67!J9</f>
        <v>0</v>
      </c>
      <c r="L122" s="256">
        <f>รายเดือน67!K9</f>
        <v>0</v>
      </c>
      <c r="M122" s="256">
        <f>รายเดือน67!L9</f>
        <v>0</v>
      </c>
      <c r="N122" s="256">
        <f>รายเดือน67!M9</f>
        <v>0</v>
      </c>
      <c r="O122" s="257">
        <f>SUM(C122:N122)</f>
        <v>2</v>
      </c>
    </row>
    <row r="123" spans="1:16">
      <c r="A123" s="267"/>
      <c r="B123" s="259" t="s">
        <v>392</v>
      </c>
      <c r="C123" s="260">
        <f>C122</f>
        <v>0</v>
      </c>
      <c r="D123" s="260">
        <f>C122+D122</f>
        <v>1</v>
      </c>
      <c r="E123" s="260">
        <f>C122+D122+E122</f>
        <v>2</v>
      </c>
      <c r="F123" s="260">
        <f>C122+D122+E122+F122</f>
        <v>2</v>
      </c>
      <c r="G123" s="260">
        <f>C122+D122+E122+F122+G122</f>
        <v>2</v>
      </c>
      <c r="H123" s="260">
        <f>C122+D122+E122+F122+G122+H122</f>
        <v>2</v>
      </c>
      <c r="I123" s="260">
        <f>C122+D122+E122+F122+G122+H122+I122</f>
        <v>2</v>
      </c>
      <c r="J123" s="260">
        <f>C122+D122+E122+F122+G122+H122+I122+J122</f>
        <v>2</v>
      </c>
      <c r="K123" s="260">
        <f>C122+D122+E122+F122+G122+H122+I122+J122+K122</f>
        <v>2</v>
      </c>
      <c r="L123" s="260">
        <f>C122+D122+E122+F122+G122+H122+I122+J122+K122+L122</f>
        <v>2</v>
      </c>
      <c r="M123" s="260">
        <f>C122+D122+E122+F122+G122+H122+I122+J122+K122+L122+M122</f>
        <v>2</v>
      </c>
      <c r="N123" s="260">
        <f>C122+D122+E122+F122+G122+H122+I122+J122+K122+L122+M122+N122</f>
        <v>2</v>
      </c>
      <c r="O123" s="261"/>
    </row>
    <row r="124" spans="1:16">
      <c r="A124" s="262" t="s">
        <v>87</v>
      </c>
      <c r="B124" s="71" t="s">
        <v>72</v>
      </c>
      <c r="C124" s="25" t="s">
        <v>65</v>
      </c>
      <c r="D124" s="25" t="s">
        <v>66</v>
      </c>
      <c r="E124" s="25" t="s">
        <v>47</v>
      </c>
      <c r="F124" s="25" t="s">
        <v>48</v>
      </c>
      <c r="G124" s="25" t="s">
        <v>49</v>
      </c>
      <c r="H124" s="25" t="s">
        <v>50</v>
      </c>
      <c r="I124" s="25" t="s">
        <v>51</v>
      </c>
      <c r="J124" s="25" t="s">
        <v>52</v>
      </c>
      <c r="K124" s="25" t="s">
        <v>53</v>
      </c>
      <c r="L124" s="25" t="s">
        <v>54</v>
      </c>
      <c r="M124" s="25" t="s">
        <v>55</v>
      </c>
      <c r="N124" s="25" t="s">
        <v>56</v>
      </c>
      <c r="O124" s="25" t="s">
        <v>41</v>
      </c>
    </row>
    <row r="125" spans="1:16">
      <c r="A125" s="245"/>
      <c r="B125" s="246" t="s">
        <v>152</v>
      </c>
      <c r="C125" s="281">
        <v>3</v>
      </c>
      <c r="D125" s="281">
        <v>2</v>
      </c>
      <c r="E125" s="281">
        <v>2</v>
      </c>
      <c r="F125" s="281">
        <v>7</v>
      </c>
      <c r="G125" s="281">
        <v>31</v>
      </c>
      <c r="H125" s="281">
        <v>87</v>
      </c>
      <c r="I125" s="281">
        <v>84</v>
      </c>
      <c r="J125" s="281">
        <v>41</v>
      </c>
      <c r="K125" s="281">
        <v>11</v>
      </c>
      <c r="L125" s="281">
        <v>18</v>
      </c>
      <c r="M125" s="281">
        <v>2</v>
      </c>
      <c r="N125" s="281">
        <v>0</v>
      </c>
      <c r="O125" s="297">
        <f t="shared" ref="O125:O132" si="24">SUM(C125:N125)</f>
        <v>288</v>
      </c>
    </row>
    <row r="126" spans="1:16">
      <c r="A126" s="245"/>
      <c r="B126" s="246" t="s">
        <v>188</v>
      </c>
      <c r="C126" s="281">
        <v>1</v>
      </c>
      <c r="D126" s="281">
        <v>1</v>
      </c>
      <c r="E126" s="281">
        <v>4</v>
      </c>
      <c r="F126" s="281">
        <v>3</v>
      </c>
      <c r="G126" s="281">
        <v>6</v>
      </c>
      <c r="H126" s="281">
        <v>7</v>
      </c>
      <c r="I126" s="281">
        <v>16</v>
      </c>
      <c r="J126" s="281">
        <v>9</v>
      </c>
      <c r="K126" s="281">
        <v>3</v>
      </c>
      <c r="L126" s="281">
        <v>3</v>
      </c>
      <c r="M126" s="281">
        <v>0</v>
      </c>
      <c r="N126" s="281">
        <v>0</v>
      </c>
      <c r="O126" s="297">
        <f t="shared" si="24"/>
        <v>53</v>
      </c>
    </row>
    <row r="127" spans="1:16">
      <c r="A127" s="245"/>
      <c r="B127" s="246" t="s">
        <v>328</v>
      </c>
      <c r="C127" s="281">
        <v>0</v>
      </c>
      <c r="D127" s="281">
        <v>0</v>
      </c>
      <c r="E127" s="281">
        <v>0</v>
      </c>
      <c r="F127" s="281">
        <v>0</v>
      </c>
      <c r="G127" s="281">
        <v>0</v>
      </c>
      <c r="H127" s="281">
        <v>0</v>
      </c>
      <c r="I127" s="281">
        <v>0</v>
      </c>
      <c r="J127" s="281">
        <v>0</v>
      </c>
      <c r="K127" s="281">
        <v>0</v>
      </c>
      <c r="L127" s="281">
        <v>0</v>
      </c>
      <c r="M127" s="281">
        <v>0</v>
      </c>
      <c r="N127" s="281">
        <v>0</v>
      </c>
      <c r="O127" s="297">
        <f t="shared" si="24"/>
        <v>0</v>
      </c>
    </row>
    <row r="128" spans="1:16">
      <c r="A128" s="245"/>
      <c r="B128" s="246" t="s">
        <v>329</v>
      </c>
      <c r="C128" s="281">
        <v>0</v>
      </c>
      <c r="D128" s="281">
        <v>0</v>
      </c>
      <c r="E128" s="281">
        <v>0</v>
      </c>
      <c r="F128" s="281">
        <v>0</v>
      </c>
      <c r="G128" s="281">
        <v>0</v>
      </c>
      <c r="H128" s="281">
        <v>0</v>
      </c>
      <c r="I128" s="281">
        <v>4</v>
      </c>
      <c r="J128" s="281">
        <v>2</v>
      </c>
      <c r="K128" s="281">
        <v>1</v>
      </c>
      <c r="L128" s="281">
        <v>0</v>
      </c>
      <c r="M128" s="281">
        <v>0</v>
      </c>
      <c r="N128" s="281">
        <v>0</v>
      </c>
      <c r="O128" s="297">
        <f t="shared" si="24"/>
        <v>7</v>
      </c>
    </row>
    <row r="129" spans="1:16">
      <c r="A129" s="245"/>
      <c r="B129" s="246" t="s">
        <v>333</v>
      </c>
      <c r="C129" s="281">
        <v>0</v>
      </c>
      <c r="D129" s="281">
        <v>0</v>
      </c>
      <c r="E129" s="281">
        <v>0</v>
      </c>
      <c r="F129" s="281">
        <v>0</v>
      </c>
      <c r="G129" s="281">
        <v>2</v>
      </c>
      <c r="H129" s="281">
        <v>4</v>
      </c>
      <c r="I129" s="281">
        <v>9</v>
      </c>
      <c r="J129" s="281">
        <v>26</v>
      </c>
      <c r="K129" s="281">
        <v>31</v>
      </c>
      <c r="L129" s="281">
        <v>16</v>
      </c>
      <c r="M129" s="281">
        <v>10</v>
      </c>
      <c r="N129" s="281">
        <v>0</v>
      </c>
      <c r="O129" s="297">
        <f t="shared" si="24"/>
        <v>98</v>
      </c>
    </row>
    <row r="130" spans="1:16">
      <c r="A130" s="250"/>
      <c r="B130" s="251" t="s">
        <v>391</v>
      </c>
      <c r="C130" s="266">
        <f>MEDIAN(C125:C129)</f>
        <v>0</v>
      </c>
      <c r="D130" s="266">
        <f t="shared" ref="D130:N130" si="25">MEDIAN(D125:D129)</f>
        <v>0</v>
      </c>
      <c r="E130" s="266">
        <f t="shared" si="25"/>
        <v>0</v>
      </c>
      <c r="F130" s="266">
        <f t="shared" si="25"/>
        <v>0</v>
      </c>
      <c r="G130" s="266">
        <f t="shared" si="25"/>
        <v>2</v>
      </c>
      <c r="H130" s="266">
        <f t="shared" si="25"/>
        <v>4</v>
      </c>
      <c r="I130" s="266">
        <f t="shared" si="25"/>
        <v>9</v>
      </c>
      <c r="J130" s="266">
        <f t="shared" si="25"/>
        <v>9</v>
      </c>
      <c r="K130" s="266">
        <f t="shared" si="25"/>
        <v>3</v>
      </c>
      <c r="L130" s="266">
        <f t="shared" si="25"/>
        <v>3</v>
      </c>
      <c r="M130" s="266">
        <f t="shared" si="25"/>
        <v>0</v>
      </c>
      <c r="N130" s="266">
        <f t="shared" si="25"/>
        <v>0</v>
      </c>
      <c r="O130" s="252">
        <f t="shared" si="24"/>
        <v>30</v>
      </c>
    </row>
    <row r="131" spans="1:16">
      <c r="A131" s="245"/>
      <c r="B131" s="253" t="s">
        <v>74</v>
      </c>
      <c r="C131" s="174">
        <f>C130*P131/O130</f>
        <v>0</v>
      </c>
      <c r="D131" s="174">
        <f>D130*P131/O130</f>
        <v>0</v>
      </c>
      <c r="E131" s="174">
        <f>E130*P131/O130</f>
        <v>0</v>
      </c>
      <c r="F131" s="174">
        <f>F130*P131/O130</f>
        <v>0</v>
      </c>
      <c r="G131" s="174">
        <f>G130*P131/O130</f>
        <v>1.6</v>
      </c>
      <c r="H131" s="174">
        <f>H130*P131/O130</f>
        <v>3.2</v>
      </c>
      <c r="I131" s="174">
        <f>I130*P131/O130</f>
        <v>7.2</v>
      </c>
      <c r="J131" s="174">
        <f>J130*P131/O130</f>
        <v>7.2</v>
      </c>
      <c r="K131" s="174">
        <f>K130*P131/O130</f>
        <v>2.4</v>
      </c>
      <c r="L131" s="174">
        <f>L130*P131/O130</f>
        <v>2.4</v>
      </c>
      <c r="M131" s="174">
        <f>M130*P131/O130</f>
        <v>0</v>
      </c>
      <c r="N131" s="174">
        <f>N130*P131/O130</f>
        <v>0</v>
      </c>
      <c r="O131" s="127">
        <f t="shared" si="24"/>
        <v>23.999999999999996</v>
      </c>
      <c r="P131" s="254">
        <f>O130*80/100</f>
        <v>24</v>
      </c>
    </row>
    <row r="132" spans="1:16">
      <c r="A132" s="245"/>
      <c r="B132" s="255" t="s">
        <v>387</v>
      </c>
      <c r="C132" s="256">
        <f>รายเดือน67!B15</f>
        <v>6</v>
      </c>
      <c r="D132" s="256">
        <f>รายเดือน67!C15</f>
        <v>5</v>
      </c>
      <c r="E132" s="256">
        <f>รายเดือน67!D15</f>
        <v>10</v>
      </c>
      <c r="F132" s="256">
        <f>รายเดือน67!E15</f>
        <v>15</v>
      </c>
      <c r="G132" s="256">
        <f>รายเดือน67!F15</f>
        <v>5</v>
      </c>
      <c r="H132" s="256">
        <f>รายเดือน67!G15</f>
        <v>0</v>
      </c>
      <c r="I132" s="256">
        <f>รายเดือน67!H15</f>
        <v>0</v>
      </c>
      <c r="J132" s="256">
        <f>รายเดือน67!I15</f>
        <v>0</v>
      </c>
      <c r="K132" s="256">
        <f>รายเดือน67!J15</f>
        <v>0</v>
      </c>
      <c r="L132" s="256">
        <f>รายเดือน67!K15</f>
        <v>0</v>
      </c>
      <c r="M132" s="256">
        <f>รายเดือน67!L15</f>
        <v>0</v>
      </c>
      <c r="N132" s="256">
        <f>รายเดือน67!M15</f>
        <v>0</v>
      </c>
      <c r="O132" s="296">
        <f t="shared" si="24"/>
        <v>41</v>
      </c>
    </row>
    <row r="133" spans="1:16">
      <c r="A133" s="267"/>
      <c r="B133" s="259" t="s">
        <v>392</v>
      </c>
      <c r="C133" s="260">
        <f>C132</f>
        <v>6</v>
      </c>
      <c r="D133" s="260">
        <f>C132+D132</f>
        <v>11</v>
      </c>
      <c r="E133" s="260">
        <f>C132+D132+E132</f>
        <v>21</v>
      </c>
      <c r="F133" s="260">
        <f>C132+D132+E132+F132</f>
        <v>36</v>
      </c>
      <c r="G133" s="260">
        <f>C132+D132+E132+F132+G132</f>
        <v>41</v>
      </c>
      <c r="H133" s="260">
        <f>C132+D132+E132+F132+G132+H132</f>
        <v>41</v>
      </c>
      <c r="I133" s="260">
        <f>C132+D132+E132+F132+G132+H132+I132</f>
        <v>41</v>
      </c>
      <c r="J133" s="260">
        <f>C132+D132+E132+F132+G132+H132+I132+J132</f>
        <v>41</v>
      </c>
      <c r="K133" s="260">
        <f>C132+D132+E132+F132+G132+H132+I132+J132+K132</f>
        <v>41</v>
      </c>
      <c r="L133" s="260">
        <f>C132+D132+E132+F132+G132+H132+I132+J132+K132+L132</f>
        <v>41</v>
      </c>
      <c r="M133" s="260">
        <f>C132+D132+E132+F132+G132+H132+I132+J132+K132+L132+M132</f>
        <v>41</v>
      </c>
      <c r="N133" s="260">
        <f>C132+D132+E132+F132+G132+H132+I132+J132+K132+L132+M132+N132</f>
        <v>41</v>
      </c>
      <c r="O133" s="261"/>
    </row>
    <row r="134" spans="1:16">
      <c r="A134" s="262" t="s">
        <v>88</v>
      </c>
      <c r="B134" s="71" t="s">
        <v>72</v>
      </c>
      <c r="C134" s="25" t="s">
        <v>65</v>
      </c>
      <c r="D134" s="25" t="s">
        <v>66</v>
      </c>
      <c r="E134" s="25" t="s">
        <v>47</v>
      </c>
      <c r="F134" s="25" t="s">
        <v>48</v>
      </c>
      <c r="G134" s="25" t="s">
        <v>49</v>
      </c>
      <c r="H134" s="25" t="s">
        <v>50</v>
      </c>
      <c r="I134" s="25" t="s">
        <v>51</v>
      </c>
      <c r="J134" s="25" t="s">
        <v>52</v>
      </c>
      <c r="K134" s="25" t="s">
        <v>53</v>
      </c>
      <c r="L134" s="25" t="s">
        <v>54</v>
      </c>
      <c r="M134" s="25" t="s">
        <v>55</v>
      </c>
      <c r="N134" s="25" t="s">
        <v>56</v>
      </c>
      <c r="O134" s="25" t="s">
        <v>41</v>
      </c>
    </row>
    <row r="135" spans="1:16">
      <c r="A135" s="245"/>
      <c r="B135" s="246" t="s">
        <v>152</v>
      </c>
      <c r="C135" s="282">
        <v>0</v>
      </c>
      <c r="D135" s="282">
        <v>0</v>
      </c>
      <c r="E135" s="282">
        <v>0</v>
      </c>
      <c r="F135" s="282">
        <v>2</v>
      </c>
      <c r="G135" s="282">
        <v>6</v>
      </c>
      <c r="H135" s="282">
        <v>8</v>
      </c>
      <c r="I135" s="282">
        <v>6</v>
      </c>
      <c r="J135" s="282">
        <v>1</v>
      </c>
      <c r="K135" s="282">
        <v>4</v>
      </c>
      <c r="L135" s="282">
        <v>2</v>
      </c>
      <c r="M135" s="282">
        <v>0</v>
      </c>
      <c r="N135" s="282">
        <v>0</v>
      </c>
      <c r="O135" s="248">
        <f t="shared" ref="O135:O142" si="26">SUM(C135:N135)</f>
        <v>29</v>
      </c>
    </row>
    <row r="136" spans="1:16">
      <c r="A136" s="245"/>
      <c r="B136" s="246" t="s">
        <v>188</v>
      </c>
      <c r="C136" s="282">
        <v>0</v>
      </c>
      <c r="D136" s="282">
        <v>0</v>
      </c>
      <c r="E136" s="282">
        <v>1</v>
      </c>
      <c r="F136" s="282">
        <v>0</v>
      </c>
      <c r="G136" s="282">
        <v>0</v>
      </c>
      <c r="H136" s="282">
        <v>2</v>
      </c>
      <c r="I136" s="282">
        <v>6</v>
      </c>
      <c r="J136" s="282">
        <v>2</v>
      </c>
      <c r="K136" s="282">
        <v>2</v>
      </c>
      <c r="L136" s="282">
        <v>1</v>
      </c>
      <c r="M136" s="282">
        <v>1</v>
      </c>
      <c r="N136" s="282">
        <v>0</v>
      </c>
      <c r="O136" s="248">
        <f t="shared" si="26"/>
        <v>15</v>
      </c>
    </row>
    <row r="137" spans="1:16">
      <c r="A137" s="245"/>
      <c r="B137" s="246" t="s">
        <v>328</v>
      </c>
      <c r="C137" s="282">
        <v>0</v>
      </c>
      <c r="D137" s="282">
        <v>0</v>
      </c>
      <c r="E137" s="282">
        <v>0</v>
      </c>
      <c r="F137" s="282">
        <v>0</v>
      </c>
      <c r="G137" s="282">
        <v>0</v>
      </c>
      <c r="H137" s="282">
        <v>0</v>
      </c>
      <c r="I137" s="282">
        <v>0</v>
      </c>
      <c r="J137" s="282">
        <v>0</v>
      </c>
      <c r="K137" s="282">
        <v>0</v>
      </c>
      <c r="L137" s="282">
        <v>0</v>
      </c>
      <c r="M137" s="282">
        <v>0</v>
      </c>
      <c r="N137" s="282">
        <v>0</v>
      </c>
      <c r="O137" s="248">
        <f t="shared" si="26"/>
        <v>0</v>
      </c>
    </row>
    <row r="138" spans="1:16">
      <c r="A138" s="245"/>
      <c r="B138" s="246" t="s">
        <v>329</v>
      </c>
      <c r="C138" s="282">
        <v>0</v>
      </c>
      <c r="D138" s="282">
        <v>0</v>
      </c>
      <c r="E138" s="282">
        <v>0</v>
      </c>
      <c r="F138" s="282">
        <v>0</v>
      </c>
      <c r="G138" s="282">
        <v>0</v>
      </c>
      <c r="H138" s="282">
        <v>0</v>
      </c>
      <c r="I138" s="282">
        <v>0</v>
      </c>
      <c r="J138" s="282">
        <v>0</v>
      </c>
      <c r="K138" s="282">
        <v>0</v>
      </c>
      <c r="L138" s="282">
        <v>0</v>
      </c>
      <c r="M138" s="282">
        <v>0</v>
      </c>
      <c r="N138" s="282">
        <v>0</v>
      </c>
      <c r="O138" s="248">
        <f t="shared" si="26"/>
        <v>0</v>
      </c>
    </row>
    <row r="139" spans="1:16">
      <c r="A139" s="245"/>
      <c r="B139" s="246" t="s">
        <v>333</v>
      </c>
      <c r="C139" s="282">
        <v>0</v>
      </c>
      <c r="D139" s="282">
        <v>0</v>
      </c>
      <c r="E139" s="282">
        <v>0</v>
      </c>
      <c r="F139" s="282">
        <v>0</v>
      </c>
      <c r="G139" s="282">
        <v>0</v>
      </c>
      <c r="H139" s="282">
        <v>2</v>
      </c>
      <c r="I139" s="282">
        <v>3</v>
      </c>
      <c r="J139" s="282">
        <v>2</v>
      </c>
      <c r="K139" s="282">
        <v>0</v>
      </c>
      <c r="L139" s="282">
        <v>0</v>
      </c>
      <c r="M139" s="282">
        <v>0</v>
      </c>
      <c r="N139" s="282">
        <v>0</v>
      </c>
      <c r="O139" s="248">
        <f t="shared" si="26"/>
        <v>7</v>
      </c>
    </row>
    <row r="140" spans="1:16">
      <c r="A140" s="250"/>
      <c r="B140" s="251" t="s">
        <v>391</v>
      </c>
      <c r="C140" s="266">
        <f>MEDIAN(C135:C139)</f>
        <v>0</v>
      </c>
      <c r="D140" s="266">
        <f t="shared" ref="D140:N140" si="27">MEDIAN(D135:D139)</f>
        <v>0</v>
      </c>
      <c r="E140" s="266">
        <f t="shared" si="27"/>
        <v>0</v>
      </c>
      <c r="F140" s="266">
        <f t="shared" si="27"/>
        <v>0</v>
      </c>
      <c r="G140" s="266">
        <f t="shared" si="27"/>
        <v>0</v>
      </c>
      <c r="H140" s="266">
        <f t="shared" si="27"/>
        <v>2</v>
      </c>
      <c r="I140" s="266">
        <f t="shared" si="27"/>
        <v>3</v>
      </c>
      <c r="J140" s="266">
        <f t="shared" si="27"/>
        <v>1</v>
      </c>
      <c r="K140" s="266">
        <f t="shared" si="27"/>
        <v>0</v>
      </c>
      <c r="L140" s="266">
        <f t="shared" si="27"/>
        <v>0</v>
      </c>
      <c r="M140" s="266">
        <f t="shared" si="27"/>
        <v>0</v>
      </c>
      <c r="N140" s="266">
        <f t="shared" si="27"/>
        <v>0</v>
      </c>
      <c r="O140" s="252">
        <f t="shared" si="26"/>
        <v>6</v>
      </c>
    </row>
    <row r="141" spans="1:16">
      <c r="A141" s="245"/>
      <c r="B141" s="253" t="s">
        <v>74</v>
      </c>
      <c r="C141" s="174">
        <f>C140*P141/O140</f>
        <v>0</v>
      </c>
      <c r="D141" s="174">
        <f>D140*P141/O140</f>
        <v>0</v>
      </c>
      <c r="E141" s="174">
        <f>E140*P141/O140</f>
        <v>0</v>
      </c>
      <c r="F141" s="174">
        <f>F140*P141/O140</f>
        <v>0</v>
      </c>
      <c r="G141" s="174">
        <f>G140*P141/O140</f>
        <v>0</v>
      </c>
      <c r="H141" s="174">
        <f>H140*P141/O140</f>
        <v>1.5999999999999999</v>
      </c>
      <c r="I141" s="174">
        <f>I140*P141/O140</f>
        <v>2.4</v>
      </c>
      <c r="J141" s="174">
        <v>2</v>
      </c>
      <c r="K141" s="174">
        <f>K140*P141/O140</f>
        <v>0</v>
      </c>
      <c r="L141" s="174">
        <f>L140*P141/O140</f>
        <v>0</v>
      </c>
      <c r="M141" s="174">
        <f>M140*P141/O140</f>
        <v>0</v>
      </c>
      <c r="N141" s="174">
        <f>N140*P141/O140</f>
        <v>0</v>
      </c>
      <c r="O141" s="127">
        <f t="shared" si="26"/>
        <v>6</v>
      </c>
      <c r="P141" s="254">
        <f>O140*80/100</f>
        <v>4.8</v>
      </c>
    </row>
    <row r="142" spans="1:16">
      <c r="A142" s="245"/>
      <c r="B142" s="255" t="s">
        <v>387</v>
      </c>
      <c r="C142" s="256">
        <f>รายเดือน67!B18</f>
        <v>1</v>
      </c>
      <c r="D142" s="256">
        <f>รายเดือน67!C18</f>
        <v>0</v>
      </c>
      <c r="E142" s="256">
        <f>รายเดือน67!D18</f>
        <v>6</v>
      </c>
      <c r="F142" s="256">
        <f>รายเดือน67!E18</f>
        <v>2</v>
      </c>
      <c r="G142" s="256">
        <f>รายเดือน67!F18</f>
        <v>0</v>
      </c>
      <c r="H142" s="256">
        <f>รายเดือน67!G18</f>
        <v>0</v>
      </c>
      <c r="I142" s="256">
        <f>รายเดือน67!H18</f>
        <v>0</v>
      </c>
      <c r="J142" s="256">
        <f>รายเดือน67!I18</f>
        <v>0</v>
      </c>
      <c r="K142" s="256">
        <f>รายเดือน67!J18</f>
        <v>0</v>
      </c>
      <c r="L142" s="256">
        <f>รายเดือน67!K18</f>
        <v>0</v>
      </c>
      <c r="M142" s="256">
        <f>รายเดือน67!L18</f>
        <v>0</v>
      </c>
      <c r="N142" s="256">
        <f>รายเดือน67!M18</f>
        <v>0</v>
      </c>
      <c r="O142" s="257">
        <f t="shared" si="26"/>
        <v>9</v>
      </c>
    </row>
    <row r="143" spans="1:16">
      <c r="A143" s="267"/>
      <c r="B143" s="259" t="s">
        <v>392</v>
      </c>
      <c r="C143" s="260">
        <f>C142</f>
        <v>1</v>
      </c>
      <c r="D143" s="260">
        <f>C142+D142</f>
        <v>1</v>
      </c>
      <c r="E143" s="260">
        <f>C142+D142+E142</f>
        <v>7</v>
      </c>
      <c r="F143" s="260">
        <f>C142+D142+E142+F142</f>
        <v>9</v>
      </c>
      <c r="G143" s="260">
        <f>C142+D142+E142+F142+G142</f>
        <v>9</v>
      </c>
      <c r="H143" s="260">
        <f>C142+D142+E142+F142+G142+H142</f>
        <v>9</v>
      </c>
      <c r="I143" s="260">
        <f>C142+D142+E142+F142+G142+H142+I142</f>
        <v>9</v>
      </c>
      <c r="J143" s="260">
        <f>C142+D142+E142+F142+G142+H142+I142+J142</f>
        <v>9</v>
      </c>
      <c r="K143" s="260">
        <f>C142+D142+E142+F142+G142+H142+I142+J142+K142</f>
        <v>9</v>
      </c>
      <c r="L143" s="260">
        <f>C142+D142+E142+F142+G142+H142+I142+J142+K142+L142</f>
        <v>9</v>
      </c>
      <c r="M143" s="260">
        <f>C142+D142+E142+F142+G142+H142+I142+J142+K142+L142+M142</f>
        <v>9</v>
      </c>
      <c r="N143" s="260">
        <f>C142+D142+E142+F142+G142+H142+I142+J142+K142+L142+M142+N142</f>
        <v>9</v>
      </c>
      <c r="O143" s="261"/>
    </row>
    <row r="144" spans="1:16">
      <c r="A144" s="262" t="s">
        <v>89</v>
      </c>
      <c r="B144" s="71" t="s">
        <v>72</v>
      </c>
      <c r="C144" s="25" t="s">
        <v>65</v>
      </c>
      <c r="D144" s="25" t="s">
        <v>66</v>
      </c>
      <c r="E144" s="25" t="s">
        <v>47</v>
      </c>
      <c r="F144" s="25" t="s">
        <v>48</v>
      </c>
      <c r="G144" s="25" t="s">
        <v>49</v>
      </c>
      <c r="H144" s="25" t="s">
        <v>50</v>
      </c>
      <c r="I144" s="25" t="s">
        <v>51</v>
      </c>
      <c r="J144" s="25" t="s">
        <v>52</v>
      </c>
      <c r="K144" s="25" t="s">
        <v>53</v>
      </c>
      <c r="L144" s="25" t="s">
        <v>54</v>
      </c>
      <c r="M144" s="25" t="s">
        <v>55</v>
      </c>
      <c r="N144" s="25" t="s">
        <v>56</v>
      </c>
      <c r="O144" s="25" t="s">
        <v>41</v>
      </c>
    </row>
    <row r="145" spans="1:16">
      <c r="A145" s="245"/>
      <c r="B145" s="246" t="s">
        <v>152</v>
      </c>
      <c r="C145" s="283">
        <v>0</v>
      </c>
      <c r="D145" s="283">
        <v>2</v>
      </c>
      <c r="E145" s="283">
        <v>3</v>
      </c>
      <c r="F145" s="283">
        <v>5</v>
      </c>
      <c r="G145" s="283">
        <v>9</v>
      </c>
      <c r="H145" s="283">
        <v>9</v>
      </c>
      <c r="I145" s="283">
        <v>12</v>
      </c>
      <c r="J145" s="283">
        <v>13</v>
      </c>
      <c r="K145" s="283">
        <v>12</v>
      </c>
      <c r="L145" s="283">
        <v>4</v>
      </c>
      <c r="M145" s="283">
        <v>5</v>
      </c>
      <c r="N145" s="283">
        <v>0</v>
      </c>
      <c r="O145" s="248">
        <f t="shared" ref="O145:O152" si="28">SUM(C145:N145)</f>
        <v>74</v>
      </c>
    </row>
    <row r="146" spans="1:16">
      <c r="A146" s="245"/>
      <c r="B146" s="246" t="s">
        <v>188</v>
      </c>
      <c r="C146" s="283">
        <v>0</v>
      </c>
      <c r="D146" s="283">
        <v>0</v>
      </c>
      <c r="E146" s="283">
        <v>3</v>
      </c>
      <c r="F146" s="283">
        <v>6</v>
      </c>
      <c r="G146" s="283">
        <v>16</v>
      </c>
      <c r="H146" s="283">
        <v>16</v>
      </c>
      <c r="I146" s="283">
        <v>25</v>
      </c>
      <c r="J146" s="283">
        <v>19</v>
      </c>
      <c r="K146" s="283">
        <v>3</v>
      </c>
      <c r="L146" s="283">
        <v>2</v>
      </c>
      <c r="M146" s="283">
        <v>1</v>
      </c>
      <c r="N146" s="283">
        <v>0</v>
      </c>
      <c r="O146" s="248">
        <f t="shared" si="28"/>
        <v>91</v>
      </c>
    </row>
    <row r="147" spans="1:16">
      <c r="A147" s="245"/>
      <c r="B147" s="246" t="s">
        <v>328</v>
      </c>
      <c r="C147" s="283">
        <v>0</v>
      </c>
      <c r="D147" s="283">
        <v>0</v>
      </c>
      <c r="E147" s="283">
        <v>0</v>
      </c>
      <c r="F147" s="283">
        <v>0</v>
      </c>
      <c r="G147" s="283">
        <v>0</v>
      </c>
      <c r="H147" s="283">
        <v>0</v>
      </c>
      <c r="I147" s="283">
        <v>1</v>
      </c>
      <c r="J147" s="283">
        <v>0</v>
      </c>
      <c r="K147" s="283">
        <v>4</v>
      </c>
      <c r="L147" s="283">
        <v>3</v>
      </c>
      <c r="M147" s="283">
        <v>0</v>
      </c>
      <c r="N147" s="283">
        <v>0</v>
      </c>
      <c r="O147" s="248">
        <f t="shared" si="28"/>
        <v>8</v>
      </c>
    </row>
    <row r="148" spans="1:16">
      <c r="A148" s="245"/>
      <c r="B148" s="246" t="s">
        <v>329</v>
      </c>
      <c r="C148" s="283">
        <v>0</v>
      </c>
      <c r="D148" s="283">
        <v>0</v>
      </c>
      <c r="E148" s="283">
        <v>0</v>
      </c>
      <c r="F148" s="283">
        <v>0</v>
      </c>
      <c r="G148" s="283">
        <v>0</v>
      </c>
      <c r="H148" s="283">
        <v>4</v>
      </c>
      <c r="I148" s="283">
        <v>1</v>
      </c>
      <c r="J148" s="283">
        <v>4</v>
      </c>
      <c r="K148" s="283">
        <v>2</v>
      </c>
      <c r="L148" s="283">
        <v>0</v>
      </c>
      <c r="M148" s="283">
        <v>1</v>
      </c>
      <c r="N148" s="283">
        <v>0</v>
      </c>
      <c r="O148" s="248">
        <f t="shared" si="28"/>
        <v>12</v>
      </c>
    </row>
    <row r="149" spans="1:16">
      <c r="A149" s="245"/>
      <c r="B149" s="246" t="s">
        <v>333</v>
      </c>
      <c r="C149" s="283">
        <v>0</v>
      </c>
      <c r="D149" s="283">
        <v>0</v>
      </c>
      <c r="E149" s="283">
        <v>0</v>
      </c>
      <c r="F149" s="283">
        <v>3</v>
      </c>
      <c r="G149" s="283">
        <v>3</v>
      </c>
      <c r="H149" s="283">
        <v>10</v>
      </c>
      <c r="I149" s="283">
        <v>27</v>
      </c>
      <c r="J149" s="283">
        <v>10</v>
      </c>
      <c r="K149" s="283">
        <v>8</v>
      </c>
      <c r="L149" s="283">
        <v>5</v>
      </c>
      <c r="M149" s="283">
        <v>2</v>
      </c>
      <c r="N149" s="283">
        <v>4</v>
      </c>
      <c r="O149" s="248">
        <f t="shared" si="28"/>
        <v>72</v>
      </c>
    </row>
    <row r="150" spans="1:16">
      <c r="A150" s="250"/>
      <c r="B150" s="251" t="s">
        <v>391</v>
      </c>
      <c r="C150" s="266">
        <f>MEDIAN(C145:C149)</f>
        <v>0</v>
      </c>
      <c r="D150" s="266">
        <f t="shared" ref="D150:N150" si="29">MEDIAN(D145:D149)</f>
        <v>0</v>
      </c>
      <c r="E150" s="266">
        <f t="shared" si="29"/>
        <v>0</v>
      </c>
      <c r="F150" s="266">
        <f t="shared" si="29"/>
        <v>3</v>
      </c>
      <c r="G150" s="266">
        <f t="shared" si="29"/>
        <v>3</v>
      </c>
      <c r="H150" s="266">
        <f t="shared" si="29"/>
        <v>9</v>
      </c>
      <c r="I150" s="266">
        <f t="shared" si="29"/>
        <v>12</v>
      </c>
      <c r="J150" s="266">
        <f t="shared" si="29"/>
        <v>10</v>
      </c>
      <c r="K150" s="266">
        <f t="shared" si="29"/>
        <v>4</v>
      </c>
      <c r="L150" s="266">
        <f t="shared" si="29"/>
        <v>3</v>
      </c>
      <c r="M150" s="266">
        <f t="shared" si="29"/>
        <v>1</v>
      </c>
      <c r="N150" s="266">
        <f t="shared" si="29"/>
        <v>0</v>
      </c>
      <c r="O150" s="252">
        <f t="shared" si="28"/>
        <v>45</v>
      </c>
    </row>
    <row r="151" spans="1:16">
      <c r="A151" s="245"/>
      <c r="B151" s="253" t="s">
        <v>74</v>
      </c>
      <c r="C151" s="174">
        <f>C150*P151/O150</f>
        <v>0</v>
      </c>
      <c r="D151" s="174">
        <f>D150*P151/O150</f>
        <v>0</v>
      </c>
      <c r="E151" s="174">
        <f>E150*P151/O150</f>
        <v>0</v>
      </c>
      <c r="F151" s="174">
        <f>F150*P151/O150</f>
        <v>2.4</v>
      </c>
      <c r="G151" s="174">
        <f>G150*P151/O150</f>
        <v>2.4</v>
      </c>
      <c r="H151" s="174">
        <f>H150*P151/O150</f>
        <v>7.2</v>
      </c>
      <c r="I151" s="174">
        <f>I150*P151/O150</f>
        <v>9.6</v>
      </c>
      <c r="J151" s="174">
        <f>J150*P151/O150</f>
        <v>8</v>
      </c>
      <c r="K151" s="174">
        <f>K150*P151/O150</f>
        <v>3.2</v>
      </c>
      <c r="L151" s="174">
        <f>L150*P151/O150</f>
        <v>2.4</v>
      </c>
      <c r="M151" s="174">
        <f>M150*P151/O150</f>
        <v>0.8</v>
      </c>
      <c r="N151" s="174">
        <f>N150*P151/O150</f>
        <v>0</v>
      </c>
      <c r="O151" s="127">
        <f t="shared" si="28"/>
        <v>36</v>
      </c>
      <c r="P151" s="254">
        <f>O150*80/100</f>
        <v>36</v>
      </c>
    </row>
    <row r="152" spans="1:16">
      <c r="A152" s="245"/>
      <c r="B152" s="255" t="s">
        <v>387</v>
      </c>
      <c r="C152" s="256">
        <f>รายเดือน67!B14</f>
        <v>1</v>
      </c>
      <c r="D152" s="256">
        <f>รายเดือน67!C14</f>
        <v>0</v>
      </c>
      <c r="E152" s="256">
        <f>รายเดือน67!D14</f>
        <v>4</v>
      </c>
      <c r="F152" s="256">
        <f>รายเดือน67!E14</f>
        <v>2</v>
      </c>
      <c r="G152" s="256">
        <f>รายเดือน67!F14</f>
        <v>1</v>
      </c>
      <c r="H152" s="256">
        <f>รายเดือน67!G14</f>
        <v>0</v>
      </c>
      <c r="I152" s="256">
        <f>รายเดือน67!H14</f>
        <v>0</v>
      </c>
      <c r="J152" s="256">
        <f>รายเดือน67!I14</f>
        <v>0</v>
      </c>
      <c r="K152" s="256">
        <f>รายเดือน67!J14</f>
        <v>0</v>
      </c>
      <c r="L152" s="256">
        <f>รายเดือน67!K14</f>
        <v>0</v>
      </c>
      <c r="M152" s="256">
        <f>รายเดือน67!L14</f>
        <v>0</v>
      </c>
      <c r="N152" s="256">
        <f>รายเดือน67!M14</f>
        <v>0</v>
      </c>
      <c r="O152" s="257">
        <f t="shared" si="28"/>
        <v>8</v>
      </c>
    </row>
    <row r="153" spans="1:16">
      <c r="A153" s="267"/>
      <c r="B153" s="259" t="s">
        <v>392</v>
      </c>
      <c r="C153" s="260">
        <f>C152</f>
        <v>1</v>
      </c>
      <c r="D153" s="260">
        <f>C152+D152</f>
        <v>1</v>
      </c>
      <c r="E153" s="260">
        <f>C152+D152+E152</f>
        <v>5</v>
      </c>
      <c r="F153" s="260">
        <f>C152+D152+E152+F152</f>
        <v>7</v>
      </c>
      <c r="G153" s="260">
        <f>C152+D152+E152+F152+G152</f>
        <v>8</v>
      </c>
      <c r="H153" s="260">
        <f>C152+D152+E152+F152+G152+H152</f>
        <v>8</v>
      </c>
      <c r="I153" s="260">
        <f>C152+D152+E152+F152+G152+H152+I152</f>
        <v>8</v>
      </c>
      <c r="J153" s="260">
        <f>C152+D152+E152+F152+G152+H152+I152+J152</f>
        <v>8</v>
      </c>
      <c r="K153" s="260">
        <f>C152+D152+E152+F152+G152+H152+I152+J152+K152</f>
        <v>8</v>
      </c>
      <c r="L153" s="260">
        <f>C152+D152+E152+F152+G152+H152+I152+J152+K152+L152</f>
        <v>8</v>
      </c>
      <c r="M153" s="260">
        <f>C152+D152+E152+F152+G152+H152+I152+J152+K152+L152+M152</f>
        <v>8</v>
      </c>
      <c r="N153" s="260">
        <f>C152+D152+E152+F152+G152+H152+I152+J152+K152+L152+M152+N152</f>
        <v>8</v>
      </c>
      <c r="O153" s="261"/>
    </row>
    <row r="154" spans="1:16">
      <c r="A154" s="262" t="s">
        <v>90</v>
      </c>
      <c r="B154" s="71" t="s">
        <v>72</v>
      </c>
      <c r="C154" s="25" t="s">
        <v>65</v>
      </c>
      <c r="D154" s="25" t="s">
        <v>66</v>
      </c>
      <c r="E154" s="25" t="s">
        <v>47</v>
      </c>
      <c r="F154" s="25" t="s">
        <v>48</v>
      </c>
      <c r="G154" s="25" t="s">
        <v>49</v>
      </c>
      <c r="H154" s="25" t="s">
        <v>50</v>
      </c>
      <c r="I154" s="25" t="s">
        <v>51</v>
      </c>
      <c r="J154" s="25" t="s">
        <v>52</v>
      </c>
      <c r="K154" s="25" t="s">
        <v>53</v>
      </c>
      <c r="L154" s="25" t="s">
        <v>54</v>
      </c>
      <c r="M154" s="25" t="s">
        <v>55</v>
      </c>
      <c r="N154" s="25" t="s">
        <v>56</v>
      </c>
      <c r="O154" s="25" t="s">
        <v>41</v>
      </c>
    </row>
    <row r="155" spans="1:16">
      <c r="A155" s="245"/>
      <c r="B155" s="246" t="s">
        <v>152</v>
      </c>
      <c r="C155" s="284">
        <v>0</v>
      </c>
      <c r="D155" s="284">
        <v>0</v>
      </c>
      <c r="E155" s="284">
        <v>1</v>
      </c>
      <c r="F155" s="284">
        <v>0</v>
      </c>
      <c r="G155" s="284">
        <v>3</v>
      </c>
      <c r="H155" s="284">
        <v>3</v>
      </c>
      <c r="I155" s="284">
        <v>3</v>
      </c>
      <c r="J155" s="284">
        <v>5</v>
      </c>
      <c r="K155" s="284">
        <v>3</v>
      </c>
      <c r="L155" s="284">
        <v>4</v>
      </c>
      <c r="M155" s="284">
        <v>1</v>
      </c>
      <c r="N155" s="284">
        <v>0</v>
      </c>
      <c r="O155" s="248">
        <f t="shared" ref="O155:O162" si="30">SUM(C155:N155)</f>
        <v>23</v>
      </c>
    </row>
    <row r="156" spans="1:16">
      <c r="A156" s="245"/>
      <c r="B156" s="246" t="s">
        <v>188</v>
      </c>
      <c r="C156" s="284">
        <v>1</v>
      </c>
      <c r="D156" s="284">
        <v>1</v>
      </c>
      <c r="E156" s="284">
        <v>0</v>
      </c>
      <c r="F156" s="284">
        <v>4</v>
      </c>
      <c r="G156" s="284">
        <v>5</v>
      </c>
      <c r="H156" s="284">
        <v>0</v>
      </c>
      <c r="I156" s="284">
        <v>0</v>
      </c>
      <c r="J156" s="284">
        <v>1</v>
      </c>
      <c r="K156" s="284">
        <v>1</v>
      </c>
      <c r="L156" s="284">
        <v>0</v>
      </c>
      <c r="M156" s="284">
        <v>0</v>
      </c>
      <c r="N156" s="284">
        <v>0</v>
      </c>
      <c r="O156" s="248">
        <f t="shared" si="30"/>
        <v>13</v>
      </c>
    </row>
    <row r="157" spans="1:16">
      <c r="A157" s="245"/>
      <c r="B157" s="246" t="s">
        <v>328</v>
      </c>
      <c r="C157" s="284">
        <v>0</v>
      </c>
      <c r="D157" s="284">
        <v>0</v>
      </c>
      <c r="E157" s="284">
        <v>0</v>
      </c>
      <c r="F157" s="284">
        <v>0</v>
      </c>
      <c r="G157" s="284">
        <v>0</v>
      </c>
      <c r="H157" s="284">
        <v>0</v>
      </c>
      <c r="I157" s="284">
        <v>0</v>
      </c>
      <c r="J157" s="284">
        <v>0</v>
      </c>
      <c r="K157" s="284">
        <v>1</v>
      </c>
      <c r="L157" s="284">
        <v>0</v>
      </c>
      <c r="M157" s="284">
        <v>0</v>
      </c>
      <c r="N157" s="284">
        <v>0</v>
      </c>
      <c r="O157" s="248">
        <f t="shared" si="30"/>
        <v>1</v>
      </c>
    </row>
    <row r="158" spans="1:16">
      <c r="A158" s="245"/>
      <c r="B158" s="246" t="s">
        <v>329</v>
      </c>
      <c r="C158" s="284">
        <v>0</v>
      </c>
      <c r="D158" s="284">
        <v>0</v>
      </c>
      <c r="E158" s="284">
        <v>0</v>
      </c>
      <c r="F158" s="284">
        <v>0</v>
      </c>
      <c r="G158" s="284">
        <v>0</v>
      </c>
      <c r="H158" s="284">
        <v>0</v>
      </c>
      <c r="I158" s="284">
        <v>0</v>
      </c>
      <c r="J158" s="284">
        <v>0</v>
      </c>
      <c r="K158" s="284">
        <v>0</v>
      </c>
      <c r="L158" s="284">
        <v>0</v>
      </c>
      <c r="M158" s="284">
        <v>0</v>
      </c>
      <c r="N158" s="284">
        <v>0</v>
      </c>
      <c r="O158" s="248">
        <f t="shared" si="30"/>
        <v>0</v>
      </c>
    </row>
    <row r="159" spans="1:16">
      <c r="A159" s="245"/>
      <c r="B159" s="246" t="s">
        <v>333</v>
      </c>
      <c r="C159" s="284">
        <v>0</v>
      </c>
      <c r="D159" s="284">
        <v>0</v>
      </c>
      <c r="E159" s="284">
        <v>0</v>
      </c>
      <c r="F159" s="284">
        <v>0</v>
      </c>
      <c r="G159" s="284">
        <v>1</v>
      </c>
      <c r="H159" s="284">
        <v>10</v>
      </c>
      <c r="I159" s="284">
        <v>28</v>
      </c>
      <c r="J159" s="284">
        <v>14</v>
      </c>
      <c r="K159" s="284">
        <v>5</v>
      </c>
      <c r="L159" s="284">
        <v>2</v>
      </c>
      <c r="M159" s="284">
        <v>0</v>
      </c>
      <c r="N159" s="284">
        <v>0</v>
      </c>
      <c r="O159" s="248">
        <f t="shared" si="30"/>
        <v>60</v>
      </c>
    </row>
    <row r="160" spans="1:16">
      <c r="A160" s="250"/>
      <c r="B160" s="251" t="s">
        <v>391</v>
      </c>
      <c r="C160" s="266">
        <f>MEDIAN(C155:C159)</f>
        <v>0</v>
      </c>
      <c r="D160" s="266">
        <f t="shared" ref="D160:N160" si="31">MEDIAN(D155:D159)</f>
        <v>0</v>
      </c>
      <c r="E160" s="266">
        <f t="shared" si="31"/>
        <v>0</v>
      </c>
      <c r="F160" s="266">
        <f t="shared" si="31"/>
        <v>0</v>
      </c>
      <c r="G160" s="266">
        <f t="shared" si="31"/>
        <v>1</v>
      </c>
      <c r="H160" s="266">
        <f t="shared" si="31"/>
        <v>0</v>
      </c>
      <c r="I160" s="266">
        <f t="shared" si="31"/>
        <v>0</v>
      </c>
      <c r="J160" s="266">
        <f t="shared" si="31"/>
        <v>1</v>
      </c>
      <c r="K160" s="266">
        <f t="shared" si="31"/>
        <v>1</v>
      </c>
      <c r="L160" s="266">
        <f t="shared" si="31"/>
        <v>0</v>
      </c>
      <c r="M160" s="266">
        <f t="shared" si="31"/>
        <v>0</v>
      </c>
      <c r="N160" s="266">
        <f t="shared" si="31"/>
        <v>0</v>
      </c>
      <c r="O160" s="252">
        <f t="shared" si="30"/>
        <v>3</v>
      </c>
    </row>
    <row r="161" spans="1:16">
      <c r="A161" s="245"/>
      <c r="B161" s="253" t="s">
        <v>74</v>
      </c>
      <c r="C161" s="174">
        <f>C160*P161/O160</f>
        <v>0</v>
      </c>
      <c r="D161" s="174">
        <f>D160*P161/O160</f>
        <v>0</v>
      </c>
      <c r="E161" s="174">
        <f>E160*P161/O160</f>
        <v>0</v>
      </c>
      <c r="F161" s="174">
        <f>F160*P161/O160</f>
        <v>0</v>
      </c>
      <c r="G161" s="174">
        <f>G160*P161/O160</f>
        <v>0.79999999999999993</v>
      </c>
      <c r="H161" s="174">
        <f>H160*P161/O160</f>
        <v>0</v>
      </c>
      <c r="I161" s="174">
        <f>I160*P161/O160</f>
        <v>0</v>
      </c>
      <c r="J161" s="174">
        <f>J160*P161/O160</f>
        <v>0.79999999999999993</v>
      </c>
      <c r="K161" s="174">
        <f>K160*P161/O160</f>
        <v>0.79999999999999993</v>
      </c>
      <c r="L161" s="174">
        <f>L160*P161/O160</f>
        <v>0</v>
      </c>
      <c r="M161" s="174">
        <f>M160*P161/O160</f>
        <v>0</v>
      </c>
      <c r="N161" s="174">
        <f>N160*P161/O160</f>
        <v>0</v>
      </c>
      <c r="O161" s="127">
        <f t="shared" si="30"/>
        <v>2.4</v>
      </c>
      <c r="P161" s="254">
        <f>O160*80/100</f>
        <v>2.4</v>
      </c>
    </row>
    <row r="162" spans="1:16">
      <c r="A162" s="245"/>
      <c r="B162" s="255" t="s">
        <v>387</v>
      </c>
      <c r="C162" s="256">
        <f>รายเดือน67!B21</f>
        <v>1</v>
      </c>
      <c r="D162" s="256">
        <f>รายเดือน67!C21</f>
        <v>4</v>
      </c>
      <c r="E162" s="256">
        <f>รายเดือน67!D21</f>
        <v>4</v>
      </c>
      <c r="F162" s="256">
        <f>รายเดือน67!E21</f>
        <v>4</v>
      </c>
      <c r="G162" s="256">
        <f>รายเดือน67!F21</f>
        <v>0</v>
      </c>
      <c r="H162" s="256">
        <f>รายเดือน67!G21</f>
        <v>0</v>
      </c>
      <c r="I162" s="256">
        <f>รายเดือน67!H21</f>
        <v>0</v>
      </c>
      <c r="J162" s="256">
        <f>รายเดือน67!I21</f>
        <v>0</v>
      </c>
      <c r="K162" s="256">
        <f>รายเดือน67!J21</f>
        <v>0</v>
      </c>
      <c r="L162" s="256">
        <f>รายเดือน67!K21</f>
        <v>0</v>
      </c>
      <c r="M162" s="256">
        <f>รายเดือน67!L21</f>
        <v>0</v>
      </c>
      <c r="N162" s="256">
        <f>รายเดือน67!M21</f>
        <v>0</v>
      </c>
      <c r="O162" s="257">
        <f t="shared" si="30"/>
        <v>13</v>
      </c>
    </row>
    <row r="163" spans="1:16">
      <c r="A163" s="267"/>
      <c r="B163" s="259" t="s">
        <v>392</v>
      </c>
      <c r="C163" s="260">
        <f>C162</f>
        <v>1</v>
      </c>
      <c r="D163" s="260">
        <f>C162+D162</f>
        <v>5</v>
      </c>
      <c r="E163" s="260">
        <f>C162+D162+E162</f>
        <v>9</v>
      </c>
      <c r="F163" s="260">
        <f>C162+D162+E162+F162</f>
        <v>13</v>
      </c>
      <c r="G163" s="260">
        <f>C162+D162+E162+F162+G162</f>
        <v>13</v>
      </c>
      <c r="H163" s="260">
        <f>C162+D162+E162+F162+G162+H162</f>
        <v>13</v>
      </c>
      <c r="I163" s="260">
        <f>C162+D162+E162+F162+G162+H162+I162</f>
        <v>13</v>
      </c>
      <c r="J163" s="260">
        <f>C162+D162+E162+F162+G162+H162+I162+J162</f>
        <v>13</v>
      </c>
      <c r="K163" s="260">
        <f>C162+D162+E162+F162+G162+H162+I162+J162+K162</f>
        <v>13</v>
      </c>
      <c r="L163" s="260">
        <f>C162+D162+E162+F162+G162+H162+I162+J162+K162+L162</f>
        <v>13</v>
      </c>
      <c r="M163" s="260">
        <f>C162+D162+E162+F162+G162+H162+I162+J162+K162+L162+M162</f>
        <v>13</v>
      </c>
      <c r="N163" s="260">
        <f>C162+D162+E162+F162+G162+H162+I162+J162+K162+L162+M162+N162</f>
        <v>13</v>
      </c>
      <c r="O163" s="261"/>
    </row>
    <row r="164" spans="1:16">
      <c r="A164" s="262" t="s">
        <v>91</v>
      </c>
      <c r="B164" s="71" t="s">
        <v>72</v>
      </c>
      <c r="C164" s="25" t="s">
        <v>65</v>
      </c>
      <c r="D164" s="25" t="s">
        <v>66</v>
      </c>
      <c r="E164" s="25" t="s">
        <v>47</v>
      </c>
      <c r="F164" s="25" t="s">
        <v>48</v>
      </c>
      <c r="G164" s="25" t="s">
        <v>49</v>
      </c>
      <c r="H164" s="25" t="s">
        <v>50</v>
      </c>
      <c r="I164" s="25" t="s">
        <v>51</v>
      </c>
      <c r="J164" s="25" t="s">
        <v>52</v>
      </c>
      <c r="K164" s="25" t="s">
        <v>53</v>
      </c>
      <c r="L164" s="25" t="s">
        <v>54</v>
      </c>
      <c r="M164" s="25" t="s">
        <v>55</v>
      </c>
      <c r="N164" s="25" t="s">
        <v>56</v>
      </c>
      <c r="O164" s="25" t="s">
        <v>41</v>
      </c>
    </row>
    <row r="165" spans="1:16">
      <c r="A165" s="245"/>
      <c r="B165" s="246" t="s">
        <v>152</v>
      </c>
      <c r="C165" s="285">
        <v>0</v>
      </c>
      <c r="D165" s="285">
        <v>0</v>
      </c>
      <c r="E165" s="285">
        <v>1</v>
      </c>
      <c r="F165" s="285">
        <v>1</v>
      </c>
      <c r="G165" s="285">
        <v>1</v>
      </c>
      <c r="H165" s="285">
        <v>8</v>
      </c>
      <c r="I165" s="285">
        <v>15</v>
      </c>
      <c r="J165" s="285">
        <v>7</v>
      </c>
      <c r="K165" s="285">
        <v>4</v>
      </c>
      <c r="L165" s="285">
        <v>3</v>
      </c>
      <c r="M165" s="285">
        <v>2</v>
      </c>
      <c r="N165" s="285">
        <v>1</v>
      </c>
      <c r="O165" s="248">
        <f t="shared" ref="O165:O172" si="32">SUM(C165:N165)</f>
        <v>43</v>
      </c>
    </row>
    <row r="166" spans="1:16">
      <c r="A166" s="245"/>
      <c r="B166" s="246" t="s">
        <v>188</v>
      </c>
      <c r="C166" s="285">
        <v>2</v>
      </c>
      <c r="D166" s="285">
        <v>0</v>
      </c>
      <c r="E166" s="285">
        <v>2</v>
      </c>
      <c r="F166" s="285">
        <v>0</v>
      </c>
      <c r="G166" s="285">
        <v>6</v>
      </c>
      <c r="H166" s="285">
        <v>7</v>
      </c>
      <c r="I166" s="285">
        <v>0</v>
      </c>
      <c r="J166" s="285">
        <v>2</v>
      </c>
      <c r="K166" s="285">
        <v>2</v>
      </c>
      <c r="L166" s="285">
        <v>0</v>
      </c>
      <c r="M166" s="285">
        <v>0</v>
      </c>
      <c r="N166" s="285">
        <v>0</v>
      </c>
      <c r="O166" s="248">
        <f t="shared" si="32"/>
        <v>21</v>
      </c>
    </row>
    <row r="167" spans="1:16">
      <c r="A167" s="245"/>
      <c r="B167" s="246" t="s">
        <v>328</v>
      </c>
      <c r="C167" s="285">
        <v>0</v>
      </c>
      <c r="D167" s="285">
        <v>0</v>
      </c>
      <c r="E167" s="285">
        <v>0</v>
      </c>
      <c r="F167" s="285">
        <v>0</v>
      </c>
      <c r="G167" s="285">
        <v>1</v>
      </c>
      <c r="H167" s="285">
        <v>0</v>
      </c>
      <c r="I167" s="285">
        <v>0</v>
      </c>
      <c r="J167" s="285">
        <v>1</v>
      </c>
      <c r="K167" s="285">
        <v>1</v>
      </c>
      <c r="L167" s="285">
        <v>1</v>
      </c>
      <c r="M167" s="285">
        <v>0</v>
      </c>
      <c r="N167" s="285">
        <v>0</v>
      </c>
      <c r="O167" s="248">
        <f t="shared" si="32"/>
        <v>4</v>
      </c>
    </row>
    <row r="168" spans="1:16">
      <c r="A168" s="245"/>
      <c r="B168" s="246" t="s">
        <v>329</v>
      </c>
      <c r="C168" s="285">
        <v>0</v>
      </c>
      <c r="D168" s="285">
        <v>0</v>
      </c>
      <c r="E168" s="285">
        <v>0</v>
      </c>
      <c r="F168" s="285">
        <v>0</v>
      </c>
      <c r="G168" s="285">
        <v>0</v>
      </c>
      <c r="H168" s="285">
        <v>3</v>
      </c>
      <c r="I168" s="285">
        <v>4</v>
      </c>
      <c r="J168" s="285">
        <v>3</v>
      </c>
      <c r="K168" s="285">
        <v>0</v>
      </c>
      <c r="L168" s="285">
        <v>0</v>
      </c>
      <c r="M168" s="285">
        <v>0</v>
      </c>
      <c r="N168" s="285">
        <v>0</v>
      </c>
      <c r="O168" s="248">
        <f t="shared" si="32"/>
        <v>10</v>
      </c>
    </row>
    <row r="169" spans="1:16">
      <c r="A169" s="245"/>
      <c r="B169" s="246" t="s">
        <v>333</v>
      </c>
      <c r="C169" s="285">
        <v>0</v>
      </c>
      <c r="D169" s="285">
        <v>0</v>
      </c>
      <c r="E169" s="285">
        <v>0</v>
      </c>
      <c r="F169" s="285">
        <v>0</v>
      </c>
      <c r="G169" s="285">
        <v>0</v>
      </c>
      <c r="H169" s="285">
        <v>4</v>
      </c>
      <c r="I169" s="285">
        <v>8</v>
      </c>
      <c r="J169" s="285">
        <v>10</v>
      </c>
      <c r="K169" s="285">
        <v>10</v>
      </c>
      <c r="L169" s="285">
        <v>4</v>
      </c>
      <c r="M169" s="285">
        <v>0</v>
      </c>
      <c r="N169" s="285">
        <v>0</v>
      </c>
      <c r="O169" s="248">
        <f t="shared" si="32"/>
        <v>36</v>
      </c>
    </row>
    <row r="170" spans="1:16">
      <c r="A170" s="250"/>
      <c r="B170" s="251" t="s">
        <v>391</v>
      </c>
      <c r="C170" s="266">
        <f>MEDIAN(C165:C169)</f>
        <v>0</v>
      </c>
      <c r="D170" s="266">
        <f t="shared" ref="D170:N170" si="33">MEDIAN(D165:D169)</f>
        <v>0</v>
      </c>
      <c r="E170" s="266">
        <f t="shared" si="33"/>
        <v>0</v>
      </c>
      <c r="F170" s="266">
        <f t="shared" si="33"/>
        <v>0</v>
      </c>
      <c r="G170" s="266">
        <f t="shared" si="33"/>
        <v>1</v>
      </c>
      <c r="H170" s="266">
        <f t="shared" si="33"/>
        <v>4</v>
      </c>
      <c r="I170" s="266">
        <f t="shared" si="33"/>
        <v>4</v>
      </c>
      <c r="J170" s="266">
        <f t="shared" si="33"/>
        <v>3</v>
      </c>
      <c r="K170" s="266">
        <f t="shared" si="33"/>
        <v>2</v>
      </c>
      <c r="L170" s="266">
        <f t="shared" si="33"/>
        <v>1</v>
      </c>
      <c r="M170" s="266">
        <f t="shared" si="33"/>
        <v>0</v>
      </c>
      <c r="N170" s="266">
        <f t="shared" si="33"/>
        <v>0</v>
      </c>
      <c r="O170" s="252">
        <f t="shared" si="32"/>
        <v>15</v>
      </c>
    </row>
    <row r="171" spans="1:16">
      <c r="A171" s="245"/>
      <c r="B171" s="253" t="s">
        <v>74</v>
      </c>
      <c r="C171" s="174">
        <f>C170*P171/O170</f>
        <v>0</v>
      </c>
      <c r="D171" s="174">
        <f>D170*P171/O170</f>
        <v>0</v>
      </c>
      <c r="E171" s="174">
        <f>E170*P171/O170</f>
        <v>0</v>
      </c>
      <c r="F171" s="174">
        <f>F170*P171/O170</f>
        <v>0</v>
      </c>
      <c r="G171" s="174">
        <f>G170*P171/O170</f>
        <v>0.8</v>
      </c>
      <c r="H171" s="174">
        <f>H170*P171/O170</f>
        <v>3.2</v>
      </c>
      <c r="I171" s="174">
        <f>I170*P171/O170</f>
        <v>3.2</v>
      </c>
      <c r="J171" s="174">
        <f>J170*P171/O170</f>
        <v>2.4</v>
      </c>
      <c r="K171" s="174">
        <f>K170*P171/O170</f>
        <v>1.6</v>
      </c>
      <c r="L171" s="174">
        <f>L170*P171/O170</f>
        <v>0.8</v>
      </c>
      <c r="M171" s="174">
        <f>M170*P171/O170</f>
        <v>0</v>
      </c>
      <c r="N171" s="174">
        <f>N170*P171/O170</f>
        <v>0</v>
      </c>
      <c r="O171" s="127">
        <f t="shared" si="32"/>
        <v>12</v>
      </c>
      <c r="P171" s="254">
        <f>O170*80/100</f>
        <v>12</v>
      </c>
    </row>
    <row r="172" spans="1:16">
      <c r="A172" s="245"/>
      <c r="B172" s="255" t="s">
        <v>387</v>
      </c>
      <c r="C172" s="256">
        <f>รายเดือน67!B19</f>
        <v>4</v>
      </c>
      <c r="D172" s="256">
        <f>รายเดือน67!C19</f>
        <v>1</v>
      </c>
      <c r="E172" s="256">
        <f>รายเดือน67!D19</f>
        <v>1</v>
      </c>
      <c r="F172" s="256">
        <f>รายเดือน67!E19</f>
        <v>0</v>
      </c>
      <c r="G172" s="256">
        <f>รายเดือน67!F19</f>
        <v>0</v>
      </c>
      <c r="H172" s="256">
        <f>รายเดือน67!G19</f>
        <v>0</v>
      </c>
      <c r="I172" s="256">
        <f>รายเดือน67!H19</f>
        <v>0</v>
      </c>
      <c r="J172" s="256">
        <f>รายเดือน67!I19</f>
        <v>0</v>
      </c>
      <c r="K172" s="256">
        <f>รายเดือน67!J19</f>
        <v>0</v>
      </c>
      <c r="L172" s="256">
        <f>รายเดือน67!K19</f>
        <v>0</v>
      </c>
      <c r="M172" s="256">
        <f>รายเดือน67!L19</f>
        <v>0</v>
      </c>
      <c r="N172" s="256">
        <f>รายเดือน67!M19</f>
        <v>0</v>
      </c>
      <c r="O172" s="257">
        <f t="shared" si="32"/>
        <v>6</v>
      </c>
    </row>
    <row r="173" spans="1:16">
      <c r="A173" s="267"/>
      <c r="B173" s="259" t="s">
        <v>392</v>
      </c>
      <c r="C173" s="260">
        <f>C172</f>
        <v>4</v>
      </c>
      <c r="D173" s="260">
        <f>C172+D172</f>
        <v>5</v>
      </c>
      <c r="E173" s="260">
        <f>C172+D172+E172</f>
        <v>6</v>
      </c>
      <c r="F173" s="260">
        <f>C172+D172+E172+F172</f>
        <v>6</v>
      </c>
      <c r="G173" s="260">
        <f>C172+D172+E172+F172+G172</f>
        <v>6</v>
      </c>
      <c r="H173" s="260">
        <f>C172+D172+E172+F172+G172+H172</f>
        <v>6</v>
      </c>
      <c r="I173" s="260">
        <f>C172+D172+E172+F172+G172+H172+I172</f>
        <v>6</v>
      </c>
      <c r="J173" s="260">
        <f>C172+D172+E172+F172+G172+H172+I172+J172</f>
        <v>6</v>
      </c>
      <c r="K173" s="260">
        <f>C172+D172+E172+F172+G172+H172+I172+J172+K172</f>
        <v>6</v>
      </c>
      <c r="L173" s="260">
        <f>C172+D172+E172+F172+G172+H172+I172+J172+K172+L172</f>
        <v>6</v>
      </c>
      <c r="M173" s="260">
        <f>C172+D172+E172+F172+G172+H172+I172+J172+K172+L172+M172</f>
        <v>6</v>
      </c>
      <c r="N173" s="260">
        <f>C172+D172+E172+F172+G172+H172+I172+J172+K172+L172+M172+N172</f>
        <v>6</v>
      </c>
      <c r="O173" s="261"/>
    </row>
    <row r="174" spans="1:16">
      <c r="A174" s="262" t="s">
        <v>92</v>
      </c>
      <c r="B174" s="71" t="s">
        <v>72</v>
      </c>
      <c r="C174" s="25" t="s">
        <v>65</v>
      </c>
      <c r="D174" s="25" t="s">
        <v>66</v>
      </c>
      <c r="E174" s="25" t="s">
        <v>47</v>
      </c>
      <c r="F174" s="25" t="s">
        <v>48</v>
      </c>
      <c r="G174" s="25" t="s">
        <v>49</v>
      </c>
      <c r="H174" s="25" t="s">
        <v>50</v>
      </c>
      <c r="I174" s="25" t="s">
        <v>51</v>
      </c>
      <c r="J174" s="25" t="s">
        <v>52</v>
      </c>
      <c r="K174" s="25" t="s">
        <v>53</v>
      </c>
      <c r="L174" s="25" t="s">
        <v>54</v>
      </c>
      <c r="M174" s="25" t="s">
        <v>55</v>
      </c>
      <c r="N174" s="25" t="s">
        <v>56</v>
      </c>
      <c r="O174" s="25" t="s">
        <v>41</v>
      </c>
    </row>
    <row r="175" spans="1:16">
      <c r="A175" s="245"/>
      <c r="B175" s="246" t="s">
        <v>152</v>
      </c>
      <c r="C175" s="286">
        <v>0</v>
      </c>
      <c r="D175" s="286">
        <v>0</v>
      </c>
      <c r="E175" s="286">
        <v>1</v>
      </c>
      <c r="F175" s="286">
        <v>0</v>
      </c>
      <c r="G175" s="286">
        <v>5</v>
      </c>
      <c r="H175" s="286">
        <v>10</v>
      </c>
      <c r="I175" s="286">
        <v>9</v>
      </c>
      <c r="J175" s="286">
        <v>4</v>
      </c>
      <c r="K175" s="286">
        <v>4</v>
      </c>
      <c r="L175" s="286">
        <v>4</v>
      </c>
      <c r="M175" s="286">
        <v>2</v>
      </c>
      <c r="N175" s="286">
        <v>4</v>
      </c>
      <c r="O175" s="248">
        <f t="shared" ref="O175:O182" si="34">SUM(C175:N175)</f>
        <v>43</v>
      </c>
    </row>
    <row r="176" spans="1:16">
      <c r="A176" s="245"/>
      <c r="B176" s="246" t="s">
        <v>188</v>
      </c>
      <c r="C176" s="286">
        <v>12</v>
      </c>
      <c r="D176" s="286">
        <v>0</v>
      </c>
      <c r="E176" s="286">
        <v>3</v>
      </c>
      <c r="F176" s="286">
        <v>6</v>
      </c>
      <c r="G176" s="286">
        <v>2</v>
      </c>
      <c r="H176" s="286">
        <v>1</v>
      </c>
      <c r="I176" s="286">
        <v>7</v>
      </c>
      <c r="J176" s="286">
        <v>3</v>
      </c>
      <c r="K176" s="286">
        <v>1</v>
      </c>
      <c r="L176" s="286">
        <v>0</v>
      </c>
      <c r="M176" s="286">
        <v>1</v>
      </c>
      <c r="N176" s="286">
        <v>0</v>
      </c>
      <c r="O176" s="248">
        <f t="shared" si="34"/>
        <v>36</v>
      </c>
    </row>
    <row r="177" spans="1:16">
      <c r="A177" s="245"/>
      <c r="B177" s="246" t="s">
        <v>328</v>
      </c>
      <c r="C177" s="286">
        <v>0</v>
      </c>
      <c r="D177" s="286">
        <v>1</v>
      </c>
      <c r="E177" s="286">
        <v>0</v>
      </c>
      <c r="F177" s="286">
        <v>0</v>
      </c>
      <c r="G177" s="286">
        <v>0</v>
      </c>
      <c r="H177" s="286">
        <v>0</v>
      </c>
      <c r="I177" s="286">
        <v>0</v>
      </c>
      <c r="J177" s="286">
        <v>1</v>
      </c>
      <c r="K177" s="286">
        <v>0</v>
      </c>
      <c r="L177" s="286">
        <v>0</v>
      </c>
      <c r="M177" s="286">
        <v>0</v>
      </c>
      <c r="N177" s="286">
        <v>0</v>
      </c>
      <c r="O177" s="248">
        <f t="shared" si="34"/>
        <v>2</v>
      </c>
    </row>
    <row r="178" spans="1:16">
      <c r="A178" s="245"/>
      <c r="B178" s="246" t="s">
        <v>329</v>
      </c>
      <c r="C178" s="286">
        <v>0</v>
      </c>
      <c r="D178" s="286">
        <v>0</v>
      </c>
      <c r="E178" s="286">
        <v>0</v>
      </c>
      <c r="F178" s="286">
        <v>0</v>
      </c>
      <c r="G178" s="286">
        <v>1</v>
      </c>
      <c r="H178" s="286">
        <v>1</v>
      </c>
      <c r="I178" s="286">
        <v>1</v>
      </c>
      <c r="J178" s="286">
        <v>0</v>
      </c>
      <c r="K178" s="286">
        <v>0</v>
      </c>
      <c r="L178" s="286">
        <v>1</v>
      </c>
      <c r="M178" s="286">
        <v>1</v>
      </c>
      <c r="N178" s="286">
        <v>1</v>
      </c>
      <c r="O178" s="248">
        <f t="shared" si="34"/>
        <v>6</v>
      </c>
    </row>
    <row r="179" spans="1:16">
      <c r="A179" s="245"/>
      <c r="B179" s="246" t="s">
        <v>333</v>
      </c>
      <c r="C179" s="286">
        <v>0</v>
      </c>
      <c r="D179" s="286">
        <v>0</v>
      </c>
      <c r="E179" s="286">
        <v>2</v>
      </c>
      <c r="F179" s="286">
        <v>0</v>
      </c>
      <c r="G179" s="286">
        <v>1</v>
      </c>
      <c r="H179" s="286">
        <v>2</v>
      </c>
      <c r="I179" s="286">
        <v>10</v>
      </c>
      <c r="J179" s="286">
        <v>8</v>
      </c>
      <c r="K179" s="286">
        <v>20</v>
      </c>
      <c r="L179" s="286">
        <v>13</v>
      </c>
      <c r="M179" s="286">
        <v>2</v>
      </c>
      <c r="N179" s="286">
        <v>1</v>
      </c>
      <c r="O179" s="248">
        <f t="shared" si="34"/>
        <v>59</v>
      </c>
    </row>
    <row r="180" spans="1:16">
      <c r="A180" s="250"/>
      <c r="B180" s="251" t="s">
        <v>391</v>
      </c>
      <c r="C180" s="266">
        <f>MEDIAN(C175:C179)</f>
        <v>0</v>
      </c>
      <c r="D180" s="266">
        <f t="shared" ref="D180:N180" si="35">MEDIAN(D175:D179)</f>
        <v>0</v>
      </c>
      <c r="E180" s="266">
        <f t="shared" si="35"/>
        <v>1</v>
      </c>
      <c r="F180" s="266">
        <f t="shared" si="35"/>
        <v>0</v>
      </c>
      <c r="G180" s="266">
        <f t="shared" si="35"/>
        <v>1</v>
      </c>
      <c r="H180" s="266">
        <f t="shared" si="35"/>
        <v>1</v>
      </c>
      <c r="I180" s="266">
        <f t="shared" si="35"/>
        <v>7</v>
      </c>
      <c r="J180" s="266">
        <f t="shared" si="35"/>
        <v>3</v>
      </c>
      <c r="K180" s="266">
        <f t="shared" si="35"/>
        <v>1</v>
      </c>
      <c r="L180" s="266">
        <f t="shared" si="35"/>
        <v>1</v>
      </c>
      <c r="M180" s="266">
        <f t="shared" si="35"/>
        <v>1</v>
      </c>
      <c r="N180" s="266">
        <f t="shared" si="35"/>
        <v>1</v>
      </c>
      <c r="O180" s="252">
        <f t="shared" si="34"/>
        <v>17</v>
      </c>
    </row>
    <row r="181" spans="1:16">
      <c r="A181" s="245"/>
      <c r="B181" s="253" t="s">
        <v>74</v>
      </c>
      <c r="C181" s="174">
        <f>C180*P181/O180</f>
        <v>0</v>
      </c>
      <c r="D181" s="174">
        <f>D180*P181/O180</f>
        <v>0</v>
      </c>
      <c r="E181" s="174">
        <f>E180*P181/O180</f>
        <v>0.79999999999999993</v>
      </c>
      <c r="F181" s="174">
        <f>F180*P181/O180</f>
        <v>0</v>
      </c>
      <c r="G181" s="174">
        <f>G180*P181/O180</f>
        <v>0.79999999999999993</v>
      </c>
      <c r="H181" s="174">
        <f>H180*P181/O180</f>
        <v>0.79999999999999993</v>
      </c>
      <c r="I181" s="174">
        <f>I180*P181/O180</f>
        <v>5.6000000000000005</v>
      </c>
      <c r="J181" s="174">
        <f>J180*P181/O180</f>
        <v>2.4</v>
      </c>
      <c r="K181" s="174">
        <f>K180*P181/O180</f>
        <v>0.79999999999999993</v>
      </c>
      <c r="L181" s="174">
        <f>L180*P181/O180</f>
        <v>0.79999999999999993</v>
      </c>
      <c r="M181" s="174">
        <f>M180*P181/O180</f>
        <v>0.79999999999999993</v>
      </c>
      <c r="N181" s="174">
        <f>N180*P181/O180</f>
        <v>0.79999999999999993</v>
      </c>
      <c r="O181" s="127">
        <f t="shared" si="34"/>
        <v>13.600000000000003</v>
      </c>
      <c r="P181" s="254">
        <f>O180*80/100</f>
        <v>13.6</v>
      </c>
    </row>
    <row r="182" spans="1:16">
      <c r="A182" s="245"/>
      <c r="B182" s="255" t="s">
        <v>387</v>
      </c>
      <c r="C182" s="256">
        <f>รายเดือน67!B22</f>
        <v>1</v>
      </c>
      <c r="D182" s="256">
        <f>รายเดือน67!C22</f>
        <v>0</v>
      </c>
      <c r="E182" s="256">
        <f>รายเดือน67!D22</f>
        <v>1</v>
      </c>
      <c r="F182" s="256">
        <f>รายเดือน67!E22</f>
        <v>0</v>
      </c>
      <c r="G182" s="256">
        <f>รายเดือน67!F22</f>
        <v>0</v>
      </c>
      <c r="H182" s="256">
        <f>รายเดือน67!G22</f>
        <v>0</v>
      </c>
      <c r="I182" s="256">
        <f>รายเดือน67!H22</f>
        <v>0</v>
      </c>
      <c r="J182" s="256">
        <f>รายเดือน67!I22</f>
        <v>0</v>
      </c>
      <c r="K182" s="256">
        <f>รายเดือน67!J22</f>
        <v>0</v>
      </c>
      <c r="L182" s="256">
        <f>รายเดือน67!K22</f>
        <v>0</v>
      </c>
      <c r="M182" s="256">
        <f>รายเดือน67!L22</f>
        <v>0</v>
      </c>
      <c r="N182" s="256">
        <f>รายเดือน67!M22</f>
        <v>0</v>
      </c>
      <c r="O182" s="257">
        <f t="shared" si="34"/>
        <v>2</v>
      </c>
    </row>
    <row r="183" spans="1:16">
      <c r="A183" s="267"/>
      <c r="B183" s="259" t="s">
        <v>392</v>
      </c>
      <c r="C183" s="260">
        <f>C182</f>
        <v>1</v>
      </c>
      <c r="D183" s="260">
        <f>C182+D182</f>
        <v>1</v>
      </c>
      <c r="E183" s="260">
        <f>C182+D182+E182</f>
        <v>2</v>
      </c>
      <c r="F183" s="260">
        <f>C182+D182+E182+F182</f>
        <v>2</v>
      </c>
      <c r="G183" s="260">
        <f>C182+D182+E182+F182+G182</f>
        <v>2</v>
      </c>
      <c r="H183" s="260">
        <f>C182+D182+E182+F182+G182+H182</f>
        <v>2</v>
      </c>
      <c r="I183" s="260">
        <f>C182+D182+E182+F182+G182+H182+I182</f>
        <v>2</v>
      </c>
      <c r="J183" s="260">
        <f>C182+D182+E182+F182+G182+H182+I182+J182</f>
        <v>2</v>
      </c>
      <c r="K183" s="260">
        <f>C182+D182+E182+F182+G182+H182+I182+J182+K182</f>
        <v>2</v>
      </c>
      <c r="L183" s="260">
        <f>C182+D182+E182+F182+G182+H182+I182+J182+K182+L182</f>
        <v>2</v>
      </c>
      <c r="M183" s="260">
        <f>C182+D182+E182+F182+G182+H182+I182+J182+K182+L182+M182</f>
        <v>2</v>
      </c>
      <c r="N183" s="260">
        <f>C182+D182+E182+F182+G182+H182+I182+J182+K182+L182+M182+N182</f>
        <v>2</v>
      </c>
      <c r="O183" s="261"/>
    </row>
    <row r="184" spans="1:16">
      <c r="A184" s="262" t="s">
        <v>93</v>
      </c>
      <c r="B184" s="71" t="s">
        <v>72</v>
      </c>
      <c r="C184" s="25" t="s">
        <v>65</v>
      </c>
      <c r="D184" s="25" t="s">
        <v>66</v>
      </c>
      <c r="E184" s="25" t="s">
        <v>47</v>
      </c>
      <c r="F184" s="25" t="s">
        <v>48</v>
      </c>
      <c r="G184" s="25" t="s">
        <v>49</v>
      </c>
      <c r="H184" s="25" t="s">
        <v>50</v>
      </c>
      <c r="I184" s="25" t="s">
        <v>51</v>
      </c>
      <c r="J184" s="25" t="s">
        <v>52</v>
      </c>
      <c r="K184" s="25" t="s">
        <v>53</v>
      </c>
      <c r="L184" s="25" t="s">
        <v>54</v>
      </c>
      <c r="M184" s="25" t="s">
        <v>55</v>
      </c>
      <c r="N184" s="25" t="s">
        <v>56</v>
      </c>
      <c r="O184" s="25" t="s">
        <v>41</v>
      </c>
    </row>
    <row r="185" spans="1:16">
      <c r="A185" s="245"/>
      <c r="B185" s="246" t="s">
        <v>152</v>
      </c>
      <c r="C185" s="287">
        <v>5</v>
      </c>
      <c r="D185" s="287">
        <v>3</v>
      </c>
      <c r="E185" s="287">
        <v>3</v>
      </c>
      <c r="F185" s="287">
        <v>2</v>
      </c>
      <c r="G185" s="287">
        <v>7</v>
      </c>
      <c r="H185" s="287">
        <v>17</v>
      </c>
      <c r="I185" s="287">
        <v>17</v>
      </c>
      <c r="J185" s="287">
        <v>16</v>
      </c>
      <c r="K185" s="287">
        <v>21</v>
      </c>
      <c r="L185" s="287">
        <v>11</v>
      </c>
      <c r="M185" s="287">
        <v>2</v>
      </c>
      <c r="N185" s="287">
        <v>0</v>
      </c>
      <c r="O185" s="248">
        <f t="shared" ref="O185:O192" si="36">SUM(C185:N185)</f>
        <v>104</v>
      </c>
    </row>
    <row r="186" spans="1:16">
      <c r="A186" s="245"/>
      <c r="B186" s="246" t="s">
        <v>188</v>
      </c>
      <c r="C186" s="287">
        <v>0</v>
      </c>
      <c r="D186" s="287">
        <v>2</v>
      </c>
      <c r="E186" s="287">
        <v>0</v>
      </c>
      <c r="F186" s="287">
        <v>0</v>
      </c>
      <c r="G186" s="287">
        <v>2</v>
      </c>
      <c r="H186" s="287">
        <v>1</v>
      </c>
      <c r="I186" s="287">
        <v>6</v>
      </c>
      <c r="J186" s="287">
        <v>6</v>
      </c>
      <c r="K186" s="287">
        <v>2</v>
      </c>
      <c r="L186" s="287">
        <v>0</v>
      </c>
      <c r="M186" s="287">
        <v>0</v>
      </c>
      <c r="N186" s="287">
        <v>0</v>
      </c>
      <c r="O186" s="248">
        <f t="shared" si="36"/>
        <v>19</v>
      </c>
    </row>
    <row r="187" spans="1:16">
      <c r="A187" s="245"/>
      <c r="B187" s="246" t="s">
        <v>328</v>
      </c>
      <c r="C187" s="287">
        <v>0</v>
      </c>
      <c r="D187" s="287">
        <v>0</v>
      </c>
      <c r="E187" s="287">
        <v>0</v>
      </c>
      <c r="F187" s="287">
        <v>0</v>
      </c>
      <c r="G187" s="287">
        <v>0</v>
      </c>
      <c r="H187" s="287">
        <v>0</v>
      </c>
      <c r="I187" s="287">
        <v>0</v>
      </c>
      <c r="J187" s="287">
        <v>0</v>
      </c>
      <c r="K187" s="287">
        <v>0</v>
      </c>
      <c r="L187" s="287">
        <v>0</v>
      </c>
      <c r="M187" s="287">
        <v>0</v>
      </c>
      <c r="N187" s="287">
        <v>0</v>
      </c>
      <c r="O187" s="248">
        <f t="shared" si="36"/>
        <v>0</v>
      </c>
    </row>
    <row r="188" spans="1:16">
      <c r="A188" s="245"/>
      <c r="B188" s="246" t="s">
        <v>329</v>
      </c>
      <c r="C188" s="287">
        <v>0</v>
      </c>
      <c r="D188" s="287">
        <v>0</v>
      </c>
      <c r="E188" s="287">
        <v>0</v>
      </c>
      <c r="F188" s="287">
        <v>0</v>
      </c>
      <c r="G188" s="287">
        <v>0</v>
      </c>
      <c r="H188" s="287">
        <v>1</v>
      </c>
      <c r="I188" s="287">
        <v>5</v>
      </c>
      <c r="J188" s="287">
        <v>5</v>
      </c>
      <c r="K188" s="287">
        <v>2</v>
      </c>
      <c r="L188" s="287">
        <v>1</v>
      </c>
      <c r="M188" s="287">
        <v>1</v>
      </c>
      <c r="N188" s="287">
        <v>0</v>
      </c>
      <c r="O188" s="248">
        <f t="shared" si="36"/>
        <v>15</v>
      </c>
    </row>
    <row r="189" spans="1:16">
      <c r="A189" s="245"/>
      <c r="B189" s="246" t="s">
        <v>333</v>
      </c>
      <c r="C189" s="287">
        <v>0</v>
      </c>
      <c r="D189" s="287">
        <v>0</v>
      </c>
      <c r="E189" s="287">
        <v>0</v>
      </c>
      <c r="F189" s="287">
        <v>1</v>
      </c>
      <c r="G189" s="287">
        <v>1</v>
      </c>
      <c r="H189" s="287">
        <v>0</v>
      </c>
      <c r="I189" s="287">
        <v>1</v>
      </c>
      <c r="J189" s="287">
        <v>4</v>
      </c>
      <c r="K189" s="287">
        <v>2</v>
      </c>
      <c r="L189" s="287">
        <v>0</v>
      </c>
      <c r="M189" s="287">
        <v>1</v>
      </c>
      <c r="N189" s="287">
        <v>0</v>
      </c>
      <c r="O189" s="248">
        <f t="shared" si="36"/>
        <v>10</v>
      </c>
    </row>
    <row r="190" spans="1:16">
      <c r="A190" s="250"/>
      <c r="B190" s="251" t="s">
        <v>391</v>
      </c>
      <c r="C190" s="266">
        <f>MEDIAN(C185:C189)</f>
        <v>0</v>
      </c>
      <c r="D190" s="266">
        <f t="shared" ref="D190:N190" si="37">MEDIAN(D185:D189)</f>
        <v>0</v>
      </c>
      <c r="E190" s="266">
        <f t="shared" si="37"/>
        <v>0</v>
      </c>
      <c r="F190" s="266">
        <f t="shared" si="37"/>
        <v>0</v>
      </c>
      <c r="G190" s="266">
        <f t="shared" si="37"/>
        <v>1</v>
      </c>
      <c r="H190" s="266">
        <f t="shared" si="37"/>
        <v>1</v>
      </c>
      <c r="I190" s="266">
        <f t="shared" si="37"/>
        <v>5</v>
      </c>
      <c r="J190" s="266">
        <f t="shared" si="37"/>
        <v>5</v>
      </c>
      <c r="K190" s="266">
        <f t="shared" si="37"/>
        <v>2</v>
      </c>
      <c r="L190" s="266">
        <f t="shared" si="37"/>
        <v>0</v>
      </c>
      <c r="M190" s="266">
        <f t="shared" si="37"/>
        <v>1</v>
      </c>
      <c r="N190" s="266">
        <f t="shared" si="37"/>
        <v>0</v>
      </c>
      <c r="O190" s="252">
        <f t="shared" si="36"/>
        <v>15</v>
      </c>
    </row>
    <row r="191" spans="1:16">
      <c r="A191" s="245"/>
      <c r="B191" s="253" t="s">
        <v>74</v>
      </c>
      <c r="C191" s="174">
        <f>C190*P191/O190</f>
        <v>0</v>
      </c>
      <c r="D191" s="174">
        <f>D190*P191/O190</f>
        <v>0</v>
      </c>
      <c r="E191" s="174">
        <f>E190*P191/O190</f>
        <v>0</v>
      </c>
      <c r="F191" s="174">
        <f>F190*P191/O190</f>
        <v>0</v>
      </c>
      <c r="G191" s="174">
        <f>G190*P191/O190</f>
        <v>0.8</v>
      </c>
      <c r="H191" s="174">
        <f>H190*P191/O190</f>
        <v>0.8</v>
      </c>
      <c r="I191" s="174">
        <f>I190*P191/O190</f>
        <v>4</v>
      </c>
      <c r="J191" s="174">
        <f>J190*P191/O190</f>
        <v>4</v>
      </c>
      <c r="K191" s="174">
        <f>K190*P191/O190</f>
        <v>1.6</v>
      </c>
      <c r="L191" s="174">
        <f>L190*P191/O190</f>
        <v>0</v>
      </c>
      <c r="M191" s="174">
        <f>M190*P191/O190</f>
        <v>0.8</v>
      </c>
      <c r="N191" s="174">
        <f>N190*P191/O190</f>
        <v>0</v>
      </c>
      <c r="O191" s="127">
        <f t="shared" si="36"/>
        <v>12</v>
      </c>
      <c r="P191" s="254">
        <f>O190*80/100</f>
        <v>12</v>
      </c>
    </row>
    <row r="192" spans="1:16">
      <c r="A192" s="245"/>
      <c r="B192" s="255" t="s">
        <v>387</v>
      </c>
      <c r="C192" s="288">
        <f>รายเดือน67!B23</f>
        <v>1</v>
      </c>
      <c r="D192" s="288">
        <f>รายเดือน67!C23</f>
        <v>1</v>
      </c>
      <c r="E192" s="288">
        <f>รายเดือน67!D23</f>
        <v>0</v>
      </c>
      <c r="F192" s="288">
        <f>รายเดือน67!E23</f>
        <v>1</v>
      </c>
      <c r="G192" s="288">
        <f>รายเดือน67!F23</f>
        <v>0</v>
      </c>
      <c r="H192" s="288">
        <f>รายเดือน67!G23</f>
        <v>0</v>
      </c>
      <c r="I192" s="288">
        <f>รายเดือน67!H23</f>
        <v>0</v>
      </c>
      <c r="J192" s="288">
        <f>รายเดือน67!I23</f>
        <v>0</v>
      </c>
      <c r="K192" s="288">
        <f>รายเดือน67!J23</f>
        <v>0</v>
      </c>
      <c r="L192" s="288">
        <f>รายเดือน67!K23</f>
        <v>0</v>
      </c>
      <c r="M192" s="288">
        <f>รายเดือน67!L23</f>
        <v>0</v>
      </c>
      <c r="N192" s="288">
        <f>รายเดือน67!M23</f>
        <v>0</v>
      </c>
      <c r="O192" s="257">
        <f t="shared" si="36"/>
        <v>3</v>
      </c>
    </row>
    <row r="193" spans="1:16">
      <c r="A193" s="267"/>
      <c r="B193" s="259" t="s">
        <v>392</v>
      </c>
      <c r="C193" s="260">
        <f>C192</f>
        <v>1</v>
      </c>
      <c r="D193" s="260">
        <f>C192+D192</f>
        <v>2</v>
      </c>
      <c r="E193" s="260">
        <f>C192+D192+E192</f>
        <v>2</v>
      </c>
      <c r="F193" s="260">
        <f>C192+D192+E192+F192</f>
        <v>3</v>
      </c>
      <c r="G193" s="260">
        <f>C192+D192+E192+F192+G192</f>
        <v>3</v>
      </c>
      <c r="H193" s="260">
        <f>C192+D192+E192+F192+G192+H192</f>
        <v>3</v>
      </c>
      <c r="I193" s="260">
        <f>C192+D192+E192+F192+G192+H192+I192</f>
        <v>3</v>
      </c>
      <c r="J193" s="260">
        <f>C192+D192+E192+F192+G192+H192+I192+J192</f>
        <v>3</v>
      </c>
      <c r="K193" s="260">
        <f>C192+D192+E192+F192+G192+H192+I192+J192+K192</f>
        <v>3</v>
      </c>
      <c r="L193" s="260">
        <f>C192+D192+E192+F192+G192+H192+I192+J192+K192+L192</f>
        <v>3</v>
      </c>
      <c r="M193" s="260">
        <f>C192+D192+E192+F192+G192+H192+I192+J192+K192+L192+M192</f>
        <v>3</v>
      </c>
      <c r="N193" s="260">
        <f>C192+D192+E192+F192+G192+H192+I192+J192+K192+L192+M192+N192</f>
        <v>3</v>
      </c>
      <c r="O193" s="261"/>
    </row>
    <row r="194" spans="1:16">
      <c r="A194" s="262" t="s">
        <v>2</v>
      </c>
      <c r="B194" s="71" t="s">
        <v>72</v>
      </c>
      <c r="C194" s="25" t="s">
        <v>65</v>
      </c>
      <c r="D194" s="25" t="s">
        <v>66</v>
      </c>
      <c r="E194" s="25" t="s">
        <v>47</v>
      </c>
      <c r="F194" s="25" t="s">
        <v>48</v>
      </c>
      <c r="G194" s="25" t="s">
        <v>49</v>
      </c>
      <c r="H194" s="25" t="s">
        <v>50</v>
      </c>
      <c r="I194" s="25" t="s">
        <v>51</v>
      </c>
      <c r="J194" s="25" t="s">
        <v>52</v>
      </c>
      <c r="K194" s="25" t="s">
        <v>53</v>
      </c>
      <c r="L194" s="25" t="s">
        <v>54</v>
      </c>
      <c r="M194" s="25" t="s">
        <v>55</v>
      </c>
      <c r="N194" s="25" t="s">
        <v>56</v>
      </c>
      <c r="O194" s="25" t="s">
        <v>41</v>
      </c>
    </row>
    <row r="195" spans="1:16">
      <c r="A195" s="245"/>
      <c r="B195" s="246" t="s">
        <v>152</v>
      </c>
      <c r="C195" s="289">
        <v>0</v>
      </c>
      <c r="D195" s="289">
        <v>1</v>
      </c>
      <c r="E195" s="289">
        <v>0</v>
      </c>
      <c r="F195" s="289">
        <v>0</v>
      </c>
      <c r="G195" s="289">
        <v>4</v>
      </c>
      <c r="H195" s="289">
        <v>11</v>
      </c>
      <c r="I195" s="289">
        <v>8</v>
      </c>
      <c r="J195" s="289">
        <v>15</v>
      </c>
      <c r="K195" s="289">
        <v>13</v>
      </c>
      <c r="L195" s="289">
        <v>5</v>
      </c>
      <c r="M195" s="289">
        <v>2</v>
      </c>
      <c r="N195" s="289">
        <v>3</v>
      </c>
      <c r="O195" s="248">
        <f t="shared" ref="O195:O202" si="38">SUM(C195:N195)</f>
        <v>62</v>
      </c>
    </row>
    <row r="196" spans="1:16">
      <c r="A196" s="245"/>
      <c r="B196" s="246" t="s">
        <v>188</v>
      </c>
      <c r="C196" s="289">
        <v>0</v>
      </c>
      <c r="D196" s="289">
        <v>0</v>
      </c>
      <c r="E196" s="289">
        <v>1</v>
      </c>
      <c r="F196" s="289">
        <v>4</v>
      </c>
      <c r="G196" s="289">
        <v>2</v>
      </c>
      <c r="H196" s="289">
        <v>10</v>
      </c>
      <c r="I196" s="289">
        <v>21</v>
      </c>
      <c r="J196" s="289">
        <v>11</v>
      </c>
      <c r="K196" s="289">
        <v>6</v>
      </c>
      <c r="L196" s="289">
        <v>0</v>
      </c>
      <c r="M196" s="289">
        <v>1</v>
      </c>
      <c r="N196" s="289">
        <v>1</v>
      </c>
      <c r="O196" s="248">
        <f t="shared" si="38"/>
        <v>57</v>
      </c>
    </row>
    <row r="197" spans="1:16">
      <c r="A197" s="245"/>
      <c r="B197" s="246" t="s">
        <v>328</v>
      </c>
      <c r="C197" s="289">
        <v>0</v>
      </c>
      <c r="D197" s="289">
        <v>0</v>
      </c>
      <c r="E197" s="289">
        <v>0</v>
      </c>
      <c r="F197" s="289">
        <v>0</v>
      </c>
      <c r="G197" s="289">
        <v>0</v>
      </c>
      <c r="H197" s="289">
        <v>0</v>
      </c>
      <c r="I197" s="289">
        <v>0</v>
      </c>
      <c r="J197" s="289">
        <v>0</v>
      </c>
      <c r="K197" s="289">
        <v>1</v>
      </c>
      <c r="L197" s="289">
        <v>1</v>
      </c>
      <c r="M197" s="289">
        <v>0</v>
      </c>
      <c r="N197" s="289">
        <v>0</v>
      </c>
      <c r="O197" s="248">
        <f t="shared" si="38"/>
        <v>2</v>
      </c>
    </row>
    <row r="198" spans="1:16">
      <c r="A198" s="245"/>
      <c r="B198" s="246" t="s">
        <v>329</v>
      </c>
      <c r="C198" s="289">
        <v>0</v>
      </c>
      <c r="D198" s="289">
        <v>0</v>
      </c>
      <c r="E198" s="289">
        <v>0</v>
      </c>
      <c r="F198" s="289">
        <v>0</v>
      </c>
      <c r="G198" s="289">
        <v>0</v>
      </c>
      <c r="H198" s="289">
        <v>17</v>
      </c>
      <c r="I198" s="289">
        <v>6</v>
      </c>
      <c r="J198" s="289">
        <v>7</v>
      </c>
      <c r="K198" s="289">
        <v>5</v>
      </c>
      <c r="L198" s="289">
        <v>0</v>
      </c>
      <c r="M198" s="289">
        <v>2</v>
      </c>
      <c r="N198" s="289">
        <v>0</v>
      </c>
      <c r="O198" s="248">
        <f t="shared" si="38"/>
        <v>37</v>
      </c>
    </row>
    <row r="199" spans="1:16">
      <c r="A199" s="245"/>
      <c r="B199" s="246" t="s">
        <v>333</v>
      </c>
      <c r="C199" s="289">
        <v>0</v>
      </c>
      <c r="D199" s="289">
        <v>1</v>
      </c>
      <c r="E199" s="289">
        <v>2</v>
      </c>
      <c r="F199" s="289">
        <v>2</v>
      </c>
      <c r="G199" s="289">
        <v>0</v>
      </c>
      <c r="H199" s="289">
        <v>0</v>
      </c>
      <c r="I199" s="289">
        <v>2</v>
      </c>
      <c r="J199" s="289">
        <v>3</v>
      </c>
      <c r="K199" s="289">
        <v>1</v>
      </c>
      <c r="L199" s="289">
        <v>0</v>
      </c>
      <c r="M199" s="289">
        <v>0</v>
      </c>
      <c r="N199" s="289">
        <v>0</v>
      </c>
      <c r="O199" s="248">
        <f t="shared" si="38"/>
        <v>11</v>
      </c>
    </row>
    <row r="200" spans="1:16">
      <c r="A200" s="250"/>
      <c r="B200" s="251" t="s">
        <v>391</v>
      </c>
      <c r="C200" s="266">
        <f>MEDIAN(C195:C199)</f>
        <v>0</v>
      </c>
      <c r="D200" s="266">
        <f t="shared" ref="D200:N200" si="39">MEDIAN(D195:D199)</f>
        <v>0</v>
      </c>
      <c r="E200" s="266">
        <f t="shared" si="39"/>
        <v>0</v>
      </c>
      <c r="F200" s="266">
        <f t="shared" si="39"/>
        <v>0</v>
      </c>
      <c r="G200" s="266">
        <f t="shared" si="39"/>
        <v>0</v>
      </c>
      <c r="H200" s="266">
        <f t="shared" si="39"/>
        <v>10</v>
      </c>
      <c r="I200" s="266">
        <f t="shared" si="39"/>
        <v>6</v>
      </c>
      <c r="J200" s="266">
        <f t="shared" si="39"/>
        <v>7</v>
      </c>
      <c r="K200" s="266">
        <f t="shared" si="39"/>
        <v>5</v>
      </c>
      <c r="L200" s="266">
        <f t="shared" si="39"/>
        <v>0</v>
      </c>
      <c r="M200" s="266">
        <f t="shared" si="39"/>
        <v>1</v>
      </c>
      <c r="N200" s="266">
        <f t="shared" si="39"/>
        <v>0</v>
      </c>
      <c r="O200" s="252">
        <f t="shared" si="38"/>
        <v>29</v>
      </c>
    </row>
    <row r="201" spans="1:16">
      <c r="A201" s="245"/>
      <c r="B201" s="253" t="s">
        <v>74</v>
      </c>
      <c r="C201" s="174">
        <f>C200*P201/O200</f>
        <v>0</v>
      </c>
      <c r="D201" s="174">
        <f>D200*P201/O200</f>
        <v>0</v>
      </c>
      <c r="E201" s="174">
        <f>E200*P201/O200</f>
        <v>0</v>
      </c>
      <c r="F201" s="174">
        <f>F200*P201/O200</f>
        <v>0</v>
      </c>
      <c r="G201" s="174">
        <f>G200*P201/O200</f>
        <v>0</v>
      </c>
      <c r="H201" s="174">
        <f>H200*P201/O200</f>
        <v>8</v>
      </c>
      <c r="I201" s="174">
        <f>I200*P201/O200</f>
        <v>4.8</v>
      </c>
      <c r="J201" s="174">
        <f>J200*P201/O200</f>
        <v>5.6000000000000005</v>
      </c>
      <c r="K201" s="174">
        <f>K200*P201/O200</f>
        <v>4</v>
      </c>
      <c r="L201" s="174">
        <f>L200*P201/O200</f>
        <v>0</v>
      </c>
      <c r="M201" s="174">
        <f>M200*P201/O200</f>
        <v>0.79999999999999993</v>
      </c>
      <c r="N201" s="174">
        <f>N200*P201/O200</f>
        <v>0</v>
      </c>
      <c r="O201" s="127">
        <f t="shared" si="38"/>
        <v>23.200000000000003</v>
      </c>
      <c r="P201" s="254">
        <f>O200*80/100</f>
        <v>23.2</v>
      </c>
    </row>
    <row r="202" spans="1:16">
      <c r="A202" s="245"/>
      <c r="B202" s="255" t="s">
        <v>387</v>
      </c>
      <c r="C202" s="256">
        <f>รายเดือน67!B24</f>
        <v>0</v>
      </c>
      <c r="D202" s="256">
        <f>รายเดือน67!C24</f>
        <v>0</v>
      </c>
      <c r="E202" s="256">
        <f>รายเดือน67!D24</f>
        <v>0</v>
      </c>
      <c r="F202" s="256">
        <f>รายเดือน67!E24</f>
        <v>0</v>
      </c>
      <c r="G202" s="256">
        <f>รายเดือน67!F24</f>
        <v>1</v>
      </c>
      <c r="H202" s="256">
        <f>รายเดือน67!G24</f>
        <v>0</v>
      </c>
      <c r="I202" s="256">
        <f>รายเดือน67!H24</f>
        <v>0</v>
      </c>
      <c r="J202" s="256">
        <f>รายเดือน67!I24</f>
        <v>0</v>
      </c>
      <c r="K202" s="256">
        <f>รายเดือน67!J24</f>
        <v>0</v>
      </c>
      <c r="L202" s="256">
        <f>รายเดือน67!K24</f>
        <v>0</v>
      </c>
      <c r="M202" s="256">
        <f>รายเดือน67!L24</f>
        <v>0</v>
      </c>
      <c r="N202" s="256">
        <f>รายเดือน67!M24</f>
        <v>0</v>
      </c>
      <c r="O202" s="257">
        <f t="shared" si="38"/>
        <v>1</v>
      </c>
    </row>
    <row r="203" spans="1:16">
      <c r="A203" s="267"/>
      <c r="B203" s="259" t="s">
        <v>392</v>
      </c>
      <c r="C203" s="260">
        <f>C202</f>
        <v>0</v>
      </c>
      <c r="D203" s="260">
        <f>C202+D202</f>
        <v>0</v>
      </c>
      <c r="E203" s="260">
        <f>C202+D202+E202</f>
        <v>0</v>
      </c>
      <c r="F203" s="260">
        <f>C202+D202+E202+F202</f>
        <v>0</v>
      </c>
      <c r="G203" s="260">
        <f>C202+D202+E202+F202+G202</f>
        <v>1</v>
      </c>
      <c r="H203" s="260">
        <f>C202+D202+E202+F202+G202+H202</f>
        <v>1</v>
      </c>
      <c r="I203" s="260">
        <f>C202+D202+E202+F202+G202+H202+I202</f>
        <v>1</v>
      </c>
      <c r="J203" s="260">
        <f>C202+D202+E202+F202+G202+H202+I202+J202</f>
        <v>1</v>
      </c>
      <c r="K203" s="260">
        <f>C202+D202+E202+F202+G202+H202+I202+J202+K202</f>
        <v>1</v>
      </c>
      <c r="L203" s="260">
        <f>C202+D202+E202+F202+G202+H202+I202+J202+K202+L202</f>
        <v>1</v>
      </c>
      <c r="M203" s="260">
        <f>C202+D202+E202+F202+G202+H202+I202+J202+K202+L202+M202</f>
        <v>1</v>
      </c>
      <c r="N203" s="260">
        <f>C202+D202+E202+F202+G202+H202+I202+J202+K202+L202+M202+N202</f>
        <v>1</v>
      </c>
      <c r="O203" s="261"/>
    </row>
    <row r="204" spans="1:16">
      <c r="A204" s="262" t="s">
        <v>3</v>
      </c>
      <c r="B204" s="71" t="s">
        <v>72</v>
      </c>
      <c r="C204" s="25" t="s">
        <v>65</v>
      </c>
      <c r="D204" s="25" t="s">
        <v>66</v>
      </c>
      <c r="E204" s="25" t="s">
        <v>47</v>
      </c>
      <c r="F204" s="25" t="s">
        <v>48</v>
      </c>
      <c r="G204" s="25" t="s">
        <v>49</v>
      </c>
      <c r="H204" s="25" t="s">
        <v>50</v>
      </c>
      <c r="I204" s="25" t="s">
        <v>51</v>
      </c>
      <c r="J204" s="25" t="s">
        <v>52</v>
      </c>
      <c r="K204" s="25" t="s">
        <v>53</v>
      </c>
      <c r="L204" s="25" t="s">
        <v>54</v>
      </c>
      <c r="M204" s="25" t="s">
        <v>55</v>
      </c>
      <c r="N204" s="25" t="s">
        <v>56</v>
      </c>
      <c r="O204" s="25" t="s">
        <v>41</v>
      </c>
    </row>
    <row r="205" spans="1:16">
      <c r="A205" s="245"/>
      <c r="B205" s="246" t="s">
        <v>152</v>
      </c>
      <c r="C205" s="290">
        <v>0</v>
      </c>
      <c r="D205" s="290">
        <v>0</v>
      </c>
      <c r="E205" s="290">
        <v>0</v>
      </c>
      <c r="F205" s="290">
        <v>0</v>
      </c>
      <c r="G205" s="290">
        <v>3</v>
      </c>
      <c r="H205" s="290">
        <v>5</v>
      </c>
      <c r="I205" s="290">
        <v>1</v>
      </c>
      <c r="J205" s="290">
        <v>3</v>
      </c>
      <c r="K205" s="290">
        <v>1</v>
      </c>
      <c r="L205" s="290">
        <v>1</v>
      </c>
      <c r="M205" s="290">
        <v>0</v>
      </c>
      <c r="N205" s="290">
        <v>1</v>
      </c>
      <c r="O205" s="248">
        <f t="shared" ref="O205:O212" si="40">SUM(C205:N205)</f>
        <v>15</v>
      </c>
    </row>
    <row r="206" spans="1:16">
      <c r="A206" s="245"/>
      <c r="B206" s="246" t="s">
        <v>188</v>
      </c>
      <c r="C206" s="290">
        <v>0</v>
      </c>
      <c r="D206" s="290">
        <v>0</v>
      </c>
      <c r="E206" s="290">
        <v>0</v>
      </c>
      <c r="F206" s="290">
        <v>0</v>
      </c>
      <c r="G206" s="290">
        <v>2</v>
      </c>
      <c r="H206" s="290">
        <v>6</v>
      </c>
      <c r="I206" s="290">
        <v>19</v>
      </c>
      <c r="J206" s="290">
        <v>5</v>
      </c>
      <c r="K206" s="290">
        <v>0</v>
      </c>
      <c r="L206" s="290">
        <v>1</v>
      </c>
      <c r="M206" s="290">
        <v>1</v>
      </c>
      <c r="N206" s="290">
        <v>0</v>
      </c>
      <c r="O206" s="248">
        <f t="shared" si="40"/>
        <v>34</v>
      </c>
    </row>
    <row r="207" spans="1:16">
      <c r="A207" s="245"/>
      <c r="B207" s="246" t="s">
        <v>328</v>
      </c>
      <c r="C207" s="290">
        <v>0</v>
      </c>
      <c r="D207" s="290">
        <v>0</v>
      </c>
      <c r="E207" s="290">
        <v>0</v>
      </c>
      <c r="F207" s="290">
        <v>0</v>
      </c>
      <c r="G207" s="290">
        <v>0</v>
      </c>
      <c r="H207" s="290">
        <v>0</v>
      </c>
      <c r="I207" s="290">
        <v>0</v>
      </c>
      <c r="J207" s="290">
        <v>1</v>
      </c>
      <c r="K207" s="290">
        <v>1</v>
      </c>
      <c r="L207" s="290">
        <v>0</v>
      </c>
      <c r="M207" s="290">
        <v>0</v>
      </c>
      <c r="N207" s="290">
        <v>0</v>
      </c>
      <c r="O207" s="248">
        <f t="shared" si="40"/>
        <v>2</v>
      </c>
    </row>
    <row r="208" spans="1:16">
      <c r="A208" s="245"/>
      <c r="B208" s="246" t="s">
        <v>329</v>
      </c>
      <c r="C208" s="290">
        <v>0</v>
      </c>
      <c r="D208" s="290">
        <v>0</v>
      </c>
      <c r="E208" s="290">
        <v>0</v>
      </c>
      <c r="F208" s="290">
        <v>0</v>
      </c>
      <c r="G208" s="290">
        <v>17</v>
      </c>
      <c r="H208" s="290">
        <v>77</v>
      </c>
      <c r="I208" s="290">
        <v>16</v>
      </c>
      <c r="J208" s="290">
        <v>11</v>
      </c>
      <c r="K208" s="290">
        <v>3</v>
      </c>
      <c r="L208" s="290">
        <v>2</v>
      </c>
      <c r="M208" s="290">
        <v>0</v>
      </c>
      <c r="N208" s="290">
        <v>2</v>
      </c>
      <c r="O208" s="248">
        <f t="shared" si="40"/>
        <v>128</v>
      </c>
    </row>
    <row r="209" spans="1:17">
      <c r="A209" s="245"/>
      <c r="B209" s="246" t="s">
        <v>333</v>
      </c>
      <c r="C209" s="290">
        <v>0</v>
      </c>
      <c r="D209" s="290">
        <v>0</v>
      </c>
      <c r="E209" s="290">
        <v>0</v>
      </c>
      <c r="F209" s="290">
        <v>0</v>
      </c>
      <c r="G209" s="290">
        <v>0</v>
      </c>
      <c r="H209" s="290">
        <v>0</v>
      </c>
      <c r="I209" s="290">
        <v>1</v>
      </c>
      <c r="J209" s="290">
        <v>7</v>
      </c>
      <c r="K209" s="290">
        <v>0</v>
      </c>
      <c r="L209" s="290">
        <v>1</v>
      </c>
      <c r="M209" s="290">
        <v>0</v>
      </c>
      <c r="N209" s="290">
        <v>0</v>
      </c>
      <c r="O209" s="248">
        <f t="shared" si="40"/>
        <v>9</v>
      </c>
    </row>
    <row r="210" spans="1:17">
      <c r="A210" s="250"/>
      <c r="B210" s="251" t="s">
        <v>391</v>
      </c>
      <c r="C210" s="266">
        <f t="shared" ref="C210:N210" si="41">MEDIAN(C205:C209)</f>
        <v>0</v>
      </c>
      <c r="D210" s="266">
        <f t="shared" si="41"/>
        <v>0</v>
      </c>
      <c r="E210" s="266">
        <f t="shared" si="41"/>
        <v>0</v>
      </c>
      <c r="F210" s="266">
        <f t="shared" si="41"/>
        <v>0</v>
      </c>
      <c r="G210" s="266">
        <f t="shared" si="41"/>
        <v>2</v>
      </c>
      <c r="H210" s="266">
        <f t="shared" si="41"/>
        <v>5</v>
      </c>
      <c r="I210" s="266">
        <f t="shared" si="41"/>
        <v>1</v>
      </c>
      <c r="J210" s="266">
        <f t="shared" si="41"/>
        <v>5</v>
      </c>
      <c r="K210" s="266">
        <f t="shared" si="41"/>
        <v>1</v>
      </c>
      <c r="L210" s="266">
        <f t="shared" si="41"/>
        <v>1</v>
      </c>
      <c r="M210" s="266">
        <f t="shared" si="41"/>
        <v>0</v>
      </c>
      <c r="N210" s="266">
        <f t="shared" si="41"/>
        <v>0</v>
      </c>
      <c r="O210" s="252">
        <f t="shared" si="40"/>
        <v>15</v>
      </c>
    </row>
    <row r="211" spans="1:17">
      <c r="A211" s="245"/>
      <c r="B211" s="253" t="s">
        <v>74</v>
      </c>
      <c r="C211" s="174">
        <f>C210*P211/O210</f>
        <v>0</v>
      </c>
      <c r="D211" s="174">
        <f>D210*P211/O210</f>
        <v>0</v>
      </c>
      <c r="E211" s="174">
        <f>E210*P211/O210</f>
        <v>0</v>
      </c>
      <c r="F211" s="174">
        <f>F210*P211/O210</f>
        <v>0</v>
      </c>
      <c r="G211" s="174">
        <f>G210*P211/O210</f>
        <v>1.6</v>
      </c>
      <c r="H211" s="174">
        <f>H210*P211/O210</f>
        <v>4</v>
      </c>
      <c r="I211" s="174">
        <f>I210*P211/O210</f>
        <v>0.8</v>
      </c>
      <c r="J211" s="174">
        <f>J210*P211/O210</f>
        <v>4</v>
      </c>
      <c r="K211" s="174">
        <f>K210*P211/O210</f>
        <v>0.8</v>
      </c>
      <c r="L211" s="174">
        <f>L210*P211/O210</f>
        <v>0.8</v>
      </c>
      <c r="M211" s="174">
        <f>M210*P211/O210</f>
        <v>0</v>
      </c>
      <c r="N211" s="174">
        <f>N210*P211/O210</f>
        <v>0</v>
      </c>
      <c r="O211" s="127">
        <f t="shared" si="40"/>
        <v>12</v>
      </c>
      <c r="P211" s="254">
        <f>O210*80/100</f>
        <v>12</v>
      </c>
    </row>
    <row r="212" spans="1:17">
      <c r="A212" s="245"/>
      <c r="B212" s="255" t="s">
        <v>387</v>
      </c>
      <c r="C212" s="256">
        <f>รายเดือน67!B25</f>
        <v>1</v>
      </c>
      <c r="D212" s="256">
        <f>รายเดือน67!C25</f>
        <v>3</v>
      </c>
      <c r="E212" s="256">
        <f>รายเดือน67!D25</f>
        <v>0</v>
      </c>
      <c r="F212" s="256">
        <f>รายเดือน67!E25</f>
        <v>0</v>
      </c>
      <c r="G212" s="256">
        <f>รายเดือน67!F25</f>
        <v>0</v>
      </c>
      <c r="H212" s="256">
        <f>รายเดือน67!G25</f>
        <v>0</v>
      </c>
      <c r="I212" s="256">
        <f>รายเดือน67!H25</f>
        <v>0</v>
      </c>
      <c r="J212" s="256">
        <f>รายเดือน67!I25</f>
        <v>0</v>
      </c>
      <c r="K212" s="256">
        <f>รายเดือน67!J25</f>
        <v>0</v>
      </c>
      <c r="L212" s="256">
        <f>รายเดือน67!K25</f>
        <v>0</v>
      </c>
      <c r="M212" s="256">
        <f>รายเดือน67!L25</f>
        <v>0</v>
      </c>
      <c r="N212" s="256">
        <f>รายเดือน67!M25</f>
        <v>0</v>
      </c>
      <c r="O212" s="257">
        <f t="shared" si="40"/>
        <v>4</v>
      </c>
    </row>
    <row r="213" spans="1:17">
      <c r="A213" s="267"/>
      <c r="B213" s="259" t="s">
        <v>392</v>
      </c>
      <c r="C213" s="260">
        <f>C212</f>
        <v>1</v>
      </c>
      <c r="D213" s="260">
        <f>C212+D212</f>
        <v>4</v>
      </c>
      <c r="E213" s="260">
        <f>C212+D212+E212</f>
        <v>4</v>
      </c>
      <c r="F213" s="260">
        <f>C212+D212+E212+F212</f>
        <v>4</v>
      </c>
      <c r="G213" s="260">
        <f>C212+D212+E212+F212+G212</f>
        <v>4</v>
      </c>
      <c r="H213" s="260">
        <f>C212+D212+E212+F212+G212+H212</f>
        <v>4</v>
      </c>
      <c r="I213" s="260">
        <f>C212+D212+E212+F212+G212+H212+I212</f>
        <v>4</v>
      </c>
      <c r="J213" s="260">
        <f>C212+D212+E212+F212+G212+H212+I212+J212</f>
        <v>4</v>
      </c>
      <c r="K213" s="260">
        <f>C212+D212+E212+F212+G212+H212+I212+J212+K212</f>
        <v>4</v>
      </c>
      <c r="L213" s="260">
        <f>C212+D212+E212+F212+G212+H212+I212+J212+K212+L212</f>
        <v>4</v>
      </c>
      <c r="M213" s="260">
        <f>C212+D212+E212+F212+G212+H212+I212+J212+K212+L212+M212</f>
        <v>4</v>
      </c>
      <c r="N213" s="260">
        <f>C212+D212+E212+F212+G212+H212+I212+J212+K212+L212+M212+N212</f>
        <v>4</v>
      </c>
      <c r="O213" s="261"/>
    </row>
    <row r="214" spans="1:17">
      <c r="A214" s="262" t="s">
        <v>4</v>
      </c>
      <c r="B214" s="71" t="s">
        <v>72</v>
      </c>
      <c r="C214" s="25" t="s">
        <v>65</v>
      </c>
      <c r="D214" s="25" t="s">
        <v>66</v>
      </c>
      <c r="E214" s="25" t="s">
        <v>47</v>
      </c>
      <c r="F214" s="25" t="s">
        <v>48</v>
      </c>
      <c r="G214" s="25" t="s">
        <v>49</v>
      </c>
      <c r="H214" s="25" t="s">
        <v>50</v>
      </c>
      <c r="I214" s="25" t="s">
        <v>51</v>
      </c>
      <c r="J214" s="25" t="s">
        <v>52</v>
      </c>
      <c r="K214" s="25" t="s">
        <v>53</v>
      </c>
      <c r="L214" s="25" t="s">
        <v>54</v>
      </c>
      <c r="M214" s="25" t="s">
        <v>55</v>
      </c>
      <c r="N214" s="25" t="s">
        <v>56</v>
      </c>
      <c r="O214" s="25" t="s">
        <v>41</v>
      </c>
    </row>
    <row r="215" spans="1:17">
      <c r="A215" s="245"/>
      <c r="B215" s="246" t="s">
        <v>152</v>
      </c>
      <c r="C215" s="291">
        <v>0</v>
      </c>
      <c r="D215" s="291">
        <v>0</v>
      </c>
      <c r="E215" s="291">
        <v>1</v>
      </c>
      <c r="F215" s="291">
        <v>2</v>
      </c>
      <c r="G215" s="291">
        <v>4</v>
      </c>
      <c r="H215" s="291">
        <v>18</v>
      </c>
      <c r="I215" s="291">
        <v>7</v>
      </c>
      <c r="J215" s="291">
        <v>7</v>
      </c>
      <c r="K215" s="291">
        <v>6</v>
      </c>
      <c r="L215" s="291">
        <v>5</v>
      </c>
      <c r="M215" s="291">
        <v>2</v>
      </c>
      <c r="N215" s="291">
        <v>0</v>
      </c>
      <c r="O215" s="248">
        <f t="shared" ref="O215:O222" si="42">SUM(C215:N215)</f>
        <v>52</v>
      </c>
    </row>
    <row r="216" spans="1:17">
      <c r="A216" s="245"/>
      <c r="B216" s="246" t="s">
        <v>188</v>
      </c>
      <c r="C216" s="291">
        <v>0</v>
      </c>
      <c r="D216" s="291">
        <v>1</v>
      </c>
      <c r="E216" s="291">
        <v>1</v>
      </c>
      <c r="F216" s="291">
        <v>1</v>
      </c>
      <c r="G216" s="291">
        <v>1</v>
      </c>
      <c r="H216" s="291">
        <v>9</v>
      </c>
      <c r="I216" s="291">
        <v>15</v>
      </c>
      <c r="J216" s="291">
        <v>5</v>
      </c>
      <c r="K216" s="291">
        <v>7</v>
      </c>
      <c r="L216" s="291">
        <v>0</v>
      </c>
      <c r="M216" s="291">
        <v>0</v>
      </c>
      <c r="N216" s="291">
        <v>0</v>
      </c>
      <c r="O216" s="248">
        <f t="shared" si="42"/>
        <v>40</v>
      </c>
    </row>
    <row r="217" spans="1:17">
      <c r="A217" s="245"/>
      <c r="B217" s="246" t="s">
        <v>328</v>
      </c>
      <c r="C217" s="291">
        <v>0</v>
      </c>
      <c r="D217" s="291">
        <v>0</v>
      </c>
      <c r="E217" s="291">
        <v>0</v>
      </c>
      <c r="F217" s="291">
        <v>0</v>
      </c>
      <c r="G217" s="291">
        <v>0</v>
      </c>
      <c r="H217" s="291">
        <v>0</v>
      </c>
      <c r="I217" s="291">
        <v>1</v>
      </c>
      <c r="J217" s="291">
        <v>0</v>
      </c>
      <c r="K217" s="291">
        <v>2</v>
      </c>
      <c r="L217" s="291">
        <v>1</v>
      </c>
      <c r="M217" s="291">
        <v>0</v>
      </c>
      <c r="N217" s="291">
        <v>0</v>
      </c>
      <c r="O217" s="248">
        <f t="shared" si="42"/>
        <v>4</v>
      </c>
    </row>
    <row r="218" spans="1:17">
      <c r="A218" s="245"/>
      <c r="B218" s="246" t="s">
        <v>329</v>
      </c>
      <c r="C218" s="291">
        <v>0</v>
      </c>
      <c r="D218" s="291">
        <v>0</v>
      </c>
      <c r="E218" s="291">
        <v>0</v>
      </c>
      <c r="F218" s="291">
        <v>0</v>
      </c>
      <c r="G218" s="291">
        <v>0</v>
      </c>
      <c r="H218" s="291">
        <v>6</v>
      </c>
      <c r="I218" s="291">
        <v>7</v>
      </c>
      <c r="J218" s="291">
        <v>0</v>
      </c>
      <c r="K218" s="291">
        <v>4</v>
      </c>
      <c r="L218" s="291">
        <v>1</v>
      </c>
      <c r="M218" s="291">
        <v>3</v>
      </c>
      <c r="N218" s="291">
        <v>3</v>
      </c>
      <c r="O218" s="248">
        <f t="shared" si="42"/>
        <v>24</v>
      </c>
    </row>
    <row r="219" spans="1:17">
      <c r="A219" s="245"/>
      <c r="B219" s="246" t="s">
        <v>333</v>
      </c>
      <c r="C219" s="291">
        <v>0</v>
      </c>
      <c r="D219" s="291">
        <v>1</v>
      </c>
      <c r="E219" s="291">
        <v>2</v>
      </c>
      <c r="F219" s="291">
        <v>0</v>
      </c>
      <c r="G219" s="291">
        <v>1</v>
      </c>
      <c r="H219" s="291">
        <v>3</v>
      </c>
      <c r="I219" s="291">
        <v>6</v>
      </c>
      <c r="J219" s="291">
        <v>4</v>
      </c>
      <c r="K219" s="291">
        <v>8</v>
      </c>
      <c r="L219" s="291">
        <v>4</v>
      </c>
      <c r="M219" s="291">
        <v>1</v>
      </c>
      <c r="N219" s="291">
        <v>0</v>
      </c>
      <c r="O219" s="248">
        <f t="shared" si="42"/>
        <v>30</v>
      </c>
    </row>
    <row r="220" spans="1:17">
      <c r="A220" s="250"/>
      <c r="B220" s="251" t="s">
        <v>391</v>
      </c>
      <c r="C220" s="266">
        <f>MEDIAN(C215:C219)</f>
        <v>0</v>
      </c>
      <c r="D220" s="266">
        <f t="shared" ref="D220:N220" si="43">MEDIAN(D215:D219)</f>
        <v>0</v>
      </c>
      <c r="E220" s="266">
        <f t="shared" si="43"/>
        <v>1</v>
      </c>
      <c r="F220" s="266">
        <f t="shared" si="43"/>
        <v>0</v>
      </c>
      <c r="G220" s="266">
        <f t="shared" si="43"/>
        <v>1</v>
      </c>
      <c r="H220" s="266">
        <f t="shared" si="43"/>
        <v>6</v>
      </c>
      <c r="I220" s="266">
        <f t="shared" si="43"/>
        <v>7</v>
      </c>
      <c r="J220" s="266">
        <f t="shared" si="43"/>
        <v>4</v>
      </c>
      <c r="K220" s="266">
        <f t="shared" si="43"/>
        <v>6</v>
      </c>
      <c r="L220" s="266">
        <f t="shared" si="43"/>
        <v>1</v>
      </c>
      <c r="M220" s="266">
        <f t="shared" si="43"/>
        <v>1</v>
      </c>
      <c r="N220" s="266">
        <f t="shared" si="43"/>
        <v>0</v>
      </c>
      <c r="O220" s="252">
        <f t="shared" si="42"/>
        <v>27</v>
      </c>
    </row>
    <row r="221" spans="1:17">
      <c r="A221" s="245"/>
      <c r="B221" s="253" t="s">
        <v>74</v>
      </c>
      <c r="C221" s="174">
        <f>C220*P221/O220</f>
        <v>0</v>
      </c>
      <c r="D221" s="174">
        <f>D220*P221/O220</f>
        <v>0</v>
      </c>
      <c r="E221" s="174">
        <f>E220*P221/O220</f>
        <v>0.8</v>
      </c>
      <c r="F221" s="174">
        <f>F220*P221/O220</f>
        <v>0</v>
      </c>
      <c r="G221" s="174">
        <f>G220*P221/O220</f>
        <v>0.8</v>
      </c>
      <c r="H221" s="174">
        <f>H220*P221/O220</f>
        <v>4.8000000000000007</v>
      </c>
      <c r="I221" s="174">
        <f>I220*P221/O220</f>
        <v>5.6000000000000005</v>
      </c>
      <c r="J221" s="174">
        <f>J220*P221/O220</f>
        <v>3.2</v>
      </c>
      <c r="K221" s="174">
        <f>K220*P221/O220</f>
        <v>4.8000000000000007</v>
      </c>
      <c r="L221" s="174">
        <f>L220*P221/O220</f>
        <v>0.8</v>
      </c>
      <c r="M221" s="174">
        <f>M220*P221/O220</f>
        <v>0.8</v>
      </c>
      <c r="N221" s="174">
        <f>N220*P221/O220</f>
        <v>0</v>
      </c>
      <c r="O221" s="127">
        <f t="shared" si="42"/>
        <v>21.6</v>
      </c>
      <c r="P221" s="254">
        <f>O220*80/100</f>
        <v>21.6</v>
      </c>
      <c r="Q221" s="292"/>
    </row>
    <row r="222" spans="1:17">
      <c r="A222" s="245"/>
      <c r="B222" s="255" t="s">
        <v>387</v>
      </c>
      <c r="C222" s="256">
        <f>รายเดือน67!B26</f>
        <v>0</v>
      </c>
      <c r="D222" s="256">
        <f>รายเดือน67!C26</f>
        <v>1</v>
      </c>
      <c r="E222" s="256">
        <f>รายเดือน67!D26</f>
        <v>2</v>
      </c>
      <c r="F222" s="256">
        <f>รายเดือน67!E26</f>
        <v>0</v>
      </c>
      <c r="G222" s="256">
        <f>รายเดือน67!F26</f>
        <v>2</v>
      </c>
      <c r="H222" s="256">
        <f>รายเดือน67!G26</f>
        <v>0</v>
      </c>
      <c r="I222" s="256">
        <f>รายเดือน67!H26</f>
        <v>0</v>
      </c>
      <c r="J222" s="256">
        <f>รายเดือน67!I26</f>
        <v>0</v>
      </c>
      <c r="K222" s="256">
        <f>รายเดือน67!J26</f>
        <v>0</v>
      </c>
      <c r="L222" s="256">
        <f>รายเดือน67!K26</f>
        <v>0</v>
      </c>
      <c r="M222" s="256">
        <f>รายเดือน67!L26</f>
        <v>0</v>
      </c>
      <c r="N222" s="256">
        <f>รายเดือน67!M26</f>
        <v>0</v>
      </c>
      <c r="O222" s="257">
        <f t="shared" si="42"/>
        <v>5</v>
      </c>
      <c r="Q222" s="292"/>
    </row>
    <row r="223" spans="1:17">
      <c r="A223" s="267"/>
      <c r="B223" s="259" t="s">
        <v>392</v>
      </c>
      <c r="C223" s="260">
        <f>C222</f>
        <v>0</v>
      </c>
      <c r="D223" s="260">
        <f>C222+D222</f>
        <v>1</v>
      </c>
      <c r="E223" s="260">
        <f>C222+D222+E222</f>
        <v>3</v>
      </c>
      <c r="F223" s="260">
        <f>C222+D222+E222+F222</f>
        <v>3</v>
      </c>
      <c r="G223" s="260">
        <f>C222+D222+E222+F222+G222</f>
        <v>5</v>
      </c>
      <c r="H223" s="260">
        <f>C222+D222+E222+F222+G222+H222</f>
        <v>5</v>
      </c>
      <c r="I223" s="260">
        <f>C222+D222+E222+F222+G222+H222+I222</f>
        <v>5</v>
      </c>
      <c r="J223" s="260">
        <f>C222+D222+E222+F222+G222+H222+I222+J222</f>
        <v>5</v>
      </c>
      <c r="K223" s="260">
        <f>C222+D222+E222+F222+G222+H222+I222+J222+K222</f>
        <v>5</v>
      </c>
      <c r="L223" s="260">
        <f>C222+D222+E222+F222+G222+H222+I222+J222+K222+L222</f>
        <v>5</v>
      </c>
      <c r="M223" s="260">
        <f>C222+D222+E222+F222+G222+H222+I222+J222+K222+L222+M222</f>
        <v>5</v>
      </c>
      <c r="N223" s="260">
        <f>C222+D222+E222+F222+G222+H222+I222+J222+K222+L222+M222+N222</f>
        <v>5</v>
      </c>
      <c r="O223" s="261"/>
    </row>
    <row r="224" spans="1:17">
      <c r="P224" s="294"/>
    </row>
    <row r="225" spans="16:16">
      <c r="P225" s="29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C00000"/>
  </sheetPr>
  <dimension ref="A1:BB117"/>
  <sheetViews>
    <sheetView topLeftCell="A70" zoomScale="90" zoomScaleNormal="90" workbookViewId="0">
      <selection activeCell="C121" sqref="C121"/>
    </sheetView>
  </sheetViews>
  <sheetFormatPr defaultRowHeight="20.25"/>
  <cols>
    <col min="3" max="3" width="14.3984375" customWidth="1"/>
    <col min="4" max="4" width="14.8984375" bestFit="1" customWidth="1"/>
  </cols>
  <sheetData>
    <row r="1" spans="1:4" ht="26.25">
      <c r="A1" s="306" t="s">
        <v>365</v>
      </c>
    </row>
    <row r="2" spans="1:4">
      <c r="C2" s="300" t="s">
        <v>9</v>
      </c>
      <c r="D2" s="300" t="s">
        <v>13</v>
      </c>
    </row>
    <row r="3" spans="1:4">
      <c r="C3" s="300" t="s">
        <v>32</v>
      </c>
      <c r="D3" s="302">
        <v>61.682889768162603</v>
      </c>
    </row>
    <row r="4" spans="1:4" ht="27.75">
      <c r="C4" s="188" t="s">
        <v>35</v>
      </c>
      <c r="D4" s="135">
        <v>56.145806340157208</v>
      </c>
    </row>
    <row r="5" spans="1:4" ht="27.75">
      <c r="C5" s="188" t="s">
        <v>29</v>
      </c>
      <c r="D5" s="301">
        <v>52.49527542521173</v>
      </c>
    </row>
    <row r="6" spans="1:4">
      <c r="C6" s="300" t="s">
        <v>33</v>
      </c>
      <c r="D6" s="302">
        <v>38.905459732849174</v>
      </c>
    </row>
    <row r="7" spans="1:4">
      <c r="C7" s="300" t="s">
        <v>24</v>
      </c>
      <c r="D7" s="301">
        <v>25.261775144939435</v>
      </c>
    </row>
    <row r="8" spans="1:4" ht="27.75">
      <c r="C8" s="303" t="s">
        <v>27</v>
      </c>
      <c r="D8" s="135">
        <v>23.160157118505893</v>
      </c>
    </row>
    <row r="9" spans="1:4">
      <c r="C9" s="300" t="s">
        <v>63</v>
      </c>
      <c r="D9" s="301">
        <v>21.561947475095952</v>
      </c>
    </row>
    <row r="10" spans="1:4">
      <c r="C10" s="300" t="s">
        <v>58</v>
      </c>
      <c r="D10" s="301">
        <v>21.44542140253056</v>
      </c>
    </row>
    <row r="11" spans="1:4" ht="27.75">
      <c r="C11" s="303" t="s">
        <v>23</v>
      </c>
      <c r="D11" s="135">
        <v>16.42052976734162</v>
      </c>
    </row>
    <row r="12" spans="1:4" ht="27.75">
      <c r="C12" s="303" t="s">
        <v>62</v>
      </c>
      <c r="D12" s="135">
        <v>16.410256410256409</v>
      </c>
    </row>
    <row r="13" spans="1:4">
      <c r="C13" s="300" t="s">
        <v>34</v>
      </c>
      <c r="D13" s="301">
        <v>13.774104683195592</v>
      </c>
    </row>
    <row r="14" spans="1:4">
      <c r="C14" s="300" t="s">
        <v>331</v>
      </c>
      <c r="D14" s="301">
        <v>10.736525660296328</v>
      </c>
    </row>
    <row r="15" spans="1:4">
      <c r="C15" s="300" t="s">
        <v>26</v>
      </c>
      <c r="D15" s="301">
        <v>8.4371572404871049</v>
      </c>
    </row>
    <row r="16" spans="1:4">
      <c r="C16" s="300" t="s">
        <v>30</v>
      </c>
      <c r="D16" s="302">
        <v>6.7826959860005154</v>
      </c>
    </row>
    <row r="17" spans="1:6" ht="27.75">
      <c r="C17" s="188" t="s">
        <v>60</v>
      </c>
      <c r="D17" s="135">
        <v>6.6301272984441297</v>
      </c>
    </row>
    <row r="18" spans="1:6">
      <c r="C18" s="300" t="s">
        <v>59</v>
      </c>
      <c r="D18" s="302">
        <v>5.5606528206411436</v>
      </c>
    </row>
    <row r="19" spans="1:6">
      <c r="C19" s="300" t="s">
        <v>28</v>
      </c>
      <c r="D19" s="302">
        <v>5.0752404395158219</v>
      </c>
    </row>
    <row r="20" spans="1:6">
      <c r="C20" s="300" t="s">
        <v>25</v>
      </c>
      <c r="D20" s="301">
        <v>4.4675432979404626</v>
      </c>
    </row>
    <row r="21" spans="1:6" ht="27.75">
      <c r="C21" s="188" t="s">
        <v>31</v>
      </c>
      <c r="D21" s="135">
        <v>3.7268932617769828</v>
      </c>
    </row>
    <row r="22" spans="1:6">
      <c r="C22" s="300" t="s">
        <v>61</v>
      </c>
      <c r="D22" s="302">
        <v>3.6543029417138682</v>
      </c>
    </row>
    <row r="24" spans="1:6" ht="30">
      <c r="A24" s="304" t="s">
        <v>69</v>
      </c>
      <c r="C24" s="160"/>
      <c r="D24" s="160" t="s">
        <v>375</v>
      </c>
      <c r="E24" s="160" t="s">
        <v>40</v>
      </c>
      <c r="F24" s="161" t="s">
        <v>13</v>
      </c>
    </row>
    <row r="25" spans="1:6" ht="27.75">
      <c r="A25" t="s">
        <v>366</v>
      </c>
      <c r="C25" s="162" t="s">
        <v>70</v>
      </c>
      <c r="D25" s="163">
        <v>641883</v>
      </c>
      <c r="E25" s="162">
        <v>134</v>
      </c>
      <c r="F25" s="135">
        <f>E25*100000/D25</f>
        <v>20.876078662310732</v>
      </c>
    </row>
    <row r="26" spans="1:6" ht="27.75">
      <c r="C26" s="162" t="s">
        <v>71</v>
      </c>
      <c r="D26" s="163">
        <v>654130</v>
      </c>
      <c r="E26" s="163">
        <v>118</v>
      </c>
      <c r="F26" s="135">
        <f>E26*100000/D26</f>
        <v>18.039227676455749</v>
      </c>
    </row>
    <row r="27" spans="1:6" ht="27.75">
      <c r="C27" s="164" t="s">
        <v>41</v>
      </c>
      <c r="D27" s="165">
        <f>D25+D26</f>
        <v>1296013</v>
      </c>
      <c r="E27" s="166">
        <f>SUM(E25:E26)</f>
        <v>252</v>
      </c>
      <c r="F27" s="315">
        <f>E27*100000/D27</f>
        <v>19.44424940181927</v>
      </c>
    </row>
    <row r="28" spans="1:6">
      <c r="E28" s="298">
        <f>E26/E25</f>
        <v>0.88059701492537312</v>
      </c>
    </row>
    <row r="34" spans="1:6" ht="27">
      <c r="A34" s="307" t="s">
        <v>44</v>
      </c>
    </row>
    <row r="35" spans="1:6" ht="27.75">
      <c r="C35" s="75"/>
      <c r="D35" s="75" t="s">
        <v>10</v>
      </c>
      <c r="E35" s="75" t="s">
        <v>40</v>
      </c>
      <c r="F35" s="75"/>
    </row>
    <row r="36" spans="1:6" ht="27.75">
      <c r="C36" s="75" t="s">
        <v>44</v>
      </c>
      <c r="D36" s="80"/>
      <c r="E36" s="80" t="s">
        <v>18</v>
      </c>
      <c r="F36" s="75" t="s">
        <v>13</v>
      </c>
    </row>
    <row r="37" spans="1:6" ht="27.75">
      <c r="C37" s="133" t="s">
        <v>45</v>
      </c>
      <c r="D37" s="134">
        <v>53537</v>
      </c>
      <c r="E37" s="133">
        <v>16</v>
      </c>
      <c r="F37" s="135">
        <f>E37*100000/D37</f>
        <v>29.885873321254458</v>
      </c>
    </row>
    <row r="38" spans="1:6" ht="27.75">
      <c r="C38" s="133" t="s">
        <v>46</v>
      </c>
      <c r="D38" s="134">
        <v>66055</v>
      </c>
      <c r="E38" s="133">
        <v>32</v>
      </c>
      <c r="F38" s="135">
        <f t="shared" ref="F38:F43" si="0">E38*100000/D38</f>
        <v>48.444478086443112</v>
      </c>
    </row>
    <row r="39" spans="1:6" ht="27.75">
      <c r="C39" s="133" t="s">
        <v>36</v>
      </c>
      <c r="D39" s="134">
        <v>70853</v>
      </c>
      <c r="E39" s="133">
        <v>70</v>
      </c>
      <c r="F39" s="135">
        <f t="shared" si="0"/>
        <v>98.796098965463713</v>
      </c>
    </row>
    <row r="40" spans="1:6" ht="27.75">
      <c r="C40" s="133" t="s">
        <v>37</v>
      </c>
      <c r="D40" s="134">
        <v>157174</v>
      </c>
      <c r="E40" s="133">
        <v>60</v>
      </c>
      <c r="F40" s="135">
        <f t="shared" si="0"/>
        <v>38.174252739002632</v>
      </c>
    </row>
    <row r="41" spans="1:6" ht="27.75">
      <c r="C41" s="133" t="s">
        <v>38</v>
      </c>
      <c r="D41" s="134">
        <v>382915</v>
      </c>
      <c r="E41" s="133">
        <v>48</v>
      </c>
      <c r="F41" s="135">
        <f t="shared" si="0"/>
        <v>12.535419087787107</v>
      </c>
    </row>
    <row r="42" spans="1:6" ht="27.75">
      <c r="C42" s="133" t="s">
        <v>39</v>
      </c>
      <c r="D42" s="134">
        <v>565479</v>
      </c>
      <c r="E42" s="133">
        <v>26</v>
      </c>
      <c r="F42" s="135">
        <f t="shared" si="0"/>
        <v>4.5978718926785964</v>
      </c>
    </row>
    <row r="43" spans="1:6" ht="27.75">
      <c r="C43" s="155" t="s">
        <v>41</v>
      </c>
      <c r="D43" s="156">
        <f>SUM(D37:D42)</f>
        <v>1296013</v>
      </c>
      <c r="E43" s="156">
        <f>SUM(E37:E42)</f>
        <v>252</v>
      </c>
      <c r="F43" s="135">
        <f t="shared" si="0"/>
        <v>19.44424940181927</v>
      </c>
    </row>
    <row r="48" spans="1:6">
      <c r="A48" t="s">
        <v>367</v>
      </c>
    </row>
    <row r="49" spans="3:5" ht="27.75">
      <c r="C49" s="184"/>
      <c r="D49" s="186" t="s">
        <v>114</v>
      </c>
      <c r="E49" s="186" t="s">
        <v>115</v>
      </c>
    </row>
    <row r="50" spans="3:5" ht="27.75">
      <c r="C50" s="187" t="s">
        <v>26</v>
      </c>
      <c r="D50" s="133">
        <v>0</v>
      </c>
      <c r="E50" s="133">
        <v>2</v>
      </c>
    </row>
    <row r="51" spans="3:5" ht="27.75">
      <c r="C51" s="188" t="s">
        <v>29</v>
      </c>
      <c r="D51" s="133">
        <v>0</v>
      </c>
      <c r="E51" s="133">
        <v>1</v>
      </c>
    </row>
    <row r="52" spans="3:5" ht="27.75">
      <c r="C52" s="188" t="s">
        <v>21</v>
      </c>
      <c r="D52" s="133">
        <v>0</v>
      </c>
      <c r="E52" s="133">
        <v>0</v>
      </c>
    </row>
    <row r="53" spans="3:5" ht="27.75">
      <c r="C53" s="188" t="s">
        <v>23</v>
      </c>
      <c r="D53" s="133">
        <v>0</v>
      </c>
      <c r="E53" s="133">
        <v>0</v>
      </c>
    </row>
    <row r="54" spans="3:5" ht="27.75">
      <c r="C54" s="188" t="s">
        <v>31</v>
      </c>
      <c r="D54" s="133">
        <v>0</v>
      </c>
      <c r="E54" s="133">
        <v>0</v>
      </c>
    </row>
    <row r="55" spans="3:5" ht="27.75">
      <c r="C55" s="188" t="s">
        <v>24</v>
      </c>
      <c r="D55" s="133">
        <v>0</v>
      </c>
      <c r="E55" s="133">
        <v>0</v>
      </c>
    </row>
    <row r="56" spans="3:5" ht="27.75">
      <c r="C56" s="188" t="s">
        <v>25</v>
      </c>
      <c r="D56" s="133">
        <v>0</v>
      </c>
      <c r="E56" s="133">
        <v>0</v>
      </c>
    </row>
    <row r="57" spans="3:5" ht="27.75">
      <c r="C57" s="188" t="s">
        <v>27</v>
      </c>
      <c r="D57" s="133">
        <v>0</v>
      </c>
      <c r="E57" s="133">
        <v>0</v>
      </c>
    </row>
    <row r="58" spans="3:5" ht="27.75">
      <c r="C58" s="188" t="s">
        <v>34</v>
      </c>
      <c r="D58" s="133">
        <v>1</v>
      </c>
      <c r="E58" s="133">
        <v>0</v>
      </c>
    </row>
    <row r="59" spans="3:5" ht="27.75">
      <c r="C59" s="188" t="s">
        <v>32</v>
      </c>
      <c r="D59" s="133">
        <v>1</v>
      </c>
      <c r="E59" s="133">
        <v>0</v>
      </c>
    </row>
    <row r="60" spans="3:5" ht="27.75">
      <c r="C60" s="188" t="s">
        <v>28</v>
      </c>
      <c r="D60" s="133">
        <v>0</v>
      </c>
      <c r="E60" s="133">
        <v>0</v>
      </c>
    </row>
    <row r="61" spans="3:5" ht="27.75">
      <c r="C61" s="188" t="s">
        <v>33</v>
      </c>
      <c r="D61" s="133">
        <v>0</v>
      </c>
      <c r="E61" s="133">
        <v>0</v>
      </c>
    </row>
    <row r="62" spans="3:5" ht="27.75">
      <c r="C62" s="188" t="s">
        <v>58</v>
      </c>
      <c r="D62" s="133">
        <v>0</v>
      </c>
      <c r="E62" s="133">
        <v>0</v>
      </c>
    </row>
    <row r="63" spans="3:5" ht="27.75">
      <c r="C63" s="188" t="s">
        <v>30</v>
      </c>
      <c r="D63" s="133">
        <v>1</v>
      </c>
      <c r="E63" s="133">
        <v>0</v>
      </c>
    </row>
    <row r="64" spans="3:5" ht="27.75">
      <c r="C64" s="188" t="s">
        <v>35</v>
      </c>
      <c r="D64" s="133">
        <v>0</v>
      </c>
      <c r="E64" s="133">
        <v>0</v>
      </c>
    </row>
    <row r="65" spans="1:54" ht="27.75">
      <c r="C65" s="188" t="s">
        <v>59</v>
      </c>
      <c r="D65" s="133">
        <v>0</v>
      </c>
      <c r="E65" s="133">
        <v>0</v>
      </c>
    </row>
    <row r="66" spans="1:54" ht="27.75">
      <c r="C66" s="188" t="s">
        <v>60</v>
      </c>
      <c r="D66" s="133">
        <v>0</v>
      </c>
      <c r="E66" s="133">
        <v>0</v>
      </c>
    </row>
    <row r="67" spans="1:54" ht="27.75">
      <c r="C67" s="188" t="s">
        <v>61</v>
      </c>
      <c r="D67" s="133">
        <v>0</v>
      </c>
      <c r="E67" s="133">
        <v>0</v>
      </c>
    </row>
    <row r="68" spans="1:54" ht="27.75">
      <c r="C68" s="188" t="s">
        <v>62</v>
      </c>
      <c r="D68" s="133">
        <v>0</v>
      </c>
      <c r="E68" s="133">
        <v>0</v>
      </c>
    </row>
    <row r="69" spans="1:54" ht="27.75">
      <c r="C69" s="188" t="s">
        <v>63</v>
      </c>
      <c r="D69" s="133">
        <v>0</v>
      </c>
      <c r="E69" s="133">
        <v>0</v>
      </c>
    </row>
    <row r="72" spans="1:54" ht="23.25">
      <c r="A72" s="305" t="s">
        <v>368</v>
      </c>
    </row>
    <row r="74" spans="1:54">
      <c r="C74">
        <v>1</v>
      </c>
      <c r="D74">
        <v>2</v>
      </c>
      <c r="E74">
        <v>3</v>
      </c>
      <c r="F74">
        <v>4</v>
      </c>
      <c r="G74">
        <v>5</v>
      </c>
      <c r="H74">
        <v>6</v>
      </c>
      <c r="I74">
        <v>7</v>
      </c>
      <c r="J74">
        <v>8</v>
      </c>
      <c r="K74">
        <v>9</v>
      </c>
      <c r="L74">
        <v>10</v>
      </c>
      <c r="M74">
        <v>11</v>
      </c>
      <c r="N74">
        <v>12</v>
      </c>
      <c r="O74">
        <v>13</v>
      </c>
      <c r="P74">
        <v>14</v>
      </c>
      <c r="Q74">
        <v>15</v>
      </c>
      <c r="R74">
        <v>16</v>
      </c>
      <c r="S74">
        <v>17</v>
      </c>
      <c r="T74">
        <v>18</v>
      </c>
      <c r="U74">
        <v>19</v>
      </c>
      <c r="V74">
        <v>20</v>
      </c>
      <c r="W74">
        <v>21</v>
      </c>
      <c r="X74">
        <v>22</v>
      </c>
      <c r="Y74">
        <v>23</v>
      </c>
      <c r="Z74">
        <v>24</v>
      </c>
      <c r="AA74">
        <v>25</v>
      </c>
      <c r="AB74">
        <v>26</v>
      </c>
      <c r="AC74">
        <v>27</v>
      </c>
      <c r="AD74">
        <v>28</v>
      </c>
      <c r="AE74">
        <v>29</v>
      </c>
      <c r="AF74">
        <v>30</v>
      </c>
      <c r="AG74">
        <v>31</v>
      </c>
      <c r="AH74">
        <v>32</v>
      </c>
      <c r="AI74">
        <v>33</v>
      </c>
      <c r="AJ74">
        <v>34</v>
      </c>
      <c r="AK74">
        <v>35</v>
      </c>
      <c r="AL74">
        <v>36</v>
      </c>
      <c r="AM74">
        <v>37</v>
      </c>
      <c r="AN74">
        <v>38</v>
      </c>
      <c r="AO74">
        <v>39</v>
      </c>
      <c r="AP74">
        <v>40</v>
      </c>
      <c r="AQ74">
        <v>41</v>
      </c>
      <c r="AR74">
        <v>42</v>
      </c>
      <c r="AS74">
        <v>43</v>
      </c>
      <c r="AT74">
        <v>44</v>
      </c>
      <c r="AU74">
        <v>45</v>
      </c>
      <c r="AV74">
        <v>46</v>
      </c>
      <c r="AW74">
        <v>47</v>
      </c>
      <c r="AX74">
        <v>48</v>
      </c>
      <c r="AY74">
        <v>49</v>
      </c>
      <c r="AZ74">
        <v>50</v>
      </c>
      <c r="BA74">
        <v>51</v>
      </c>
      <c r="BB74">
        <v>52</v>
      </c>
    </row>
    <row r="75" spans="1:54" ht="27.75">
      <c r="B75" t="s">
        <v>387</v>
      </c>
      <c r="C75" s="308">
        <v>10</v>
      </c>
      <c r="D75" s="308">
        <v>14</v>
      </c>
      <c r="E75" s="308">
        <v>12</v>
      </c>
      <c r="F75" s="308">
        <v>13</v>
      </c>
      <c r="G75" s="308">
        <v>11</v>
      </c>
      <c r="H75" s="308">
        <v>11</v>
      </c>
      <c r="I75" s="308">
        <v>16</v>
      </c>
      <c r="J75" s="308">
        <v>10</v>
      </c>
      <c r="K75" s="308">
        <v>11</v>
      </c>
      <c r="L75" s="308">
        <v>14</v>
      </c>
      <c r="M75" s="308">
        <v>17</v>
      </c>
      <c r="N75" s="308">
        <v>14</v>
      </c>
      <c r="O75" s="308">
        <v>10</v>
      </c>
      <c r="P75" s="308">
        <v>15</v>
      </c>
      <c r="Q75" s="308">
        <v>16</v>
      </c>
      <c r="R75" s="308">
        <v>20</v>
      </c>
      <c r="S75" s="309">
        <v>12</v>
      </c>
      <c r="T75" s="309">
        <v>5</v>
      </c>
      <c r="U75" s="309">
        <v>11</v>
      </c>
      <c r="V75" s="309">
        <v>4</v>
      </c>
      <c r="W75" s="309">
        <v>3</v>
      </c>
      <c r="X75" s="309">
        <v>3</v>
      </c>
      <c r="Y75" s="310"/>
      <c r="Z75" s="310"/>
      <c r="AA75" s="310"/>
      <c r="AB75" s="310"/>
      <c r="AC75" s="310"/>
      <c r="AD75" s="310"/>
      <c r="AE75" s="310"/>
      <c r="AF75" s="310"/>
      <c r="AG75" s="310"/>
      <c r="AH75" s="310"/>
      <c r="AI75" s="310"/>
      <c r="AJ75" s="310"/>
      <c r="AK75" s="310"/>
      <c r="AL75" s="310"/>
      <c r="AM75" s="310"/>
      <c r="AN75" s="310"/>
      <c r="AO75" s="310"/>
      <c r="AP75" s="310"/>
      <c r="AQ75" s="310"/>
      <c r="AR75" s="310"/>
      <c r="AS75" s="311"/>
      <c r="AT75" s="311"/>
      <c r="AU75" s="311"/>
      <c r="AV75" s="311"/>
      <c r="AW75" s="311"/>
      <c r="AX75" s="311"/>
      <c r="AY75" s="311"/>
      <c r="AZ75" s="312"/>
      <c r="BA75" s="311"/>
    </row>
    <row r="76" spans="1:54">
      <c r="B76" t="s">
        <v>333</v>
      </c>
      <c r="C76" s="310">
        <v>2</v>
      </c>
      <c r="D76" s="310">
        <v>1</v>
      </c>
      <c r="E76" s="310">
        <v>2</v>
      </c>
      <c r="F76" s="310">
        <v>2</v>
      </c>
      <c r="G76" s="310">
        <v>2</v>
      </c>
      <c r="H76" s="310">
        <v>2</v>
      </c>
      <c r="I76" s="310">
        <v>8</v>
      </c>
      <c r="J76" s="310">
        <v>5</v>
      </c>
      <c r="K76" s="310">
        <v>2</v>
      </c>
      <c r="L76" s="310">
        <v>5</v>
      </c>
      <c r="M76" s="310">
        <v>4</v>
      </c>
      <c r="N76" s="310">
        <v>11</v>
      </c>
      <c r="O76" s="310">
        <v>5</v>
      </c>
      <c r="P76" s="310">
        <v>10</v>
      </c>
      <c r="Q76" s="310">
        <v>10</v>
      </c>
      <c r="R76" s="310">
        <v>7</v>
      </c>
      <c r="S76" s="310">
        <v>7</v>
      </c>
      <c r="T76" s="310">
        <v>6</v>
      </c>
      <c r="U76" s="310">
        <v>6</v>
      </c>
      <c r="V76" s="310">
        <v>12</v>
      </c>
      <c r="W76" s="310">
        <v>12</v>
      </c>
      <c r="X76" s="310">
        <v>10</v>
      </c>
      <c r="Y76" s="310">
        <v>22</v>
      </c>
      <c r="Z76" s="310">
        <v>29</v>
      </c>
      <c r="AA76" s="310">
        <v>63</v>
      </c>
      <c r="AB76" s="310">
        <v>68</v>
      </c>
      <c r="AC76" s="310">
        <v>88</v>
      </c>
      <c r="AD76" s="310">
        <v>124</v>
      </c>
      <c r="AE76" s="310">
        <v>93</v>
      </c>
      <c r="AF76" s="310">
        <v>123</v>
      </c>
      <c r="AG76" s="310">
        <v>104</v>
      </c>
      <c r="AH76" s="310">
        <v>94</v>
      </c>
      <c r="AI76" s="310">
        <v>109</v>
      </c>
      <c r="AJ76" s="310">
        <v>75</v>
      </c>
      <c r="AK76" s="310">
        <v>99</v>
      </c>
      <c r="AL76" s="310">
        <v>73</v>
      </c>
      <c r="AM76" s="310">
        <v>78</v>
      </c>
      <c r="AN76" s="310">
        <v>86</v>
      </c>
      <c r="AO76" s="310">
        <v>48</v>
      </c>
      <c r="AP76" s="310">
        <v>69</v>
      </c>
      <c r="AQ76" s="310">
        <v>41</v>
      </c>
      <c r="AR76" s="310">
        <v>27</v>
      </c>
      <c r="AS76" s="311">
        <v>17</v>
      </c>
      <c r="AT76" s="311">
        <v>12</v>
      </c>
      <c r="AU76" s="311">
        <v>9</v>
      </c>
      <c r="AV76" s="311">
        <v>11</v>
      </c>
      <c r="AW76" s="311">
        <v>13</v>
      </c>
      <c r="AX76" s="311">
        <v>11</v>
      </c>
      <c r="AY76" s="311">
        <v>6</v>
      </c>
      <c r="AZ76" s="312">
        <v>1</v>
      </c>
      <c r="BA76" s="311">
        <v>2</v>
      </c>
      <c r="BB76">
        <v>5</v>
      </c>
    </row>
    <row r="77" spans="1:54">
      <c r="B77" t="s">
        <v>369</v>
      </c>
      <c r="C77" s="313">
        <v>6</v>
      </c>
      <c r="D77" s="313">
        <v>2</v>
      </c>
      <c r="E77" s="313">
        <v>6</v>
      </c>
      <c r="F77" s="313">
        <v>6</v>
      </c>
      <c r="G77" s="313">
        <v>2</v>
      </c>
      <c r="H77" s="313">
        <v>5</v>
      </c>
      <c r="I77" s="313">
        <v>8</v>
      </c>
      <c r="J77" s="313">
        <v>5</v>
      </c>
      <c r="K77" s="313">
        <v>2</v>
      </c>
      <c r="L77" s="313">
        <v>5</v>
      </c>
      <c r="M77" s="313">
        <v>4</v>
      </c>
      <c r="N77" s="313">
        <v>11</v>
      </c>
      <c r="O77" s="313">
        <v>5</v>
      </c>
      <c r="P77" s="313">
        <v>10</v>
      </c>
      <c r="Q77" s="313">
        <v>10</v>
      </c>
      <c r="R77" s="313">
        <v>7</v>
      </c>
      <c r="S77" s="313">
        <v>7</v>
      </c>
      <c r="T77" s="313">
        <v>6</v>
      </c>
      <c r="U77" s="313">
        <v>6</v>
      </c>
      <c r="V77" s="313">
        <v>12</v>
      </c>
      <c r="W77" s="313">
        <v>12</v>
      </c>
      <c r="X77" s="313">
        <v>19</v>
      </c>
      <c r="Y77" s="313">
        <v>45</v>
      </c>
      <c r="Z77" s="313">
        <v>38</v>
      </c>
      <c r="AA77" s="313">
        <v>47</v>
      </c>
      <c r="AB77" s="313">
        <v>68</v>
      </c>
      <c r="AC77" s="313">
        <v>75</v>
      </c>
      <c r="AD77" s="313">
        <v>85</v>
      </c>
      <c r="AE77" s="313">
        <v>92</v>
      </c>
      <c r="AF77" s="313">
        <v>68</v>
      </c>
      <c r="AG77" s="313">
        <v>60</v>
      </c>
      <c r="AH77" s="313">
        <v>66</v>
      </c>
      <c r="AI77" s="313">
        <v>83</v>
      </c>
      <c r="AJ77" s="313">
        <v>52</v>
      </c>
      <c r="AK77" s="313">
        <v>71</v>
      </c>
      <c r="AL77" s="313">
        <v>56</v>
      </c>
      <c r="AM77" s="313">
        <v>39</v>
      </c>
      <c r="AN77" s="313">
        <v>34</v>
      </c>
      <c r="AO77" s="313">
        <v>25</v>
      </c>
      <c r="AP77" s="313">
        <v>14</v>
      </c>
      <c r="AQ77" s="313">
        <v>13</v>
      </c>
      <c r="AR77" s="313">
        <v>13</v>
      </c>
      <c r="AS77" s="313">
        <v>14</v>
      </c>
      <c r="AT77" s="313">
        <v>11</v>
      </c>
      <c r="AU77" s="313">
        <v>9</v>
      </c>
      <c r="AV77" s="313">
        <v>6</v>
      </c>
      <c r="AW77" s="313">
        <v>8</v>
      </c>
      <c r="AX77" s="313">
        <v>5</v>
      </c>
      <c r="AY77" s="313">
        <v>6</v>
      </c>
      <c r="AZ77" s="313">
        <v>1</v>
      </c>
      <c r="BA77" s="314">
        <v>2</v>
      </c>
      <c r="BB77" s="313">
        <v>3</v>
      </c>
    </row>
    <row r="94" spans="1:4" ht="27.75">
      <c r="A94" s="320" t="s">
        <v>370</v>
      </c>
    </row>
    <row r="95" spans="1:4">
      <c r="B95" t="s">
        <v>372</v>
      </c>
      <c r="C95" t="s">
        <v>40</v>
      </c>
      <c r="D95" t="s">
        <v>373</v>
      </c>
    </row>
    <row r="96" spans="1:4">
      <c r="B96" s="316" t="s">
        <v>336</v>
      </c>
      <c r="C96" s="317">
        <v>77</v>
      </c>
      <c r="D96" s="299">
        <f>C96*100/C98</f>
        <v>30.555555555555557</v>
      </c>
    </row>
    <row r="97" spans="1:5">
      <c r="B97" s="316" t="s">
        <v>371</v>
      </c>
      <c r="C97" s="317">
        <v>175</v>
      </c>
      <c r="D97" s="299">
        <f>C97*100/C98</f>
        <v>69.444444444444443</v>
      </c>
    </row>
    <row r="98" spans="1:5">
      <c r="B98" s="318" t="s">
        <v>353</v>
      </c>
      <c r="C98" s="319">
        <f>SUM(C96:C97)</f>
        <v>252</v>
      </c>
    </row>
    <row r="106" spans="1:5" ht="27.75">
      <c r="A106" s="320" t="s">
        <v>358</v>
      </c>
    </row>
    <row r="107" spans="1:5">
      <c r="C107" t="s">
        <v>358</v>
      </c>
      <c r="D107" t="s">
        <v>40</v>
      </c>
      <c r="E107" t="s">
        <v>68</v>
      </c>
    </row>
    <row r="108" spans="1:5">
      <c r="C108" t="s">
        <v>376</v>
      </c>
      <c r="D108">
        <v>104</v>
      </c>
      <c r="E108" s="298">
        <f>D108*100/D117</f>
        <v>41.269841269841272</v>
      </c>
    </row>
    <row r="109" spans="1:5">
      <c r="C109" t="s">
        <v>359</v>
      </c>
      <c r="D109">
        <v>77</v>
      </c>
      <c r="E109" s="298">
        <f>D109*100/D117</f>
        <v>30.555555555555557</v>
      </c>
    </row>
    <row r="110" spans="1:5">
      <c r="C110" t="s">
        <v>360</v>
      </c>
      <c r="D110">
        <v>27</v>
      </c>
      <c r="E110" s="298">
        <f>D110*100/D117</f>
        <v>10.714285714285714</v>
      </c>
    </row>
    <row r="111" spans="1:5">
      <c r="C111" t="s">
        <v>338</v>
      </c>
      <c r="D111">
        <v>19</v>
      </c>
      <c r="E111" s="298">
        <f>D111*100/D117</f>
        <v>7.5396825396825395</v>
      </c>
    </row>
    <row r="112" spans="1:5">
      <c r="C112" t="s">
        <v>363</v>
      </c>
      <c r="D112">
        <v>10</v>
      </c>
      <c r="E112" s="298">
        <f>D112*100/D117</f>
        <v>3.9682539682539684</v>
      </c>
    </row>
    <row r="113" spans="3:5">
      <c r="C113" t="s">
        <v>362</v>
      </c>
      <c r="D113">
        <v>7</v>
      </c>
      <c r="E113" s="298">
        <f>D113*100/D117</f>
        <v>2.7777777777777777</v>
      </c>
    </row>
    <row r="114" spans="3:5">
      <c r="C114" s="325" t="s">
        <v>361</v>
      </c>
      <c r="D114">
        <v>5</v>
      </c>
      <c r="E114" s="298">
        <f>D114*100/D117</f>
        <v>1.9841269841269842</v>
      </c>
    </row>
    <row r="115" spans="3:5">
      <c r="C115" t="s">
        <v>364</v>
      </c>
      <c r="D115">
        <v>2</v>
      </c>
      <c r="E115" s="298">
        <f>D115*100/D117</f>
        <v>0.79365079365079361</v>
      </c>
    </row>
    <row r="116" spans="3:5">
      <c r="C116" s="327" t="s">
        <v>464</v>
      </c>
      <c r="D116" s="328">
        <v>1</v>
      </c>
      <c r="E116" s="298">
        <f>D116*100/D117</f>
        <v>0.3968253968253968</v>
      </c>
    </row>
    <row r="117" spans="3:5">
      <c r="C117" s="329" t="s">
        <v>41</v>
      </c>
      <c r="D117" s="329">
        <f>SUM(D108:D116)</f>
        <v>252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1"/>
  <dimension ref="A1:H97"/>
  <sheetViews>
    <sheetView topLeftCell="A58" workbookViewId="0">
      <selection activeCell="F79" sqref="F79"/>
    </sheetView>
  </sheetViews>
  <sheetFormatPr defaultRowHeight="20.25"/>
  <cols>
    <col min="2" max="2" width="16.8984375" customWidth="1"/>
  </cols>
  <sheetData>
    <row r="1" spans="1:8">
      <c r="B1" s="381" t="s">
        <v>595</v>
      </c>
    </row>
    <row r="2" spans="1:8">
      <c r="B2" s="381" t="s">
        <v>596</v>
      </c>
    </row>
    <row r="3" spans="1:8">
      <c r="B3" s="382" t="s">
        <v>597</v>
      </c>
      <c r="C3" s="382" t="s">
        <v>598</v>
      </c>
      <c r="D3" s="382" t="s">
        <v>598</v>
      </c>
      <c r="E3" s="382" t="s">
        <v>599</v>
      </c>
      <c r="F3" s="382" t="s">
        <v>600</v>
      </c>
      <c r="G3" s="382" t="s">
        <v>601</v>
      </c>
      <c r="H3" s="382" t="s">
        <v>40</v>
      </c>
    </row>
    <row r="4" spans="1:8" hidden="1">
      <c r="B4" s="382" t="s">
        <v>602</v>
      </c>
      <c r="C4" s="382">
        <v>32093</v>
      </c>
      <c r="D4" s="382">
        <v>30</v>
      </c>
      <c r="E4" s="382">
        <v>48.57</v>
      </c>
      <c r="F4" s="382">
        <v>0.05</v>
      </c>
      <c r="G4" s="382">
        <v>0.09</v>
      </c>
      <c r="H4" s="382">
        <v>66071545</v>
      </c>
    </row>
    <row r="5" spans="1:8" hidden="1">
      <c r="B5" s="382" t="s">
        <v>603</v>
      </c>
      <c r="C5" s="382">
        <v>4983</v>
      </c>
      <c r="D5" s="382">
        <v>2</v>
      </c>
      <c r="E5" s="382">
        <v>41.67</v>
      </c>
      <c r="F5" s="382">
        <v>0.02</v>
      </c>
      <c r="G5" s="382">
        <v>0.04</v>
      </c>
      <c r="H5" s="382">
        <v>11959102</v>
      </c>
    </row>
    <row r="6" spans="1:8" hidden="1">
      <c r="B6" s="382" t="s">
        <v>680</v>
      </c>
      <c r="C6" s="382">
        <v>4483</v>
      </c>
      <c r="D6" s="382">
        <v>3</v>
      </c>
      <c r="E6" s="382">
        <v>99.85</v>
      </c>
      <c r="F6" s="382">
        <v>7.0000000000000007E-2</v>
      </c>
      <c r="G6" s="382">
        <v>7.0000000000000007E-2</v>
      </c>
      <c r="H6" s="382">
        <v>4489783</v>
      </c>
    </row>
    <row r="7" spans="1:8">
      <c r="A7">
        <v>1</v>
      </c>
      <c r="B7" s="382" t="s">
        <v>684</v>
      </c>
      <c r="C7" s="382">
        <v>1063</v>
      </c>
      <c r="D7" s="382">
        <v>0</v>
      </c>
      <c r="E7" s="382">
        <v>252.65</v>
      </c>
      <c r="F7" s="382">
        <v>0</v>
      </c>
      <c r="G7" s="382">
        <v>0</v>
      </c>
      <c r="H7" s="382">
        <v>420746</v>
      </c>
    </row>
    <row r="8" spans="1:8">
      <c r="A8">
        <v>2</v>
      </c>
      <c r="B8" s="382" t="s">
        <v>685</v>
      </c>
      <c r="C8" s="382">
        <v>1613</v>
      </c>
      <c r="D8" s="382">
        <v>0</v>
      </c>
      <c r="E8" s="382">
        <v>150.08000000000001</v>
      </c>
      <c r="F8" s="382">
        <v>0</v>
      </c>
      <c r="G8" s="382">
        <v>0</v>
      </c>
      <c r="H8" s="382">
        <v>1074726</v>
      </c>
    </row>
    <row r="9" spans="1:8">
      <c r="A9">
        <v>3</v>
      </c>
      <c r="B9" s="382" t="s">
        <v>689</v>
      </c>
      <c r="C9" s="382">
        <v>1832</v>
      </c>
      <c r="D9" s="382">
        <v>2</v>
      </c>
      <c r="E9" s="382">
        <v>127.98</v>
      </c>
      <c r="F9" s="382">
        <v>0.14000000000000001</v>
      </c>
      <c r="G9" s="382">
        <v>0.11</v>
      </c>
      <c r="H9" s="382">
        <v>1431512</v>
      </c>
    </row>
    <row r="10" spans="1:8">
      <c r="A10">
        <v>4</v>
      </c>
      <c r="B10" s="382" t="s">
        <v>647</v>
      </c>
      <c r="C10" s="382">
        <v>1922</v>
      </c>
      <c r="D10" s="382">
        <v>1</v>
      </c>
      <c r="E10" s="382">
        <v>119.65</v>
      </c>
      <c r="F10" s="382">
        <v>0.06</v>
      </c>
      <c r="G10" s="382">
        <v>0.05</v>
      </c>
      <c r="H10" s="382">
        <v>1606412</v>
      </c>
    </row>
    <row r="11" spans="1:8">
      <c r="A11">
        <v>5</v>
      </c>
      <c r="B11" s="382" t="s">
        <v>692</v>
      </c>
      <c r="C11" s="382">
        <v>604</v>
      </c>
      <c r="D11" s="382">
        <v>0</v>
      </c>
      <c r="E11" s="382">
        <v>115.91</v>
      </c>
      <c r="F11" s="382">
        <v>0</v>
      </c>
      <c r="G11" s="382">
        <v>0</v>
      </c>
      <c r="H11" s="382">
        <v>521109</v>
      </c>
    </row>
    <row r="12" spans="1:8">
      <c r="A12">
        <v>6</v>
      </c>
      <c r="B12" s="382" t="s">
        <v>612</v>
      </c>
      <c r="C12" s="382">
        <v>288</v>
      </c>
      <c r="D12" s="382">
        <v>0</v>
      </c>
      <c r="E12" s="382">
        <v>100.27</v>
      </c>
      <c r="F12" s="382">
        <v>0</v>
      </c>
      <c r="G12" s="382">
        <v>0</v>
      </c>
      <c r="H12" s="382">
        <v>287215</v>
      </c>
    </row>
    <row r="13" spans="1:8">
      <c r="A13">
        <v>7</v>
      </c>
      <c r="B13" s="382" t="s">
        <v>639</v>
      </c>
      <c r="C13" s="382">
        <v>800</v>
      </c>
      <c r="D13" s="382">
        <v>2</v>
      </c>
      <c r="E13" s="382">
        <v>96.56</v>
      </c>
      <c r="F13" s="382">
        <v>0.24</v>
      </c>
      <c r="G13" s="382">
        <v>0.25</v>
      </c>
      <c r="H13" s="382">
        <v>828542</v>
      </c>
    </row>
    <row r="14" spans="1:8">
      <c r="A14">
        <v>8</v>
      </c>
      <c r="B14" s="382" t="s">
        <v>643</v>
      </c>
      <c r="C14" s="382">
        <v>443</v>
      </c>
      <c r="D14" s="382">
        <v>0</v>
      </c>
      <c r="E14" s="382">
        <v>91.66</v>
      </c>
      <c r="F14" s="382">
        <v>0</v>
      </c>
      <c r="G14" s="382">
        <v>0</v>
      </c>
      <c r="H14" s="382">
        <v>483305</v>
      </c>
    </row>
    <row r="15" spans="1:8" hidden="1">
      <c r="B15" s="382" t="s">
        <v>688</v>
      </c>
      <c r="C15" s="382">
        <v>4206</v>
      </c>
      <c r="D15" s="382">
        <v>3</v>
      </c>
      <c r="E15" s="382">
        <v>83.86</v>
      </c>
      <c r="F15" s="382">
        <v>0.06</v>
      </c>
      <c r="G15" s="382">
        <v>7.0000000000000007E-2</v>
      </c>
      <c r="H15" s="382">
        <v>5015209</v>
      </c>
    </row>
    <row r="16" spans="1:8">
      <c r="A16">
        <v>9</v>
      </c>
      <c r="B16" s="382" t="s">
        <v>641</v>
      </c>
      <c r="C16" s="382">
        <v>531</v>
      </c>
      <c r="D16" s="382">
        <v>0</v>
      </c>
      <c r="E16" s="382">
        <v>89.89</v>
      </c>
      <c r="F16" s="382">
        <v>0</v>
      </c>
      <c r="G16" s="382">
        <v>0</v>
      </c>
      <c r="H16" s="382">
        <v>590730</v>
      </c>
    </row>
    <row r="17" spans="1:8">
      <c r="A17">
        <v>10</v>
      </c>
      <c r="B17" s="382" t="s">
        <v>642</v>
      </c>
      <c r="C17" s="382">
        <v>163</v>
      </c>
      <c r="D17" s="382">
        <v>1</v>
      </c>
      <c r="E17" s="382">
        <v>86.37</v>
      </c>
      <c r="F17" s="382">
        <v>0.53</v>
      </c>
      <c r="G17" s="382">
        <v>0.61</v>
      </c>
      <c r="H17" s="382">
        <v>188723</v>
      </c>
    </row>
    <row r="18" spans="1:8">
      <c r="A18">
        <v>11</v>
      </c>
      <c r="B18" s="382" t="s">
        <v>620</v>
      </c>
      <c r="C18" s="382">
        <v>265</v>
      </c>
      <c r="D18" s="382">
        <v>0</v>
      </c>
      <c r="E18" s="382">
        <v>83.53</v>
      </c>
      <c r="F18" s="382">
        <v>0</v>
      </c>
      <c r="G18" s="382">
        <v>0</v>
      </c>
      <c r="H18" s="382">
        <v>317263</v>
      </c>
    </row>
    <row r="19" spans="1:8">
      <c r="A19">
        <v>12</v>
      </c>
      <c r="B19" s="382" t="s">
        <v>631</v>
      </c>
      <c r="C19" s="382">
        <v>223</v>
      </c>
      <c r="D19" s="382">
        <v>0</v>
      </c>
      <c r="E19" s="382">
        <v>82.09</v>
      </c>
      <c r="F19" s="382">
        <v>0</v>
      </c>
      <c r="G19" s="382">
        <v>0</v>
      </c>
      <c r="H19" s="382">
        <v>271656</v>
      </c>
    </row>
    <row r="20" spans="1:8">
      <c r="A20">
        <v>13</v>
      </c>
      <c r="B20" s="382" t="s">
        <v>648</v>
      </c>
      <c r="C20" s="382">
        <v>627</v>
      </c>
      <c r="D20" s="382">
        <v>0</v>
      </c>
      <c r="E20" s="382">
        <v>81.93</v>
      </c>
      <c r="F20" s="382">
        <v>0</v>
      </c>
      <c r="G20" s="382">
        <v>0</v>
      </c>
      <c r="H20" s="382">
        <v>765287</v>
      </c>
    </row>
    <row r="21" spans="1:8" hidden="1">
      <c r="B21" s="382" t="s">
        <v>636</v>
      </c>
      <c r="C21" s="382">
        <v>4062</v>
      </c>
      <c r="D21" s="382">
        <v>5</v>
      </c>
      <c r="E21" s="382">
        <v>76.260000000000005</v>
      </c>
      <c r="F21" s="382">
        <v>0.09</v>
      </c>
      <c r="G21" s="382">
        <v>0.12</v>
      </c>
      <c r="H21" s="382">
        <v>5326695</v>
      </c>
    </row>
    <row r="22" spans="1:8">
      <c r="A22">
        <v>14</v>
      </c>
      <c r="B22" s="382" t="s">
        <v>693</v>
      </c>
      <c r="C22" s="382">
        <v>599</v>
      </c>
      <c r="D22" s="382">
        <v>0</v>
      </c>
      <c r="E22" s="382">
        <v>81.489999999999995</v>
      </c>
      <c r="F22" s="382">
        <v>0</v>
      </c>
      <c r="G22" s="382">
        <v>0</v>
      </c>
      <c r="H22" s="382">
        <v>735017</v>
      </c>
    </row>
    <row r="23" spans="1:8">
      <c r="A23">
        <v>15</v>
      </c>
      <c r="B23" s="382" t="s">
        <v>640</v>
      </c>
      <c r="C23" s="382">
        <v>741</v>
      </c>
      <c r="D23" s="382">
        <v>1</v>
      </c>
      <c r="E23" s="382">
        <v>80.260000000000005</v>
      </c>
      <c r="F23" s="382">
        <v>0.11</v>
      </c>
      <c r="G23" s="382">
        <v>0.13</v>
      </c>
      <c r="H23" s="382">
        <v>923201</v>
      </c>
    </row>
    <row r="24" spans="1:8">
      <c r="A24">
        <v>16</v>
      </c>
      <c r="B24" s="382" t="s">
        <v>694</v>
      </c>
      <c r="C24" s="382">
        <v>434</v>
      </c>
      <c r="D24" s="382">
        <v>1</v>
      </c>
      <c r="E24" s="382">
        <v>79.209999999999994</v>
      </c>
      <c r="F24" s="382">
        <v>0.18</v>
      </c>
      <c r="G24" s="382">
        <v>0.23</v>
      </c>
      <c r="H24" s="382">
        <v>547930</v>
      </c>
    </row>
    <row r="25" spans="1:8">
      <c r="A25">
        <v>17</v>
      </c>
      <c r="B25" s="382" t="s">
        <v>622</v>
      </c>
      <c r="C25" s="382">
        <v>241</v>
      </c>
      <c r="D25" s="382">
        <v>0</v>
      </c>
      <c r="E25" s="382">
        <v>74.599999999999994</v>
      </c>
      <c r="F25" s="382">
        <v>0</v>
      </c>
      <c r="G25" s="382">
        <v>0</v>
      </c>
      <c r="H25" s="382">
        <v>323066</v>
      </c>
    </row>
    <row r="26" spans="1:8">
      <c r="A26">
        <v>18</v>
      </c>
      <c r="B26" s="382" t="s">
        <v>683</v>
      </c>
      <c r="C26" s="382">
        <v>193</v>
      </c>
      <c r="D26" s="382">
        <v>0</v>
      </c>
      <c r="E26" s="382">
        <v>72.22</v>
      </c>
      <c r="F26" s="382">
        <v>0</v>
      </c>
      <c r="G26" s="382">
        <v>0</v>
      </c>
      <c r="H26" s="382">
        <v>267250</v>
      </c>
    </row>
    <row r="27" spans="1:8" hidden="1">
      <c r="B27" s="382" t="s">
        <v>625</v>
      </c>
      <c r="C27" s="382">
        <v>13297</v>
      </c>
      <c r="D27" s="382">
        <v>15</v>
      </c>
      <c r="E27" s="382">
        <v>58.17</v>
      </c>
      <c r="F27" s="382">
        <v>7.0000000000000007E-2</v>
      </c>
      <c r="G27" s="382">
        <v>0.11</v>
      </c>
      <c r="H27" s="382">
        <v>22858243</v>
      </c>
    </row>
    <row r="28" spans="1:8">
      <c r="A28">
        <v>19</v>
      </c>
      <c r="B28" s="382" t="s">
        <v>681</v>
      </c>
      <c r="C28" s="382">
        <v>1068</v>
      </c>
      <c r="D28" s="382">
        <v>3</v>
      </c>
      <c r="E28" s="382">
        <v>69.209999999999994</v>
      </c>
      <c r="F28" s="382">
        <v>0.19</v>
      </c>
      <c r="G28" s="382">
        <v>0.28000000000000003</v>
      </c>
      <c r="H28" s="382">
        <v>1543051</v>
      </c>
    </row>
    <row r="29" spans="1:8" hidden="1">
      <c r="B29" s="382" t="s">
        <v>645</v>
      </c>
      <c r="C29" s="382">
        <v>4265</v>
      </c>
      <c r="D29" s="382">
        <v>2</v>
      </c>
      <c r="E29" s="382">
        <v>67.78</v>
      </c>
      <c r="F29" s="382">
        <v>0.03</v>
      </c>
      <c r="G29" s="382">
        <v>0.05</v>
      </c>
      <c r="H29" s="382">
        <v>6292163</v>
      </c>
    </row>
    <row r="30" spans="1:8">
      <c r="A30">
        <v>20</v>
      </c>
      <c r="B30" s="382" t="s">
        <v>637</v>
      </c>
      <c r="C30" s="382">
        <v>590</v>
      </c>
      <c r="D30" s="382">
        <v>0</v>
      </c>
      <c r="E30" s="382">
        <v>68.19</v>
      </c>
      <c r="F30" s="382">
        <v>0</v>
      </c>
      <c r="G30" s="382">
        <v>0</v>
      </c>
      <c r="H30" s="382">
        <v>865276</v>
      </c>
    </row>
    <row r="31" spans="1:8">
      <c r="A31">
        <v>21</v>
      </c>
      <c r="B31" s="382" t="s">
        <v>650</v>
      </c>
      <c r="C31" s="382">
        <v>154</v>
      </c>
      <c r="D31" s="382">
        <v>0</v>
      </c>
      <c r="E31" s="382">
        <v>67.709999999999994</v>
      </c>
      <c r="F31" s="382">
        <v>0</v>
      </c>
      <c r="G31" s="382">
        <v>0</v>
      </c>
      <c r="H31" s="382">
        <v>227430</v>
      </c>
    </row>
    <row r="32" spans="1:8">
      <c r="A32">
        <v>22</v>
      </c>
      <c r="B32" s="382" t="s">
        <v>611</v>
      </c>
      <c r="C32" s="382">
        <v>875</v>
      </c>
      <c r="D32" s="382">
        <v>0</v>
      </c>
      <c r="E32" s="382">
        <v>67.34</v>
      </c>
      <c r="F32" s="382">
        <v>0</v>
      </c>
      <c r="G32" s="382">
        <v>0</v>
      </c>
      <c r="H32" s="382">
        <v>1299306</v>
      </c>
    </row>
    <row r="33" spans="1:8">
      <c r="A33">
        <v>23</v>
      </c>
      <c r="B33" s="382" t="s">
        <v>609</v>
      </c>
      <c r="C33" s="382">
        <v>308</v>
      </c>
      <c r="D33" s="382">
        <v>0</v>
      </c>
      <c r="E33" s="382">
        <v>65.03</v>
      </c>
      <c r="F33" s="382">
        <v>0</v>
      </c>
      <c r="G33" s="382">
        <v>0</v>
      </c>
      <c r="H33" s="382">
        <v>473630</v>
      </c>
    </row>
    <row r="34" spans="1:8">
      <c r="A34">
        <v>24</v>
      </c>
      <c r="B34" s="382" t="s">
        <v>646</v>
      </c>
      <c r="C34" s="382">
        <v>884</v>
      </c>
      <c r="D34" s="382">
        <v>0</v>
      </c>
      <c r="E34" s="382">
        <v>64.69</v>
      </c>
      <c r="F34" s="382">
        <v>0</v>
      </c>
      <c r="G34" s="382">
        <v>0</v>
      </c>
      <c r="H34" s="382">
        <v>1366598</v>
      </c>
    </row>
    <row r="35" spans="1:8">
      <c r="A35">
        <v>25</v>
      </c>
      <c r="B35" s="383" t="s">
        <v>661</v>
      </c>
      <c r="C35" s="382">
        <v>262</v>
      </c>
      <c r="D35" s="382">
        <v>0</v>
      </c>
      <c r="E35" s="382">
        <v>62.22</v>
      </c>
      <c r="F35" s="382">
        <v>0</v>
      </c>
      <c r="G35" s="382">
        <v>0</v>
      </c>
      <c r="H35" s="382">
        <v>421086</v>
      </c>
    </row>
    <row r="36" spans="1:8">
      <c r="A36">
        <v>26</v>
      </c>
      <c r="B36" s="382" t="s">
        <v>630</v>
      </c>
      <c r="C36" s="382">
        <v>491</v>
      </c>
      <c r="D36" s="382">
        <v>1</v>
      </c>
      <c r="E36" s="382">
        <v>59.79</v>
      </c>
      <c r="F36" s="382">
        <v>0.12</v>
      </c>
      <c r="G36" s="382">
        <v>0.2</v>
      </c>
      <c r="H36" s="382">
        <v>821261</v>
      </c>
    </row>
    <row r="37" spans="1:8">
      <c r="A37">
        <v>27</v>
      </c>
      <c r="B37" s="382" t="s">
        <v>621</v>
      </c>
      <c r="C37" s="382">
        <v>601</v>
      </c>
      <c r="D37" s="382">
        <v>0</v>
      </c>
      <c r="E37" s="382">
        <v>58.61</v>
      </c>
      <c r="F37" s="382">
        <v>0</v>
      </c>
      <c r="G37" s="382">
        <v>0</v>
      </c>
      <c r="H37" s="382">
        <v>1025348</v>
      </c>
    </row>
    <row r="38" spans="1:8" hidden="1">
      <c r="B38" s="382" t="s">
        <v>619</v>
      </c>
      <c r="C38" s="382">
        <v>1680</v>
      </c>
      <c r="D38" s="382">
        <v>1</v>
      </c>
      <c r="E38" s="382">
        <v>58</v>
      </c>
      <c r="F38" s="382">
        <v>0.03</v>
      </c>
      <c r="G38" s="382">
        <v>0.06</v>
      </c>
      <c r="H38" s="382">
        <v>2896463</v>
      </c>
    </row>
    <row r="39" spans="1:8">
      <c r="A39">
        <v>28</v>
      </c>
      <c r="B39" s="382" t="s">
        <v>638</v>
      </c>
      <c r="C39" s="382">
        <v>499</v>
      </c>
      <c r="D39" s="382">
        <v>1</v>
      </c>
      <c r="E39" s="382">
        <v>55.77</v>
      </c>
      <c r="F39" s="382">
        <v>0.11</v>
      </c>
      <c r="G39" s="382">
        <v>0.2</v>
      </c>
      <c r="H39" s="382">
        <v>894781</v>
      </c>
    </row>
    <row r="40" spans="1:8">
      <c r="A40">
        <v>29</v>
      </c>
      <c r="B40" s="382" t="s">
        <v>629</v>
      </c>
      <c r="C40" s="382">
        <v>655</v>
      </c>
      <c r="D40" s="382">
        <v>2</v>
      </c>
      <c r="E40" s="382">
        <v>54.12</v>
      </c>
      <c r="F40" s="382">
        <v>0.17</v>
      </c>
      <c r="G40" s="382">
        <v>0.31</v>
      </c>
      <c r="H40" s="382">
        <v>1210365</v>
      </c>
    </row>
    <row r="41" spans="1:8">
      <c r="A41">
        <v>30</v>
      </c>
      <c r="B41" s="382" t="s">
        <v>644</v>
      </c>
      <c r="C41" s="382">
        <v>295</v>
      </c>
      <c r="D41" s="382">
        <v>0</v>
      </c>
      <c r="E41" s="382">
        <v>53.43</v>
      </c>
      <c r="F41" s="382">
        <v>0</v>
      </c>
      <c r="G41" s="382">
        <v>0</v>
      </c>
      <c r="H41" s="382">
        <v>552137</v>
      </c>
    </row>
    <row r="42" spans="1:8">
      <c r="A42">
        <v>31</v>
      </c>
      <c r="B42" s="382" t="s">
        <v>687</v>
      </c>
      <c r="C42" s="382">
        <v>269</v>
      </c>
      <c r="D42" s="382">
        <v>0</v>
      </c>
      <c r="E42" s="382">
        <v>52.84</v>
      </c>
      <c r="F42" s="382">
        <v>0</v>
      </c>
      <c r="G42" s="382">
        <v>0</v>
      </c>
      <c r="H42" s="382">
        <v>509122</v>
      </c>
    </row>
    <row r="43" spans="1:8">
      <c r="A43">
        <v>32</v>
      </c>
      <c r="B43" s="382" t="s">
        <v>632</v>
      </c>
      <c r="C43" s="382">
        <v>383</v>
      </c>
      <c r="D43" s="382">
        <v>0</v>
      </c>
      <c r="E43" s="382">
        <v>52.29</v>
      </c>
      <c r="F43" s="382">
        <v>0</v>
      </c>
      <c r="G43" s="382">
        <v>0</v>
      </c>
      <c r="H43" s="382">
        <v>732495</v>
      </c>
    </row>
    <row r="44" spans="1:8">
      <c r="A44">
        <v>33</v>
      </c>
      <c r="B44" s="382" t="s">
        <v>614</v>
      </c>
      <c r="C44" s="382">
        <v>226</v>
      </c>
      <c r="D44" s="382">
        <v>0</v>
      </c>
      <c r="E44" s="382">
        <v>51.21</v>
      </c>
      <c r="F44" s="382">
        <v>0</v>
      </c>
      <c r="G44" s="382">
        <v>0</v>
      </c>
      <c r="H44" s="382">
        <v>441289</v>
      </c>
    </row>
    <row r="45" spans="1:8">
      <c r="A45">
        <v>34</v>
      </c>
      <c r="B45" s="382" t="s">
        <v>695</v>
      </c>
      <c r="C45" s="382">
        <v>407</v>
      </c>
      <c r="D45" s="382">
        <v>0</v>
      </c>
      <c r="E45" s="382">
        <v>49.84</v>
      </c>
      <c r="F45" s="382">
        <v>0</v>
      </c>
      <c r="G45" s="382">
        <v>0</v>
      </c>
      <c r="H45" s="382">
        <v>816642</v>
      </c>
    </row>
    <row r="46" spans="1:8">
      <c r="A46">
        <v>35</v>
      </c>
      <c r="B46" s="382" t="s">
        <v>616</v>
      </c>
      <c r="C46" s="382">
        <v>284</v>
      </c>
      <c r="D46" s="382">
        <v>0</v>
      </c>
      <c r="E46" s="382">
        <v>48.99</v>
      </c>
      <c r="F46" s="382">
        <v>0</v>
      </c>
      <c r="G46" s="382">
        <v>0</v>
      </c>
      <c r="H46" s="382">
        <v>579759</v>
      </c>
    </row>
    <row r="47" spans="1:8" hidden="1">
      <c r="B47" s="382" t="s">
        <v>627</v>
      </c>
      <c r="C47" s="382">
        <v>2661</v>
      </c>
      <c r="D47" s="382">
        <v>7</v>
      </c>
      <c r="E47" s="382">
        <v>48.93</v>
      </c>
      <c r="F47" s="382">
        <v>0.13</v>
      </c>
      <c r="G47" s="382">
        <v>0.26</v>
      </c>
      <c r="H47" s="382">
        <v>5438863</v>
      </c>
    </row>
    <row r="48" spans="1:8">
      <c r="A48">
        <v>36</v>
      </c>
      <c r="B48" s="383" t="s">
        <v>664</v>
      </c>
      <c r="C48" s="382">
        <v>311</v>
      </c>
      <c r="D48" s="382">
        <v>0</v>
      </c>
      <c r="E48" s="382">
        <v>48.88</v>
      </c>
      <c r="F48" s="382">
        <v>0</v>
      </c>
      <c r="G48" s="382">
        <v>0</v>
      </c>
      <c r="H48" s="382">
        <v>636242</v>
      </c>
    </row>
    <row r="49" spans="1:8">
      <c r="A49">
        <v>37</v>
      </c>
      <c r="B49" s="382" t="s">
        <v>682</v>
      </c>
      <c r="C49" s="382">
        <v>227</v>
      </c>
      <c r="D49" s="382">
        <v>0</v>
      </c>
      <c r="E49" s="382">
        <v>47.18</v>
      </c>
      <c r="F49" s="382">
        <v>0</v>
      </c>
      <c r="G49" s="382">
        <v>0</v>
      </c>
      <c r="H49" s="382">
        <v>481089</v>
      </c>
    </row>
    <row r="50" spans="1:8">
      <c r="A50">
        <v>38</v>
      </c>
      <c r="B50" s="382" t="s">
        <v>624</v>
      </c>
      <c r="C50" s="382">
        <v>247</v>
      </c>
      <c r="D50" s="382">
        <v>0</v>
      </c>
      <c r="E50" s="382">
        <v>47.14</v>
      </c>
      <c r="F50" s="382">
        <v>0</v>
      </c>
      <c r="G50" s="382">
        <v>0</v>
      </c>
      <c r="H50" s="382">
        <v>523925</v>
      </c>
    </row>
    <row r="51" spans="1:8">
      <c r="A51">
        <v>39</v>
      </c>
      <c r="B51" s="382" t="s">
        <v>623</v>
      </c>
      <c r="C51" s="382">
        <v>326</v>
      </c>
      <c r="D51" s="382">
        <v>1</v>
      </c>
      <c r="E51" s="382">
        <v>46.12</v>
      </c>
      <c r="F51" s="382">
        <v>0.14000000000000001</v>
      </c>
      <c r="G51" s="382">
        <v>0.31</v>
      </c>
      <c r="H51" s="382">
        <v>706861</v>
      </c>
    </row>
    <row r="52" spans="1:8">
      <c r="A52">
        <v>40</v>
      </c>
      <c r="B52" s="383" t="s">
        <v>675</v>
      </c>
      <c r="C52" s="382">
        <v>857</v>
      </c>
      <c r="D52" s="382">
        <v>1</v>
      </c>
      <c r="E52" s="382">
        <v>45.84</v>
      </c>
      <c r="F52" s="382">
        <v>0.05</v>
      </c>
      <c r="G52" s="382">
        <v>0.12</v>
      </c>
      <c r="H52" s="382">
        <v>1869708</v>
      </c>
    </row>
    <row r="53" spans="1:8">
      <c r="A53">
        <v>41</v>
      </c>
      <c r="B53" s="382" t="s">
        <v>617</v>
      </c>
      <c r="C53" s="382">
        <v>360</v>
      </c>
      <c r="D53" s="382">
        <v>0</v>
      </c>
      <c r="E53" s="382">
        <v>42.7</v>
      </c>
      <c r="F53" s="382">
        <v>0</v>
      </c>
      <c r="G53" s="382">
        <v>0</v>
      </c>
      <c r="H53" s="382">
        <v>843111</v>
      </c>
    </row>
    <row r="54" spans="1:8">
      <c r="A54">
        <v>42</v>
      </c>
      <c r="B54" s="382" t="s">
        <v>628</v>
      </c>
      <c r="C54" s="382">
        <v>554</v>
      </c>
      <c r="D54" s="382">
        <v>4</v>
      </c>
      <c r="E54" s="382">
        <v>42.55</v>
      </c>
      <c r="F54" s="382">
        <v>0.31</v>
      </c>
      <c r="G54" s="382">
        <v>0.72</v>
      </c>
      <c r="H54" s="382">
        <v>1302004</v>
      </c>
    </row>
    <row r="55" spans="1:8">
      <c r="A55">
        <v>43</v>
      </c>
      <c r="B55" s="382" t="s">
        <v>649</v>
      </c>
      <c r="C55" s="382">
        <v>228</v>
      </c>
      <c r="D55" s="382">
        <v>0</v>
      </c>
      <c r="E55" s="382">
        <v>42.51</v>
      </c>
      <c r="F55" s="382">
        <v>0</v>
      </c>
      <c r="G55" s="382">
        <v>0</v>
      </c>
      <c r="H55" s="382">
        <v>536290</v>
      </c>
    </row>
    <row r="56" spans="1:8" hidden="1">
      <c r="B56" s="382" t="s">
        <v>654</v>
      </c>
      <c r="C56" s="382">
        <v>5124</v>
      </c>
      <c r="D56" s="382">
        <v>7</v>
      </c>
      <c r="E56" s="382">
        <v>23.56</v>
      </c>
      <c r="F56" s="382">
        <v>0.03</v>
      </c>
      <c r="G56" s="382">
        <v>0.14000000000000001</v>
      </c>
      <c r="H56" s="382">
        <v>21749208</v>
      </c>
    </row>
    <row r="57" spans="1:8" hidden="1">
      <c r="B57" s="382" t="s">
        <v>604</v>
      </c>
      <c r="C57" s="382">
        <v>2240</v>
      </c>
      <c r="D57" s="382">
        <v>1</v>
      </c>
      <c r="E57" s="382">
        <v>38.24</v>
      </c>
      <c r="F57" s="382">
        <v>0.02</v>
      </c>
      <c r="G57" s="382">
        <v>0.04</v>
      </c>
      <c r="H57" s="382">
        <v>5857413</v>
      </c>
    </row>
    <row r="58" spans="1:8">
      <c r="A58">
        <v>44</v>
      </c>
      <c r="B58" s="382" t="s">
        <v>606</v>
      </c>
      <c r="C58" s="382">
        <v>165</v>
      </c>
      <c r="D58" s="382">
        <v>0</v>
      </c>
      <c r="E58" s="382">
        <v>41.35</v>
      </c>
      <c r="F58" s="382">
        <v>0</v>
      </c>
      <c r="G58" s="382">
        <v>0</v>
      </c>
      <c r="H58" s="382">
        <v>398998</v>
      </c>
    </row>
    <row r="59" spans="1:8">
      <c r="A59">
        <v>45</v>
      </c>
      <c r="B59" s="383" t="s">
        <v>669</v>
      </c>
      <c r="C59" s="382">
        <v>988</v>
      </c>
      <c r="D59" s="382">
        <v>1</v>
      </c>
      <c r="E59" s="382">
        <v>37.6</v>
      </c>
      <c r="F59" s="382">
        <v>0.04</v>
      </c>
      <c r="G59" s="382">
        <v>0.1</v>
      </c>
      <c r="H59" s="382">
        <v>2627927</v>
      </c>
    </row>
    <row r="60" spans="1:8">
      <c r="A60">
        <v>46</v>
      </c>
      <c r="B60" s="382" t="s">
        <v>626</v>
      </c>
      <c r="C60" s="382">
        <v>2044</v>
      </c>
      <c r="D60" s="382">
        <v>1</v>
      </c>
      <c r="E60" s="382">
        <v>37.28</v>
      </c>
      <c r="F60" s="382">
        <v>0.02</v>
      </c>
      <c r="G60" s="382">
        <v>0.05</v>
      </c>
      <c r="H60" s="382">
        <v>5483259</v>
      </c>
    </row>
    <row r="61" spans="1:8">
      <c r="A61">
        <v>47</v>
      </c>
      <c r="B61" s="382" t="s">
        <v>691</v>
      </c>
      <c r="C61" s="382">
        <v>235</v>
      </c>
      <c r="D61" s="382">
        <v>0</v>
      </c>
      <c r="E61" s="382">
        <v>36.86</v>
      </c>
      <c r="F61" s="382">
        <v>0</v>
      </c>
      <c r="G61" s="382">
        <v>0</v>
      </c>
      <c r="H61" s="382">
        <v>637612</v>
      </c>
    </row>
    <row r="62" spans="1:8" hidden="1">
      <c r="B62" s="382" t="s">
        <v>613</v>
      </c>
      <c r="C62" s="382">
        <v>1328</v>
      </c>
      <c r="D62" s="382">
        <v>0</v>
      </c>
      <c r="E62" s="382">
        <v>37.700000000000003</v>
      </c>
      <c r="F62" s="382">
        <v>0</v>
      </c>
      <c r="G62" s="382">
        <v>0</v>
      </c>
      <c r="H62" s="382">
        <v>3522489</v>
      </c>
    </row>
    <row r="63" spans="1:8">
      <c r="A63">
        <v>48</v>
      </c>
      <c r="B63" s="382" t="s">
        <v>634</v>
      </c>
      <c r="C63" s="382">
        <v>228</v>
      </c>
      <c r="D63" s="382">
        <v>0</v>
      </c>
      <c r="E63" s="382">
        <v>35.700000000000003</v>
      </c>
      <c r="F63" s="382">
        <v>0</v>
      </c>
      <c r="G63" s="382">
        <v>0</v>
      </c>
      <c r="H63" s="382">
        <v>638704</v>
      </c>
    </row>
    <row r="64" spans="1:8">
      <c r="A64">
        <v>49</v>
      </c>
      <c r="B64" s="382" t="s">
        <v>615</v>
      </c>
      <c r="C64" s="382">
        <v>245</v>
      </c>
      <c r="D64" s="382">
        <v>0</v>
      </c>
      <c r="E64" s="382">
        <v>35.61</v>
      </c>
      <c r="F64" s="382">
        <v>0</v>
      </c>
      <c r="G64" s="382">
        <v>0</v>
      </c>
      <c r="H64" s="382">
        <v>687927</v>
      </c>
    </row>
    <row r="65" spans="1:8">
      <c r="A65">
        <v>50</v>
      </c>
      <c r="B65" s="382" t="s">
        <v>635</v>
      </c>
      <c r="C65" s="382">
        <v>88</v>
      </c>
      <c r="D65" s="382">
        <v>0</v>
      </c>
      <c r="E65" s="382">
        <v>33.81</v>
      </c>
      <c r="F65" s="382">
        <v>0</v>
      </c>
      <c r="G65" s="382">
        <v>0</v>
      </c>
      <c r="H65" s="382">
        <v>260261</v>
      </c>
    </row>
    <row r="66" spans="1:8">
      <c r="A66">
        <v>51</v>
      </c>
      <c r="B66" s="382" t="s">
        <v>608</v>
      </c>
      <c r="C66" s="382">
        <v>133</v>
      </c>
      <c r="D66" s="382">
        <v>1</v>
      </c>
      <c r="E66" s="382">
        <v>31.04</v>
      </c>
      <c r="F66" s="382">
        <v>0.23</v>
      </c>
      <c r="G66" s="382">
        <v>0.75</v>
      </c>
      <c r="H66" s="382">
        <v>428499</v>
      </c>
    </row>
    <row r="67" spans="1:8">
      <c r="A67">
        <v>52</v>
      </c>
      <c r="B67" s="382" t="s">
        <v>607</v>
      </c>
      <c r="C67" s="382">
        <v>211</v>
      </c>
      <c r="D67" s="382">
        <v>0</v>
      </c>
      <c r="E67" s="382">
        <v>29.51</v>
      </c>
      <c r="F67" s="382">
        <v>0</v>
      </c>
      <c r="G67" s="382">
        <v>0</v>
      </c>
      <c r="H67" s="382">
        <v>715133</v>
      </c>
    </row>
    <row r="68" spans="1:8">
      <c r="A68">
        <v>53</v>
      </c>
      <c r="B68" s="382" t="s">
        <v>651</v>
      </c>
      <c r="C68" s="382">
        <v>214</v>
      </c>
      <c r="D68" s="382">
        <v>1</v>
      </c>
      <c r="E68" s="382">
        <v>29.37</v>
      </c>
      <c r="F68" s="382">
        <v>0.14000000000000001</v>
      </c>
      <c r="G68" s="382">
        <v>0.47</v>
      </c>
      <c r="H68" s="382">
        <v>728615</v>
      </c>
    </row>
    <row r="69" spans="1:8">
      <c r="A69">
        <v>54</v>
      </c>
      <c r="B69" s="382" t="s">
        <v>690</v>
      </c>
      <c r="C69" s="382">
        <v>95</v>
      </c>
      <c r="D69" s="382">
        <v>0</v>
      </c>
      <c r="E69" s="382">
        <v>29.2</v>
      </c>
      <c r="F69" s="382">
        <v>0</v>
      </c>
      <c r="G69" s="382">
        <v>0</v>
      </c>
      <c r="H69" s="382">
        <v>325387</v>
      </c>
    </row>
    <row r="70" spans="1:8" hidden="1">
      <c r="B70" s="382" t="s">
        <v>673</v>
      </c>
      <c r="C70" s="382">
        <v>1311</v>
      </c>
      <c r="D70" s="382">
        <v>1</v>
      </c>
      <c r="E70" s="382">
        <v>28.63</v>
      </c>
      <c r="F70" s="382">
        <v>0.02</v>
      </c>
      <c r="G70" s="382">
        <v>0.08</v>
      </c>
      <c r="H70" s="382">
        <v>4578831</v>
      </c>
    </row>
    <row r="71" spans="1:8">
      <c r="A71">
        <v>55</v>
      </c>
      <c r="B71" s="382" t="s">
        <v>686</v>
      </c>
      <c r="C71" s="382">
        <v>50</v>
      </c>
      <c r="D71" s="382">
        <v>0</v>
      </c>
      <c r="E71" s="382">
        <v>25.8</v>
      </c>
      <c r="F71" s="382">
        <v>0</v>
      </c>
      <c r="G71" s="382">
        <v>0</v>
      </c>
      <c r="H71" s="382">
        <v>193799</v>
      </c>
    </row>
    <row r="72" spans="1:8">
      <c r="A72">
        <v>56</v>
      </c>
      <c r="B72" s="383" t="s">
        <v>657</v>
      </c>
      <c r="C72" s="382">
        <v>224</v>
      </c>
      <c r="D72" s="382">
        <v>0</v>
      </c>
      <c r="E72" s="382">
        <v>23.8</v>
      </c>
      <c r="F72" s="382">
        <v>0</v>
      </c>
      <c r="G72" s="382">
        <v>0</v>
      </c>
      <c r="H72" s="382">
        <v>941261</v>
      </c>
    </row>
    <row r="73" spans="1:8">
      <c r="A73">
        <v>57</v>
      </c>
      <c r="B73" s="382" t="s">
        <v>653</v>
      </c>
      <c r="C73" s="382">
        <v>131</v>
      </c>
      <c r="D73" s="382">
        <v>0</v>
      </c>
      <c r="E73" s="382">
        <v>23.27</v>
      </c>
      <c r="F73" s="382">
        <v>0</v>
      </c>
      <c r="G73" s="382">
        <v>0</v>
      </c>
      <c r="H73" s="382">
        <v>562860</v>
      </c>
    </row>
    <row r="74" spans="1:8">
      <c r="A74">
        <v>58</v>
      </c>
      <c r="B74" s="383" t="s">
        <v>670</v>
      </c>
      <c r="C74" s="382">
        <v>351</v>
      </c>
      <c r="D74" s="382">
        <v>2</v>
      </c>
      <c r="E74" s="382">
        <v>22.28</v>
      </c>
      <c r="F74" s="382">
        <v>0.13</v>
      </c>
      <c r="G74" s="382">
        <v>0.56999999999999995</v>
      </c>
      <c r="H74" s="382">
        <v>1575073</v>
      </c>
    </row>
    <row r="75" spans="1:8" hidden="1">
      <c r="B75" s="382" t="s">
        <v>668</v>
      </c>
      <c r="C75" s="382">
        <v>1814</v>
      </c>
      <c r="D75" s="382">
        <v>5</v>
      </c>
      <c r="E75" s="382">
        <v>27.12</v>
      </c>
      <c r="F75" s="382">
        <v>7.0000000000000007E-2</v>
      </c>
      <c r="G75" s="382">
        <v>0.28000000000000003</v>
      </c>
      <c r="H75" s="382">
        <v>6689028</v>
      </c>
    </row>
    <row r="76" spans="1:8">
      <c r="A76">
        <v>59</v>
      </c>
      <c r="B76" s="382" t="s">
        <v>618</v>
      </c>
      <c r="C76" s="382">
        <v>213</v>
      </c>
      <c r="D76" s="382">
        <v>0</v>
      </c>
      <c r="E76" s="382">
        <v>21.95</v>
      </c>
      <c r="F76" s="382">
        <v>0</v>
      </c>
      <c r="G76" s="382">
        <v>0</v>
      </c>
      <c r="H76" s="382">
        <v>970403</v>
      </c>
    </row>
    <row r="77" spans="1:8">
      <c r="A77">
        <v>60</v>
      </c>
      <c r="B77" s="383" t="s">
        <v>672</v>
      </c>
      <c r="C77" s="382">
        <v>244</v>
      </c>
      <c r="D77" s="382">
        <v>2</v>
      </c>
      <c r="E77" s="382">
        <v>21.87</v>
      </c>
      <c r="F77" s="382">
        <v>0.18</v>
      </c>
      <c r="G77" s="382">
        <v>0.82</v>
      </c>
      <c r="H77" s="382">
        <v>1115652</v>
      </c>
    </row>
    <row r="78" spans="1:8">
      <c r="A78">
        <v>61</v>
      </c>
      <c r="B78" s="383" t="s">
        <v>678</v>
      </c>
      <c r="C78" s="382">
        <v>76</v>
      </c>
      <c r="D78" s="382">
        <v>0</v>
      </c>
      <c r="E78" s="382">
        <v>21.62</v>
      </c>
      <c r="F78" s="382">
        <v>0</v>
      </c>
      <c r="G78" s="382">
        <v>0</v>
      </c>
      <c r="H78" s="382">
        <v>351592</v>
      </c>
    </row>
    <row r="79" spans="1:8">
      <c r="A79">
        <v>62</v>
      </c>
      <c r="B79" s="382" t="s">
        <v>652</v>
      </c>
      <c r="C79" s="382">
        <v>105</v>
      </c>
      <c r="D79" s="382">
        <v>0</v>
      </c>
      <c r="E79" s="382">
        <v>21.06</v>
      </c>
      <c r="F79" s="382">
        <v>0</v>
      </c>
      <c r="G79" s="382">
        <v>0</v>
      </c>
      <c r="H79" s="382">
        <v>498671</v>
      </c>
    </row>
    <row r="80" spans="1:8">
      <c r="A80">
        <v>63</v>
      </c>
      <c r="B80" s="382" t="s">
        <v>658</v>
      </c>
      <c r="C80" s="382">
        <v>256</v>
      </c>
      <c r="D80" s="382">
        <v>0</v>
      </c>
      <c r="E80" s="382">
        <v>19.88</v>
      </c>
      <c r="F80" s="382">
        <v>0</v>
      </c>
      <c r="G80" s="382">
        <v>0</v>
      </c>
      <c r="H80" s="382">
        <v>1287984</v>
      </c>
    </row>
    <row r="81" spans="1:8" hidden="1">
      <c r="B81" s="382" t="s">
        <v>679</v>
      </c>
      <c r="C81" s="382">
        <v>8689</v>
      </c>
      <c r="D81" s="382">
        <v>6</v>
      </c>
      <c r="E81" s="382">
        <v>91.42</v>
      </c>
      <c r="F81" s="382">
        <v>0.06</v>
      </c>
      <c r="G81" s="382">
        <v>7.0000000000000007E-2</v>
      </c>
      <c r="H81" s="382">
        <v>9504992</v>
      </c>
    </row>
    <row r="82" spans="1:8" hidden="1">
      <c r="B82" s="382" t="s">
        <v>655</v>
      </c>
      <c r="C82" s="382">
        <v>1009</v>
      </c>
      <c r="D82" s="382">
        <v>1</v>
      </c>
      <c r="E82" s="382">
        <v>20.260000000000002</v>
      </c>
      <c r="F82" s="382">
        <v>0.02</v>
      </c>
      <c r="G82" s="382">
        <v>0.1</v>
      </c>
      <c r="H82" s="382">
        <v>4981337</v>
      </c>
    </row>
    <row r="83" spans="1:8">
      <c r="A83">
        <v>64</v>
      </c>
      <c r="B83" s="382" t="s">
        <v>656</v>
      </c>
      <c r="C83" s="382">
        <v>354</v>
      </c>
      <c r="D83" s="382">
        <v>1</v>
      </c>
      <c r="E83" s="382">
        <v>19.87</v>
      </c>
      <c r="F83" s="382">
        <v>0.06</v>
      </c>
      <c r="G83" s="382">
        <v>0.28000000000000003</v>
      </c>
      <c r="H83" s="382">
        <v>1782008</v>
      </c>
    </row>
    <row r="84" spans="1:8">
      <c r="A84">
        <v>65</v>
      </c>
      <c r="B84" s="382" t="s">
        <v>633</v>
      </c>
      <c r="C84" s="382">
        <v>39</v>
      </c>
      <c r="D84" s="382">
        <v>0</v>
      </c>
      <c r="E84" s="382">
        <v>19.3</v>
      </c>
      <c r="F84" s="382">
        <v>0</v>
      </c>
      <c r="G84" s="382">
        <v>0</v>
      </c>
      <c r="H84" s="382">
        <v>202117</v>
      </c>
    </row>
    <row r="85" spans="1:8">
      <c r="A85">
        <v>66</v>
      </c>
      <c r="B85" s="382" t="s">
        <v>659</v>
      </c>
      <c r="C85" s="382">
        <v>175</v>
      </c>
      <c r="D85" s="382">
        <v>0</v>
      </c>
      <c r="E85" s="382">
        <v>18.04</v>
      </c>
      <c r="F85" s="382">
        <v>0</v>
      </c>
      <c r="G85" s="382">
        <v>0</v>
      </c>
      <c r="H85" s="382">
        <v>970084</v>
      </c>
    </row>
    <row r="86" spans="1:8">
      <c r="A86">
        <v>67</v>
      </c>
      <c r="B86" s="382" t="s">
        <v>610</v>
      </c>
      <c r="C86" s="382">
        <v>82</v>
      </c>
      <c r="D86" s="382">
        <v>0</v>
      </c>
      <c r="E86" s="382">
        <v>17.829999999999998</v>
      </c>
      <c r="F86" s="382">
        <v>0</v>
      </c>
      <c r="G86" s="382">
        <v>0</v>
      </c>
      <c r="H86" s="382">
        <v>459858</v>
      </c>
    </row>
    <row r="87" spans="1:8">
      <c r="A87">
        <v>68</v>
      </c>
      <c r="B87" s="382" t="s">
        <v>676</v>
      </c>
      <c r="C87" s="382">
        <v>93</v>
      </c>
      <c r="D87" s="382">
        <v>0</v>
      </c>
      <c r="E87" s="382">
        <v>17.54</v>
      </c>
      <c r="F87" s="382">
        <v>0</v>
      </c>
      <c r="G87" s="382">
        <v>0</v>
      </c>
      <c r="H87" s="382">
        <v>530239</v>
      </c>
    </row>
    <row r="88" spans="1:8">
      <c r="A88">
        <v>69</v>
      </c>
      <c r="B88" s="382" t="s">
        <v>671</v>
      </c>
      <c r="C88" s="382">
        <v>231</v>
      </c>
      <c r="D88" s="382">
        <v>0</v>
      </c>
      <c r="E88" s="382">
        <v>16.86</v>
      </c>
      <c r="F88" s="382">
        <v>0</v>
      </c>
      <c r="G88" s="382">
        <v>0</v>
      </c>
      <c r="H88" s="382">
        <v>1370376</v>
      </c>
    </row>
    <row r="89" spans="1:8">
      <c r="A89">
        <v>70</v>
      </c>
      <c r="B89" s="382" t="s">
        <v>674</v>
      </c>
      <c r="C89" s="382">
        <v>233</v>
      </c>
      <c r="D89" s="382">
        <v>0</v>
      </c>
      <c r="E89" s="382">
        <v>16.04</v>
      </c>
      <c r="F89" s="382">
        <v>0</v>
      </c>
      <c r="G89" s="382">
        <v>0</v>
      </c>
      <c r="H89" s="382">
        <v>1452532</v>
      </c>
    </row>
    <row r="90" spans="1:8" hidden="1">
      <c r="B90" s="382" t="s">
        <v>660</v>
      </c>
      <c r="C90" s="382">
        <v>990</v>
      </c>
      <c r="D90" s="382">
        <v>0</v>
      </c>
      <c r="E90" s="382">
        <v>18</v>
      </c>
      <c r="F90" s="382">
        <v>0</v>
      </c>
      <c r="G90" s="382">
        <v>0</v>
      </c>
      <c r="H90" s="382">
        <v>5500012</v>
      </c>
    </row>
    <row r="91" spans="1:8">
      <c r="A91">
        <v>71</v>
      </c>
      <c r="B91" s="382" t="s">
        <v>662</v>
      </c>
      <c r="C91" s="382">
        <v>75</v>
      </c>
      <c r="D91" s="382">
        <v>0</v>
      </c>
      <c r="E91" s="382">
        <v>14.78</v>
      </c>
      <c r="F91" s="382">
        <v>0</v>
      </c>
      <c r="G91" s="382">
        <v>0</v>
      </c>
      <c r="H91" s="382">
        <v>507599</v>
      </c>
    </row>
    <row r="92" spans="1:8">
      <c r="A92">
        <v>72</v>
      </c>
      <c r="B92" s="382" t="s">
        <v>677</v>
      </c>
      <c r="C92" s="382">
        <v>52</v>
      </c>
      <c r="D92" s="382">
        <v>0</v>
      </c>
      <c r="E92" s="382">
        <v>13.88</v>
      </c>
      <c r="F92" s="382">
        <v>0</v>
      </c>
      <c r="G92" s="382">
        <v>0</v>
      </c>
      <c r="H92" s="382">
        <v>374760</v>
      </c>
    </row>
    <row r="93" spans="1:8">
      <c r="A93">
        <v>73</v>
      </c>
      <c r="B93" s="382" t="s">
        <v>667</v>
      </c>
      <c r="C93" s="382">
        <v>84</v>
      </c>
      <c r="D93" s="382">
        <v>0</v>
      </c>
      <c r="E93" s="382">
        <v>11.74</v>
      </c>
      <c r="F93" s="382">
        <v>0</v>
      </c>
      <c r="G93" s="382">
        <v>0</v>
      </c>
      <c r="H93" s="382">
        <v>715466</v>
      </c>
    </row>
    <row r="94" spans="1:8">
      <c r="A94">
        <v>74</v>
      </c>
      <c r="B94" s="382" t="s">
        <v>605</v>
      </c>
      <c r="C94" s="382">
        <v>178</v>
      </c>
      <c r="D94" s="382">
        <v>0</v>
      </c>
      <c r="E94" s="382">
        <v>9.92</v>
      </c>
      <c r="F94" s="382">
        <v>0</v>
      </c>
      <c r="G94" s="382">
        <v>0</v>
      </c>
      <c r="H94" s="382">
        <v>1794774</v>
      </c>
    </row>
    <row r="95" spans="1:8">
      <c r="A95">
        <v>75</v>
      </c>
      <c r="B95" s="382" t="s">
        <v>663</v>
      </c>
      <c r="C95" s="382">
        <v>130</v>
      </c>
      <c r="D95" s="382">
        <v>0</v>
      </c>
      <c r="E95" s="382">
        <v>8.33</v>
      </c>
      <c r="F95" s="382">
        <v>0</v>
      </c>
      <c r="G95" s="382">
        <v>0</v>
      </c>
      <c r="H95" s="382">
        <v>1560788</v>
      </c>
    </row>
    <row r="96" spans="1:8">
      <c r="A96">
        <v>76</v>
      </c>
      <c r="B96" s="382" t="s">
        <v>665</v>
      </c>
      <c r="C96" s="382">
        <v>41</v>
      </c>
      <c r="D96" s="382">
        <v>0</v>
      </c>
      <c r="E96" s="382">
        <v>7.96</v>
      </c>
      <c r="F96" s="382">
        <v>0</v>
      </c>
      <c r="G96" s="382">
        <v>0</v>
      </c>
      <c r="H96" s="382">
        <v>514909</v>
      </c>
    </row>
    <row r="97" spans="1:8">
      <c r="A97">
        <v>77</v>
      </c>
      <c r="B97" s="382" t="s">
        <v>666</v>
      </c>
      <c r="C97" s="382">
        <v>87</v>
      </c>
      <c r="D97" s="382">
        <v>0</v>
      </c>
      <c r="E97" s="382">
        <v>7.61</v>
      </c>
      <c r="F97" s="382">
        <v>0</v>
      </c>
      <c r="G97" s="382">
        <v>0</v>
      </c>
      <c r="H97" s="382">
        <v>1143922</v>
      </c>
    </row>
  </sheetData>
  <autoFilter ref="B3:H97">
    <filterColumn colId="0">
      <filters>
        <filter val="Amnat Charoen"/>
        <filter val="Ang Thong"/>
        <filter val="Bangkok"/>
        <filter val="Bungkan"/>
        <filter val="Buri Ram"/>
        <filter val="Chachoengsao"/>
        <filter val="Chai Nat"/>
        <filter val="Chaiyaphum"/>
        <filter val="Chanthaburi"/>
        <filter val="Chiang Mai"/>
        <filter val="Chiang Rai"/>
        <filter val="Chon Buri"/>
        <filter val="Chumphon"/>
        <filter val="Kalasin"/>
        <filter val="Kamphaeng Phet"/>
        <filter val="Kanchanaburi"/>
        <filter val="Khon Kaen"/>
        <filter val="Krabi"/>
        <filter val="Lampang"/>
        <filter val="Lamphun"/>
        <filter val="Loei"/>
        <filter val="Lop Buri"/>
        <filter val="Mae Hong Son"/>
        <filter val="Maha Sarakham"/>
        <filter val="Mukdahan"/>
        <filter val="Nakhon Nayok"/>
        <filter val="Nakhon Pathom"/>
        <filter val="Nakhon Phanom"/>
        <filter val="Nakhon Ratchasima"/>
        <filter val="Nakhon Sawan"/>
        <filter val="Nakhon Si Thammarat"/>
        <filter val="Nan"/>
        <filter val="Narathiwat"/>
        <filter val="Nong Bua Lam Phu"/>
        <filter val="Nong Khai"/>
        <filter val="Nonthaburi"/>
        <filter val="P.Nakhon"/>
        <filter val="Pathum Thani"/>
        <filter val="Pattani"/>
        <filter val="Phangnga"/>
        <filter val="Phatthalung"/>
        <filter val="Phayao"/>
        <filter val="Phetchabun"/>
        <filter val="Phetchaburi"/>
        <filter val="Phichit"/>
        <filter val="Phitsanulok"/>
        <filter val="Phrae"/>
        <filter val="Phuket"/>
        <filter val="Prachin Buri"/>
        <filter val="Prachuap Khiri Khan"/>
        <filter val="Ranong"/>
        <filter val="Ratchaburi"/>
        <filter val="Rayong"/>
        <filter val="Roi Et"/>
        <filter val="Sa Kaeo"/>
        <filter val="Sakon Nakhon"/>
        <filter val="Samut Prakan"/>
        <filter val="Samut Sakhon"/>
        <filter val="Samut Songkhram"/>
        <filter val="Saraburi"/>
        <filter val="Satun"/>
        <filter val="Si Sa Ket"/>
        <filter val="Sing Buri"/>
        <filter val="Songkhla"/>
        <filter val="Sukhothai"/>
        <filter val="Suphan Buri"/>
        <filter val="Surat Thani"/>
        <filter val="Surin"/>
        <filter val="Tak"/>
        <filter val="Trang"/>
        <filter val="Trat"/>
        <filter val="Ubon Ratchathani"/>
        <filter val="Udon Thani"/>
        <filter val="Uthai Thani"/>
        <filter val="Uttaradit"/>
        <filter val="Yala"/>
        <filter val="Yasothon"/>
      </filters>
    </filterColumn>
    <sortState ref="B7:H97">
      <sortCondition descending="1" ref="E3:E97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ภาพรวมจังหวัด</vt:lpstr>
      <vt:lpstr>รายเดือน67</vt:lpstr>
      <vt:lpstr>แยก3 รหัส</vt:lpstr>
      <vt:lpstr> สัปดาห์ที่ 22 (อำเภอ)</vt:lpstr>
      <vt:lpstr>รายตำบล wk 22_2567</vt:lpstr>
      <vt:lpstr>รายงานหมู่บ้าน รง 506</vt:lpstr>
      <vt:lpstr>มัธยฐานรายอำเภอ67</vt:lpstr>
      <vt:lpstr>กราฟ OnePage</vt:lpstr>
      <vt:lpstr>Sheet2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Administrator</cp:lastModifiedBy>
  <cp:lastPrinted>2021-05-31T03:56:46Z</cp:lastPrinted>
  <dcterms:created xsi:type="dcterms:W3CDTF">2003-01-11T05:04:10Z</dcterms:created>
  <dcterms:modified xsi:type="dcterms:W3CDTF">2024-06-10T02:56:16Z</dcterms:modified>
</cp:coreProperties>
</file>