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1 (อำเภอ)" sheetId="33" r:id="rId4"/>
    <sheet name="รายตำบล wk 21_2567" sheetId="79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6" sheetId="177" r:id="rId9"/>
  </sheets>
  <definedNames>
    <definedName name="_xlnm._FilterDatabase" localSheetId="8" hidden="1">Sheet6!$B$3:$H$97</definedName>
    <definedName name="_xlnm._FilterDatabase" localSheetId="1" hidden="1">รายเดือน67!$A$4:$O$4</definedName>
    <definedName name="_xlnm._FilterDatabase" localSheetId="4" hidden="1">'รายตำบล wk 21_2567'!$A$2:$Q$197</definedName>
  </definedNames>
  <calcPr calcId="124519"/>
</workbook>
</file>

<file path=xl/calcChain.xml><?xml version="1.0" encoding="utf-8"?>
<calcChain xmlns="http://schemas.openxmlformats.org/spreadsheetml/2006/main">
  <c r="B9" i="73"/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<sst xmlns="http://schemas.openxmlformats.org/spreadsheetml/2006/main" count="2897" uniqueCount="689">
  <si>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</si>
  <si>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</si>
  <si>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</si>
  <si>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</si>
  <si>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</si>
  <si>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</si>
  <si>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</si>
  <si>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</si>
  <si>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</si>
  <si>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</si>
  <si>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</si>
  <si>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</si>
  <si>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</si>
  <si>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</si>
  <si>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</si>
  <si>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</si>
  <si>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</si>
  <si>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</si>
  <si>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</si>
  <si>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</si>
  <si>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</si>
  <si>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</si>
  <si>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</si>
  <si>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</si>
  <si>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</si>
  <si>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</si>
  <si>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</si>
  <si>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</si>
  <si>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</si>
  <si>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</si>
  <si>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</si>
  <si>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</si>
  <si>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</si>
  <si>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</si>
  <si>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</si>
  <si>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</si>
  <si>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</si>
  <si>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</si>
  <si>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</si>
  <si>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</si>
  <si>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</si>
  <si>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</si>
  <si>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</si>
  <si>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</si>
  <si>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</si>
  <si>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</si>
  <si>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</si>
  <si>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</si>
  <si>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</si>
  <si>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</si>
  <si>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</si>
  <si>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</si>
  <si>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</si>
  <si>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</si>
  <si>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</si>
  <si>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</si>
  <si>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</si>
  <si>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</si>
  <si>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</si>
  <si>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</si>
  <si>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</si>
  <si>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</si>
  <si>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</si>
  <si>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</si>
  <si>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</si>
  <si>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</si>
  <si>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</si>
  <si>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</si>
  <si>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</si>
  <si>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</si>
  <si>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</si>
  <si>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</si>
  <si>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</si>
  <si>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</si>
  <si>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</si>
  <si>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</si>
  <si>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</si>
  <si>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</si>
  <si>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</si>
  <si>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</si>
  <si>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</si>
  <si>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</si>
  <si>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</si>
  <si>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</si>
  <si>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</si>
  <si>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</si>
  <si>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</si>
  <si>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</si>
  <si>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</si>
  <si>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</si>
  <si>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</si>
  <si>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</si>
  <si>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</si>
  <si>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</si>
  <si>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</si>
  <si>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</si>
  <si>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</si>
  <si>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</si>
  <si>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</si>
  <si>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</si>
  <si>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</si>
  <si>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</si>
  <si>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</si>
  <si>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</si>
  <si>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</si>
  <si>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</si>
  <si>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</si>
  <si>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</si>
  <si>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</si>
  <si>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</si>
  <si>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</si>
  <si>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</si>
  <si>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</si>
  <si>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</si>
  <si>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</si>
  <si>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</si>
  <si>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</si>
  <si>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</si>
  <si>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</si>
  <si>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</si>
  <si>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</si>
  <si>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</si>
  <si>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</si>
  <si>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</si>
  <si>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</si>
  <si>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</si>
  <si>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</si>
  <si>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</si>
  <si>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</si>
  <si>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</si>
  <si>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</si>
  <si>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</si>
  <si>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</si>
  <si>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</si>
  <si>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</si>
  <si>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</si>
  <si>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</si>
  <si>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</si>
  <si>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</si>
  <si>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</si>
  <si>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</si>
  <si>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</si>
  <si>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</si>
  <si>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</si>
  <si>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</si>
  <si>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</si>
  <si>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</si>
  <si>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</si>
  <si>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</si>
  <si>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</si>
  <si>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</si>
  <si>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</si>
  <si>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</si>
  <si>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</si>
  <si>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</si>
  <si>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</si>
  <si>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</si>
  <si>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</si>
  <si>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</si>
  <si>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</si>
  <si>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</si>
  <si>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</si>
  <si>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</si>
  <si>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</si>
  <si>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</si>
  <si>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</si>
  <si>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</si>
  <si>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</si>
  <si>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</si>
  <si>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</si>
  <si>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</si>
  <si>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</si>
  <si>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</si>
  <si>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</si>
  <si>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</si>
  <si>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</si>
  <si>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</si>
  <si>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</si>
  <si>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</si>
  <si>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</si>
  <si>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</si>
  <si>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</si>
  <si>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</si>
  <si>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</si>
  <si>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</si>
  <si>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</si>
  <si>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</si>
  <si>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</si>
  <si>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</si>
  <si>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</si>
  <si>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</si>
  <si>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</si>
  <si>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</si>
  <si>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</si>
  <si>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</si>
  <si>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</si>
  <si>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</si>
  <si>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</si>
  <si>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</si>
  <si>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</si>
  <si>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</si>
  <si>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</si>
  <si>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</si>
  <si>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</si>
  <si>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</si>
  <si>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</si>
  <si>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</si>
  <si>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</si>
  <si>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</si>
  <si>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</si>
  <si>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</si>
  <si>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</si>
  <si>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</si>
  <si>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</si>
  <si>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</si>
  <si>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</si>
  <si>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</si>
  <si>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</si>
  <si>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</si>
  <si>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</si>
  <si>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</si>
  <si>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</si>
  <si>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</si>
  <si>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</si>
  <si>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</si>
  <si>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</si>
  <si>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</si>
  <si>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</si>
  <si>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</si>
  <si>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</si>
  <si>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</si>
  <si>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</si>
  <si>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</si>
  <si>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</si>
  <si>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</si>
  <si>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</si>
  <si>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</si>
  <si>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</si>
  <si>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</si>
  <si>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</si>
  <si>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</si>
  <si>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</si>
  <si>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</si>
  <si>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</si>
  <si>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</si>
  <si>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</si>
  <si>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</si>
  <si>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</si>
  <si>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</si>
  <si>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</si>
  <si>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</si>
  <si>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</si>
  <si>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</si>
  <si>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</si>
  <si>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</si>
  <si>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</si>
  <si>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</si>
  <si>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</si>
  <si>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</si>
  <si>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</si>
  <si>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</si>
  <si>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</si>
  <si>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</si>
  <si>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</si>
  <si>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</si>
  <si>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</si>
  <si>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</si>
  <si>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</si>
  <si>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</si>
  <si>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</si>
  <si>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</si>
  <si>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</si>
  <si>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</si>
  <si>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</si>
  <si>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</si>
  <si>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</si>
  <si>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</si>
  <si>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</si>
  <si>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</si>
  <si>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</si>
  <si>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</si>
  <si>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</si>
  <si>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</si>
  <si>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</si>
  <si>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</si>
  <si>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</si>
  <si>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</si>
  <si>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</si>
  <si>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</si>
  <si>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</si>
  <si>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</si>
  <si>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</si>
  <si>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</si>
  <si>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</si>
  <si>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</si>
  <si>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</si>
  <si>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</si>
  <si>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</si>
  <si>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</si>
  <si>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</si>
  <si>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</si>
  <si>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</si>
  <si>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</si>
  <si>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</si>
  <si>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</si>
  <si>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</si>
  <si>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</si>
  <si>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</si>
  <si>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</si>
  <si>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</si>
  <si>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</si>
  <si>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</si>
  <si>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</si>
  <si>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</si>
  <si>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</si>
  <si>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</si>
  <si>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</si>
  <si>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</si>
  <si>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</si>
  <si>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</si>
  <si>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</si>
  <si>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</si>
  <si>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</si>
  <si>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</si>
  <si>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</si>
  <si>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</si>
  <si>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</si>
  <si>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</si>
  <si>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</si>
  <si>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</si>
  <si>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</si>
  <si>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</si>
  <si>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</si>
  <si>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</si>
  <si>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</si>
  <si>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</si>
  <si>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</si>
  <si>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</si>
  <si>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</si>
  <si>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</si>
  <si>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</si>
  <si>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</si>
  <si>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</si>
  <si>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</si>
  <si>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</si>
  <si>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</si>
  <si>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</si>
  <si>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</si>
  <si>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</si>
  <si>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</si>
  <si>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</si>
  <si>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</si>
  <si>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</si>
  <si>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</si>
  <si>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</si>
  <si>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</si>
  <si>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</si>
  <si>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</si>
  <si>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</si>
  <si>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</si>
  <si>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</si>
  <si>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</si>
  <si>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</si>
  <si>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</si>
  <si>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</si>
  <si>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</si>
  <si>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</si>
  <si>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</si>
  <si>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</si>
  <si>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</si>
  <si>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</si>
  <si>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</si>
  <si>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</si>
  <si>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</si>
  <si>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</si>
  <si>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</si>
  <si>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</si>
  <si>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</si>
  <si>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</si>
  <si>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</si>
  <si>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</si>
  <si>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</si>
  <si>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</si>
  <si>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</si>
  <si>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</si>
  <si>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</si>
  <si>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</si>
  <si>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</si>
  <si>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</si>
  <si>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</si>
  <si>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</si>
  <si>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</si>
  <si>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</si>
  <si>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</si>
  <si>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</si>
  <si>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</si>
  <si>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</si>
  <si>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</si>
  <si>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</si>
  <si>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</si>
  <si>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</si>
  <si>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</si>
  <si>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</si>
  <si>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</si>
  <si>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</si>
  <si>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</si>
  <si>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</si>
  <si>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คุ้มหลังศาล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</si>
  <si>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</si>
  <si>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</si>
  <si>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</si>
  <si>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</si>
  <si>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</si>
  <si>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</si>
  <si>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</si>
  <si>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</si>
  <si>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</si>
  <si>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</si>
  <si>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</si>
  <si>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</si>
  <si>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</si>
  <si>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</si>
  <si>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</si>
  <si>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</si>
  <si>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</si>
  <si>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</si>
  <si>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</si>
  <si>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</si>
  <si>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มันเหลือง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</si>
  <si>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</si>
  <si>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</si>
  <si>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</si>
  <si>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</si>
  <si>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</si>
  <si>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</si>
  <si>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</si>
  <si>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</si>
  <si>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</si>
  <si>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</si>
  <si>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</si>
  <si>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</si>
  <si>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</si>
  <si>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</si>
  <si>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</si>
  <si>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</si>
  <si>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</si>
  <si>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</si>
  <si>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</si>
  <si>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</si>
  <si>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</si>
  <si>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</si>
  <si>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</si>
  <si>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</si>
  <si>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</si>
  <si>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2565  , target  line   และค่ามัธยฐาน 5 ปี  </t>
  </si>
  <si>
    <t>โนนแก้ว</t>
  </si>
  <si>
    <t>หนองนาสร้าง</t>
  </si>
  <si>
    <t>คุ้มขี้เหล็กเหนือ</t>
  </si>
  <si>
    <t>ค้อ</t>
  </si>
  <si>
    <t>มะหรี่</t>
  </si>
  <si>
    <t>ดงทรายงาม</t>
  </si>
  <si>
    <t>บูรพา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</si>
  <si>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</si>
  <si>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</si>
  <si>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</si>
  <si>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</si>
  <si>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</si>
  <si>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</si>
  <si>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</si>
  <si>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</si>
  <si>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</si>
  <si>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</si>
  <si>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</si>
  <si>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</si>
  <si>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</si>
  <si>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</si>
  <si>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</si>
  <si>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</si>
  <si>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</si>
  <si>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</si>
  <si>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</si>
  <si>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</si>
  <si>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</si>
  <si>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</si>
  <si>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</si>
  <si>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</si>
  <si>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</si>
  <si>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</si>
  <si>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</si>
  <si>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</si>
  <si>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</si>
  <si>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</si>
  <si>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</si>
  <si>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</si>
  <si>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</si>
  <si>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</si>
  <si>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</si>
  <si>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</si>
  <si>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</si>
  <si>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</si>
  <si>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</si>
  <si>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</si>
  <si>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</si>
  <si>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</si>
  <si>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</si>
  <si>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</si>
  <si>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</si>
  <si>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</si>
  <si>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</si>
  <si>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</si>
  <si>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</si>
  <si>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</si>
  <si>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</si>
  <si>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</si>
  <si>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</si>
  <si>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</si>
  <si>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</si>
  <si>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</si>
  <si>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</si>
  <si>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</si>
  <si>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</si>
  <si>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</si>
  <si>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</si>
  <si>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</si>
  <si>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</si>
  <si>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</si>
  <si>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</si>
  <si>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</si>
  <si>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</si>
  <si>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</si>
  <si>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</si>
  <si>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</si>
  <si>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</si>
  <si>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</si>
  <si>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</si>
  <si>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</si>
  <si>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</si>
  <si>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</si>
  <si>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</si>
  <si>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</si>
  <si>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</si>
  <si>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</si>
  <si>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</si>
  <si>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</si>
  <si>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</si>
  <si>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</si>
  <si>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</si>
  <si>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</si>
  <si>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</si>
  <si>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</si>
  <si>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</si>
  <si>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</si>
  <si>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</si>
  <si>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</si>
  <si>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</si>
  <si>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</si>
  <si>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</si>
  <si>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</si>
  <si>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</si>
  <si>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</si>
  <si>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</si>
  <si>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</si>
  <si>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</si>
  <si>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</si>
  <si>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</si>
  <si>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</si>
  <si>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</si>
  <si>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</si>
  <si>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 xml:space="preserve">TABLE 3 Reported Cases and Deaths of Supected Dengue fever and Dengue Hemorrhagic fever Under Surveillance by Date of Onset,By </t>
  </si>
  <si>
    <t xml:space="preserve">Nakhon Si </t>
  </si>
  <si>
    <t>แก่นทราย</t>
  </si>
  <si>
    <t>คุยผง</t>
  </si>
  <si>
    <t>Total</t>
  </si>
  <si>
    <t>บึงบูรพา</t>
  </si>
  <si>
    <t>แมต</t>
  </si>
  <si>
    <t>เกล็ดลิ่น</t>
  </si>
  <si>
    <t>เปลือยน้อย</t>
  </si>
  <si>
    <t>กุดทรายดี</t>
  </si>
  <si>
    <t>wk 18</t>
  </si>
  <si>
    <t>ทุ่งนาหลวง</t>
  </si>
  <si>
    <t>มะกอก</t>
  </si>
  <si>
    <t>wk 19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</si>
  <si>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</si>
  <si>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</si>
  <si>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</si>
  <si>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</si>
  <si>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</si>
  <si>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</si>
  <si>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wk 20</t>
  </si>
  <si>
    <t>โนนขมิ้น</t>
  </si>
  <si>
    <t>ผลรวมทั้งหมด</t>
  </si>
  <si>
    <t>ข้อมูล  ณ  วันที่ 2 มิถุนายน  2567   (จากรายงาน 506)</t>
  </si>
  <si>
    <t>ข้อมูล  ณ  วันที่ 2 มิถุนายน  2567 (จากรายงาน 506)</t>
  </si>
  <si>
    <t>ข้อมูล  ณ  วันที่ 2 มิถุนายน  2567  (จากรายงาน 506)</t>
  </si>
  <si>
    <t>ข้อมูล  ณ  วันที่ 2 มิถุนายน 2567  (จากรายงาน 506)</t>
  </si>
  <si>
    <t>ข้อมูล  ณ  วันที่ 2 มิถุนายน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</si>
  <si>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5 พฤษภาคม - 2 มิถุนายน  2567</t>
  </si>
  <si>
    <t>wk 1-17</t>
  </si>
  <si>
    <t>wk 18-21</t>
  </si>
  <si>
    <t>wk 21</t>
  </si>
  <si>
    <t>รวมผู้ป่วยสะสม  wk 1-21 (ราย)</t>
  </si>
  <si>
    <t>เกษตรวิสัย ผลรวม</t>
  </si>
  <si>
    <t>น้ำอ้อม ผลรวม</t>
  </si>
  <si>
    <t>เหล่าหลวง ผลรวม</t>
  </si>
  <si>
    <t>สิงห์โคก ผลรวม</t>
  </si>
  <si>
    <t>โนนสว่าง ผลรวม</t>
  </si>
  <si>
    <t>ดงครั่งน้อย ผลรวม</t>
  </si>
  <si>
    <t>บ้านฝาง ผลรวม</t>
  </si>
  <si>
    <t>ดงแดง ผลรวม</t>
  </si>
  <si>
    <t>หัวช้าง ผลรวม</t>
  </si>
  <si>
    <t>ดู่น้อย ผลรวม</t>
  </si>
  <si>
    <t>น้ำใส ผลรวม</t>
  </si>
  <si>
    <t>หนองผือ ผลรวม</t>
  </si>
  <si>
    <t>เมืองหงส์ ผลรวม</t>
  </si>
  <si>
    <t>อีง่อง ผลรวม</t>
  </si>
  <si>
    <t>จตุรพักตรพิมาน ผลรวม</t>
  </si>
  <si>
    <t>จังหาร ผลรวม</t>
  </si>
  <si>
    <t>ยางใหญ่ ผลรวม</t>
  </si>
  <si>
    <t>ดินดำ ผลรวม</t>
  </si>
  <si>
    <t>หมูม้น ผลรวม</t>
  </si>
  <si>
    <t>เชียงขวัญ ผลรวม</t>
  </si>
  <si>
    <t>เทอดไทย ผลรวม</t>
  </si>
  <si>
    <t>ทุ่งเขาหลวง ผลรวม</t>
  </si>
  <si>
    <t>บึงงาม ผลรวม</t>
  </si>
  <si>
    <t>หนองไผ่ ผลรวม</t>
  </si>
  <si>
    <t>มะอึ ผลรวม</t>
  </si>
  <si>
    <t>ธวัชบุรี ผลรวม</t>
  </si>
  <si>
    <t>โนนสวรรค์ ผลรวม</t>
  </si>
  <si>
    <t>บัวแดง ผลรวม</t>
  </si>
  <si>
    <t>ปทุมรัตต์ ผลรวม</t>
  </si>
  <si>
    <t>หนองทัพไทย ผลรวม</t>
  </si>
  <si>
    <t>พนมไพร ผลรวม</t>
  </si>
  <si>
    <t>คำพอุง ผลรวม</t>
  </si>
  <si>
    <t>อัคคะคำ ผลรวม</t>
  </si>
  <si>
    <t>บัวคำ ผลรวม</t>
  </si>
  <si>
    <t>สะอาด ผลรวม</t>
  </si>
  <si>
    <t>เชียงใหม่ ผลรวม</t>
  </si>
  <si>
    <t>โพธิ์ชัย ผลรวม</t>
  </si>
  <si>
    <t>โพนทราย ผลรวม</t>
  </si>
  <si>
    <t>ท่าหาดยาว ผลรวม</t>
  </si>
  <si>
    <t>สระนกแก้ว ผลรวม</t>
  </si>
  <si>
    <t>หนองใหญ่ ผลรวม</t>
  </si>
  <si>
    <t>โนนชัยศรี ผลรวม</t>
  </si>
  <si>
    <t>สว่าง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</si>
  <si>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</si>
  <si>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</si>
  <si>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</si>
  <si>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</si>
  <si>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เมยวดี ผลรวม</t>
  </si>
  <si>
    <t>รอบเมือง ผลรวม</t>
  </si>
  <si>
    <t>หนองแวง ผลรวม</t>
  </si>
  <si>
    <t>สะอาดสมบูรณ์ ผลรวม</t>
  </si>
  <si>
    <t>เหนือเมือง ผลรวม</t>
  </si>
  <si>
    <t>ในเมือง ผลรวม</t>
  </si>
  <si>
    <t>โนนรัง ผลรวม</t>
  </si>
  <si>
    <t>ขอนแก่น ผลรวม</t>
  </si>
  <si>
    <t>ดงลาน ผลรวม</t>
  </si>
  <si>
    <t>เมือง ผลรวม</t>
  </si>
  <si>
    <t>เมืองสรวง ผลรวม</t>
  </si>
  <si>
    <t>หนองแวงควง ผลรวม</t>
  </si>
  <si>
    <t>โพธิ์สัย ผลรวม</t>
  </si>
  <si>
    <t>ศรีสมเด็จ ผลรวม</t>
  </si>
  <si>
    <t>สระคู ผลรวม</t>
  </si>
  <si>
    <t>หัวโทน ผลรวม</t>
  </si>
  <si>
    <t>หินกอง ผลรวม</t>
  </si>
  <si>
    <t>นาใหญ่ ผลรวม</t>
  </si>
  <si>
    <t>ช้างเผือก ผลรวม</t>
  </si>
  <si>
    <t>ดอกไม้ ผลรวม</t>
  </si>
  <si>
    <t>ทุ่งหลวง ผลรวม</t>
  </si>
  <si>
    <t>บ่อพันขัน ผลรวม</t>
  </si>
  <si>
    <t>น้ำคำ ผลรวม</t>
  </si>
  <si>
    <t>จำปาขัน ผลรวม</t>
  </si>
  <si>
    <t>ห้วยหินลาด ผลรวม</t>
  </si>
  <si>
    <t>สุวรรณภูมิ ผลรวม</t>
  </si>
  <si>
    <t>ขวาว ผลรวม</t>
  </si>
  <si>
    <t>กลาง ผลรวม</t>
  </si>
  <si>
    <t>ภูเงิน ผลรวม</t>
  </si>
  <si>
    <t>เสลภูมิ ผลรวม</t>
  </si>
  <si>
    <t>หนองขุ่นใหญ่ ผลรวม</t>
  </si>
  <si>
    <t>ภูเขาทอง ผลรวม</t>
  </si>
  <si>
    <t>กกโพธิ์ ผลรวม</t>
  </si>
  <si>
    <t>หนองพอก ผลรวม</t>
  </si>
  <si>
    <t>หนองฮี ผลรวม</t>
  </si>
  <si>
    <t>เด่นราษฎร์ ผลรวม</t>
  </si>
  <si>
    <t>หน่อม ผลรวม</t>
  </si>
  <si>
    <t>หนองหมื่นถ่า ผลรวม</t>
  </si>
  <si>
    <t>โหรา ผลรวม</t>
  </si>
  <si>
    <t>อาจสามารถ ผลรวม</t>
  </si>
  <si>
    <t>ข้อมูล ณ วันที่ 2 มิถุนายน 2567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</si>
</sst>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8"/>
      <color theme="1"/>
      <name val="TH SarabunPSK"/>
      <family val="2"/>
    </font>
    <font>
      <sz val="14"/>
      <color theme="1"/>
      <name val="Cordia New"/>
      <family val="2"/>
    </font>
    <font>
      <b/>
      <sz val="14"/>
      <name val="Cordia New"/>
      <family val="2"/>
    </font>
    <font>
      <sz val="10"/>
      <color indexed="8"/>
      <name val="Tahoma"/>
      <family val="2"/>
    </font>
    <font>
      <sz val="18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20"/>
      <color rgb="FF000000"/>
      <name val="AngsanaUPC"/>
      <family val="1"/>
    </font>
    <font>
      <b/>
      <sz val="20"/>
      <color rgb="FF000000"/>
      <name val="AngsanaUPC"/>
      <family val="1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6DFE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91" fontId="14" fillId="0" borderId="0"/>
    <xf numFmtId="0" fontId="4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191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5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0" applyNumberFormat="0" applyBorder="0" applyAlignment="0" applyProtection="0"/>
    <xf numFmtId="0" fontId="59" fillId="22" borderId="40" applyNumberFormat="0" applyAlignment="0" applyProtection="0"/>
    <xf numFmtId="0" fontId="60" fillId="23" borderId="41" applyNumberFormat="0" applyAlignment="0" applyProtection="0"/>
    <xf numFmtId="0" fontId="61" fillId="23" borderId="40" applyNumberFormat="0" applyAlignment="0" applyProtection="0"/>
    <xf numFmtId="0" fontId="62" fillId="0" borderId="42" applyNumberFormat="0" applyFill="0" applyAlignment="0" applyProtection="0"/>
    <xf numFmtId="0" fontId="63" fillId="24" borderId="43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5" applyNumberFormat="0" applyFill="0" applyAlignment="0" applyProtection="0"/>
    <xf numFmtId="0" fontId="6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67" fillId="49" borderId="0" applyNumberFormat="0" applyBorder="0" applyAlignment="0" applyProtection="0"/>
    <xf numFmtId="0" fontId="3" fillId="25" borderId="44" applyNumberFormat="0" applyFont="0" applyAlignment="0" applyProtection="0"/>
    <xf numFmtId="0" fontId="3" fillId="0" borderId="0"/>
    <xf numFmtId="0" fontId="3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8" borderId="0" applyNumberFormat="0" applyBorder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" fillId="0" borderId="0"/>
    <xf numFmtId="0" fontId="8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89">
    <xf numFmtId="0" fontId="0" fillId="0" borderId="0" xfId="0"/>
    <xf numFmtId="0" fontId="7" fillId="0" borderId="0" xfId="0" applyFont="1"/>
    <xf numFmtId="0" fontId="7" fillId="6" borderId="9" xfId="0" applyFont="1" applyFill="1" applyBorder="1" applyAlignment="1"/>
    <xf numFmtId="0" fontId="7" fillId="6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14" borderId="0" xfId="0" applyFont="1" applyFill="1"/>
    <xf numFmtId="0" fontId="7" fillId="3" borderId="23" xfId="0" applyFont="1" applyFill="1" applyBorder="1"/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5" borderId="18" xfId="0" applyFont="1" applyFill="1" applyBorder="1"/>
    <xf numFmtId="0" fontId="7" fillId="5" borderId="19" xfId="0" applyFont="1" applyFill="1" applyBorder="1"/>
    <xf numFmtId="0" fontId="10" fillId="12" borderId="0" xfId="0" applyFont="1" applyFill="1"/>
    <xf numFmtId="0" fontId="11" fillId="2" borderId="9" xfId="0" applyFont="1" applyFill="1" applyBorder="1" applyAlignment="1">
      <alignment horizontal="center"/>
    </xf>
    <xf numFmtId="0" fontId="11" fillId="0" borderId="9" xfId="14" applyFont="1" applyBorder="1"/>
    <xf numFmtId="0" fontId="17" fillId="0" borderId="9" xfId="14" applyFont="1" applyFill="1" applyBorder="1"/>
    <xf numFmtId="0" fontId="21" fillId="0" borderId="0" xfId="0" applyFont="1"/>
    <xf numFmtId="0" fontId="24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19" fillId="0" borderId="0" xfId="0" applyNumberFormat="1" applyFont="1"/>
    <xf numFmtId="0" fontId="27" fillId="0" borderId="0" xfId="0" applyFont="1"/>
    <xf numFmtId="189" fontId="28" fillId="0" borderId="0" xfId="0" applyNumberFormat="1" applyFont="1" applyAlignment="1">
      <alignment horizontal="center"/>
    </xf>
    <xf numFmtId="189" fontId="28" fillId="0" borderId="0" xfId="0" applyNumberFormat="1" applyFont="1"/>
    <xf numFmtId="189" fontId="29" fillId="0" borderId="9" xfId="0" applyNumberFormat="1" applyFont="1" applyBorder="1" applyAlignment="1">
      <alignment horizontal="center"/>
    </xf>
    <xf numFmtId="189" fontId="28" fillId="0" borderId="9" xfId="0" applyNumberFormat="1" applyFont="1" applyBorder="1" applyAlignment="1">
      <alignment horizontal="center"/>
    </xf>
    <xf numFmtId="1" fontId="28" fillId="0" borderId="0" xfId="0" applyNumberFormat="1" applyFont="1"/>
    <xf numFmtId="1" fontId="29" fillId="0" borderId="9" xfId="0" applyNumberFormat="1" applyFont="1" applyBorder="1" applyAlignment="1">
      <alignment horizontal="center"/>
    </xf>
    <xf numFmtId="0" fontId="30" fillId="0" borderId="9" xfId="16" applyFont="1" applyFill="1" applyBorder="1" applyAlignment="1">
      <alignment horizontal="center" wrapText="1"/>
    </xf>
    <xf numFmtId="3" fontId="31" fillId="0" borderId="9" xfId="0" applyNumberFormat="1" applyFont="1" applyBorder="1" applyAlignment="1">
      <alignment horizontal="center"/>
    </xf>
    <xf numFmtId="3" fontId="28" fillId="0" borderId="0" xfId="0" applyNumberFormat="1" applyFont="1"/>
    <xf numFmtId="2" fontId="28" fillId="0" borderId="0" xfId="0" applyNumberFormat="1" applyFont="1"/>
    <xf numFmtId="4" fontId="28" fillId="0" borderId="0" xfId="0" applyNumberFormat="1" applyFont="1"/>
    <xf numFmtId="189" fontId="29" fillId="17" borderId="9" xfId="0" applyNumberFormat="1" applyFont="1" applyFill="1" applyBorder="1" applyAlignment="1">
      <alignment horizontal="center"/>
    </xf>
    <xf numFmtId="0" fontId="30" fillId="17" borderId="9" xfId="16" applyFont="1" applyFill="1" applyBorder="1" applyAlignment="1">
      <alignment horizontal="center" wrapText="1"/>
    </xf>
    <xf numFmtId="3" fontId="32" fillId="17" borderId="9" xfId="0" applyNumberFormat="1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/>
    </xf>
    <xf numFmtId="190" fontId="28" fillId="0" borderId="0" xfId="0" applyNumberFormat="1" applyFont="1"/>
    <xf numFmtId="189" fontId="29" fillId="5" borderId="9" xfId="0" applyNumberFormat="1" applyFont="1" applyFill="1" applyBorder="1" applyAlignment="1">
      <alignment horizontal="center"/>
    </xf>
    <xf numFmtId="1" fontId="19" fillId="5" borderId="9" xfId="0" applyNumberFormat="1" applyFont="1" applyFill="1" applyBorder="1" applyAlignment="1">
      <alignment horizontal="center"/>
    </xf>
    <xf numFmtId="3" fontId="31" fillId="5" borderId="9" xfId="0" applyNumberFormat="1" applyFont="1" applyFill="1" applyBorder="1" applyAlignment="1">
      <alignment horizontal="center"/>
    </xf>
    <xf numFmtId="189" fontId="29" fillId="6" borderId="9" xfId="0" applyNumberFormat="1" applyFont="1" applyFill="1" applyBorder="1" applyAlignment="1">
      <alignment horizontal="center"/>
    </xf>
    <xf numFmtId="1" fontId="29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1" fontId="33" fillId="0" borderId="0" xfId="0" applyNumberFormat="1" applyFont="1"/>
    <xf numFmtId="2" fontId="33" fillId="6" borderId="9" xfId="0" applyNumberFormat="1" applyFont="1" applyFill="1" applyBorder="1"/>
    <xf numFmtId="2" fontId="34" fillId="0" borderId="0" xfId="0" applyNumberFormat="1" applyFont="1" applyFill="1" applyBorder="1"/>
    <xf numFmtId="1" fontId="35" fillId="4" borderId="9" xfId="0" applyNumberFormat="1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3" fontId="36" fillId="0" borderId="0" xfId="0" applyNumberFormat="1" applyFont="1"/>
    <xf numFmtId="2" fontId="36" fillId="0" borderId="0" xfId="0" applyNumberFormat="1" applyFont="1"/>
    <xf numFmtId="189" fontId="36" fillId="0" borderId="0" xfId="0" applyNumberFormat="1" applyFont="1"/>
    <xf numFmtId="189" fontId="27" fillId="2" borderId="9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189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88" fontId="32" fillId="0" borderId="0" xfId="0" applyNumberFormat="1" applyFont="1" applyFill="1" applyBorder="1" applyAlignment="1">
      <alignment horizontal="center"/>
    </xf>
    <xf numFmtId="189" fontId="31" fillId="0" borderId="0" xfId="0" applyNumberFormat="1" applyFont="1" applyBorder="1" applyAlignment="1">
      <alignment horizontal="left"/>
    </xf>
    <xf numFmtId="1" fontId="28" fillId="0" borderId="0" xfId="0" applyNumberFormat="1" applyFont="1" applyBorder="1"/>
    <xf numFmtId="189" fontId="28" fillId="0" borderId="0" xfId="0" applyNumberFormat="1" applyFont="1" applyBorder="1"/>
    <xf numFmtId="3" fontId="28" fillId="0" borderId="0" xfId="0" applyNumberFormat="1" applyFont="1" applyBorder="1" applyAlignment="1">
      <alignment horizontal="center"/>
    </xf>
    <xf numFmtId="189" fontId="29" fillId="0" borderId="0" xfId="0" applyNumberFormat="1" applyFont="1" applyBorder="1"/>
    <xf numFmtId="189" fontId="32" fillId="0" borderId="0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1" fontId="28" fillId="0" borderId="0" xfId="0" applyNumberFormat="1" applyFont="1"/>
    <xf numFmtId="41" fontId="28" fillId="0" borderId="0" xfId="0" applyNumberFormat="1" applyFont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0" xfId="0" applyFont="1" applyBorder="1"/>
    <xf numFmtId="0" fontId="21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0" fontId="22" fillId="0" borderId="3" xfId="0" applyFont="1" applyBorder="1"/>
    <xf numFmtId="3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0" xfId="0" applyNumberFormat="1" applyFont="1"/>
    <xf numFmtId="0" fontId="22" fillId="0" borderId="15" xfId="0" applyFont="1" applyBorder="1"/>
    <xf numFmtId="1" fontId="21" fillId="0" borderId="7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0" borderId="4" xfId="0" applyFont="1" applyBorder="1"/>
    <xf numFmtId="3" fontId="21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41" fillId="0" borderId="0" xfId="2" applyFont="1"/>
    <xf numFmtId="0" fontId="22" fillId="0" borderId="7" xfId="0" applyFont="1" applyBorder="1"/>
    <xf numFmtId="3" fontId="21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16" xfId="0" applyFont="1" applyBorder="1"/>
    <xf numFmtId="0" fontId="21" fillId="0" borderId="16" xfId="0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13" xfId="0" applyFont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2" fontId="39" fillId="2" borderId="9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2" fontId="19" fillId="0" borderId="0" xfId="0" applyNumberFormat="1" applyFont="1"/>
    <xf numFmtId="3" fontId="29" fillId="5" borderId="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3" fontId="21" fillId="0" borderId="0" xfId="0" applyNumberFormat="1" applyFont="1"/>
    <xf numFmtId="0" fontId="41" fillId="0" borderId="0" xfId="6" applyFont="1"/>
    <xf numFmtId="1" fontId="21" fillId="0" borderId="3" xfId="0" applyNumberFormat="1" applyFont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4" fillId="3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2" fontId="24" fillId="3" borderId="5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2" fontId="24" fillId="6" borderId="9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3" fontId="24" fillId="5" borderId="9" xfId="0" applyNumberFormat="1" applyFont="1" applyFill="1" applyBorder="1" applyAlignment="1">
      <alignment horizontal="center"/>
    </xf>
    <xf numFmtId="3" fontId="24" fillId="16" borderId="9" xfId="0" applyNumberFormat="1" applyFont="1" applyFill="1" applyBorder="1" applyAlignment="1">
      <alignment horizontal="center"/>
    </xf>
    <xf numFmtId="2" fontId="24" fillId="5" borderId="9" xfId="0" applyNumberFormat="1" applyFont="1" applyFill="1" applyBorder="1" applyAlignment="1">
      <alignment horizontal="center"/>
    </xf>
    <xf numFmtId="0" fontId="41" fillId="0" borderId="0" xfId="3" applyFont="1"/>
    <xf numFmtId="0" fontId="41" fillId="0" borderId="0" xfId="4" applyFont="1"/>
    <xf numFmtId="0" fontId="41" fillId="0" borderId="0" xfId="5" applyFont="1"/>
    <xf numFmtId="0" fontId="43" fillId="2" borderId="9" xfId="0" applyFont="1" applyFill="1" applyBorder="1" applyAlignment="1">
      <alignment horizontal="center"/>
    </xf>
    <xf numFmtId="3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29" fillId="5" borderId="9" xfId="0" applyNumberFormat="1" applyFont="1" applyFill="1" applyBorder="1" applyAlignment="1">
      <alignment horizontal="center"/>
    </xf>
    <xf numFmtId="189" fontId="29" fillId="0" borderId="0" xfId="0" applyNumberFormat="1" applyFont="1"/>
    <xf numFmtId="189" fontId="25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9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21" fillId="3" borderId="19" xfId="0" applyFont="1" applyFill="1" applyBorder="1"/>
    <xf numFmtId="0" fontId="21" fillId="3" borderId="14" xfId="0" applyFont="1" applyFill="1" applyBorder="1"/>
    <xf numFmtId="0" fontId="39" fillId="3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/>
    <xf numFmtId="0" fontId="40" fillId="3" borderId="9" xfId="0" applyFont="1" applyFill="1" applyBorder="1" applyAlignment="1">
      <alignment horizontal="center"/>
    </xf>
    <xf numFmtId="3" fontId="39" fillId="6" borderId="9" xfId="0" applyNumberFormat="1" applyFont="1" applyFill="1" applyBorder="1" applyAlignment="1">
      <alignment horizontal="center"/>
    </xf>
    <xf numFmtId="0" fontId="45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89" fontId="21" fillId="0" borderId="0" xfId="0" applyNumberFormat="1" applyFont="1"/>
    <xf numFmtId="189" fontId="24" fillId="0" borderId="0" xfId="0" applyNumberFormat="1" applyFont="1"/>
    <xf numFmtId="189" fontId="21" fillId="0" borderId="0" xfId="0" applyNumberFormat="1" applyFont="1" applyAlignment="1">
      <alignment horizontal="center"/>
    </xf>
    <xf numFmtId="189" fontId="24" fillId="0" borderId="0" xfId="0" applyNumberFormat="1" applyFont="1" applyBorder="1" applyAlignment="1">
      <alignment horizontal="center"/>
    </xf>
    <xf numFmtId="189" fontId="43" fillId="0" borderId="0" xfId="0" applyNumberFormat="1" applyFont="1"/>
    <xf numFmtId="189" fontId="24" fillId="5" borderId="9" xfId="0" applyNumberFormat="1" applyFont="1" applyFill="1" applyBorder="1" applyAlignment="1">
      <alignment horizontal="center"/>
    </xf>
    <xf numFmtId="189" fontId="40" fillId="5" borderId="9" xfId="0" applyNumberFormat="1" applyFont="1" applyFill="1" applyBorder="1" applyAlignment="1">
      <alignment horizontal="center"/>
    </xf>
    <xf numFmtId="1" fontId="24" fillId="5" borderId="9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10" borderId="9" xfId="0" applyNumberFormat="1" applyFont="1" applyFill="1" applyBorder="1" applyAlignment="1">
      <alignment horizontal="center"/>
    </xf>
    <xf numFmtId="3" fontId="39" fillId="7" borderId="9" xfId="0" applyNumberFormat="1" applyFont="1" applyFill="1" applyBorder="1" applyAlignment="1">
      <alignment horizontal="center"/>
    </xf>
    <xf numFmtId="1" fontId="24" fillId="9" borderId="9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24" fillId="10" borderId="9" xfId="0" applyNumberFormat="1" applyFont="1" applyFill="1" applyBorder="1" applyAlignment="1">
      <alignment horizontal="center"/>
    </xf>
    <xf numFmtId="1" fontId="24" fillId="10" borderId="18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24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46" fillId="0" borderId="9" xfId="0" applyNumberFormat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" fontId="23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89" fontId="39" fillId="6" borderId="9" xfId="0" applyNumberFormat="1" applyFont="1" applyFill="1" applyBorder="1" applyAlignment="1">
      <alignment horizontal="center"/>
    </xf>
    <xf numFmtId="1" fontId="39" fillId="6" borderId="9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89" fontId="39" fillId="0" borderId="0" xfId="0" applyNumberFormat="1" applyFont="1" applyAlignment="1">
      <alignment horizont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0" fontId="22" fillId="0" borderId="29" xfId="7" applyFont="1" applyFill="1" applyBorder="1" applyAlignment="1">
      <alignment horizontal="right" vertical="center" wrapText="1"/>
    </xf>
    <xf numFmtId="0" fontId="22" fillId="0" borderId="0" xfId="7" applyFont="1"/>
    <xf numFmtId="0" fontId="22" fillId="0" borderId="0" xfId="8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9" borderId="0" xfId="0" applyFont="1" applyFill="1"/>
    <xf numFmtId="0" fontId="48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9" borderId="0" xfId="0" applyFont="1" applyFill="1"/>
    <xf numFmtId="0" fontId="47" fillId="0" borderId="0" xfId="0" applyFont="1" applyFill="1"/>
    <xf numFmtId="0" fontId="49" fillId="15" borderId="2" xfId="0" applyFont="1" applyFill="1" applyBorder="1" applyAlignment="1">
      <alignment horizontal="center"/>
    </xf>
    <xf numFmtId="189" fontId="2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189" fontId="35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5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5" fillId="2" borderId="2" xfId="0" applyNumberFormat="1" applyFont="1" applyFill="1" applyBorder="1" applyAlignment="1">
      <alignment horizontal="center"/>
    </xf>
    <xf numFmtId="189" fontId="29" fillId="0" borderId="11" xfId="0" applyNumberFormat="1" applyFont="1" applyBorder="1" applyAlignment="1">
      <alignment horizontal="left"/>
    </xf>
    <xf numFmtId="49" fontId="29" fillId="3" borderId="9" xfId="0" applyNumberFormat="1" applyFont="1" applyFill="1" applyBorder="1" applyAlignment="1">
      <alignment horizontal="center"/>
    </xf>
    <xf numFmtId="0" fontId="30" fillId="12" borderId="9" xfId="17" applyFont="1" applyFill="1" applyBorder="1" applyAlignment="1">
      <alignment horizontal="center" wrapText="1"/>
    </xf>
    <xf numFmtId="3" fontId="29" fillId="3" borderId="9" xfId="0" applyNumberFormat="1" applyFont="1" applyFill="1" applyBorder="1" applyAlignment="1">
      <alignment horizontal="center"/>
    </xf>
    <xf numFmtId="3" fontId="19" fillId="0" borderId="0" xfId="0" applyNumberFormat="1" applyFont="1"/>
    <xf numFmtId="3" fontId="29" fillId="0" borderId="11" xfId="0" applyNumberFormat="1" applyFont="1" applyBorder="1" applyAlignment="1">
      <alignment horizontal="left"/>
    </xf>
    <xf numFmtId="49" fontId="29" fillId="4" borderId="9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1" fillId="8" borderId="9" xfId="0" applyNumberFormat="1" applyFont="1" applyFill="1" applyBorder="1" applyAlignment="1">
      <alignment horizontal="center"/>
    </xf>
    <xf numFmtId="49" fontId="29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49" fontId="2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189" fontId="29" fillId="0" borderId="1" xfId="0" applyNumberFormat="1" applyFont="1" applyBorder="1" applyAlignment="1">
      <alignment horizontal="left"/>
    </xf>
    <xf numFmtId="49" fontId="29" fillId="0" borderId="14" xfId="0" applyNumberFormat="1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center"/>
    </xf>
    <xf numFmtId="0" fontId="30" fillId="12" borderId="9" xfId="18" applyFont="1" applyFill="1" applyBorder="1" applyAlignment="1">
      <alignment horizontal="center" wrapText="1"/>
    </xf>
    <xf numFmtId="1" fontId="29" fillId="4" borderId="9" xfId="0" applyNumberFormat="1" applyFont="1" applyFill="1" applyBorder="1" applyAlignment="1">
      <alignment horizontal="center"/>
    </xf>
    <xf numFmtId="189" fontId="29" fillId="0" borderId="2" xfId="0" applyNumberFormat="1" applyFont="1" applyBorder="1" applyAlignment="1">
      <alignment horizontal="left"/>
    </xf>
    <xf numFmtId="1" fontId="29" fillId="3" borderId="9" xfId="0" applyNumberFormat="1" applyFont="1" applyFill="1" applyBorder="1" applyAlignment="1">
      <alignment horizontal="center"/>
    </xf>
    <xf numFmtId="0" fontId="30" fillId="12" borderId="9" xfId="20" applyFont="1" applyFill="1" applyBorder="1" applyAlignment="1">
      <alignment horizontal="center" wrapText="1"/>
    </xf>
    <xf numFmtId="0" fontId="30" fillId="12" borderId="9" xfId="21" applyFont="1" applyFill="1" applyBorder="1" applyAlignment="1">
      <alignment horizontal="center" wrapText="1"/>
    </xf>
    <xf numFmtId="189" fontId="29" fillId="0" borderId="1" xfId="0" applyNumberFormat="1" applyFont="1" applyFill="1" applyBorder="1" applyAlignment="1">
      <alignment horizontal="left"/>
    </xf>
    <xf numFmtId="0" fontId="30" fillId="12" borderId="9" xfId="19" applyFont="1" applyFill="1" applyBorder="1" applyAlignment="1">
      <alignment horizontal="center" wrapText="1"/>
    </xf>
    <xf numFmtId="189" fontId="29" fillId="0" borderId="11" xfId="0" applyNumberFormat="1" applyFont="1" applyFill="1" applyBorder="1" applyAlignment="1">
      <alignment horizontal="left"/>
    </xf>
    <xf numFmtId="189" fontId="29" fillId="0" borderId="2" xfId="0" applyNumberFormat="1" applyFont="1" applyFill="1" applyBorder="1" applyAlignment="1">
      <alignment horizontal="left"/>
    </xf>
    <xf numFmtId="0" fontId="30" fillId="12" borderId="9" xfId="22" applyFont="1" applyFill="1" applyBorder="1" applyAlignment="1">
      <alignment horizontal="center" wrapText="1"/>
    </xf>
    <xf numFmtId="0" fontId="30" fillId="12" borderId="9" xfId="23" applyFont="1" applyFill="1" applyBorder="1" applyAlignment="1">
      <alignment horizontal="center" wrapText="1"/>
    </xf>
    <xf numFmtId="0" fontId="30" fillId="12" borderId="9" xfId="24" applyFont="1" applyFill="1" applyBorder="1" applyAlignment="1">
      <alignment horizontal="center" wrapText="1"/>
    </xf>
    <xf numFmtId="0" fontId="30" fillId="12" borderId="9" xfId="25" applyFont="1" applyFill="1" applyBorder="1" applyAlignment="1">
      <alignment horizontal="center" wrapText="1"/>
    </xf>
    <xf numFmtId="0" fontId="30" fillId="12" borderId="9" xfId="26" applyFont="1" applyFill="1" applyBorder="1" applyAlignment="1">
      <alignment horizontal="center" wrapText="1"/>
    </xf>
    <xf numFmtId="0" fontId="30" fillId="12" borderId="9" xfId="27" applyFont="1" applyFill="1" applyBorder="1" applyAlignment="1">
      <alignment horizontal="center" wrapText="1"/>
    </xf>
    <xf numFmtId="0" fontId="30" fillId="12" borderId="9" xfId="28" applyFont="1" applyFill="1" applyBorder="1" applyAlignment="1">
      <alignment horizontal="center" wrapText="1"/>
    </xf>
    <xf numFmtId="0" fontId="30" fillId="12" borderId="9" xfId="29" applyFont="1" applyFill="1" applyBorder="1" applyAlignment="1">
      <alignment horizontal="center" wrapText="1"/>
    </xf>
    <xf numFmtId="0" fontId="30" fillId="12" borderId="9" xfId="30" applyFont="1" applyFill="1" applyBorder="1" applyAlignment="1">
      <alignment horizontal="center" wrapText="1"/>
    </xf>
    <xf numFmtId="0" fontId="30" fillId="12" borderId="9" xfId="31" applyFont="1" applyFill="1" applyBorder="1" applyAlignment="1">
      <alignment horizontal="center" wrapText="1"/>
    </xf>
    <xf numFmtId="0" fontId="30" fillId="12" borderId="9" xfId="32" applyFont="1" applyFill="1" applyBorder="1" applyAlignment="1">
      <alignment horizontal="center" wrapText="1"/>
    </xf>
    <xf numFmtId="0" fontId="30" fillId="12" borderId="9" xfId="33" applyFont="1" applyFill="1" applyBorder="1" applyAlignment="1">
      <alignment horizontal="center" wrapText="1"/>
    </xf>
    <xf numFmtId="0" fontId="30" fillId="12" borderId="9" xfId="34" applyFont="1" applyFill="1" applyBorder="1" applyAlignment="1">
      <alignment horizontal="center" wrapText="1"/>
    </xf>
    <xf numFmtId="1" fontId="32" fillId="6" borderId="7" xfId="0" applyNumberFormat="1" applyFont="1" applyFill="1" applyBorder="1" applyAlignment="1">
      <alignment horizontal="center"/>
    </xf>
    <xf numFmtId="0" fontId="30" fillId="12" borderId="9" xfId="35" applyFont="1" applyFill="1" applyBorder="1" applyAlignment="1">
      <alignment horizontal="center" wrapText="1"/>
    </xf>
    <xf numFmtId="0" fontId="30" fillId="12" borderId="9" xfId="36" applyFont="1" applyFill="1" applyBorder="1" applyAlignment="1">
      <alignment horizontal="center" wrapText="1"/>
    </xf>
    <xf numFmtId="0" fontId="30" fillId="12" borderId="9" xfId="37" applyFont="1" applyFill="1" applyBorder="1" applyAlignment="1">
      <alignment horizontal="center" wrapText="1"/>
    </xf>
    <xf numFmtId="187" fontId="19" fillId="0" borderId="0" xfId="0" applyNumberFormat="1" applyFont="1"/>
    <xf numFmtId="49" fontId="19" fillId="0" borderId="0" xfId="0" applyNumberFormat="1" applyFont="1"/>
    <xf numFmtId="1" fontId="25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right"/>
    </xf>
    <xf numFmtId="3" fontId="29" fillId="18" borderId="9" xfId="0" applyNumberFormat="1" applyFont="1" applyFill="1" applyBorder="1" applyAlignment="1">
      <alignment horizontal="center"/>
    </xf>
    <xf numFmtId="3" fontId="29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1" fillId="0" borderId="9" xfId="0" applyFont="1" applyBorder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" fontId="24" fillId="9" borderId="9" xfId="4" applyNumberFormat="1" applyFont="1" applyFill="1" applyBorder="1" applyAlignment="1">
      <alignment horizontal="center"/>
    </xf>
    <xf numFmtId="1" fontId="72" fillId="9" borderId="9" xfId="135" applyNumberFormat="1" applyFont="1" applyFill="1" applyBorder="1" applyAlignment="1">
      <alignment horizontal="center"/>
    </xf>
    <xf numFmtId="1" fontId="73" fillId="12" borderId="9" xfId="0" applyNumberFormat="1" applyFont="1" applyFill="1" applyBorder="1" applyAlignment="1">
      <alignment horizontal="center"/>
    </xf>
    <xf numFmtId="1" fontId="74" fillId="12" borderId="9" xfId="0" applyNumberFormat="1" applyFont="1" applyFill="1" applyBorder="1" applyAlignment="1">
      <alignment horizontal="center"/>
    </xf>
    <xf numFmtId="1" fontId="74" fillId="12" borderId="18" xfId="0" applyNumberFormat="1" applyFont="1" applyFill="1" applyBorder="1" applyAlignment="1">
      <alignment horizontal="center"/>
    </xf>
    <xf numFmtId="0" fontId="75" fillId="6" borderId="9" xfId="16" applyFont="1" applyFill="1" applyBorder="1" applyAlignment="1">
      <alignment horizontal="center"/>
    </xf>
    <xf numFmtId="0" fontId="75" fillId="6" borderId="18" xfId="16" applyFont="1" applyFill="1" applyBorder="1" applyAlignment="1">
      <alignment horizontal="center"/>
    </xf>
    <xf numFmtId="2" fontId="21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6" fillId="52" borderId="46" xfId="0" applyFont="1" applyFill="1" applyBorder="1" applyAlignment="1">
      <alignment horizontal="left"/>
    </xf>
    <xf numFmtId="0" fontId="76" fillId="52" borderId="46" xfId="0" applyNumberFormat="1" applyFont="1" applyFill="1" applyBorder="1"/>
    <xf numFmtId="0" fontId="77" fillId="0" borderId="0" xfId="0" applyFont="1"/>
    <xf numFmtId="189" fontId="43" fillId="9" borderId="9" xfId="0" applyNumberFormat="1" applyFont="1" applyFill="1" applyBorder="1" applyAlignment="1">
      <alignment horizontal="center"/>
    </xf>
    <xf numFmtId="189" fontId="43" fillId="1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 applyAlignment="1">
      <alignment horizontal="center"/>
    </xf>
    <xf numFmtId="0" fontId="79" fillId="0" borderId="46" xfId="0" applyFont="1" applyFill="1" applyBorder="1" applyAlignment="1">
      <alignment horizontal="left"/>
    </xf>
    <xf numFmtId="0" fontId="79" fillId="0" borderId="46" xfId="0" applyNumberFormat="1" applyFont="1" applyFill="1" applyBorder="1"/>
    <xf numFmtId="0" fontId="80" fillId="53" borderId="0" xfId="0" applyFont="1" applyFill="1"/>
    <xf numFmtId="0" fontId="17" fillId="18" borderId="9" xfId="14" applyFont="1" applyFill="1" applyBorder="1"/>
    <xf numFmtId="0" fontId="17" fillId="54" borderId="9" xfId="14" applyFont="1" applyFill="1" applyBorder="1"/>
    <xf numFmtId="0" fontId="17" fillId="55" borderId="9" xfId="14" applyFont="1" applyFill="1" applyBorder="1"/>
    <xf numFmtId="0" fontId="20" fillId="18" borderId="9" xfId="14" applyFont="1" applyFill="1" applyBorder="1"/>
    <xf numFmtId="0" fontId="82" fillId="0" borderId="20" xfId="0" applyFont="1" applyBorder="1" applyAlignment="1"/>
    <xf numFmtId="0" fontId="21" fillId="0" borderId="20" xfId="0" applyFont="1" applyBorder="1" applyAlignment="1"/>
    <xf numFmtId="0" fontId="82" fillId="0" borderId="7" xfId="0" applyFont="1" applyBorder="1" applyAlignment="1"/>
    <xf numFmtId="1" fontId="21" fillId="0" borderId="7" xfId="0" applyNumberFormat="1" applyFont="1" applyFill="1" applyBorder="1" applyAlignment="1"/>
    <xf numFmtId="1" fontId="21" fillId="0" borderId="7" xfId="0" applyNumberFormat="1" applyFont="1" applyBorder="1" applyAlignment="1"/>
    <xf numFmtId="0" fontId="84" fillId="0" borderId="0" xfId="0" applyFont="1"/>
    <xf numFmtId="0" fontId="83" fillId="0" borderId="0" xfId="0" applyFont="1"/>
    <xf numFmtId="0" fontId="78" fillId="0" borderId="24" xfId="163" applyFont="1" applyBorder="1"/>
    <xf numFmtId="0" fontId="78" fillId="0" borderId="25" xfId="163" applyFont="1" applyBorder="1"/>
    <xf numFmtId="0" fontId="78" fillId="56" borderId="24" xfId="163" applyNumberFormat="1" applyFont="1" applyFill="1" applyBorder="1"/>
    <xf numFmtId="0" fontId="78" fillId="56" borderId="30" xfId="163" applyNumberFormat="1" applyFont="1" applyFill="1" applyBorder="1"/>
    <xf numFmtId="0" fontId="78" fillId="56" borderId="31" xfId="163" applyNumberFormat="1" applyFont="1" applyFill="1" applyBorder="1"/>
    <xf numFmtId="0" fontId="78" fillId="50" borderId="27" xfId="163" applyNumberFormat="1" applyFont="1" applyFill="1" applyBorder="1"/>
    <xf numFmtId="0" fontId="78" fillId="50" borderId="34" xfId="163" applyNumberFormat="1" applyFont="1" applyFill="1" applyBorder="1"/>
    <xf numFmtId="0" fontId="78" fillId="50" borderId="33" xfId="163" applyNumberFormat="1" applyFont="1" applyFill="1" applyBorder="1"/>
    <xf numFmtId="0" fontId="78" fillId="0" borderId="24" xfId="163" applyNumberFormat="1" applyFont="1" applyBorder="1"/>
    <xf numFmtId="0" fontId="78" fillId="0" borderId="30" xfId="163" applyNumberFormat="1" applyFont="1" applyBorder="1"/>
    <xf numFmtId="0" fontId="78" fillId="0" borderId="31" xfId="163" applyNumberFormat="1" applyFont="1" applyBorder="1"/>
    <xf numFmtId="0" fontId="78" fillId="0" borderId="32" xfId="163" applyFont="1" applyBorder="1"/>
    <xf numFmtId="0" fontId="78" fillId="0" borderId="35" xfId="163" applyFont="1" applyBorder="1"/>
    <xf numFmtId="0" fontId="78" fillId="0" borderId="35" xfId="163" applyNumberFormat="1" applyFont="1" applyBorder="1"/>
    <xf numFmtId="0" fontId="78" fillId="0" borderId="0" xfId="163" applyNumberFormat="1" applyFont="1"/>
    <xf numFmtId="0" fontId="78" fillId="0" borderId="36" xfId="163" applyNumberFormat="1" applyFont="1" applyBorder="1"/>
    <xf numFmtId="0" fontId="78" fillId="50" borderId="27" xfId="163" applyFont="1" applyFill="1" applyBorder="1"/>
    <xf numFmtId="0" fontId="78" fillId="50" borderId="28" xfId="163" applyFont="1" applyFill="1" applyBorder="1"/>
    <xf numFmtId="0" fontId="78" fillId="16" borderId="24" xfId="163" applyFont="1" applyFill="1" applyBorder="1"/>
    <xf numFmtId="0" fontId="78" fillId="16" borderId="25" xfId="163" applyFont="1" applyFill="1" applyBorder="1"/>
    <xf numFmtId="0" fontId="78" fillId="16" borderId="26" xfId="163" applyFont="1" applyFill="1" applyBorder="1"/>
    <xf numFmtId="0" fontId="78" fillId="16" borderId="30" xfId="163" applyFont="1" applyFill="1" applyBorder="1"/>
    <xf numFmtId="0" fontId="78" fillId="16" borderId="31" xfId="163" applyFont="1" applyFill="1" applyBorder="1"/>
    <xf numFmtId="0" fontId="78" fillId="53" borderId="24" xfId="163" applyFont="1" applyFill="1" applyBorder="1"/>
    <xf numFmtId="0" fontId="78" fillId="53" borderId="25" xfId="163" applyFont="1" applyFill="1" applyBorder="1"/>
    <xf numFmtId="0" fontId="78" fillId="53" borderId="24" xfId="163" applyNumberFormat="1" applyFont="1" applyFill="1" applyBorder="1"/>
    <xf numFmtId="0" fontId="78" fillId="53" borderId="30" xfId="163" applyNumberFormat="1" applyFont="1" applyFill="1" applyBorder="1"/>
    <xf numFmtId="0" fontId="78" fillId="53" borderId="31" xfId="163" applyNumberFormat="1" applyFont="1" applyFill="1" applyBorder="1"/>
    <xf numFmtId="0" fontId="78" fillId="51" borderId="24" xfId="163" applyFont="1" applyFill="1" applyBorder="1"/>
    <xf numFmtId="0" fontId="78" fillId="51" borderId="25" xfId="163" applyFont="1" applyFill="1" applyBorder="1"/>
    <xf numFmtId="0" fontId="78" fillId="51" borderId="24" xfId="163" applyNumberFormat="1" applyFont="1" applyFill="1" applyBorder="1"/>
    <xf numFmtId="0" fontId="78" fillId="51" borderId="30" xfId="163" applyNumberFormat="1" applyFont="1" applyFill="1" applyBorder="1"/>
    <xf numFmtId="0" fontId="78" fillId="51" borderId="31" xfId="163" applyNumberFormat="1" applyFont="1" applyFill="1" applyBorder="1"/>
    <xf numFmtId="0" fontId="86" fillId="0" borderId="0" xfId="0" applyFont="1"/>
    <xf numFmtId="0" fontId="85" fillId="0" borderId="0" xfId="0" applyFont="1"/>
    <xf numFmtId="0" fontId="85" fillId="16" borderId="0" xfId="0" applyFont="1" applyFill="1"/>
    <xf numFmtId="189" fontId="25" fillId="0" borderId="0" xfId="0" applyNumberFormat="1" applyFont="1" applyAlignment="1">
      <alignment horizontal="center"/>
    </xf>
    <xf numFmtId="189" fontId="32" fillId="0" borderId="0" xfId="0" applyNumberFormat="1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43" fontId="21" fillId="0" borderId="18" xfId="1" applyFont="1" applyBorder="1" applyAlignment="1">
      <alignment horizontal="center"/>
    </xf>
    <xf numFmtId="43" fontId="21" fillId="0" borderId="19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9" fillId="13" borderId="0" xfId="0" applyFont="1" applyFill="1" applyAlignment="1">
      <alignment horizontal="left"/>
    </xf>
    <xf numFmtId="3" fontId="7" fillId="5" borderId="18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</cellXfs>
  <cellStyles count="177">
    <cellStyle name="20% - ส่วนที่ถูกเน้น1" xfId="55" builtinId="3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1 6" xfId="138"/>
    <cellStyle name="20% - ส่วนที่ถูกเน้น1 7" xfId="151"/>
    <cellStyle name="20% - ส่วนที่ถูกเน้น1 8" xfId="165"/>
    <cellStyle name="20% - ส่วนที่ถูกเน้น2" xfId="59" builtinId="34" customBuiltin="1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2 6" xfId="140"/>
    <cellStyle name="20% - ส่วนที่ถูกเน้น2 7" xfId="153"/>
    <cellStyle name="20% - ส่วนที่ถูกเน้น2 8" xfId="167"/>
    <cellStyle name="20% - ส่วนที่ถูกเน้น3" xfId="63" builtinId="38" customBuiltin="1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3 6" xfId="142"/>
    <cellStyle name="20% - ส่วนที่ถูกเน้น3 7" xfId="155"/>
    <cellStyle name="20% - ส่วนที่ถูกเน้น3 8" xfId="169"/>
    <cellStyle name="20% - ส่วนที่ถูกเน้น4" xfId="67" builtinId="42" customBuiltin="1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4 6" xfId="144"/>
    <cellStyle name="20% - ส่วนที่ถูกเน้น4 7" xfId="157"/>
    <cellStyle name="20% - ส่วนที่ถูกเน้น4 8" xfId="171"/>
    <cellStyle name="20% - ส่วนที่ถูกเน้น5" xfId="71" builtinId="46" customBuiltin="1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5 6" xfId="146"/>
    <cellStyle name="20% - ส่วนที่ถูกเน้น5 7" xfId="159"/>
    <cellStyle name="20% - ส่วนที่ถูกเน้น5 8" xfId="173"/>
    <cellStyle name="20% - ส่วนที่ถูกเน้น6" xfId="75" builtinId="50" customBuiltin="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20% - ส่วนที่ถูกเน้น6 6" xfId="148"/>
    <cellStyle name="20% - ส่วนที่ถูกเน้น6 7" xfId="161"/>
    <cellStyle name="20% - ส่วนที่ถูกเน้น6 8" xfId="175"/>
    <cellStyle name="40% - ส่วนที่ถูกเน้น1" xfId="56" builtinId="3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1 6" xfId="139"/>
    <cellStyle name="40% - ส่วนที่ถูกเน้น1 7" xfId="152"/>
    <cellStyle name="40% - ส่วนที่ถูกเน้น1 8" xfId="166"/>
    <cellStyle name="40% - ส่วนที่ถูกเน้น2" xfId="60" builtinId="35" customBuiltin="1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2 6" xfId="141"/>
    <cellStyle name="40% - ส่วนที่ถูกเน้น2 7" xfId="154"/>
    <cellStyle name="40% - ส่วนที่ถูกเน้น2 8" xfId="168"/>
    <cellStyle name="40% - ส่วนที่ถูกเน้น3" xfId="64" builtinId="39" customBuiltin="1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3 6" xfId="143"/>
    <cellStyle name="40% - ส่วนที่ถูกเน้น3 7" xfId="156"/>
    <cellStyle name="40% - ส่วนที่ถูกเน้น3 8" xfId="170"/>
    <cellStyle name="40% - ส่วนที่ถูกเน้น4" xfId="68" builtinId="43" customBuiltin="1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4 6" xfId="145"/>
    <cellStyle name="40% - ส่วนที่ถูกเน้น4 7" xfId="158"/>
    <cellStyle name="40% - ส่วนที่ถูกเน้น4 8" xfId="172"/>
    <cellStyle name="40% - ส่วนที่ถูกเน้น5" xfId="72" builtinId="47" customBuiltin="1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5 6" xfId="147"/>
    <cellStyle name="40% - ส่วนที่ถูกเน้น5 7" xfId="160"/>
    <cellStyle name="40% - ส่วนที่ถูกเน้น5 8" xfId="174"/>
    <cellStyle name="40% - ส่วนที่ถูกเน้น6" xfId="76" builtinId="51" customBuiltin="1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40% - ส่วนที่ถูกเน้น6 6" xfId="149"/>
    <cellStyle name="40% - ส่วนที่ถูกเน้น6 7" xfId="162"/>
    <cellStyle name="40% - ส่วนที่ถูกเน้น6 8" xfId="176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" xfId="136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17" xfId="163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4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  <cellStyle name="หมายเหตุ 8" xfId="137"/>
    <cellStyle name="หมายเหตุ 9" xfId="150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0"/>
  <tableStyles count="0" defaultTableStyle="TableStyleMedium9" defaultPivotStyle="PivotStyleLight16"/>
  <colors>
    <mruColors>
      <color rgb="FF00FFFF"/>
      <color rgb="FFFF00FF"/>
      <color rgb="FFC0C0C0"/>
      <color rgb="FF2211FB"/>
      <color rgb="FF0000CC"/>
      <color rgb="FFFF33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26.150139156097651</c:v>
                </c:pt>
                <c:pt idx="1">
                  <c:v>48.444478086443112</c:v>
                </c:pt>
                <c:pt idx="2">
                  <c:v>95.973353280736177</c:v>
                </c:pt>
                <c:pt idx="3">
                  <c:v>37.538015193352592</c:v>
                </c:pt>
                <c:pt idx="4">
                  <c:v>12.013109959129311</c:v>
                </c:pt>
                <c:pt idx="5">
                  <c:v>4.5978718926785964</c:v>
                </c:pt>
              </c:numCache>
            </c:numRef>
          </c:val>
        </c:ser>
        <c:gapWidth val="66"/>
        <c:axId val="143388032"/>
        <c:axId val="164960896"/>
      </c:barChart>
      <c:catAx>
        <c:axId val="143388032"/>
        <c:scaling>
          <c:orientation val="minMax"/>
        </c:scaling>
        <c:axPos val="b"/>
        <c:tickLblPos val="nextTo"/>
        <c:crossAx val="164960896"/>
        <c:crosses val="autoZero"/>
        <c:auto val="1"/>
        <c:lblAlgn val="ctr"/>
        <c:lblOffset val="100"/>
      </c:catAx>
      <c:valAx>
        <c:axId val="1649608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3388032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20.097120503269288</c:v>
                </c:pt>
                <c:pt idx="1">
                  <c:v>17.733478054820907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243"/>
          <c:y val="0.39313466025081106"/>
          <c:w val="0.11163866421459218"/>
          <c:h val="0.16743438320210338"/>
        </c:manualLayout>
      </c:layout>
    </c:legend>
    <c:plotVisOnly val="1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286E-2"/>
          <c:w val="0.89532357751509362"/>
          <c:h val="0.67608144771380796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เมยวดี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โพนทอง</c:v>
                </c:pt>
                <c:pt idx="6">
                  <c:v>โพนทราย</c:v>
                </c:pt>
                <c:pt idx="7">
                  <c:v>ทุ่งเขาหลวง</c:v>
                </c:pt>
                <c:pt idx="8">
                  <c:v>เกษตรวิสัย</c:v>
                </c:pt>
                <c:pt idx="9">
                  <c:v>หนองฮี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จังหาร</c:v>
                </c:pt>
                <c:pt idx="13">
                  <c:v>พนมไพร</c:v>
                </c:pt>
                <c:pt idx="14">
                  <c:v>ศรีสมเด็จ</c:v>
                </c:pt>
                <c:pt idx="15">
                  <c:v>อาจสามารถ</c:v>
                </c:pt>
                <c:pt idx="16">
                  <c:v>เสลภูมิ</c:v>
                </c:pt>
                <c:pt idx="17">
                  <c:v>ธวัชบุรี</c:v>
                </c:pt>
                <c:pt idx="18">
                  <c:v>ปทุมรัตต์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61.682889768162603</c:v>
                </c:pt>
                <c:pt idx="1">
                  <c:v>56.145806340157208</c:v>
                </c:pt>
                <c:pt idx="2">
                  <c:v>50.745432911038009</c:v>
                </c:pt>
                <c:pt idx="3">
                  <c:v>38.905459732849174</c:v>
                </c:pt>
                <c:pt idx="4">
                  <c:v>25.261775144939435</c:v>
                </c:pt>
                <c:pt idx="5">
                  <c:v>23.160157118505893</c:v>
                </c:pt>
                <c:pt idx="6">
                  <c:v>21.44542140253056</c:v>
                </c:pt>
                <c:pt idx="7">
                  <c:v>17.249557980076762</c:v>
                </c:pt>
                <c:pt idx="8">
                  <c:v>16.42052976734162</c:v>
                </c:pt>
                <c:pt idx="9">
                  <c:v>16.410256410256409</c:v>
                </c:pt>
                <c:pt idx="10">
                  <c:v>12.052341597796143</c:v>
                </c:pt>
                <c:pt idx="11">
                  <c:v>10.736525660296328</c:v>
                </c:pt>
                <c:pt idx="12">
                  <c:v>6.6301272984441297</c:v>
                </c:pt>
                <c:pt idx="13">
                  <c:v>5.6247714936580699</c:v>
                </c:pt>
                <c:pt idx="14">
                  <c:v>5.5606528206411436</c:v>
                </c:pt>
                <c:pt idx="15">
                  <c:v>5.4261567888004123</c:v>
                </c:pt>
                <c:pt idx="16">
                  <c:v>5.0752404395158219</c:v>
                </c:pt>
                <c:pt idx="17">
                  <c:v>4.4675432979404626</c:v>
                </c:pt>
                <c:pt idx="18">
                  <c:v>3.7268932617769828</c:v>
                </c:pt>
                <c:pt idx="19">
                  <c:v>3.6543029417138682</c:v>
                </c:pt>
              </c:numCache>
            </c:numRef>
          </c:val>
        </c:ser>
        <c:gapWidth val="28"/>
        <c:axId val="101562240"/>
        <c:axId val="101563776"/>
      </c:barChart>
      <c:catAx>
        <c:axId val="101562240"/>
        <c:scaling>
          <c:orientation val="minMax"/>
        </c:scaling>
        <c:axPos val="b"/>
        <c:tickLblPos val="nextTo"/>
        <c:crossAx val="101563776"/>
        <c:crosses val="autoZero"/>
        <c:auto val="1"/>
        <c:lblAlgn val="ctr"/>
        <c:lblOffset val="100"/>
      </c:catAx>
      <c:valAx>
        <c:axId val="101563776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01562240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743E-2"/>
          <c:y val="9.5585875133918381E-3"/>
          <c:w val="0.62361154855643064"/>
          <c:h val="0.99044141248661621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20.097120503269288</c:v>
                </c:pt>
                <c:pt idx="1">
                  <c:v>17.733478054820907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52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26.150139156097651</c:v>
                </c:pt>
                <c:pt idx="1">
                  <c:v>48.444478086443112</c:v>
                </c:pt>
                <c:pt idx="2">
                  <c:v>95.973353280736177</c:v>
                </c:pt>
                <c:pt idx="3">
                  <c:v>37.538015193352592</c:v>
                </c:pt>
                <c:pt idx="4">
                  <c:v>12.013109959129311</c:v>
                </c:pt>
                <c:pt idx="5">
                  <c:v>4.5978718926785964</c:v>
                </c:pt>
              </c:numCache>
            </c:numRef>
          </c:val>
        </c:ser>
        <c:gapWidth val="69"/>
        <c:axId val="101940608"/>
        <c:axId val="101950592"/>
      </c:barChart>
      <c:catAx>
        <c:axId val="101940608"/>
        <c:scaling>
          <c:orientation val="minMax"/>
        </c:scaling>
        <c:axPos val="b"/>
        <c:tickLblPos val="nextTo"/>
        <c:crossAx val="101950592"/>
        <c:crosses val="autoZero"/>
        <c:auto val="1"/>
        <c:lblAlgn val="ctr"/>
        <c:lblOffset val="100"/>
      </c:catAx>
      <c:valAx>
        <c:axId val="1019505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01940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w20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เมือง</c:v>
                </c:pt>
                <c:pt idx="2">
                  <c:v>เกษตรวิสัย</c:v>
                </c:pt>
                <c:pt idx="3">
                  <c:v>ปทุมรัตต์</c:v>
                </c:pt>
                <c:pt idx="4">
                  <c:v>จตุรพักตรพิมาน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w21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เมือง</c:v>
                </c:pt>
                <c:pt idx="2">
                  <c:v>เกษตรวิสัย</c:v>
                </c:pt>
                <c:pt idx="3">
                  <c:v>ปทุมรัตต์</c:v>
                </c:pt>
                <c:pt idx="4">
                  <c:v>จตุรพักตรพิมาน</c:v>
                </c:pt>
                <c:pt idx="5">
                  <c:v>ธวัชบุรี</c:v>
                </c:pt>
                <c:pt idx="6">
                  <c:v>พนมไพร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02116352"/>
        <c:axId val="102134528"/>
      </c:barChart>
      <c:catAx>
        <c:axId val="102116352"/>
        <c:scaling>
          <c:orientation val="minMax"/>
        </c:scaling>
        <c:axPos val="b"/>
        <c:tickLblPos val="nextTo"/>
        <c:crossAx val="102134528"/>
        <c:crosses val="autoZero"/>
        <c:auto val="1"/>
        <c:lblAlgn val="ctr"/>
        <c:lblOffset val="100"/>
      </c:catAx>
      <c:valAx>
        <c:axId val="10213452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0211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485"/>
          <c:y val="0.11111230245155526"/>
          <c:w val="0.15786935949541336"/>
          <c:h val="0.19337823197632448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81" l="0.70000000000000062" r="0.70000000000000062" t="0.750000000000008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977"/>
          <c:h val="0.74231903137578936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02139392"/>
        <c:axId val="102168832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OnePage'!$D$75:$W$75</c:f>
              <c:numCache>
                <c:formatCode>0</c:formatCode>
                <c:ptCount val="2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1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02139392"/>
        <c:axId val="102168832"/>
      </c:lineChart>
      <c:catAx>
        <c:axId val="102139392"/>
        <c:scaling>
          <c:orientation val="minMax"/>
        </c:scaling>
        <c:axPos val="b"/>
        <c:numFmt formatCode="General" sourceLinked="1"/>
        <c:tickLblPos val="nextTo"/>
        <c:crossAx val="102168832"/>
        <c:crosses val="autoZero"/>
        <c:auto val="1"/>
        <c:lblAlgn val="ctr"/>
        <c:lblOffset val="100"/>
      </c:catAx>
      <c:valAx>
        <c:axId val="1021688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0213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092"/>
          <c:y val="6.5715348811004298E-2"/>
          <c:w val="0.14240654322640464"/>
          <c:h val="0.21845125647069882"/>
        </c:manualLayout>
      </c:layout>
    </c:legend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31.428571428571427</c:v>
                </c:pt>
                <c:pt idx="1">
                  <c:v>68.571428571428569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0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งานบ้าน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41.224489795918366</c:v>
                </c:pt>
                <c:pt idx="1">
                  <c:v>31.020408163265305</c:v>
                </c:pt>
                <c:pt idx="2">
                  <c:v>10.612244897959183</c:v>
                </c:pt>
                <c:pt idx="3">
                  <c:v>6.9387755102040813</c:v>
                </c:pt>
                <c:pt idx="4">
                  <c:v>4.0816326530612246</c:v>
                </c:pt>
                <c:pt idx="5">
                  <c:v>2.8571428571428572</c:v>
                </c:pt>
                <c:pt idx="6">
                  <c:v>2.0408163265306123</c:v>
                </c:pt>
                <c:pt idx="7">
                  <c:v>0.81632653061224492</c:v>
                </c:pt>
                <c:pt idx="8">
                  <c:v>0.40816326530612246</c:v>
                </c:pt>
              </c:numCache>
            </c:numRef>
          </c:val>
        </c:ser>
        <c:gapWidth val="68"/>
        <c:axId val="121139200"/>
        <c:axId val="121140736"/>
      </c:barChart>
      <c:catAx>
        <c:axId val="121139200"/>
        <c:scaling>
          <c:orientation val="minMax"/>
        </c:scaling>
        <c:axPos val="b"/>
        <c:tickLblPos val="nextTo"/>
        <c:crossAx val="121140736"/>
        <c:crosses val="autoZero"/>
        <c:auto val="1"/>
        <c:lblAlgn val="ctr"/>
        <c:lblOffset val="100"/>
      </c:catAx>
      <c:valAx>
        <c:axId val="1211407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1139200"/>
        <c:crosses val="autoZero"/>
        <c:crossBetween val="between"/>
      </c:valAx>
    </c:plotArea>
    <c:plotVisOnly val="1"/>
  </c:chart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17</xdr:col>
      <xdr:colOff>209550</xdr:colOff>
      <xdr:row>31</xdr:row>
      <xdr:rowOff>152400</xdr:rowOff>
    </xdr:to>
    <xdr:pic>
      <xdr:nvPicPr>
        <xdr:cNvPr id="4" name="รูปภาพ 3" descr="171729403163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314575"/>
          <a:ext cx="5781675" cy="58102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0.54975</cdr:x>
      <cdr:y>0.05716</cdr:y>
    </cdr:from>
    <cdr:to>
      <cdr:x>0.94895</cdr:x>
      <cdr:y>0.31013</cdr:y>
    </cdr:to>
    <cdr:grpSp>
      <cdr:nvGrpSpPr>
        <cdr:cNvPr id="8" name="Group 7"/>
        <cdr:cNvGrpSpPr/>
      </cdr:nvGrpSpPr>
      <cdr:grpSpPr>
        <a:xfrm xmlns:a="http://schemas.openxmlformats.org/drawingml/2006/main">
          <a:off x="5233459" y="255528"/>
          <a:ext cx="3800268" cy="1130889"/>
          <a:chOff x="7087926" y="296333"/>
          <a:chExt cx="4516701" cy="1038008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087926" y="296333"/>
            <a:ext cx="4516701" cy="1038008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4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18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                  อัตราป่วย 30-40 ต่อแสน ปชก</a:t>
            </a:r>
          </a:p>
          <a:p xmlns:a="http://schemas.openxmlformats.org/drawingml/2006/main"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                   อัตราป่วย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18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18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140625" defaultRowHeight="21.7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>
      <c r="A1" s="377" t="s">
        <v>381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19"/>
    </row>
    <row r="2" spans="1:30" ht="24">
      <c r="A2" s="21"/>
      <c r="B2" s="21"/>
      <c r="C2" s="22" t="s">
        <v>591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62</v>
      </c>
      <c r="F13" s="49">
        <v>22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245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441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223</v>
      </c>
      <c r="F14" s="55">
        <f>SUM(B13:F13)</f>
        <v>245</v>
      </c>
      <c r="G14" s="55">
        <f>SUM(B13:G13)</f>
        <v>245</v>
      </c>
      <c r="H14" s="55">
        <f>SUM(B13:H13)</f>
        <v>245</v>
      </c>
      <c r="I14" s="55">
        <f>SUM(B13:I13)</f>
        <v>245</v>
      </c>
      <c r="J14" s="55">
        <f>SUM(B13:J13)</f>
        <v>245</v>
      </c>
      <c r="K14" s="55">
        <f>SUM(B13:K13)</f>
        <v>245</v>
      </c>
      <c r="L14" s="55">
        <f>SUM(B13:L13)</f>
        <v>245</v>
      </c>
      <c r="M14" s="55">
        <f>SUM(B13:M13)</f>
        <v>245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454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78"/>
      <c r="E31" s="378"/>
      <c r="F31" s="378"/>
      <c r="G31" s="378"/>
      <c r="H31" s="378"/>
      <c r="I31" s="378"/>
      <c r="J31" s="378"/>
      <c r="K31" s="378"/>
    </row>
    <row r="32" spans="1:19">
      <c r="D32" s="378"/>
      <c r="E32" s="378"/>
      <c r="F32" s="378"/>
      <c r="G32" s="378"/>
      <c r="H32" s="378"/>
      <c r="I32" s="378"/>
      <c r="J32" s="378"/>
      <c r="K32" s="378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>
      <c r="A1" s="72" t="s">
        <v>384</v>
      </c>
      <c r="R1" s="382" t="s">
        <v>330</v>
      </c>
      <c r="S1" s="382"/>
      <c r="T1" s="382"/>
      <c r="U1" s="382"/>
      <c r="V1" s="382"/>
      <c r="W1" s="382"/>
    </row>
    <row r="2" spans="1:26">
      <c r="B2" s="73" t="s">
        <v>592</v>
      </c>
      <c r="R2" s="74"/>
      <c r="S2" s="74"/>
      <c r="T2" s="383" t="s">
        <v>337</v>
      </c>
      <c r="U2" s="384"/>
      <c r="V2" s="384"/>
      <c r="W2" s="385"/>
    </row>
    <row r="3" spans="1:26">
      <c r="A3" s="75" t="s">
        <v>9</v>
      </c>
      <c r="B3" s="379" t="s">
        <v>43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1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34">
        <v>5</v>
      </c>
      <c r="C5" s="334">
        <v>3</v>
      </c>
      <c r="D5" s="334">
        <v>1</v>
      </c>
      <c r="E5" s="335">
        <v>6</v>
      </c>
      <c r="F5" s="335">
        <v>2</v>
      </c>
      <c r="G5" s="335">
        <v>0</v>
      </c>
      <c r="H5" s="87"/>
      <c r="I5" s="87"/>
      <c r="J5" s="87"/>
      <c r="K5" s="87"/>
      <c r="L5" s="88"/>
      <c r="M5" s="87"/>
      <c r="N5" s="89">
        <f t="shared" ref="N5:N26" si="0">SUM(B5:M5)</f>
        <v>17</v>
      </c>
      <c r="O5" s="90">
        <f t="shared" ref="O5:O27" si="1">V5</f>
        <v>10.736525660296328</v>
      </c>
      <c r="R5" s="91" t="s">
        <v>331</v>
      </c>
      <c r="S5" s="92">
        <v>158338</v>
      </c>
      <c r="T5" s="93">
        <f>T6+T7</f>
        <v>17</v>
      </c>
      <c r="U5" s="94">
        <v>0</v>
      </c>
      <c r="V5" s="95">
        <f>T5*100000/S5</f>
        <v>10.736525660296328</v>
      </c>
      <c r="W5" s="96">
        <f>(U5/T5)*100</f>
        <v>0</v>
      </c>
      <c r="X5" s="97"/>
    </row>
    <row r="6" spans="1:26">
      <c r="A6" s="98" t="s">
        <v>57</v>
      </c>
      <c r="B6" s="336">
        <v>1</v>
      </c>
      <c r="C6" s="336">
        <v>0</v>
      </c>
      <c r="D6" s="336">
        <v>0</v>
      </c>
      <c r="E6" s="337">
        <v>0</v>
      </c>
      <c r="F6" s="337">
        <v>0</v>
      </c>
      <c r="G6" s="337">
        <v>0</v>
      </c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5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36">
        <v>4</v>
      </c>
      <c r="C7" s="336">
        <v>3</v>
      </c>
      <c r="D7" s="336">
        <v>1</v>
      </c>
      <c r="E7" s="337">
        <v>6</v>
      </c>
      <c r="F7" s="337">
        <v>2</v>
      </c>
      <c r="G7" s="337">
        <v>0</v>
      </c>
      <c r="H7" s="99"/>
      <c r="I7" s="100"/>
      <c r="J7" s="101"/>
      <c r="K7" s="101"/>
      <c r="L7" s="101"/>
      <c r="M7" s="101"/>
      <c r="N7" s="102">
        <f t="shared" si="0"/>
        <v>16</v>
      </c>
      <c r="O7" s="103">
        <f t="shared" si="1"/>
        <v>13.006543917408447</v>
      </c>
      <c r="R7" s="295" t="s">
        <v>77</v>
      </c>
      <c r="S7" s="105">
        <v>123015</v>
      </c>
      <c r="T7" s="106">
        <f t="shared" ref="T7:T26" si="3">N7</f>
        <v>16</v>
      </c>
      <c r="U7" s="107">
        <v>0</v>
      </c>
      <c r="V7" s="108">
        <f t="shared" ref="V7:V26" si="4">T7*100000/S7</f>
        <v>13.006543917408447</v>
      </c>
      <c r="W7" s="96">
        <f t="shared" si="2"/>
        <v>0</v>
      </c>
      <c r="X7" s="97"/>
      <c r="Z7" s="109"/>
    </row>
    <row r="8" spans="1:26">
      <c r="A8" s="98" t="s">
        <v>23</v>
      </c>
      <c r="B8" s="336">
        <v>10</v>
      </c>
      <c r="C8" s="336">
        <v>3</v>
      </c>
      <c r="D8" s="336">
        <v>2</v>
      </c>
      <c r="E8" s="337">
        <v>1</v>
      </c>
      <c r="F8" s="337">
        <v>0</v>
      </c>
      <c r="G8" s="337">
        <v>0</v>
      </c>
      <c r="H8" s="99"/>
      <c r="I8" s="100"/>
      <c r="J8" s="101"/>
      <c r="K8" s="101"/>
      <c r="L8" s="101"/>
      <c r="M8" s="101"/>
      <c r="N8" s="102">
        <f t="shared" si="0"/>
        <v>16</v>
      </c>
      <c r="O8" s="103">
        <f t="shared" si="1"/>
        <v>16.42052976734162</v>
      </c>
      <c r="R8" s="110" t="s">
        <v>23</v>
      </c>
      <c r="S8" s="111">
        <v>97439</v>
      </c>
      <c r="T8" s="106">
        <f t="shared" si="3"/>
        <v>16</v>
      </c>
      <c r="U8" s="112">
        <v>0</v>
      </c>
      <c r="V8" s="108">
        <f t="shared" si="4"/>
        <v>16.42052976734162</v>
      </c>
      <c r="W8" s="96">
        <f t="shared" si="2"/>
        <v>0</v>
      </c>
      <c r="X8" s="97"/>
      <c r="Z8" s="109"/>
    </row>
    <row r="9" spans="1:26">
      <c r="A9" s="98" t="s">
        <v>31</v>
      </c>
      <c r="B9" s="336">
        <v>0</v>
      </c>
      <c r="C9" s="336">
        <v>1</v>
      </c>
      <c r="D9" s="336">
        <v>1</v>
      </c>
      <c r="E9" s="338">
        <v>0</v>
      </c>
      <c r="F9" s="337">
        <v>0</v>
      </c>
      <c r="G9" s="337">
        <v>0</v>
      </c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36">
        <v>4</v>
      </c>
      <c r="C10" s="336">
        <v>11</v>
      </c>
      <c r="D10" s="336">
        <v>1</v>
      </c>
      <c r="E10" s="338">
        <v>2</v>
      </c>
      <c r="F10" s="337">
        <v>2</v>
      </c>
      <c r="G10" s="337">
        <v>0</v>
      </c>
      <c r="H10" s="113"/>
      <c r="I10" s="100"/>
      <c r="J10" s="101"/>
      <c r="K10" s="101"/>
      <c r="L10" s="101"/>
      <c r="M10" s="101"/>
      <c r="N10" s="102">
        <f t="shared" si="0"/>
        <v>20</v>
      </c>
      <c r="O10" s="103">
        <f t="shared" si="1"/>
        <v>25.261775144939435</v>
      </c>
      <c r="R10" s="110" t="s">
        <v>24</v>
      </c>
      <c r="S10" s="111">
        <v>79171</v>
      </c>
      <c r="T10" s="106">
        <f t="shared" si="3"/>
        <v>20</v>
      </c>
      <c r="U10" s="112">
        <v>0</v>
      </c>
      <c r="V10" s="108">
        <f t="shared" si="4"/>
        <v>25.261775144939435</v>
      </c>
      <c r="W10" s="96">
        <f t="shared" si="2"/>
        <v>0</v>
      </c>
      <c r="X10" s="97"/>
      <c r="Z10" s="109"/>
    </row>
    <row r="11" spans="1:26">
      <c r="A11" s="98" t="s">
        <v>25</v>
      </c>
      <c r="B11" s="336">
        <v>1</v>
      </c>
      <c r="C11" s="336">
        <v>1</v>
      </c>
      <c r="D11" s="336">
        <v>1</v>
      </c>
      <c r="E11" s="338">
        <v>0</v>
      </c>
      <c r="F11" s="337">
        <v>0</v>
      </c>
      <c r="G11" s="337">
        <v>0</v>
      </c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36">
        <v>0</v>
      </c>
      <c r="C12" s="336">
        <v>1</v>
      </c>
      <c r="D12" s="336">
        <v>0</v>
      </c>
      <c r="E12" s="338">
        <v>1</v>
      </c>
      <c r="F12" s="337">
        <v>2</v>
      </c>
      <c r="G12" s="337">
        <v>0</v>
      </c>
      <c r="H12" s="113"/>
      <c r="I12" s="100"/>
      <c r="J12" s="101"/>
      <c r="K12" s="101"/>
      <c r="L12" s="101"/>
      <c r="M12" s="101"/>
      <c r="N12" s="102">
        <f t="shared" si="0"/>
        <v>4</v>
      </c>
      <c r="O12" s="103">
        <f t="shared" si="1"/>
        <v>5.6247714936580699</v>
      </c>
      <c r="R12" s="110" t="s">
        <v>26</v>
      </c>
      <c r="S12" s="111">
        <v>71114</v>
      </c>
      <c r="T12" s="106">
        <f t="shared" si="3"/>
        <v>4</v>
      </c>
      <c r="U12" s="112">
        <v>0</v>
      </c>
      <c r="V12" s="108">
        <f t="shared" si="4"/>
        <v>5.6247714936580699</v>
      </c>
      <c r="W12" s="96">
        <f t="shared" si="2"/>
        <v>0</v>
      </c>
      <c r="Z12" s="109"/>
    </row>
    <row r="13" spans="1:26">
      <c r="A13" s="98" t="s">
        <v>27</v>
      </c>
      <c r="B13" s="336">
        <v>1</v>
      </c>
      <c r="C13" s="336">
        <v>2</v>
      </c>
      <c r="D13" s="336">
        <v>4</v>
      </c>
      <c r="E13" s="338">
        <v>15</v>
      </c>
      <c r="F13" s="337">
        <v>3</v>
      </c>
      <c r="G13" s="337">
        <v>0</v>
      </c>
      <c r="H13" s="113"/>
      <c r="I13" s="100"/>
      <c r="J13" s="101"/>
      <c r="K13" s="101"/>
      <c r="L13" s="101"/>
      <c r="M13" s="101"/>
      <c r="N13" s="102">
        <f t="shared" si="0"/>
        <v>25</v>
      </c>
      <c r="O13" s="103">
        <f t="shared" si="1"/>
        <v>23.160157118505893</v>
      </c>
      <c r="R13" s="110" t="s">
        <v>27</v>
      </c>
      <c r="S13" s="111">
        <v>107944</v>
      </c>
      <c r="T13" s="106">
        <f t="shared" si="3"/>
        <v>25</v>
      </c>
      <c r="U13" s="112">
        <v>0</v>
      </c>
      <c r="V13" s="108">
        <f t="shared" si="4"/>
        <v>23.160157118505893</v>
      </c>
      <c r="W13" s="96">
        <f t="shared" si="2"/>
        <v>0</v>
      </c>
      <c r="Z13" s="109"/>
    </row>
    <row r="14" spans="1:26">
      <c r="A14" s="98" t="s">
        <v>34</v>
      </c>
      <c r="B14" s="336">
        <v>1</v>
      </c>
      <c r="C14" s="336">
        <v>0</v>
      </c>
      <c r="D14" s="336">
        <v>4</v>
      </c>
      <c r="E14" s="338">
        <v>2</v>
      </c>
      <c r="F14" s="337">
        <v>0</v>
      </c>
      <c r="G14" s="337">
        <v>0</v>
      </c>
      <c r="H14" s="113"/>
      <c r="I14" s="100"/>
      <c r="J14" s="101"/>
      <c r="K14" s="101"/>
      <c r="L14" s="101"/>
      <c r="M14" s="101"/>
      <c r="N14" s="102">
        <f t="shared" si="0"/>
        <v>7</v>
      </c>
      <c r="O14" s="103">
        <f t="shared" si="1"/>
        <v>12.052341597796143</v>
      </c>
      <c r="R14" s="110" t="s">
        <v>34</v>
      </c>
      <c r="S14" s="111">
        <v>58080</v>
      </c>
      <c r="T14" s="106">
        <f t="shared" si="3"/>
        <v>7</v>
      </c>
      <c r="U14" s="112">
        <v>0</v>
      </c>
      <c r="V14" s="108">
        <f t="shared" si="4"/>
        <v>12.052341597796143</v>
      </c>
      <c r="W14" s="96">
        <f t="shared" si="2"/>
        <v>0</v>
      </c>
      <c r="Z14" s="109"/>
    </row>
    <row r="15" spans="1:26">
      <c r="A15" s="98" t="s">
        <v>32</v>
      </c>
      <c r="B15" s="336">
        <v>6</v>
      </c>
      <c r="C15" s="336">
        <v>5</v>
      </c>
      <c r="D15" s="336">
        <v>10</v>
      </c>
      <c r="E15" s="338">
        <v>15</v>
      </c>
      <c r="F15" s="337">
        <v>5</v>
      </c>
      <c r="G15" s="337">
        <v>0</v>
      </c>
      <c r="H15" s="113"/>
      <c r="I15" s="100"/>
      <c r="J15" s="101"/>
      <c r="K15" s="101"/>
      <c r="L15" s="101"/>
      <c r="M15" s="101"/>
      <c r="N15" s="102">
        <f t="shared" si="0"/>
        <v>41</v>
      </c>
      <c r="O15" s="103">
        <f t="shared" si="1"/>
        <v>61.682889768162603</v>
      </c>
      <c r="R15" s="110" t="s">
        <v>32</v>
      </c>
      <c r="S15" s="111">
        <v>66469</v>
      </c>
      <c r="T15" s="106">
        <f t="shared" si="3"/>
        <v>41</v>
      </c>
      <c r="U15" s="112">
        <v>0</v>
      </c>
      <c r="V15" s="108">
        <f t="shared" si="4"/>
        <v>61.682889768162603</v>
      </c>
      <c r="W15" s="96">
        <f t="shared" si="2"/>
        <v>0</v>
      </c>
      <c r="Z15" s="109"/>
    </row>
    <row r="16" spans="1:26">
      <c r="A16" s="98" t="s">
        <v>28</v>
      </c>
      <c r="B16" s="336">
        <v>0</v>
      </c>
      <c r="C16" s="336">
        <v>2</v>
      </c>
      <c r="D16" s="336">
        <v>3</v>
      </c>
      <c r="E16" s="338">
        <v>0</v>
      </c>
      <c r="F16" s="337">
        <v>1</v>
      </c>
      <c r="G16" s="337">
        <v>0</v>
      </c>
      <c r="H16" s="113"/>
      <c r="I16" s="100"/>
      <c r="J16" s="101"/>
      <c r="K16" s="101"/>
      <c r="L16" s="101"/>
      <c r="M16" s="101"/>
      <c r="N16" s="102">
        <f t="shared" si="0"/>
        <v>6</v>
      </c>
      <c r="O16" s="103">
        <f t="shared" si="1"/>
        <v>5.0752404395158219</v>
      </c>
      <c r="R16" s="110" t="s">
        <v>28</v>
      </c>
      <c r="S16" s="111">
        <v>118221</v>
      </c>
      <c r="T16" s="106">
        <f t="shared" si="3"/>
        <v>6</v>
      </c>
      <c r="U16" s="112">
        <v>0</v>
      </c>
      <c r="V16" s="108">
        <f t="shared" si="4"/>
        <v>5.0752404395158219</v>
      </c>
      <c r="W16" s="96">
        <f t="shared" si="2"/>
        <v>0</v>
      </c>
      <c r="Z16" s="109"/>
    </row>
    <row r="17" spans="1:26">
      <c r="A17" s="98" t="s">
        <v>29</v>
      </c>
      <c r="B17" s="336">
        <v>10</v>
      </c>
      <c r="C17" s="336">
        <v>11</v>
      </c>
      <c r="D17" s="336">
        <v>21</v>
      </c>
      <c r="E17" s="338">
        <v>13</v>
      </c>
      <c r="F17" s="337">
        <v>3</v>
      </c>
      <c r="G17" s="337">
        <v>0</v>
      </c>
      <c r="H17" s="113"/>
      <c r="I17" s="100"/>
      <c r="J17" s="101"/>
      <c r="K17" s="101"/>
      <c r="L17" s="101"/>
      <c r="M17" s="101"/>
      <c r="N17" s="102">
        <f t="shared" si="0"/>
        <v>58</v>
      </c>
      <c r="O17" s="103">
        <f t="shared" si="1"/>
        <v>50.745432911038009</v>
      </c>
      <c r="R17" s="110" t="s">
        <v>29</v>
      </c>
      <c r="S17" s="111">
        <v>114296</v>
      </c>
      <c r="T17" s="106">
        <f t="shared" si="3"/>
        <v>58</v>
      </c>
      <c r="U17" s="112">
        <v>0</v>
      </c>
      <c r="V17" s="108">
        <f t="shared" si="4"/>
        <v>50.745432911038009</v>
      </c>
      <c r="W17" s="96">
        <f t="shared" si="2"/>
        <v>0</v>
      </c>
      <c r="Z17" s="109"/>
    </row>
    <row r="18" spans="1:26">
      <c r="A18" s="98" t="s">
        <v>33</v>
      </c>
      <c r="B18" s="336">
        <v>1</v>
      </c>
      <c r="C18" s="336">
        <v>0</v>
      </c>
      <c r="D18" s="336">
        <v>6</v>
      </c>
      <c r="E18" s="338">
        <v>2</v>
      </c>
      <c r="F18" s="337">
        <v>0</v>
      </c>
      <c r="G18" s="337">
        <v>0</v>
      </c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36">
        <v>4</v>
      </c>
      <c r="C19" s="336">
        <v>1</v>
      </c>
      <c r="D19" s="336">
        <v>1</v>
      </c>
      <c r="E19" s="337">
        <v>0</v>
      </c>
      <c r="F19" s="337">
        <v>0</v>
      </c>
      <c r="G19" s="337">
        <v>0</v>
      </c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36">
        <v>1</v>
      </c>
      <c r="C20" s="336">
        <v>1</v>
      </c>
      <c r="D20" s="336">
        <v>0</v>
      </c>
      <c r="E20" s="338">
        <v>0</v>
      </c>
      <c r="F20" s="337">
        <v>2</v>
      </c>
      <c r="G20" s="337">
        <v>0</v>
      </c>
      <c r="H20" s="113"/>
      <c r="I20" s="100"/>
      <c r="J20" s="101"/>
      <c r="K20" s="101"/>
      <c r="L20" s="101"/>
      <c r="M20" s="101"/>
      <c r="N20" s="102">
        <f t="shared" si="0"/>
        <v>4</v>
      </c>
      <c r="O20" s="103">
        <f t="shared" si="1"/>
        <v>5.4261567888004123</v>
      </c>
      <c r="R20" s="110" t="s">
        <v>30</v>
      </c>
      <c r="S20" s="111">
        <v>73717</v>
      </c>
      <c r="T20" s="106">
        <f t="shared" si="3"/>
        <v>4</v>
      </c>
      <c r="U20" s="112">
        <v>0</v>
      </c>
      <c r="V20" s="108">
        <f t="shared" si="4"/>
        <v>5.4261567888004123</v>
      </c>
      <c r="W20" s="96">
        <f t="shared" si="2"/>
        <v>0</v>
      </c>
      <c r="Z20" s="109"/>
    </row>
    <row r="21" spans="1:26">
      <c r="A21" s="98" t="s">
        <v>35</v>
      </c>
      <c r="B21" s="336">
        <v>1</v>
      </c>
      <c r="C21" s="336">
        <v>4</v>
      </c>
      <c r="D21" s="336">
        <v>4</v>
      </c>
      <c r="E21" s="338">
        <v>4</v>
      </c>
      <c r="F21" s="337">
        <v>0</v>
      </c>
      <c r="G21" s="337">
        <v>0</v>
      </c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36">
        <v>1</v>
      </c>
      <c r="C22" s="336">
        <v>0</v>
      </c>
      <c r="D22" s="336">
        <v>1</v>
      </c>
      <c r="E22" s="338">
        <v>0</v>
      </c>
      <c r="F22" s="337">
        <v>0</v>
      </c>
      <c r="G22" s="337">
        <v>0</v>
      </c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6">
        <v>1</v>
      </c>
      <c r="C23" s="336">
        <v>1</v>
      </c>
      <c r="D23" s="336">
        <v>0</v>
      </c>
      <c r="E23" s="338">
        <v>1</v>
      </c>
      <c r="F23" s="337">
        <v>0</v>
      </c>
      <c r="G23" s="337">
        <v>0</v>
      </c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36">
        <v>0</v>
      </c>
      <c r="C24" s="336">
        <v>0</v>
      </c>
      <c r="D24" s="336">
        <v>0</v>
      </c>
      <c r="E24" s="338">
        <v>0</v>
      </c>
      <c r="F24" s="337">
        <v>1</v>
      </c>
      <c r="G24" s="337">
        <v>0</v>
      </c>
      <c r="H24" s="113"/>
      <c r="I24" s="100"/>
      <c r="J24" s="101"/>
      <c r="K24" s="101"/>
      <c r="L24" s="101"/>
      <c r="M24" s="101"/>
      <c r="N24" s="102">
        <f t="shared" si="0"/>
        <v>1</v>
      </c>
      <c r="O24" s="103">
        <f t="shared" si="1"/>
        <v>3.6543029417138682</v>
      </c>
      <c r="R24" s="114" t="s">
        <v>61</v>
      </c>
      <c r="S24" s="111">
        <v>27365</v>
      </c>
      <c r="T24" s="106">
        <f t="shared" si="3"/>
        <v>1</v>
      </c>
      <c r="U24" s="112">
        <v>0</v>
      </c>
      <c r="V24" s="108">
        <f t="shared" si="4"/>
        <v>3.6543029417138682</v>
      </c>
      <c r="W24" s="96">
        <f t="shared" si="2"/>
        <v>0</v>
      </c>
      <c r="Z24" s="109"/>
    </row>
    <row r="25" spans="1:26">
      <c r="A25" s="98" t="s">
        <v>62</v>
      </c>
      <c r="B25" s="336">
        <v>1</v>
      </c>
      <c r="C25" s="336">
        <v>3</v>
      </c>
      <c r="D25" s="336">
        <v>0</v>
      </c>
      <c r="E25" s="338">
        <v>0</v>
      </c>
      <c r="F25" s="337">
        <v>0</v>
      </c>
      <c r="G25" s="337">
        <v>0</v>
      </c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36">
        <v>0</v>
      </c>
      <c r="C26" s="336">
        <v>1</v>
      </c>
      <c r="D26" s="336">
        <v>2</v>
      </c>
      <c r="E26" s="338">
        <v>0</v>
      </c>
      <c r="F26" s="337">
        <v>1</v>
      </c>
      <c r="G26" s="337">
        <v>0</v>
      </c>
      <c r="H26" s="113"/>
      <c r="I26" s="100"/>
      <c r="J26" s="116"/>
      <c r="K26" s="116"/>
      <c r="L26" s="116"/>
      <c r="M26" s="116"/>
      <c r="N26" s="102">
        <f t="shared" si="0"/>
        <v>4</v>
      </c>
      <c r="O26" s="117">
        <f t="shared" si="1"/>
        <v>17.249557980076762</v>
      </c>
      <c r="R26" s="118" t="s">
        <v>63</v>
      </c>
      <c r="S26" s="111">
        <v>23189</v>
      </c>
      <c r="T26" s="106">
        <f t="shared" si="3"/>
        <v>4</v>
      </c>
      <c r="U26" s="119">
        <v>0</v>
      </c>
      <c r="V26" s="108">
        <f t="shared" si="4"/>
        <v>17.249557980076762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62</v>
      </c>
      <c r="F27" s="121">
        <f t="shared" si="5"/>
        <v>22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245</v>
      </c>
      <c r="O27" s="122">
        <f t="shared" si="1"/>
        <v>18.904131362879848</v>
      </c>
      <c r="R27" s="120" t="s">
        <v>64</v>
      </c>
      <c r="S27" s="121">
        <f>SUM(S6:S26)</f>
        <v>1296013</v>
      </c>
      <c r="T27" s="121">
        <f>SUM(T6:T26)</f>
        <v>245</v>
      </c>
      <c r="U27" s="121">
        <f>SUM(U6:U26)</f>
        <v>0</v>
      </c>
      <c r="V27" s="122">
        <f>T27*100000/S27</f>
        <v>18.904131362879848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5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K2" workbookViewId="0">
      <selection activeCell="O4" sqref="O4:O9"/>
    </sheetView>
  </sheetViews>
  <sheetFormatPr defaultColWidth="8.85546875" defaultRowHeight="27.7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>
      <c r="B1" s="72" t="s">
        <v>385</v>
      </c>
      <c r="M1" s="72"/>
      <c r="N1" s="326" t="s">
        <v>404</v>
      </c>
    </row>
    <row r="2" spans="1:22">
      <c r="A2" s="128"/>
      <c r="B2" s="73" t="s">
        <v>593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14</v>
      </c>
      <c r="P4" s="135">
        <f t="shared" ref="P4:P10" si="0">O4*100000/N4</f>
        <v>26.150139156097651</v>
      </c>
      <c r="Q4" s="130"/>
      <c r="R4" s="136">
        <f>O4*100/O10</f>
        <v>5.7142857142857144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32</v>
      </c>
      <c r="P5" s="135">
        <f t="shared" si="0"/>
        <v>48.444478086443112</v>
      </c>
      <c r="R5" s="136">
        <f>O5*100/O10</f>
        <v>13.061224489795919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9</v>
      </c>
      <c r="D6" s="143">
        <v>0</v>
      </c>
      <c r="E6" s="144">
        <f>C6+D6</f>
        <v>9</v>
      </c>
      <c r="F6" s="145">
        <f>E6*100000/B6</f>
        <v>5.6840429966274675</v>
      </c>
      <c r="G6" s="143">
        <v>8</v>
      </c>
      <c r="H6" s="146">
        <f>C6+D6+G6</f>
        <v>17</v>
      </c>
      <c r="I6" s="147">
        <f>H6*100000/B6</f>
        <v>10.736525660296328</v>
      </c>
      <c r="L6" s="141"/>
      <c r="M6" s="133" t="s">
        <v>36</v>
      </c>
      <c r="N6" s="134">
        <v>70853</v>
      </c>
      <c r="O6" s="133">
        <v>68</v>
      </c>
      <c r="P6" s="135">
        <f t="shared" si="0"/>
        <v>95.973353280736177</v>
      </c>
      <c r="R6" s="136">
        <f>O6*100/O10</f>
        <v>27.755102040816325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59</v>
      </c>
      <c r="P7" s="135">
        <f t="shared" si="0"/>
        <v>37.538015193352592</v>
      </c>
      <c r="R7" s="136">
        <f>O7*100/O10</f>
        <v>24.081632653061224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9</v>
      </c>
      <c r="D8" s="150">
        <v>0</v>
      </c>
      <c r="E8" s="151">
        <f t="shared" ref="E8:E27" si="1">C8+D8</f>
        <v>9</v>
      </c>
      <c r="F8" s="152">
        <f t="shared" ref="F8:F27" si="2">E8*100000/B8</f>
        <v>7.3161809535422506</v>
      </c>
      <c r="G8" s="150">
        <v>7</v>
      </c>
      <c r="H8" s="153">
        <f t="shared" ref="H8:H27" si="3">C8+D8+G8</f>
        <v>16</v>
      </c>
      <c r="I8" s="154">
        <f t="shared" ref="I8:I27" si="4">H8*100000/B8</f>
        <v>13.006543917408447</v>
      </c>
      <c r="M8" s="133" t="s">
        <v>38</v>
      </c>
      <c r="N8" s="134">
        <v>382915</v>
      </c>
      <c r="O8" s="133">
        <v>46</v>
      </c>
      <c r="P8" s="135">
        <f t="shared" si="0"/>
        <v>12.013109959129311</v>
      </c>
      <c r="R8" s="136">
        <f>O8*100/O10</f>
        <v>18.775510204081634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9</v>
      </c>
      <c r="H9" s="153">
        <f t="shared" si="3"/>
        <v>16</v>
      </c>
      <c r="I9" s="154">
        <f t="shared" si="4"/>
        <v>16.42052976734162</v>
      </c>
      <c r="M9" s="133" t="s">
        <v>39</v>
      </c>
      <c r="N9" s="134">
        <v>565479</v>
      </c>
      <c r="O9" s="133">
        <v>26</v>
      </c>
      <c r="P9" s="135">
        <f t="shared" si="0"/>
        <v>4.5978718926785964</v>
      </c>
      <c r="R9" s="136">
        <f>O9*100/O10</f>
        <v>10.612244897959183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245</v>
      </c>
      <c r="P10" s="157">
        <f t="shared" si="0"/>
        <v>18.904131362879848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5</v>
      </c>
      <c r="D11" s="150">
        <v>1</v>
      </c>
      <c r="E11" s="151">
        <f t="shared" si="1"/>
        <v>6</v>
      </c>
      <c r="F11" s="152">
        <f t="shared" si="2"/>
        <v>7.5785325434818303</v>
      </c>
      <c r="G11" s="150">
        <v>14</v>
      </c>
      <c r="H11" s="153">
        <f t="shared" si="3"/>
        <v>20</v>
      </c>
      <c r="I11" s="154">
        <f t="shared" si="4"/>
        <v>25.261775144939435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4</v>
      </c>
      <c r="H13" s="153">
        <f t="shared" si="3"/>
        <v>4</v>
      </c>
      <c r="I13" s="154">
        <f t="shared" si="4"/>
        <v>5.6247714936580699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22</v>
      </c>
      <c r="H14" s="153">
        <f t="shared" si="3"/>
        <v>25</v>
      </c>
      <c r="I14" s="154">
        <f t="shared" si="4"/>
        <v>23.160157118505893</v>
      </c>
      <c r="M14" s="162" t="s">
        <v>70</v>
      </c>
      <c r="N14" s="163">
        <v>641883</v>
      </c>
      <c r="O14" s="162">
        <v>129</v>
      </c>
      <c r="P14" s="135">
        <f>O14*100000/N14</f>
        <v>20.097120503269288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7</v>
      </c>
      <c r="H15" s="153">
        <f t="shared" si="3"/>
        <v>7</v>
      </c>
      <c r="I15" s="154">
        <f t="shared" si="4"/>
        <v>12.052341597796143</v>
      </c>
      <c r="M15" s="162" t="s">
        <v>71</v>
      </c>
      <c r="N15" s="163">
        <v>654130</v>
      </c>
      <c r="O15" s="163">
        <f>O10-O14</f>
        <v>116</v>
      </c>
      <c r="P15" s="135">
        <f>O15*100000/N15</f>
        <v>17.733478054820907</v>
      </c>
    </row>
    <row r="16" spans="1:22">
      <c r="A16" s="110" t="s">
        <v>32</v>
      </c>
      <c r="B16" s="111">
        <v>66469</v>
      </c>
      <c r="C16" s="150">
        <v>19</v>
      </c>
      <c r="D16" s="150">
        <v>0</v>
      </c>
      <c r="E16" s="151">
        <f t="shared" si="1"/>
        <v>19</v>
      </c>
      <c r="F16" s="152">
        <f t="shared" si="2"/>
        <v>28.584753795002182</v>
      </c>
      <c r="G16" s="150">
        <v>22</v>
      </c>
      <c r="H16" s="153">
        <f t="shared" si="3"/>
        <v>41</v>
      </c>
      <c r="I16" s="154">
        <f t="shared" si="4"/>
        <v>61.682889768162603</v>
      </c>
      <c r="M16" s="164" t="s">
        <v>41</v>
      </c>
      <c r="N16" s="165">
        <f>N14+N15</f>
        <v>1296013</v>
      </c>
      <c r="O16" s="166">
        <f>O14+O15</f>
        <v>245</v>
      </c>
      <c r="P16" s="167">
        <f>O16*100000/N16</f>
        <v>18.904131362879848</v>
      </c>
    </row>
    <row r="17" spans="1:22">
      <c r="A17" s="110" t="s">
        <v>28</v>
      </c>
      <c r="B17" s="111">
        <v>118221</v>
      </c>
      <c r="C17" s="150">
        <v>4</v>
      </c>
      <c r="D17" s="150">
        <v>0</v>
      </c>
      <c r="E17" s="151">
        <f t="shared" si="1"/>
        <v>4</v>
      </c>
      <c r="F17" s="152">
        <f t="shared" si="2"/>
        <v>3.3834936263438813</v>
      </c>
      <c r="G17" s="150">
        <v>2</v>
      </c>
      <c r="H17" s="153">
        <f t="shared" si="3"/>
        <v>6</v>
      </c>
      <c r="I17" s="154">
        <f t="shared" si="4"/>
        <v>5.0752404395158219</v>
      </c>
      <c r="O17" s="97">
        <f>O14/O15</f>
        <v>1.1120689655172413</v>
      </c>
    </row>
    <row r="18" spans="1:22">
      <c r="A18" s="110" t="s">
        <v>29</v>
      </c>
      <c r="B18" s="111">
        <v>114296</v>
      </c>
      <c r="C18" s="150">
        <v>24</v>
      </c>
      <c r="D18" s="150">
        <v>0</v>
      </c>
      <c r="E18" s="151">
        <f t="shared" si="1"/>
        <v>24</v>
      </c>
      <c r="F18" s="152">
        <f t="shared" si="2"/>
        <v>20.998110170084693</v>
      </c>
      <c r="G18" s="150">
        <v>34</v>
      </c>
      <c r="H18" s="153">
        <f t="shared" si="3"/>
        <v>58</v>
      </c>
      <c r="I18" s="154">
        <f t="shared" si="4"/>
        <v>50.745432911038009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3</v>
      </c>
      <c r="H21" s="153">
        <f t="shared" si="3"/>
        <v>4</v>
      </c>
      <c r="I21" s="154">
        <f t="shared" si="4"/>
        <v>5.4261567888004123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1</v>
      </c>
      <c r="H25" s="153">
        <f t="shared" si="3"/>
        <v>1</v>
      </c>
      <c r="I25" s="154">
        <f t="shared" si="4"/>
        <v>3.6543029417138682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3</v>
      </c>
      <c r="H27" s="153">
        <f t="shared" si="3"/>
        <v>4</v>
      </c>
      <c r="I27" s="154">
        <f t="shared" si="4"/>
        <v>17.249557980076762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90</v>
      </c>
      <c r="D28" s="172">
        <f>SUM(D7:D27)</f>
        <v>1</v>
      </c>
      <c r="E28" s="172">
        <f>SUM(E7:E27)</f>
        <v>91</v>
      </c>
      <c r="F28" s="173">
        <f>E28*100000/B28</f>
        <v>7.0215345062125145</v>
      </c>
      <c r="G28" s="172">
        <f>SUM(G7:G27)</f>
        <v>154</v>
      </c>
      <c r="H28" s="172">
        <f>C28+D28+G28</f>
        <v>245</v>
      </c>
      <c r="I28" s="173">
        <f>H28*100000/B28</f>
        <v>18.904131362879848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R22" zoomScale="90" zoomScaleNormal="90" workbookViewId="0">
      <selection activeCell="T29" sqref="T29"/>
    </sheetView>
  </sheetViews>
  <sheetFormatPr defaultColWidth="8.85546875" defaultRowHeight="27.7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>
      <c r="A1" s="72" t="s">
        <v>389</v>
      </c>
    </row>
    <row r="2" spans="1:54">
      <c r="A2" s="72"/>
      <c r="B2" s="177"/>
      <c r="C2" s="73" t="s">
        <v>594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17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16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20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4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25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7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0</v>
      </c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41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6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58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1</v>
      </c>
      <c r="V15" s="133">
        <v>2</v>
      </c>
      <c r="W15" s="133">
        <v>0</v>
      </c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4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0</v>
      </c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1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4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1</v>
      </c>
      <c r="V24" s="133">
        <v>0</v>
      </c>
      <c r="W24" s="133">
        <v>0</v>
      </c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245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11</v>
      </c>
      <c r="T25" s="190">
        <f t="shared" si="2"/>
        <v>5</v>
      </c>
      <c r="U25" s="190">
        <f t="shared" si="2"/>
        <v>10</v>
      </c>
      <c r="V25" s="190">
        <f t="shared" si="2"/>
        <v>4</v>
      </c>
      <c r="W25" s="190">
        <f t="shared" si="2"/>
        <v>1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595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245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11</v>
      </c>
      <c r="T31" s="206">
        <f t="shared" si="4"/>
        <v>5</v>
      </c>
      <c r="U31" s="206">
        <f t="shared" si="4"/>
        <v>10</v>
      </c>
      <c r="V31" s="206">
        <f t="shared" si="4"/>
        <v>4</v>
      </c>
      <c r="W31" s="206">
        <f t="shared" si="4"/>
        <v>1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1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2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3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4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4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4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6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A2" sqref="A2"/>
    </sheetView>
  </sheetViews>
  <sheetFormatPr defaultColWidth="8.85546875" defaultRowHeight="20.25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7.1406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>
      <c r="A1" s="1" t="s">
        <v>596</v>
      </c>
    </row>
    <row r="2" spans="1:17">
      <c r="A2" s="2" t="s">
        <v>192</v>
      </c>
      <c r="B2" s="2" t="s">
        <v>193</v>
      </c>
      <c r="C2" s="3" t="s">
        <v>597</v>
      </c>
      <c r="D2" s="4" t="s">
        <v>598</v>
      </c>
      <c r="E2" s="4" t="s">
        <v>578</v>
      </c>
      <c r="F2" s="4" t="s">
        <v>581</v>
      </c>
      <c r="G2" s="4" t="s">
        <v>588</v>
      </c>
      <c r="H2" s="4" t="s">
        <v>599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3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4</v>
      </c>
      <c r="D4" s="16">
        <v>1</v>
      </c>
      <c r="E4" s="16">
        <v>1</v>
      </c>
      <c r="F4" s="16">
        <v>0</v>
      </c>
      <c r="G4" s="16">
        <v>0</v>
      </c>
      <c r="H4" s="16">
        <v>0</v>
      </c>
      <c r="I4" s="331">
        <v>2</v>
      </c>
      <c r="J4" s="229"/>
      <c r="K4" s="386" t="s">
        <v>196</v>
      </c>
      <c r="L4" s="386"/>
      <c r="M4" s="386"/>
      <c r="N4" s="386"/>
      <c r="O4" s="386"/>
      <c r="P4" s="386"/>
      <c r="Q4" s="386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30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30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30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30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0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1</v>
      </c>
      <c r="E41" s="16">
        <v>0</v>
      </c>
      <c r="F41" s="16">
        <v>1</v>
      </c>
      <c r="G41" s="16">
        <v>0</v>
      </c>
      <c r="H41" s="16">
        <v>0</v>
      </c>
      <c r="I41" s="331">
        <v>2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0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0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3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3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1</v>
      </c>
      <c r="E63" s="16">
        <v>0</v>
      </c>
      <c r="F63" s="16">
        <v>1</v>
      </c>
      <c r="G63" s="16">
        <v>0</v>
      </c>
      <c r="H63" s="16">
        <v>0</v>
      </c>
      <c r="I63" s="331">
        <v>2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1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331">
        <v>2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30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16</v>
      </c>
      <c r="D87" s="16">
        <v>1</v>
      </c>
      <c r="E87" s="16">
        <v>1</v>
      </c>
      <c r="F87" s="16">
        <v>0</v>
      </c>
      <c r="G87" s="16">
        <v>0</v>
      </c>
      <c r="H87" s="16">
        <v>0</v>
      </c>
      <c r="I87" s="331">
        <v>2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30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30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3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2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0">
        <v>1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0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8</v>
      </c>
      <c r="D101" s="16">
        <v>3</v>
      </c>
      <c r="E101" s="16">
        <v>0</v>
      </c>
      <c r="F101" s="16">
        <v>2</v>
      </c>
      <c r="G101" s="16">
        <v>0</v>
      </c>
      <c r="H101" s="16">
        <v>1</v>
      </c>
      <c r="I101" s="332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0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11</v>
      </c>
      <c r="D104" s="16">
        <v>2</v>
      </c>
      <c r="E104" s="16">
        <v>2</v>
      </c>
      <c r="F104" s="16">
        <v>0</v>
      </c>
      <c r="G104" s="16">
        <v>0</v>
      </c>
      <c r="H104" s="16">
        <v>0</v>
      </c>
      <c r="I104" s="331">
        <v>2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3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1</v>
      </c>
      <c r="E108" s="16">
        <v>0</v>
      </c>
      <c r="F108" s="16">
        <v>1</v>
      </c>
      <c r="G108" s="16">
        <v>0</v>
      </c>
      <c r="H108" s="16">
        <v>0</v>
      </c>
      <c r="I108" s="331">
        <v>2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3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25</v>
      </c>
      <c r="D126" s="16">
        <v>1</v>
      </c>
      <c r="E126" s="16">
        <v>0</v>
      </c>
      <c r="F126" s="16">
        <v>0</v>
      </c>
      <c r="G126" s="16">
        <v>1</v>
      </c>
      <c r="H126" s="16">
        <v>0</v>
      </c>
      <c r="I126" s="332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3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1</v>
      </c>
      <c r="E128" s="16">
        <v>0</v>
      </c>
      <c r="F128" s="16">
        <v>0</v>
      </c>
      <c r="G128" s="16">
        <v>1</v>
      </c>
      <c r="H128" s="16">
        <v>0</v>
      </c>
      <c r="I128" s="332">
        <v>3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1</v>
      </c>
      <c r="E129" s="16">
        <v>1</v>
      </c>
      <c r="F129" s="16">
        <v>0</v>
      </c>
      <c r="G129" s="16">
        <v>0</v>
      </c>
      <c r="H129" s="16">
        <v>0</v>
      </c>
      <c r="I129" s="331">
        <v>2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16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30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30">
        <v>1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330">
        <v>1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30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0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1</v>
      </c>
      <c r="E151" s="16">
        <v>0</v>
      </c>
      <c r="F151" s="16">
        <v>0</v>
      </c>
      <c r="G151" s="16">
        <v>1</v>
      </c>
      <c r="H151" s="16">
        <v>0</v>
      </c>
      <c r="I151" s="332">
        <v>3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1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30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30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30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1</v>
      </c>
      <c r="E185" s="16">
        <v>1</v>
      </c>
      <c r="F185" s="16">
        <v>0</v>
      </c>
      <c r="G185" s="16">
        <v>0</v>
      </c>
      <c r="H185" s="16">
        <v>0</v>
      </c>
      <c r="I185" s="331">
        <v>2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3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3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3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1</v>
      </c>
      <c r="E192" s="16">
        <v>1</v>
      </c>
      <c r="F192" s="16">
        <v>0</v>
      </c>
      <c r="G192" s="16">
        <v>0</v>
      </c>
      <c r="H192" s="16">
        <v>0</v>
      </c>
      <c r="I192" s="331">
        <v>2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3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228</v>
      </c>
      <c r="D196" s="234">
        <f>E196+F196+G196+H196</f>
        <v>17</v>
      </c>
      <c r="E196" s="9">
        <f>SUM(E3:E195)</f>
        <v>8</v>
      </c>
      <c r="F196" s="9">
        <f>SUM(F3:F195)</f>
        <v>5</v>
      </c>
      <c r="G196" s="9">
        <f>SUM(G3:G195)</f>
        <v>3</v>
      </c>
      <c r="H196" s="9">
        <f>SUM(H3:H195)</f>
        <v>1</v>
      </c>
      <c r="I196" s="230"/>
      <c r="J196" s="10"/>
    </row>
    <row r="197" spans="1:10">
      <c r="A197" s="11" t="s">
        <v>600</v>
      </c>
      <c r="B197" s="12"/>
      <c r="C197" s="387">
        <f>C196+D196</f>
        <v>245</v>
      </c>
      <c r="D197" s="388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Z241"/>
  <sheetViews>
    <sheetView topLeftCell="A226" zoomScale="70" zoomScaleNormal="70" workbookViewId="0">
      <selection activeCell="X244" sqref="X244"/>
    </sheetView>
  </sheetViews>
  <sheetFormatPr defaultRowHeight="27.75"/>
  <cols>
    <col min="1" max="1" width="15.42578125" style="18" customWidth="1"/>
    <col min="2" max="2" width="16.42578125" style="18" customWidth="1"/>
    <col min="3" max="3" width="21.5703125" style="18" bestFit="1" customWidth="1"/>
    <col min="4" max="25" width="5.42578125" style="18" customWidth="1"/>
    <col min="26" max="26" width="15.42578125" style="18" bestFit="1" customWidth="1"/>
    <col min="27" max="55" width="4.42578125" style="18" customWidth="1"/>
    <col min="56" max="56" width="15.5703125" style="18" bestFit="1" customWidth="1"/>
    <col min="57" max="16384" width="9.140625" style="18"/>
  </cols>
  <sheetData>
    <row r="1" spans="1:26">
      <c r="A1" s="340" t="s">
        <v>334</v>
      </c>
      <c r="B1" s="340"/>
    </row>
    <row r="2" spans="1:26">
      <c r="B2" s="339" t="s">
        <v>688</v>
      </c>
    </row>
    <row r="4" spans="1:26">
      <c r="A4" s="359" t="s">
        <v>326</v>
      </c>
      <c r="B4" s="360"/>
      <c r="C4" s="360"/>
      <c r="D4" s="359" t="s">
        <v>327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1"/>
    </row>
    <row r="5" spans="1:26">
      <c r="A5" s="359" t="s">
        <v>9</v>
      </c>
      <c r="B5" s="359" t="s">
        <v>42</v>
      </c>
      <c r="C5" s="359" t="s">
        <v>325</v>
      </c>
      <c r="D5" s="359">
        <v>0</v>
      </c>
      <c r="E5" s="362">
        <v>1</v>
      </c>
      <c r="F5" s="362">
        <v>2</v>
      </c>
      <c r="G5" s="362">
        <v>3</v>
      </c>
      <c r="H5" s="362">
        <v>4</v>
      </c>
      <c r="I5" s="362">
        <v>5</v>
      </c>
      <c r="J5" s="362">
        <v>6</v>
      </c>
      <c r="K5" s="362">
        <v>7</v>
      </c>
      <c r="L5" s="362">
        <v>8</v>
      </c>
      <c r="M5" s="362">
        <v>9</v>
      </c>
      <c r="N5" s="362">
        <v>10</v>
      </c>
      <c r="O5" s="362">
        <v>11</v>
      </c>
      <c r="P5" s="362">
        <v>12</v>
      </c>
      <c r="Q5" s="362">
        <v>13</v>
      </c>
      <c r="R5" s="362">
        <v>14</v>
      </c>
      <c r="S5" s="362">
        <v>15</v>
      </c>
      <c r="T5" s="362">
        <v>16</v>
      </c>
      <c r="U5" s="362">
        <v>17</v>
      </c>
      <c r="V5" s="362">
        <v>18</v>
      </c>
      <c r="W5" s="362">
        <v>19</v>
      </c>
      <c r="X5" s="362">
        <v>20</v>
      </c>
      <c r="Y5" s="362">
        <v>21</v>
      </c>
      <c r="Z5" s="363" t="s">
        <v>590</v>
      </c>
    </row>
    <row r="6" spans="1:26">
      <c r="A6" s="341" t="s">
        <v>23</v>
      </c>
      <c r="B6" s="341" t="s">
        <v>23</v>
      </c>
      <c r="C6" s="341" t="s">
        <v>346</v>
      </c>
      <c r="D6" s="349"/>
      <c r="E6" s="350"/>
      <c r="F6" s="350"/>
      <c r="G6" s="350">
        <v>1</v>
      </c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1">
        <v>1</v>
      </c>
    </row>
    <row r="7" spans="1:26">
      <c r="A7" s="352"/>
      <c r="B7" s="352"/>
      <c r="C7" s="353" t="s">
        <v>356</v>
      </c>
      <c r="D7" s="354"/>
      <c r="E7" s="355"/>
      <c r="F7" s="355"/>
      <c r="G7" s="355"/>
      <c r="H7" s="355">
        <v>1</v>
      </c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6">
        <v>1</v>
      </c>
    </row>
    <row r="8" spans="1:26">
      <c r="A8" s="352"/>
      <c r="B8" s="352"/>
      <c r="C8" s="353" t="s">
        <v>23</v>
      </c>
      <c r="D8" s="354"/>
      <c r="E8" s="355"/>
      <c r="F8" s="355"/>
      <c r="G8" s="355">
        <v>2</v>
      </c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6">
        <v>2</v>
      </c>
    </row>
    <row r="9" spans="1:26">
      <c r="A9" s="352"/>
      <c r="B9" s="352"/>
      <c r="C9" s="353" t="s">
        <v>170</v>
      </c>
      <c r="D9" s="354"/>
      <c r="E9" s="355"/>
      <c r="F9" s="355"/>
      <c r="G9" s="355"/>
      <c r="H9" s="355"/>
      <c r="I9" s="355"/>
      <c r="J9" s="355"/>
      <c r="K9" s="355"/>
      <c r="L9" s="355">
        <v>1</v>
      </c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6">
        <v>1</v>
      </c>
    </row>
    <row r="10" spans="1:26">
      <c r="A10" s="352"/>
      <c r="B10" s="352"/>
      <c r="C10" s="353" t="s">
        <v>340</v>
      </c>
      <c r="D10" s="354">
        <v>1</v>
      </c>
      <c r="E10" s="355"/>
      <c r="F10" s="355">
        <v>1</v>
      </c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6">
        <v>2</v>
      </c>
    </row>
    <row r="11" spans="1:26">
      <c r="A11" s="352"/>
      <c r="B11" s="364" t="s">
        <v>601</v>
      </c>
      <c r="C11" s="365"/>
      <c r="D11" s="366">
        <v>1</v>
      </c>
      <c r="E11" s="367"/>
      <c r="F11" s="367">
        <v>1</v>
      </c>
      <c r="G11" s="367">
        <v>3</v>
      </c>
      <c r="H11" s="367">
        <v>1</v>
      </c>
      <c r="I11" s="367"/>
      <c r="J11" s="367"/>
      <c r="K11" s="367"/>
      <c r="L11" s="367">
        <v>1</v>
      </c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8">
        <v>7</v>
      </c>
    </row>
    <row r="12" spans="1:26">
      <c r="A12" s="352"/>
      <c r="B12" s="341" t="s">
        <v>214</v>
      </c>
      <c r="C12" s="341" t="s">
        <v>377</v>
      </c>
      <c r="D12" s="349">
        <v>1</v>
      </c>
      <c r="E12" s="350"/>
      <c r="F12" s="350"/>
      <c r="G12" s="350"/>
      <c r="H12" s="350"/>
      <c r="I12" s="350"/>
      <c r="J12" s="350"/>
      <c r="K12" s="350">
        <v>1</v>
      </c>
      <c r="L12" s="350"/>
      <c r="M12" s="350"/>
      <c r="N12" s="350"/>
      <c r="O12" s="350">
        <v>1</v>
      </c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1">
        <v>3</v>
      </c>
    </row>
    <row r="13" spans="1:26">
      <c r="A13" s="352"/>
      <c r="B13" s="364" t="s">
        <v>602</v>
      </c>
      <c r="C13" s="365"/>
      <c r="D13" s="366">
        <v>1</v>
      </c>
      <c r="E13" s="367"/>
      <c r="F13" s="367"/>
      <c r="G13" s="367"/>
      <c r="H13" s="367"/>
      <c r="I13" s="367"/>
      <c r="J13" s="367"/>
      <c r="K13" s="367">
        <v>1</v>
      </c>
      <c r="L13" s="367"/>
      <c r="M13" s="367"/>
      <c r="N13" s="367"/>
      <c r="O13" s="367">
        <v>1</v>
      </c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>
        <v>3</v>
      </c>
    </row>
    <row r="14" spans="1:26">
      <c r="A14" s="352"/>
      <c r="B14" s="341" t="s">
        <v>208</v>
      </c>
      <c r="C14" s="341" t="s">
        <v>571</v>
      </c>
      <c r="D14" s="349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>
        <v>1</v>
      </c>
      <c r="V14" s="350"/>
      <c r="W14" s="350"/>
      <c r="X14" s="350"/>
      <c r="Y14" s="350"/>
      <c r="Z14" s="351">
        <v>1</v>
      </c>
    </row>
    <row r="15" spans="1:26">
      <c r="A15" s="352"/>
      <c r="B15" s="364" t="s">
        <v>603</v>
      </c>
      <c r="C15" s="365"/>
      <c r="D15" s="366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>
        <v>1</v>
      </c>
      <c r="V15" s="367"/>
      <c r="W15" s="367"/>
      <c r="X15" s="367"/>
      <c r="Y15" s="367"/>
      <c r="Z15" s="368">
        <v>1</v>
      </c>
    </row>
    <row r="16" spans="1:26">
      <c r="A16" s="352"/>
      <c r="B16" s="341" t="s">
        <v>209</v>
      </c>
      <c r="C16" s="341" t="s">
        <v>209</v>
      </c>
      <c r="D16" s="349"/>
      <c r="E16" s="350"/>
      <c r="F16" s="350">
        <v>1</v>
      </c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1">
        <v>1</v>
      </c>
    </row>
    <row r="17" spans="1:26">
      <c r="A17" s="352"/>
      <c r="B17" s="364" t="s">
        <v>604</v>
      </c>
      <c r="C17" s="365"/>
      <c r="D17" s="366"/>
      <c r="E17" s="367"/>
      <c r="F17" s="367">
        <v>1</v>
      </c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8">
        <v>1</v>
      </c>
    </row>
    <row r="18" spans="1:26">
      <c r="A18" s="352"/>
      <c r="B18" s="341" t="s">
        <v>190</v>
      </c>
      <c r="C18" s="341" t="s">
        <v>190</v>
      </c>
      <c r="D18" s="349"/>
      <c r="E18" s="350"/>
      <c r="F18" s="350"/>
      <c r="G18" s="350"/>
      <c r="H18" s="350"/>
      <c r="I18" s="350"/>
      <c r="J18" s="350"/>
      <c r="K18" s="350"/>
      <c r="L18" s="350"/>
      <c r="M18" s="350"/>
      <c r="N18" s="350">
        <v>1</v>
      </c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1">
        <v>1</v>
      </c>
    </row>
    <row r="19" spans="1:26">
      <c r="A19" s="352"/>
      <c r="B19" s="364" t="s">
        <v>605</v>
      </c>
      <c r="C19" s="365"/>
      <c r="D19" s="366"/>
      <c r="E19" s="367"/>
      <c r="F19" s="367"/>
      <c r="G19" s="367"/>
      <c r="H19" s="367"/>
      <c r="I19" s="367"/>
      <c r="J19" s="367"/>
      <c r="K19" s="367"/>
      <c r="L19" s="367"/>
      <c r="M19" s="367"/>
      <c r="N19" s="367">
        <v>1</v>
      </c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8">
        <v>1</v>
      </c>
    </row>
    <row r="20" spans="1:26">
      <c r="A20" s="352"/>
      <c r="B20" s="341" t="s">
        <v>216</v>
      </c>
      <c r="C20" s="341" t="s">
        <v>347</v>
      </c>
      <c r="D20" s="349"/>
      <c r="E20" s="350"/>
      <c r="F20" s="350">
        <v>1</v>
      </c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1">
        <v>1</v>
      </c>
    </row>
    <row r="21" spans="1:26">
      <c r="A21" s="352"/>
      <c r="B21" s="364" t="s">
        <v>606</v>
      </c>
      <c r="C21" s="365"/>
      <c r="D21" s="366"/>
      <c r="E21" s="367"/>
      <c r="F21" s="367">
        <v>1</v>
      </c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8">
        <v>1</v>
      </c>
    </row>
    <row r="22" spans="1:26">
      <c r="A22" s="352"/>
      <c r="B22" s="341" t="s">
        <v>211</v>
      </c>
      <c r="C22" s="341" t="s">
        <v>401</v>
      </c>
      <c r="D22" s="349"/>
      <c r="E22" s="350"/>
      <c r="F22" s="350"/>
      <c r="G22" s="350"/>
      <c r="H22" s="350">
        <v>1</v>
      </c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1">
        <v>1</v>
      </c>
    </row>
    <row r="23" spans="1:26">
      <c r="A23" s="352"/>
      <c r="B23" s="364" t="s">
        <v>607</v>
      </c>
      <c r="C23" s="365"/>
      <c r="D23" s="366"/>
      <c r="E23" s="367"/>
      <c r="F23" s="367"/>
      <c r="G23" s="367"/>
      <c r="H23" s="367">
        <v>1</v>
      </c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8">
        <v>1</v>
      </c>
    </row>
    <row r="24" spans="1:26">
      <c r="A24" s="369" t="s">
        <v>601</v>
      </c>
      <c r="B24" s="370"/>
      <c r="C24" s="370"/>
      <c r="D24" s="371">
        <v>2</v>
      </c>
      <c r="E24" s="372"/>
      <c r="F24" s="372">
        <v>3</v>
      </c>
      <c r="G24" s="372">
        <v>3</v>
      </c>
      <c r="H24" s="372">
        <v>2</v>
      </c>
      <c r="I24" s="372"/>
      <c r="J24" s="372"/>
      <c r="K24" s="372">
        <v>1</v>
      </c>
      <c r="L24" s="372">
        <v>1</v>
      </c>
      <c r="M24" s="372"/>
      <c r="N24" s="372">
        <v>1</v>
      </c>
      <c r="O24" s="372">
        <v>1</v>
      </c>
      <c r="P24" s="372"/>
      <c r="Q24" s="372"/>
      <c r="R24" s="372"/>
      <c r="S24" s="372"/>
      <c r="T24" s="372"/>
      <c r="U24" s="372">
        <v>1</v>
      </c>
      <c r="V24" s="372"/>
      <c r="W24" s="372"/>
      <c r="X24" s="372"/>
      <c r="Y24" s="372"/>
      <c r="Z24" s="373">
        <v>15</v>
      </c>
    </row>
    <row r="25" spans="1:26">
      <c r="A25" s="341" t="s">
        <v>24</v>
      </c>
      <c r="B25" s="341" t="s">
        <v>165</v>
      </c>
      <c r="C25" s="341" t="s">
        <v>566</v>
      </c>
      <c r="D25" s="349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>
        <v>1</v>
      </c>
      <c r="T25" s="350"/>
      <c r="U25" s="350"/>
      <c r="V25" s="350"/>
      <c r="W25" s="350"/>
      <c r="X25" s="350"/>
      <c r="Y25" s="350"/>
      <c r="Z25" s="351">
        <v>1</v>
      </c>
    </row>
    <row r="26" spans="1:26">
      <c r="A26" s="352"/>
      <c r="B26" s="352"/>
      <c r="C26" s="353" t="s">
        <v>165</v>
      </c>
      <c r="D26" s="354"/>
      <c r="E26" s="355"/>
      <c r="F26" s="355"/>
      <c r="G26" s="355"/>
      <c r="H26" s="355"/>
      <c r="I26" s="355"/>
      <c r="J26" s="355">
        <v>1</v>
      </c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6">
        <v>1</v>
      </c>
    </row>
    <row r="27" spans="1:26">
      <c r="A27" s="352"/>
      <c r="B27" s="352"/>
      <c r="C27" s="353" t="s">
        <v>348</v>
      </c>
      <c r="D27" s="354"/>
      <c r="E27" s="355"/>
      <c r="F27" s="355">
        <v>1</v>
      </c>
      <c r="G27" s="355"/>
      <c r="H27" s="355">
        <v>1</v>
      </c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6">
        <v>2</v>
      </c>
    </row>
    <row r="28" spans="1:26">
      <c r="A28" s="352"/>
      <c r="B28" s="352"/>
      <c r="C28" s="353" t="s">
        <v>349</v>
      </c>
      <c r="D28" s="354"/>
      <c r="E28" s="355"/>
      <c r="F28" s="355"/>
      <c r="G28" s="355"/>
      <c r="H28" s="355"/>
      <c r="I28" s="355">
        <v>1</v>
      </c>
      <c r="J28" s="355">
        <v>2</v>
      </c>
      <c r="K28" s="355">
        <v>2</v>
      </c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6">
        <v>5</v>
      </c>
    </row>
    <row r="29" spans="1:26">
      <c r="A29" s="352"/>
      <c r="B29" s="341" t="s">
        <v>608</v>
      </c>
      <c r="C29" s="342"/>
      <c r="D29" s="349"/>
      <c r="E29" s="350"/>
      <c r="F29" s="350">
        <v>1</v>
      </c>
      <c r="G29" s="350"/>
      <c r="H29" s="350">
        <v>1</v>
      </c>
      <c r="I29" s="350">
        <v>1</v>
      </c>
      <c r="J29" s="350">
        <v>3</v>
      </c>
      <c r="K29" s="350">
        <v>2</v>
      </c>
      <c r="L29" s="350"/>
      <c r="M29" s="350"/>
      <c r="N29" s="350"/>
      <c r="O29" s="350"/>
      <c r="P29" s="350"/>
      <c r="Q29" s="350"/>
      <c r="R29" s="350"/>
      <c r="S29" s="350">
        <v>1</v>
      </c>
      <c r="T29" s="350"/>
      <c r="U29" s="350"/>
      <c r="V29" s="350"/>
      <c r="W29" s="350"/>
      <c r="X29" s="350"/>
      <c r="Y29" s="350"/>
      <c r="Z29" s="351">
        <v>9</v>
      </c>
    </row>
    <row r="30" spans="1:26">
      <c r="A30" s="352"/>
      <c r="B30" s="341" t="s">
        <v>223</v>
      </c>
      <c r="C30" s="341" t="s">
        <v>429</v>
      </c>
      <c r="D30" s="349"/>
      <c r="E30" s="350"/>
      <c r="F30" s="350"/>
      <c r="G30" s="350"/>
      <c r="H30" s="350"/>
      <c r="I30" s="350"/>
      <c r="J30" s="350"/>
      <c r="K30" s="350"/>
      <c r="L30" s="350"/>
      <c r="M30" s="350">
        <v>1</v>
      </c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1">
        <v>1</v>
      </c>
    </row>
    <row r="31" spans="1:26">
      <c r="A31" s="352"/>
      <c r="B31" s="352"/>
      <c r="C31" s="353" t="s">
        <v>223</v>
      </c>
      <c r="D31" s="354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>
        <v>1</v>
      </c>
      <c r="V31" s="355"/>
      <c r="W31" s="355"/>
      <c r="X31" s="355"/>
      <c r="Y31" s="355"/>
      <c r="Z31" s="356">
        <v>1</v>
      </c>
    </row>
    <row r="32" spans="1:26">
      <c r="A32" s="352"/>
      <c r="B32" s="352"/>
      <c r="C32" s="353" t="s">
        <v>352</v>
      </c>
      <c r="D32" s="354"/>
      <c r="E32" s="355"/>
      <c r="F32" s="355"/>
      <c r="G32" s="355"/>
      <c r="H32" s="355"/>
      <c r="I32" s="355">
        <v>1</v>
      </c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6">
        <v>1</v>
      </c>
    </row>
    <row r="33" spans="1:26">
      <c r="A33" s="352"/>
      <c r="B33" s="341" t="s">
        <v>609</v>
      </c>
      <c r="C33" s="342"/>
      <c r="D33" s="349"/>
      <c r="E33" s="350"/>
      <c r="F33" s="350"/>
      <c r="G33" s="350"/>
      <c r="H33" s="350"/>
      <c r="I33" s="350">
        <v>1</v>
      </c>
      <c r="J33" s="350"/>
      <c r="K33" s="350"/>
      <c r="L33" s="350"/>
      <c r="M33" s="350">
        <v>1</v>
      </c>
      <c r="N33" s="350"/>
      <c r="O33" s="350"/>
      <c r="P33" s="350"/>
      <c r="Q33" s="350"/>
      <c r="R33" s="350"/>
      <c r="S33" s="350"/>
      <c r="T33" s="350"/>
      <c r="U33" s="350">
        <v>1</v>
      </c>
      <c r="V33" s="350"/>
      <c r="W33" s="350"/>
      <c r="X33" s="350"/>
      <c r="Y33" s="350"/>
      <c r="Z33" s="351">
        <v>3</v>
      </c>
    </row>
    <row r="34" spans="1:26">
      <c r="A34" s="352"/>
      <c r="B34" s="341" t="s">
        <v>228</v>
      </c>
      <c r="C34" s="341" t="s">
        <v>342</v>
      </c>
      <c r="D34" s="349"/>
      <c r="E34" s="350"/>
      <c r="F34" s="350">
        <v>1</v>
      </c>
      <c r="G34" s="350"/>
      <c r="H34" s="350"/>
      <c r="I34" s="350">
        <v>1</v>
      </c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1">
        <v>2</v>
      </c>
    </row>
    <row r="35" spans="1:26">
      <c r="A35" s="352"/>
      <c r="B35" s="352"/>
      <c r="C35" s="353" t="s">
        <v>228</v>
      </c>
      <c r="D35" s="354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>
        <v>1</v>
      </c>
      <c r="V35" s="355"/>
      <c r="W35" s="355"/>
      <c r="X35" s="355"/>
      <c r="Y35" s="355"/>
      <c r="Z35" s="356">
        <v>1</v>
      </c>
    </row>
    <row r="36" spans="1:26">
      <c r="A36" s="352"/>
      <c r="B36" s="341" t="s">
        <v>610</v>
      </c>
      <c r="C36" s="342"/>
      <c r="D36" s="349"/>
      <c r="E36" s="350"/>
      <c r="F36" s="350">
        <v>1</v>
      </c>
      <c r="G36" s="350"/>
      <c r="H36" s="350"/>
      <c r="I36" s="350">
        <v>1</v>
      </c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>
        <v>1</v>
      </c>
      <c r="V36" s="350"/>
      <c r="W36" s="350"/>
      <c r="X36" s="350"/>
      <c r="Y36" s="350"/>
      <c r="Z36" s="351">
        <v>3</v>
      </c>
    </row>
    <row r="37" spans="1:26">
      <c r="A37" s="352"/>
      <c r="B37" s="341" t="s">
        <v>224</v>
      </c>
      <c r="C37" s="341" t="s">
        <v>224</v>
      </c>
      <c r="D37" s="349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>
        <v>1</v>
      </c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1">
        <v>1</v>
      </c>
    </row>
    <row r="38" spans="1:26">
      <c r="A38" s="352"/>
      <c r="B38" s="352"/>
      <c r="C38" s="353" t="s">
        <v>410</v>
      </c>
      <c r="D38" s="354"/>
      <c r="E38" s="355"/>
      <c r="F38" s="355"/>
      <c r="G38" s="355"/>
      <c r="H38" s="355"/>
      <c r="I38" s="355"/>
      <c r="J38" s="355"/>
      <c r="K38" s="355"/>
      <c r="L38" s="355">
        <v>1</v>
      </c>
      <c r="M38" s="355"/>
      <c r="N38" s="355"/>
      <c r="O38" s="355"/>
      <c r="P38" s="355"/>
      <c r="Q38" s="355"/>
      <c r="R38" s="355"/>
      <c r="S38" s="355"/>
      <c r="T38" s="355"/>
      <c r="U38" s="355"/>
      <c r="V38" s="355"/>
      <c r="W38" s="355"/>
      <c r="X38" s="355"/>
      <c r="Y38" s="355"/>
      <c r="Z38" s="356">
        <v>1</v>
      </c>
    </row>
    <row r="39" spans="1:26">
      <c r="A39" s="352"/>
      <c r="B39" s="341" t="s">
        <v>611</v>
      </c>
      <c r="C39" s="342"/>
      <c r="D39" s="349"/>
      <c r="E39" s="350"/>
      <c r="F39" s="350"/>
      <c r="G39" s="350"/>
      <c r="H39" s="350"/>
      <c r="I39" s="350"/>
      <c r="J39" s="350"/>
      <c r="K39" s="350"/>
      <c r="L39" s="350">
        <v>1</v>
      </c>
      <c r="M39" s="350"/>
      <c r="N39" s="350"/>
      <c r="O39" s="350">
        <v>1</v>
      </c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1">
        <v>2</v>
      </c>
    </row>
    <row r="40" spans="1:26">
      <c r="A40" s="352"/>
      <c r="B40" s="341" t="s">
        <v>148</v>
      </c>
      <c r="C40" s="341" t="s">
        <v>148</v>
      </c>
      <c r="D40" s="349"/>
      <c r="E40" s="350"/>
      <c r="F40" s="350">
        <v>1</v>
      </c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1">
        <v>1</v>
      </c>
    </row>
    <row r="41" spans="1:26">
      <c r="A41" s="352"/>
      <c r="B41" s="341" t="s">
        <v>612</v>
      </c>
      <c r="C41" s="342"/>
      <c r="D41" s="349"/>
      <c r="E41" s="350"/>
      <c r="F41" s="350">
        <v>1</v>
      </c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1">
        <v>1</v>
      </c>
    </row>
    <row r="42" spans="1:26">
      <c r="A42" s="352"/>
      <c r="B42" s="341" t="s">
        <v>158</v>
      </c>
      <c r="C42" s="341" t="s">
        <v>589</v>
      </c>
      <c r="D42" s="349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>
        <v>1</v>
      </c>
      <c r="Y42" s="350"/>
      <c r="Z42" s="351">
        <v>1</v>
      </c>
    </row>
    <row r="43" spans="1:26">
      <c r="A43" s="352"/>
      <c r="B43" s="341" t="s">
        <v>613</v>
      </c>
      <c r="C43" s="342"/>
      <c r="D43" s="349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>
        <v>1</v>
      </c>
      <c r="Y43" s="350"/>
      <c r="Z43" s="351">
        <v>1</v>
      </c>
    </row>
    <row r="44" spans="1:26">
      <c r="A44" s="352"/>
      <c r="B44" s="341" t="s">
        <v>226</v>
      </c>
      <c r="C44" s="341" t="s">
        <v>409</v>
      </c>
      <c r="D44" s="349"/>
      <c r="E44" s="350"/>
      <c r="F44" s="350"/>
      <c r="G44" s="350"/>
      <c r="H44" s="350"/>
      <c r="I44" s="350">
        <v>1</v>
      </c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1">
        <v>1</v>
      </c>
    </row>
    <row r="45" spans="1:26">
      <c r="A45" s="352"/>
      <c r="B45" s="341" t="s">
        <v>614</v>
      </c>
      <c r="C45" s="342"/>
      <c r="D45" s="349"/>
      <c r="E45" s="350"/>
      <c r="F45" s="350"/>
      <c r="G45" s="350"/>
      <c r="H45" s="350"/>
      <c r="I45" s="350">
        <v>1</v>
      </c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1">
        <v>1</v>
      </c>
    </row>
    <row r="46" spans="1:26">
      <c r="A46" s="341" t="s">
        <v>615</v>
      </c>
      <c r="B46" s="342"/>
      <c r="C46" s="342"/>
      <c r="D46" s="343"/>
      <c r="E46" s="344"/>
      <c r="F46" s="344">
        <v>3</v>
      </c>
      <c r="G46" s="344"/>
      <c r="H46" s="344">
        <v>1</v>
      </c>
      <c r="I46" s="344">
        <v>4</v>
      </c>
      <c r="J46" s="344">
        <v>3</v>
      </c>
      <c r="K46" s="344">
        <v>2</v>
      </c>
      <c r="L46" s="344">
        <v>1</v>
      </c>
      <c r="M46" s="344">
        <v>1</v>
      </c>
      <c r="N46" s="344"/>
      <c r="O46" s="344">
        <v>1</v>
      </c>
      <c r="P46" s="344"/>
      <c r="Q46" s="344"/>
      <c r="R46" s="344"/>
      <c r="S46" s="344">
        <v>1</v>
      </c>
      <c r="T46" s="344"/>
      <c r="U46" s="344">
        <v>2</v>
      </c>
      <c r="V46" s="344"/>
      <c r="W46" s="344"/>
      <c r="X46" s="344">
        <v>1</v>
      </c>
      <c r="Y46" s="344"/>
      <c r="Z46" s="345">
        <v>20</v>
      </c>
    </row>
    <row r="47" spans="1:26">
      <c r="A47" s="341" t="s">
        <v>60</v>
      </c>
      <c r="B47" s="341" t="s">
        <v>60</v>
      </c>
      <c r="C47" s="341" t="s">
        <v>395</v>
      </c>
      <c r="D47" s="349"/>
      <c r="E47" s="350"/>
      <c r="F47" s="350"/>
      <c r="G47" s="350"/>
      <c r="H47" s="350">
        <v>1</v>
      </c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1">
        <v>1</v>
      </c>
    </row>
    <row r="48" spans="1:26">
      <c r="A48" s="352"/>
      <c r="B48" s="341" t="s">
        <v>616</v>
      </c>
      <c r="C48" s="342"/>
      <c r="D48" s="349"/>
      <c r="E48" s="350"/>
      <c r="F48" s="350"/>
      <c r="G48" s="350"/>
      <c r="H48" s="350">
        <v>1</v>
      </c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1">
        <v>1</v>
      </c>
    </row>
    <row r="49" spans="1:26">
      <c r="A49" s="352"/>
      <c r="B49" s="341" t="s">
        <v>311</v>
      </c>
      <c r="C49" s="341" t="s">
        <v>411</v>
      </c>
      <c r="D49" s="349"/>
      <c r="E49" s="350"/>
      <c r="F49" s="350"/>
      <c r="G49" s="350"/>
      <c r="H49" s="350"/>
      <c r="I49" s="350">
        <v>1</v>
      </c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1">
        <v>1</v>
      </c>
    </row>
    <row r="50" spans="1:26">
      <c r="A50" s="352"/>
      <c r="B50" s="341" t="s">
        <v>617</v>
      </c>
      <c r="C50" s="342"/>
      <c r="D50" s="349"/>
      <c r="E50" s="350"/>
      <c r="F50" s="350"/>
      <c r="G50" s="350"/>
      <c r="H50" s="350"/>
      <c r="I50" s="350">
        <v>1</v>
      </c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1">
        <v>1</v>
      </c>
    </row>
    <row r="51" spans="1:26">
      <c r="A51" s="352"/>
      <c r="B51" s="341" t="s">
        <v>307</v>
      </c>
      <c r="C51" s="341" t="s">
        <v>447</v>
      </c>
      <c r="D51" s="349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>
        <v>1</v>
      </c>
      <c r="T51" s="350"/>
      <c r="U51" s="350"/>
      <c r="V51" s="350"/>
      <c r="W51" s="350"/>
      <c r="X51" s="350"/>
      <c r="Y51" s="350"/>
      <c r="Z51" s="351">
        <v>1</v>
      </c>
    </row>
    <row r="52" spans="1:26">
      <c r="A52" s="352"/>
      <c r="B52" s="341" t="s">
        <v>618</v>
      </c>
      <c r="C52" s="342"/>
      <c r="D52" s="349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>
        <v>1</v>
      </c>
      <c r="T52" s="350"/>
      <c r="U52" s="350"/>
      <c r="V52" s="350"/>
      <c r="W52" s="350"/>
      <c r="X52" s="350"/>
      <c r="Y52" s="350"/>
      <c r="Z52" s="351">
        <v>1</v>
      </c>
    </row>
    <row r="53" spans="1:26">
      <c r="A53" s="341" t="s">
        <v>616</v>
      </c>
      <c r="B53" s="342"/>
      <c r="C53" s="342"/>
      <c r="D53" s="343"/>
      <c r="E53" s="344"/>
      <c r="F53" s="344"/>
      <c r="G53" s="344"/>
      <c r="H53" s="344">
        <v>1</v>
      </c>
      <c r="I53" s="344">
        <v>1</v>
      </c>
      <c r="J53" s="344"/>
      <c r="K53" s="344"/>
      <c r="L53" s="344"/>
      <c r="M53" s="344"/>
      <c r="N53" s="344"/>
      <c r="O53" s="344"/>
      <c r="P53" s="344"/>
      <c r="Q53" s="344"/>
      <c r="R53" s="344"/>
      <c r="S53" s="344">
        <v>1</v>
      </c>
      <c r="T53" s="344"/>
      <c r="U53" s="344"/>
      <c r="V53" s="344"/>
      <c r="W53" s="344"/>
      <c r="X53" s="344"/>
      <c r="Y53" s="344"/>
      <c r="Z53" s="345">
        <v>3</v>
      </c>
    </row>
    <row r="54" spans="1:26">
      <c r="A54" s="341" t="s">
        <v>61</v>
      </c>
      <c r="B54" s="341" t="s">
        <v>316</v>
      </c>
      <c r="C54" s="341" t="s">
        <v>316</v>
      </c>
      <c r="D54" s="349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>
        <v>1</v>
      </c>
      <c r="X54" s="350"/>
      <c r="Y54" s="350"/>
      <c r="Z54" s="351">
        <v>1</v>
      </c>
    </row>
    <row r="55" spans="1:26">
      <c r="A55" s="352"/>
      <c r="B55" s="341" t="s">
        <v>619</v>
      </c>
      <c r="C55" s="342"/>
      <c r="D55" s="349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>
        <v>1</v>
      </c>
      <c r="X55" s="350"/>
      <c r="Y55" s="350"/>
      <c r="Z55" s="351">
        <v>1</v>
      </c>
    </row>
    <row r="56" spans="1:26">
      <c r="A56" s="341" t="s">
        <v>620</v>
      </c>
      <c r="B56" s="342"/>
      <c r="C56" s="342"/>
      <c r="D56" s="343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>
        <v>1</v>
      </c>
      <c r="X56" s="344"/>
      <c r="Y56" s="344"/>
      <c r="Z56" s="345">
        <v>1</v>
      </c>
    </row>
    <row r="57" spans="1:26">
      <c r="A57" s="341" t="s">
        <v>63</v>
      </c>
      <c r="B57" s="341" t="s">
        <v>321</v>
      </c>
      <c r="C57" s="341" t="s">
        <v>405</v>
      </c>
      <c r="D57" s="349"/>
      <c r="E57" s="350"/>
      <c r="F57" s="350"/>
      <c r="G57" s="350"/>
      <c r="H57" s="350"/>
      <c r="I57" s="350"/>
      <c r="J57" s="350">
        <v>1</v>
      </c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50"/>
      <c r="X57" s="350"/>
      <c r="Y57" s="350"/>
      <c r="Z57" s="351">
        <v>1</v>
      </c>
    </row>
    <row r="58" spans="1:26">
      <c r="A58" s="352"/>
      <c r="B58" s="352"/>
      <c r="C58" s="353" t="s">
        <v>585</v>
      </c>
      <c r="D58" s="354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>
        <v>1</v>
      </c>
      <c r="X58" s="355"/>
      <c r="Y58" s="355"/>
      <c r="Z58" s="356">
        <v>1</v>
      </c>
    </row>
    <row r="59" spans="1:26">
      <c r="A59" s="352"/>
      <c r="B59" s="341" t="s">
        <v>621</v>
      </c>
      <c r="C59" s="342"/>
      <c r="D59" s="349"/>
      <c r="E59" s="350"/>
      <c r="F59" s="350"/>
      <c r="G59" s="350"/>
      <c r="H59" s="350"/>
      <c r="I59" s="350"/>
      <c r="J59" s="350">
        <v>1</v>
      </c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>
        <v>1</v>
      </c>
      <c r="X59" s="350"/>
      <c r="Y59" s="350"/>
      <c r="Z59" s="351">
        <v>2</v>
      </c>
    </row>
    <row r="60" spans="1:26">
      <c r="A60" s="352"/>
      <c r="B60" s="341" t="s">
        <v>63</v>
      </c>
      <c r="C60" s="341" t="s">
        <v>433</v>
      </c>
      <c r="D60" s="349"/>
      <c r="E60" s="350"/>
      <c r="F60" s="350"/>
      <c r="G60" s="350"/>
      <c r="H60" s="350"/>
      <c r="I60" s="350"/>
      <c r="J60" s="350"/>
      <c r="K60" s="350"/>
      <c r="L60" s="350"/>
      <c r="M60" s="350">
        <v>1</v>
      </c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1">
        <v>1</v>
      </c>
    </row>
    <row r="61" spans="1:26">
      <c r="A61" s="352"/>
      <c r="B61" s="341" t="s">
        <v>622</v>
      </c>
      <c r="C61" s="342"/>
      <c r="D61" s="349"/>
      <c r="E61" s="350"/>
      <c r="F61" s="350"/>
      <c r="G61" s="350"/>
      <c r="H61" s="350"/>
      <c r="I61" s="350"/>
      <c r="J61" s="350"/>
      <c r="K61" s="350"/>
      <c r="L61" s="350"/>
      <c r="M61" s="350">
        <v>1</v>
      </c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1">
        <v>1</v>
      </c>
    </row>
    <row r="62" spans="1:26">
      <c r="A62" s="352"/>
      <c r="B62" s="341" t="s">
        <v>266</v>
      </c>
      <c r="C62" s="341" t="s">
        <v>449</v>
      </c>
      <c r="D62" s="349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0">
        <v>1</v>
      </c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1">
        <v>1</v>
      </c>
    </row>
    <row r="63" spans="1:26">
      <c r="A63" s="352"/>
      <c r="B63" s="341" t="s">
        <v>623</v>
      </c>
      <c r="C63" s="342"/>
      <c r="D63" s="349"/>
      <c r="E63" s="350"/>
      <c r="F63" s="350"/>
      <c r="G63" s="350"/>
      <c r="H63" s="350"/>
      <c r="I63" s="350"/>
      <c r="J63" s="350"/>
      <c r="K63" s="350"/>
      <c r="L63" s="350"/>
      <c r="M63" s="350"/>
      <c r="N63" s="350"/>
      <c r="O63" s="350">
        <v>1</v>
      </c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1">
        <v>1</v>
      </c>
    </row>
    <row r="64" spans="1:26">
      <c r="A64" s="341" t="s">
        <v>622</v>
      </c>
      <c r="B64" s="342"/>
      <c r="C64" s="342"/>
      <c r="D64" s="343"/>
      <c r="E64" s="344"/>
      <c r="F64" s="344"/>
      <c r="G64" s="344"/>
      <c r="H64" s="344"/>
      <c r="I64" s="344"/>
      <c r="J64" s="344">
        <v>1</v>
      </c>
      <c r="K64" s="344"/>
      <c r="L64" s="344"/>
      <c r="M64" s="344">
        <v>1</v>
      </c>
      <c r="N64" s="344"/>
      <c r="O64" s="344">
        <v>1</v>
      </c>
      <c r="P64" s="344"/>
      <c r="Q64" s="344"/>
      <c r="R64" s="344"/>
      <c r="S64" s="344"/>
      <c r="T64" s="344"/>
      <c r="U64" s="344"/>
      <c r="V64" s="344"/>
      <c r="W64" s="344">
        <v>1</v>
      </c>
      <c r="X64" s="344"/>
      <c r="Y64" s="344"/>
      <c r="Z64" s="345">
        <v>4</v>
      </c>
    </row>
    <row r="65" spans="1:26">
      <c r="A65" s="341" t="s">
        <v>25</v>
      </c>
      <c r="B65" s="341" t="s">
        <v>157</v>
      </c>
      <c r="C65" s="341" t="s">
        <v>344</v>
      </c>
      <c r="D65" s="349"/>
      <c r="E65" s="350"/>
      <c r="F65" s="350"/>
      <c r="G65" s="350">
        <v>1</v>
      </c>
      <c r="H65" s="350"/>
      <c r="I65" s="350"/>
      <c r="J65" s="350"/>
      <c r="K65" s="350">
        <v>1</v>
      </c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1">
        <v>2</v>
      </c>
    </row>
    <row r="66" spans="1:26">
      <c r="A66" s="352"/>
      <c r="B66" s="341" t="s">
        <v>624</v>
      </c>
      <c r="C66" s="342"/>
      <c r="D66" s="349"/>
      <c r="E66" s="350"/>
      <c r="F66" s="350"/>
      <c r="G66" s="350">
        <v>1</v>
      </c>
      <c r="H66" s="350"/>
      <c r="I66" s="350"/>
      <c r="J66" s="350"/>
      <c r="K66" s="350">
        <v>1</v>
      </c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1">
        <v>2</v>
      </c>
    </row>
    <row r="67" spans="1:26">
      <c r="A67" s="352"/>
      <c r="B67" s="341" t="s">
        <v>232</v>
      </c>
      <c r="C67" s="341" t="s">
        <v>447</v>
      </c>
      <c r="D67" s="349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>
        <v>1</v>
      </c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1">
        <v>1</v>
      </c>
    </row>
    <row r="68" spans="1:26">
      <c r="A68" s="352"/>
      <c r="B68" s="341" t="s">
        <v>625</v>
      </c>
      <c r="C68" s="342"/>
      <c r="D68" s="349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>
        <v>1</v>
      </c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1">
        <v>1</v>
      </c>
    </row>
    <row r="69" spans="1:26">
      <c r="A69" s="341" t="s">
        <v>626</v>
      </c>
      <c r="B69" s="342"/>
      <c r="C69" s="342"/>
      <c r="D69" s="343"/>
      <c r="E69" s="344"/>
      <c r="F69" s="344"/>
      <c r="G69" s="344">
        <v>1</v>
      </c>
      <c r="H69" s="344"/>
      <c r="I69" s="344"/>
      <c r="J69" s="344"/>
      <c r="K69" s="344">
        <v>1</v>
      </c>
      <c r="L69" s="344"/>
      <c r="M69" s="344"/>
      <c r="N69" s="344"/>
      <c r="O69" s="344">
        <v>1</v>
      </c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5">
        <v>3</v>
      </c>
    </row>
    <row r="70" spans="1:26">
      <c r="A70" s="341" t="s">
        <v>31</v>
      </c>
      <c r="B70" s="341" t="s">
        <v>220</v>
      </c>
      <c r="C70" s="341" t="s">
        <v>412</v>
      </c>
      <c r="D70" s="349"/>
      <c r="E70" s="350"/>
      <c r="F70" s="350"/>
      <c r="G70" s="350"/>
      <c r="H70" s="350"/>
      <c r="I70" s="350"/>
      <c r="J70" s="350"/>
      <c r="K70" s="350">
        <v>1</v>
      </c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1">
        <v>1</v>
      </c>
    </row>
    <row r="71" spans="1:26">
      <c r="A71" s="352"/>
      <c r="B71" s="341" t="s">
        <v>627</v>
      </c>
      <c r="C71" s="342"/>
      <c r="D71" s="349"/>
      <c r="E71" s="350"/>
      <c r="F71" s="350"/>
      <c r="G71" s="350"/>
      <c r="H71" s="350"/>
      <c r="I71" s="350"/>
      <c r="J71" s="350"/>
      <c r="K71" s="350">
        <v>1</v>
      </c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1">
        <v>1</v>
      </c>
    </row>
    <row r="72" spans="1:26">
      <c r="A72" s="352"/>
      <c r="B72" s="341" t="s">
        <v>217</v>
      </c>
      <c r="C72" s="341" t="s">
        <v>217</v>
      </c>
      <c r="D72" s="349"/>
      <c r="E72" s="350"/>
      <c r="F72" s="350"/>
      <c r="G72" s="350"/>
      <c r="H72" s="350"/>
      <c r="I72" s="350"/>
      <c r="J72" s="350"/>
      <c r="K72" s="350"/>
      <c r="L72" s="350"/>
      <c r="M72" s="350"/>
      <c r="N72" s="350">
        <v>1</v>
      </c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1">
        <v>1</v>
      </c>
    </row>
    <row r="73" spans="1:26">
      <c r="A73" s="352"/>
      <c r="B73" s="341" t="s">
        <v>628</v>
      </c>
      <c r="C73" s="342"/>
      <c r="D73" s="349"/>
      <c r="E73" s="350"/>
      <c r="F73" s="350"/>
      <c r="G73" s="350"/>
      <c r="H73" s="350"/>
      <c r="I73" s="350"/>
      <c r="J73" s="350"/>
      <c r="K73" s="350"/>
      <c r="L73" s="350"/>
      <c r="M73" s="350"/>
      <c r="N73" s="350">
        <v>1</v>
      </c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1">
        <v>1</v>
      </c>
    </row>
    <row r="74" spans="1:26">
      <c r="A74" s="341" t="s">
        <v>629</v>
      </c>
      <c r="B74" s="342"/>
      <c r="C74" s="342"/>
      <c r="D74" s="343"/>
      <c r="E74" s="344"/>
      <c r="F74" s="344"/>
      <c r="G74" s="344"/>
      <c r="H74" s="344"/>
      <c r="I74" s="344"/>
      <c r="J74" s="344"/>
      <c r="K74" s="344">
        <v>1</v>
      </c>
      <c r="L74" s="344"/>
      <c r="M74" s="344"/>
      <c r="N74" s="344">
        <v>1</v>
      </c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344"/>
      <c r="Z74" s="345">
        <v>2</v>
      </c>
    </row>
    <row r="75" spans="1:26">
      <c r="A75" s="341" t="s">
        <v>26</v>
      </c>
      <c r="B75" s="341" t="s">
        <v>239</v>
      </c>
      <c r="C75" s="341" t="s">
        <v>562</v>
      </c>
      <c r="D75" s="349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>
        <v>1</v>
      </c>
      <c r="S75" s="350"/>
      <c r="T75" s="350"/>
      <c r="U75" s="350"/>
      <c r="V75" s="350">
        <v>1</v>
      </c>
      <c r="W75" s="350"/>
      <c r="X75" s="350"/>
      <c r="Y75" s="350"/>
      <c r="Z75" s="351">
        <v>2</v>
      </c>
    </row>
    <row r="76" spans="1:26">
      <c r="A76" s="352"/>
      <c r="B76" s="341" t="s">
        <v>630</v>
      </c>
      <c r="C76" s="342"/>
      <c r="D76" s="349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>
        <v>1</v>
      </c>
      <c r="S76" s="350"/>
      <c r="T76" s="350"/>
      <c r="U76" s="350"/>
      <c r="V76" s="350">
        <v>1</v>
      </c>
      <c r="W76" s="350"/>
      <c r="X76" s="350"/>
      <c r="Y76" s="350"/>
      <c r="Z76" s="351">
        <v>2</v>
      </c>
    </row>
    <row r="77" spans="1:26">
      <c r="A77" s="352"/>
      <c r="B77" s="341" t="s">
        <v>26</v>
      </c>
      <c r="C77" s="341" t="s">
        <v>413</v>
      </c>
      <c r="D77" s="349"/>
      <c r="E77" s="350"/>
      <c r="F77" s="350"/>
      <c r="G77" s="350"/>
      <c r="H77" s="350"/>
      <c r="I77" s="350"/>
      <c r="J77" s="350"/>
      <c r="K77" s="350">
        <v>1</v>
      </c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1">
        <v>1</v>
      </c>
    </row>
    <row r="78" spans="1:26">
      <c r="A78" s="352"/>
      <c r="B78" s="352"/>
      <c r="C78" s="353" t="s">
        <v>345</v>
      </c>
      <c r="D78" s="354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355"/>
      <c r="U78" s="355"/>
      <c r="V78" s="355"/>
      <c r="W78" s="355">
        <v>1</v>
      </c>
      <c r="X78" s="355"/>
      <c r="Y78" s="355"/>
      <c r="Z78" s="356">
        <v>1</v>
      </c>
    </row>
    <row r="79" spans="1:26">
      <c r="A79" s="352"/>
      <c r="B79" s="341" t="s">
        <v>631</v>
      </c>
      <c r="C79" s="342"/>
      <c r="D79" s="349"/>
      <c r="E79" s="350"/>
      <c r="F79" s="350"/>
      <c r="G79" s="350"/>
      <c r="H79" s="350"/>
      <c r="I79" s="350"/>
      <c r="J79" s="350"/>
      <c r="K79" s="350">
        <v>1</v>
      </c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>
        <v>1</v>
      </c>
      <c r="X79" s="350"/>
      <c r="Y79" s="350"/>
      <c r="Z79" s="351">
        <v>2</v>
      </c>
    </row>
    <row r="80" spans="1:26">
      <c r="A80" s="341" t="s">
        <v>631</v>
      </c>
      <c r="B80" s="342"/>
      <c r="C80" s="342"/>
      <c r="D80" s="343"/>
      <c r="E80" s="344"/>
      <c r="F80" s="344"/>
      <c r="G80" s="344"/>
      <c r="H80" s="344"/>
      <c r="I80" s="344"/>
      <c r="J80" s="344"/>
      <c r="K80" s="344">
        <v>1</v>
      </c>
      <c r="L80" s="344"/>
      <c r="M80" s="344"/>
      <c r="N80" s="344"/>
      <c r="O80" s="344"/>
      <c r="P80" s="344"/>
      <c r="Q80" s="344"/>
      <c r="R80" s="344">
        <v>1</v>
      </c>
      <c r="S80" s="344"/>
      <c r="T80" s="344"/>
      <c r="U80" s="344"/>
      <c r="V80" s="344">
        <v>1</v>
      </c>
      <c r="W80" s="344">
        <v>1</v>
      </c>
      <c r="X80" s="344"/>
      <c r="Y80" s="344"/>
      <c r="Z80" s="345">
        <v>4</v>
      </c>
    </row>
    <row r="81" spans="1:26">
      <c r="A81" s="341" t="s">
        <v>34</v>
      </c>
      <c r="B81" s="341" t="s">
        <v>262</v>
      </c>
      <c r="C81" s="341" t="s">
        <v>573</v>
      </c>
      <c r="D81" s="349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>
        <v>1</v>
      </c>
      <c r="V81" s="350"/>
      <c r="W81" s="350"/>
      <c r="X81" s="350"/>
      <c r="Y81" s="350"/>
      <c r="Z81" s="351">
        <v>1</v>
      </c>
    </row>
    <row r="82" spans="1:26">
      <c r="A82" s="352"/>
      <c r="B82" s="352"/>
      <c r="C82" s="353" t="s">
        <v>267</v>
      </c>
      <c r="D82" s="354"/>
      <c r="E82" s="355">
        <v>1</v>
      </c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6">
        <v>1</v>
      </c>
    </row>
    <row r="83" spans="1:26">
      <c r="A83" s="352"/>
      <c r="B83" s="341" t="s">
        <v>632</v>
      </c>
      <c r="C83" s="342"/>
      <c r="D83" s="349"/>
      <c r="E83" s="350">
        <v>1</v>
      </c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>
        <v>1</v>
      </c>
      <c r="V83" s="350"/>
      <c r="W83" s="350"/>
      <c r="X83" s="350"/>
      <c r="Y83" s="350"/>
      <c r="Z83" s="351">
        <v>2</v>
      </c>
    </row>
    <row r="84" spans="1:26">
      <c r="A84" s="352"/>
      <c r="B84" s="341" t="s">
        <v>260</v>
      </c>
      <c r="C84" s="341" t="s">
        <v>442</v>
      </c>
      <c r="D84" s="349"/>
      <c r="E84" s="350"/>
      <c r="F84" s="350"/>
      <c r="G84" s="350"/>
      <c r="H84" s="350"/>
      <c r="I84" s="350"/>
      <c r="J84" s="350"/>
      <c r="K84" s="350"/>
      <c r="L84" s="350"/>
      <c r="M84" s="350"/>
      <c r="N84" s="350">
        <v>1</v>
      </c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1">
        <v>1</v>
      </c>
    </row>
    <row r="85" spans="1:26">
      <c r="A85" s="352"/>
      <c r="B85" s="352"/>
      <c r="C85" s="353" t="s">
        <v>450</v>
      </c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>
        <v>1</v>
      </c>
      <c r="Q85" s="355"/>
      <c r="R85" s="355"/>
      <c r="S85" s="355"/>
      <c r="T85" s="355"/>
      <c r="U85" s="355"/>
      <c r="V85" s="355"/>
      <c r="W85" s="355"/>
      <c r="X85" s="355"/>
      <c r="Y85" s="355"/>
      <c r="Z85" s="356">
        <v>1</v>
      </c>
    </row>
    <row r="86" spans="1:26">
      <c r="A86" s="352"/>
      <c r="B86" s="341" t="s">
        <v>633</v>
      </c>
      <c r="C86" s="342"/>
      <c r="D86" s="349"/>
      <c r="E86" s="350"/>
      <c r="F86" s="350"/>
      <c r="G86" s="350"/>
      <c r="H86" s="350"/>
      <c r="I86" s="350"/>
      <c r="J86" s="350"/>
      <c r="K86" s="350"/>
      <c r="L86" s="350"/>
      <c r="M86" s="350"/>
      <c r="N86" s="350">
        <v>1</v>
      </c>
      <c r="O86" s="350"/>
      <c r="P86" s="350">
        <v>1</v>
      </c>
      <c r="Q86" s="350"/>
      <c r="R86" s="350"/>
      <c r="S86" s="350"/>
      <c r="T86" s="350"/>
      <c r="U86" s="350"/>
      <c r="V86" s="350"/>
      <c r="W86" s="350"/>
      <c r="X86" s="350"/>
      <c r="Y86" s="350"/>
      <c r="Z86" s="351">
        <v>2</v>
      </c>
    </row>
    <row r="87" spans="1:26">
      <c r="A87" s="352"/>
      <c r="B87" s="341" t="s">
        <v>259</v>
      </c>
      <c r="C87" s="341" t="s">
        <v>567</v>
      </c>
      <c r="D87" s="349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>
        <v>1</v>
      </c>
      <c r="S87" s="350"/>
      <c r="T87" s="350"/>
      <c r="U87" s="350"/>
      <c r="V87" s="350"/>
      <c r="W87" s="350"/>
      <c r="X87" s="350"/>
      <c r="Y87" s="350"/>
      <c r="Z87" s="351">
        <v>1</v>
      </c>
    </row>
    <row r="88" spans="1:26">
      <c r="A88" s="352"/>
      <c r="B88" s="341" t="s">
        <v>634</v>
      </c>
      <c r="C88" s="342"/>
      <c r="D88" s="349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>
        <v>1</v>
      </c>
      <c r="S88" s="350"/>
      <c r="T88" s="350"/>
      <c r="U88" s="350"/>
      <c r="V88" s="350"/>
      <c r="W88" s="350"/>
      <c r="X88" s="350"/>
      <c r="Y88" s="350"/>
      <c r="Z88" s="351">
        <v>1</v>
      </c>
    </row>
    <row r="89" spans="1:26">
      <c r="A89" s="352"/>
      <c r="B89" s="341" t="s">
        <v>261</v>
      </c>
      <c r="C89" s="341" t="s">
        <v>261</v>
      </c>
      <c r="D89" s="349"/>
      <c r="E89" s="350"/>
      <c r="F89" s="350"/>
      <c r="G89" s="350"/>
      <c r="H89" s="350"/>
      <c r="I89" s="350"/>
      <c r="J89" s="350"/>
      <c r="K89" s="350"/>
      <c r="L89" s="350"/>
      <c r="M89" s="350"/>
      <c r="N89" s="350">
        <v>1</v>
      </c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1">
        <v>1</v>
      </c>
    </row>
    <row r="90" spans="1:26">
      <c r="A90" s="352"/>
      <c r="B90" s="341" t="s">
        <v>635</v>
      </c>
      <c r="C90" s="342"/>
      <c r="D90" s="349"/>
      <c r="E90" s="350"/>
      <c r="F90" s="350"/>
      <c r="G90" s="350"/>
      <c r="H90" s="350"/>
      <c r="I90" s="350"/>
      <c r="J90" s="350"/>
      <c r="K90" s="350"/>
      <c r="L90" s="350"/>
      <c r="M90" s="350"/>
      <c r="N90" s="350">
        <v>1</v>
      </c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1">
        <v>1</v>
      </c>
    </row>
    <row r="91" spans="1:26">
      <c r="A91" s="352"/>
      <c r="B91" s="341" t="s">
        <v>258</v>
      </c>
      <c r="C91" s="341" t="s">
        <v>258</v>
      </c>
      <c r="D91" s="349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>
        <v>1</v>
      </c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1">
        <v>1</v>
      </c>
    </row>
    <row r="92" spans="1:26">
      <c r="A92" s="352"/>
      <c r="B92" s="341" t="s">
        <v>636</v>
      </c>
      <c r="C92" s="342"/>
      <c r="D92" s="349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>
        <v>1</v>
      </c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1">
        <v>1</v>
      </c>
    </row>
    <row r="93" spans="1:26">
      <c r="A93" s="341" t="s">
        <v>637</v>
      </c>
      <c r="B93" s="342"/>
      <c r="C93" s="342"/>
      <c r="D93" s="343"/>
      <c r="E93" s="344">
        <v>1</v>
      </c>
      <c r="F93" s="344"/>
      <c r="G93" s="344"/>
      <c r="H93" s="344"/>
      <c r="I93" s="344"/>
      <c r="J93" s="344"/>
      <c r="K93" s="344"/>
      <c r="L93" s="344"/>
      <c r="M93" s="344"/>
      <c r="N93" s="344">
        <v>2</v>
      </c>
      <c r="O93" s="344">
        <v>1</v>
      </c>
      <c r="P93" s="344">
        <v>1</v>
      </c>
      <c r="Q93" s="344"/>
      <c r="R93" s="344">
        <v>1</v>
      </c>
      <c r="S93" s="344"/>
      <c r="T93" s="344"/>
      <c r="U93" s="344">
        <v>1</v>
      </c>
      <c r="V93" s="344"/>
      <c r="W93" s="344"/>
      <c r="X93" s="344"/>
      <c r="Y93" s="344"/>
      <c r="Z93" s="345">
        <v>7</v>
      </c>
    </row>
    <row r="94" spans="1:26">
      <c r="A94" s="341" t="s">
        <v>58</v>
      </c>
      <c r="B94" s="341" t="s">
        <v>58</v>
      </c>
      <c r="C94" s="341" t="s">
        <v>58</v>
      </c>
      <c r="D94" s="349"/>
      <c r="E94" s="350"/>
      <c r="F94" s="350">
        <v>1</v>
      </c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1">
        <v>1</v>
      </c>
    </row>
    <row r="95" spans="1:26">
      <c r="A95" s="352"/>
      <c r="B95" s="352"/>
      <c r="C95" s="353" t="s">
        <v>393</v>
      </c>
      <c r="D95" s="354"/>
      <c r="E95" s="355">
        <v>1</v>
      </c>
      <c r="F95" s="355"/>
      <c r="G95" s="355"/>
      <c r="H95" s="355">
        <v>1</v>
      </c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6">
        <v>2</v>
      </c>
    </row>
    <row r="96" spans="1:26">
      <c r="A96" s="352"/>
      <c r="B96" s="352"/>
      <c r="C96" s="353" t="s">
        <v>445</v>
      </c>
      <c r="D96" s="354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>
        <v>1</v>
      </c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6">
        <v>1</v>
      </c>
    </row>
    <row r="97" spans="1:26">
      <c r="A97" s="352"/>
      <c r="B97" s="341" t="s">
        <v>638</v>
      </c>
      <c r="C97" s="342"/>
      <c r="D97" s="349"/>
      <c r="E97" s="350">
        <v>1</v>
      </c>
      <c r="F97" s="350">
        <v>1</v>
      </c>
      <c r="G97" s="350"/>
      <c r="H97" s="350">
        <v>1</v>
      </c>
      <c r="I97" s="350"/>
      <c r="J97" s="350"/>
      <c r="K97" s="350"/>
      <c r="L97" s="350"/>
      <c r="M97" s="350"/>
      <c r="N97" s="350"/>
      <c r="O97" s="350">
        <v>1</v>
      </c>
      <c r="P97" s="350"/>
      <c r="Q97" s="350"/>
      <c r="R97" s="350"/>
      <c r="S97" s="350"/>
      <c r="T97" s="350"/>
      <c r="U97" s="350"/>
      <c r="V97" s="350"/>
      <c r="W97" s="350"/>
      <c r="X97" s="350"/>
      <c r="Y97" s="350"/>
      <c r="Z97" s="351">
        <v>4</v>
      </c>
    </row>
    <row r="98" spans="1:26">
      <c r="A98" s="352"/>
      <c r="B98" s="341" t="s">
        <v>296</v>
      </c>
      <c r="C98" s="341" t="s">
        <v>355</v>
      </c>
      <c r="D98" s="349"/>
      <c r="E98" s="350"/>
      <c r="F98" s="350">
        <v>1</v>
      </c>
      <c r="G98" s="350"/>
      <c r="H98" s="350"/>
      <c r="I98" s="350"/>
      <c r="J98" s="350"/>
      <c r="K98" s="350"/>
      <c r="L98" s="350">
        <v>1</v>
      </c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0"/>
      <c r="X98" s="350"/>
      <c r="Y98" s="350"/>
      <c r="Z98" s="351">
        <v>2</v>
      </c>
    </row>
    <row r="99" spans="1:26">
      <c r="A99" s="352"/>
      <c r="B99" s="341" t="s">
        <v>639</v>
      </c>
      <c r="C99" s="342"/>
      <c r="D99" s="349"/>
      <c r="E99" s="350"/>
      <c r="F99" s="350">
        <v>1</v>
      </c>
      <c r="G99" s="350"/>
      <c r="H99" s="350"/>
      <c r="I99" s="350"/>
      <c r="J99" s="350"/>
      <c r="K99" s="350"/>
      <c r="L99" s="350">
        <v>1</v>
      </c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0"/>
      <c r="X99" s="350"/>
      <c r="Y99" s="350"/>
      <c r="Z99" s="351">
        <v>2</v>
      </c>
    </row>
    <row r="100" spans="1:26">
      <c r="A100" s="341" t="s">
        <v>638</v>
      </c>
      <c r="B100" s="342"/>
      <c r="C100" s="342"/>
      <c r="D100" s="343"/>
      <c r="E100" s="344">
        <v>1</v>
      </c>
      <c r="F100" s="344">
        <v>2</v>
      </c>
      <c r="G100" s="344"/>
      <c r="H100" s="344">
        <v>1</v>
      </c>
      <c r="I100" s="344"/>
      <c r="J100" s="344"/>
      <c r="K100" s="344"/>
      <c r="L100" s="344">
        <v>1</v>
      </c>
      <c r="M100" s="344"/>
      <c r="N100" s="344"/>
      <c r="O100" s="344">
        <v>1</v>
      </c>
      <c r="P100" s="344"/>
      <c r="Q100" s="344"/>
      <c r="R100" s="344"/>
      <c r="S100" s="344"/>
      <c r="T100" s="344"/>
      <c r="U100" s="344"/>
      <c r="V100" s="344"/>
      <c r="W100" s="344"/>
      <c r="X100" s="344"/>
      <c r="Y100" s="344"/>
      <c r="Z100" s="345">
        <v>6</v>
      </c>
    </row>
    <row r="101" spans="1:26">
      <c r="A101" s="341" t="s">
        <v>27</v>
      </c>
      <c r="B101" s="341" t="s">
        <v>255</v>
      </c>
      <c r="C101" s="341" t="s">
        <v>455</v>
      </c>
      <c r="D101" s="349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>
        <v>1</v>
      </c>
      <c r="R101" s="350"/>
      <c r="S101" s="350"/>
      <c r="T101" s="350"/>
      <c r="U101" s="350"/>
      <c r="V101" s="350"/>
      <c r="W101" s="350"/>
      <c r="X101" s="350"/>
      <c r="Y101" s="350"/>
      <c r="Z101" s="351">
        <v>1</v>
      </c>
    </row>
    <row r="102" spans="1:26">
      <c r="A102" s="352"/>
      <c r="B102" s="352"/>
      <c r="C102" s="353" t="s">
        <v>560</v>
      </c>
      <c r="D102" s="354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>
        <v>4</v>
      </c>
      <c r="S102" s="355"/>
      <c r="T102" s="355">
        <v>2</v>
      </c>
      <c r="U102" s="355">
        <v>2</v>
      </c>
      <c r="V102" s="355">
        <v>2</v>
      </c>
      <c r="W102" s="355"/>
      <c r="X102" s="355"/>
      <c r="Y102" s="355"/>
      <c r="Z102" s="356">
        <v>10</v>
      </c>
    </row>
    <row r="103" spans="1:26">
      <c r="A103" s="352"/>
      <c r="B103" s="352"/>
      <c r="C103" s="353" t="s">
        <v>232</v>
      </c>
      <c r="D103" s="354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>
        <v>2</v>
      </c>
      <c r="S103" s="355">
        <v>1</v>
      </c>
      <c r="T103" s="355">
        <v>2</v>
      </c>
      <c r="U103" s="355"/>
      <c r="V103" s="355">
        <v>1</v>
      </c>
      <c r="W103" s="355"/>
      <c r="X103" s="355"/>
      <c r="Y103" s="355"/>
      <c r="Z103" s="356">
        <v>6</v>
      </c>
    </row>
    <row r="104" spans="1:26">
      <c r="A104" s="352"/>
      <c r="B104" s="341" t="s">
        <v>640</v>
      </c>
      <c r="C104" s="342"/>
      <c r="D104" s="349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>
        <v>1</v>
      </c>
      <c r="R104" s="350">
        <v>6</v>
      </c>
      <c r="S104" s="350">
        <v>1</v>
      </c>
      <c r="T104" s="350">
        <v>4</v>
      </c>
      <c r="U104" s="350">
        <v>2</v>
      </c>
      <c r="V104" s="350">
        <v>3</v>
      </c>
      <c r="W104" s="350"/>
      <c r="X104" s="350"/>
      <c r="Y104" s="350"/>
      <c r="Z104" s="351">
        <v>17</v>
      </c>
    </row>
    <row r="105" spans="1:26">
      <c r="A105" s="352"/>
      <c r="B105" s="341" t="s">
        <v>161</v>
      </c>
      <c r="C105" s="341" t="s">
        <v>446</v>
      </c>
      <c r="D105" s="349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>
        <v>1</v>
      </c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1">
        <v>1</v>
      </c>
    </row>
    <row r="106" spans="1:26">
      <c r="A106" s="352"/>
      <c r="B106" s="352"/>
      <c r="C106" s="353" t="s">
        <v>341</v>
      </c>
      <c r="D106" s="354"/>
      <c r="E106" s="355"/>
      <c r="F106" s="355"/>
      <c r="G106" s="355"/>
      <c r="H106" s="355"/>
      <c r="I106" s="355">
        <v>1</v>
      </c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6">
        <v>1</v>
      </c>
    </row>
    <row r="107" spans="1:26">
      <c r="A107" s="352"/>
      <c r="B107" s="341" t="s">
        <v>641</v>
      </c>
      <c r="C107" s="342"/>
      <c r="D107" s="349"/>
      <c r="E107" s="350"/>
      <c r="F107" s="350"/>
      <c r="G107" s="350"/>
      <c r="H107" s="350"/>
      <c r="I107" s="350">
        <v>1</v>
      </c>
      <c r="J107" s="350"/>
      <c r="K107" s="350"/>
      <c r="L107" s="350"/>
      <c r="M107" s="350"/>
      <c r="N107" s="350"/>
      <c r="O107" s="350">
        <v>1</v>
      </c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1">
        <v>2</v>
      </c>
    </row>
    <row r="108" spans="1:26">
      <c r="A108" s="352"/>
      <c r="B108" s="341" t="s">
        <v>251</v>
      </c>
      <c r="C108" s="341" t="s">
        <v>561</v>
      </c>
      <c r="D108" s="349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>
        <v>1</v>
      </c>
      <c r="R108" s="350"/>
      <c r="S108" s="350"/>
      <c r="T108" s="350">
        <v>1</v>
      </c>
      <c r="U108" s="350"/>
      <c r="V108" s="350"/>
      <c r="W108" s="350"/>
      <c r="X108" s="350"/>
      <c r="Y108" s="350"/>
      <c r="Z108" s="351">
        <v>2</v>
      </c>
    </row>
    <row r="109" spans="1:26">
      <c r="A109" s="352"/>
      <c r="B109" s="341" t="s">
        <v>642</v>
      </c>
      <c r="C109" s="342"/>
      <c r="D109" s="349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>
        <v>1</v>
      </c>
      <c r="R109" s="350"/>
      <c r="S109" s="350"/>
      <c r="T109" s="350">
        <v>1</v>
      </c>
      <c r="U109" s="350"/>
      <c r="V109" s="350"/>
      <c r="W109" s="350"/>
      <c r="X109" s="350"/>
      <c r="Y109" s="350"/>
      <c r="Z109" s="351">
        <v>2</v>
      </c>
    </row>
    <row r="110" spans="1:26">
      <c r="A110" s="352"/>
      <c r="B110" s="341" t="s">
        <v>182</v>
      </c>
      <c r="C110" s="341" t="s">
        <v>435</v>
      </c>
      <c r="D110" s="349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>
        <v>1</v>
      </c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1">
        <v>1</v>
      </c>
    </row>
    <row r="111" spans="1:26">
      <c r="A111" s="352"/>
      <c r="B111" s="352"/>
      <c r="C111" s="353" t="s">
        <v>414</v>
      </c>
      <c r="D111" s="354"/>
      <c r="E111" s="355"/>
      <c r="F111" s="355"/>
      <c r="G111" s="355"/>
      <c r="H111" s="355"/>
      <c r="I111" s="355"/>
      <c r="J111" s="355"/>
      <c r="K111" s="355">
        <v>1</v>
      </c>
      <c r="L111" s="355"/>
      <c r="M111" s="355"/>
      <c r="N111" s="355"/>
      <c r="O111" s="355"/>
      <c r="P111" s="355"/>
      <c r="Q111" s="355"/>
      <c r="R111" s="355"/>
      <c r="S111" s="355"/>
      <c r="T111" s="355"/>
      <c r="U111" s="355"/>
      <c r="V111" s="355"/>
      <c r="W111" s="355"/>
      <c r="X111" s="355"/>
      <c r="Y111" s="355"/>
      <c r="Z111" s="356">
        <v>1</v>
      </c>
    </row>
    <row r="112" spans="1:26">
      <c r="A112" s="352"/>
      <c r="B112" s="341" t="s">
        <v>643</v>
      </c>
      <c r="C112" s="342"/>
      <c r="D112" s="349"/>
      <c r="E112" s="350"/>
      <c r="F112" s="350"/>
      <c r="G112" s="350"/>
      <c r="H112" s="350"/>
      <c r="I112" s="350"/>
      <c r="J112" s="350"/>
      <c r="K112" s="350">
        <v>1</v>
      </c>
      <c r="L112" s="350"/>
      <c r="M112" s="350"/>
      <c r="N112" s="350">
        <v>1</v>
      </c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51">
        <v>2</v>
      </c>
    </row>
    <row r="113" spans="1:26">
      <c r="A113" s="352"/>
      <c r="B113" s="341" t="s">
        <v>256</v>
      </c>
      <c r="C113" s="341" t="s">
        <v>380</v>
      </c>
      <c r="D113" s="349"/>
      <c r="E113" s="350"/>
      <c r="F113" s="350"/>
      <c r="G113" s="350">
        <v>1</v>
      </c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1">
        <v>1</v>
      </c>
    </row>
    <row r="114" spans="1:26">
      <c r="A114" s="352"/>
      <c r="B114" s="341" t="s">
        <v>644</v>
      </c>
      <c r="C114" s="342"/>
      <c r="D114" s="349"/>
      <c r="E114" s="350"/>
      <c r="F114" s="350"/>
      <c r="G114" s="350">
        <v>1</v>
      </c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1">
        <v>1</v>
      </c>
    </row>
    <row r="115" spans="1:26">
      <c r="A115" s="352"/>
      <c r="B115" s="341" t="s">
        <v>249</v>
      </c>
      <c r="C115" s="341" t="s">
        <v>436</v>
      </c>
      <c r="D115" s="349"/>
      <c r="E115" s="350"/>
      <c r="F115" s="350"/>
      <c r="G115" s="350"/>
      <c r="H115" s="350"/>
      <c r="I115" s="350"/>
      <c r="J115" s="350"/>
      <c r="K115" s="350"/>
      <c r="L115" s="350"/>
      <c r="M115" s="350"/>
      <c r="N115" s="350">
        <v>1</v>
      </c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1">
        <v>1</v>
      </c>
    </row>
    <row r="116" spans="1:26">
      <c r="A116" s="352"/>
      <c r="B116" s="341" t="s">
        <v>645</v>
      </c>
      <c r="C116" s="342"/>
      <c r="D116" s="349"/>
      <c r="E116" s="350"/>
      <c r="F116" s="350"/>
      <c r="G116" s="350"/>
      <c r="H116" s="350"/>
      <c r="I116" s="350"/>
      <c r="J116" s="350"/>
      <c r="K116" s="350"/>
      <c r="L116" s="350"/>
      <c r="M116" s="350"/>
      <c r="N116" s="350">
        <v>1</v>
      </c>
      <c r="O116" s="350"/>
      <c r="P116" s="350"/>
      <c r="Q116" s="350"/>
      <c r="R116" s="350"/>
      <c r="S116" s="350"/>
      <c r="T116" s="350"/>
      <c r="U116" s="350"/>
      <c r="V116" s="350"/>
      <c r="W116" s="350"/>
      <c r="X116" s="350"/>
      <c r="Y116" s="350"/>
      <c r="Z116" s="351">
        <v>1</v>
      </c>
    </row>
    <row r="117" spans="1:26">
      <c r="A117" s="341" t="s">
        <v>646</v>
      </c>
      <c r="B117" s="342"/>
      <c r="C117" s="342"/>
      <c r="D117" s="343"/>
      <c r="E117" s="344"/>
      <c r="F117" s="344"/>
      <c r="G117" s="344">
        <v>1</v>
      </c>
      <c r="H117" s="344"/>
      <c r="I117" s="344">
        <v>1</v>
      </c>
      <c r="J117" s="344"/>
      <c r="K117" s="344">
        <v>1</v>
      </c>
      <c r="L117" s="344"/>
      <c r="M117" s="344"/>
      <c r="N117" s="344">
        <v>2</v>
      </c>
      <c r="O117" s="344">
        <v>1</v>
      </c>
      <c r="P117" s="344"/>
      <c r="Q117" s="344">
        <v>2</v>
      </c>
      <c r="R117" s="344">
        <v>6</v>
      </c>
      <c r="S117" s="344">
        <v>1</v>
      </c>
      <c r="T117" s="344">
        <v>5</v>
      </c>
      <c r="U117" s="344">
        <v>2</v>
      </c>
      <c r="V117" s="344">
        <v>3</v>
      </c>
      <c r="W117" s="344"/>
      <c r="X117" s="344"/>
      <c r="Y117" s="344"/>
      <c r="Z117" s="345">
        <v>25</v>
      </c>
    </row>
    <row r="118" spans="1:26">
      <c r="A118" s="341" t="s">
        <v>35</v>
      </c>
      <c r="B118" s="341" t="s">
        <v>304</v>
      </c>
      <c r="C118" s="341" t="s">
        <v>415</v>
      </c>
      <c r="D118" s="349"/>
      <c r="E118" s="350"/>
      <c r="F118" s="350"/>
      <c r="G118" s="350"/>
      <c r="H118" s="350"/>
      <c r="I118" s="350"/>
      <c r="J118" s="350"/>
      <c r="K118" s="350">
        <v>1</v>
      </c>
      <c r="L118" s="350"/>
      <c r="M118" s="350"/>
      <c r="N118" s="350"/>
      <c r="O118" s="350"/>
      <c r="P118" s="350"/>
      <c r="Q118" s="350"/>
      <c r="R118" s="350"/>
      <c r="S118" s="350">
        <v>1</v>
      </c>
      <c r="T118" s="350"/>
      <c r="U118" s="350"/>
      <c r="V118" s="350"/>
      <c r="W118" s="350"/>
      <c r="X118" s="350"/>
      <c r="Y118" s="350"/>
      <c r="Z118" s="351">
        <v>2</v>
      </c>
    </row>
    <row r="119" spans="1:26">
      <c r="A119" s="352"/>
      <c r="B119" s="352"/>
      <c r="C119" s="353" t="s">
        <v>406</v>
      </c>
      <c r="D119" s="354"/>
      <c r="E119" s="355"/>
      <c r="F119" s="355"/>
      <c r="G119" s="355"/>
      <c r="H119" s="355"/>
      <c r="I119" s="355"/>
      <c r="J119" s="355">
        <v>1</v>
      </c>
      <c r="K119" s="355"/>
      <c r="L119" s="355">
        <v>1</v>
      </c>
      <c r="M119" s="355">
        <v>1</v>
      </c>
      <c r="N119" s="355"/>
      <c r="O119" s="355"/>
      <c r="P119" s="355"/>
      <c r="Q119" s="355"/>
      <c r="R119" s="355"/>
      <c r="S119" s="355"/>
      <c r="T119" s="355"/>
      <c r="U119" s="355"/>
      <c r="V119" s="355"/>
      <c r="W119" s="355"/>
      <c r="X119" s="355"/>
      <c r="Y119" s="355"/>
      <c r="Z119" s="356">
        <v>3</v>
      </c>
    </row>
    <row r="120" spans="1:26">
      <c r="A120" s="352"/>
      <c r="B120" s="352"/>
      <c r="C120" s="353" t="s">
        <v>416</v>
      </c>
      <c r="D120" s="354"/>
      <c r="E120" s="355"/>
      <c r="F120" s="355"/>
      <c r="G120" s="355"/>
      <c r="H120" s="355"/>
      <c r="I120" s="355"/>
      <c r="J120" s="355"/>
      <c r="K120" s="355"/>
      <c r="L120" s="355">
        <v>1</v>
      </c>
      <c r="M120" s="355">
        <v>1</v>
      </c>
      <c r="N120" s="355"/>
      <c r="O120" s="355"/>
      <c r="P120" s="355"/>
      <c r="Q120" s="355">
        <v>1</v>
      </c>
      <c r="R120" s="355"/>
      <c r="S120" s="355">
        <v>3</v>
      </c>
      <c r="T120" s="355"/>
      <c r="U120" s="355"/>
      <c r="V120" s="355"/>
      <c r="W120" s="355"/>
      <c r="X120" s="355"/>
      <c r="Y120" s="355"/>
      <c r="Z120" s="356">
        <v>6</v>
      </c>
    </row>
    <row r="121" spans="1:26">
      <c r="A121" s="352"/>
      <c r="B121" s="341" t="s">
        <v>647</v>
      </c>
      <c r="C121" s="342"/>
      <c r="D121" s="349"/>
      <c r="E121" s="350"/>
      <c r="F121" s="350"/>
      <c r="G121" s="350"/>
      <c r="H121" s="350"/>
      <c r="I121" s="350"/>
      <c r="J121" s="350">
        <v>1</v>
      </c>
      <c r="K121" s="350">
        <v>1</v>
      </c>
      <c r="L121" s="350">
        <v>2</v>
      </c>
      <c r="M121" s="350">
        <v>2</v>
      </c>
      <c r="N121" s="350"/>
      <c r="O121" s="350"/>
      <c r="P121" s="350"/>
      <c r="Q121" s="350">
        <v>1</v>
      </c>
      <c r="R121" s="350"/>
      <c r="S121" s="350">
        <v>4</v>
      </c>
      <c r="T121" s="350"/>
      <c r="U121" s="350"/>
      <c r="V121" s="350"/>
      <c r="W121" s="350"/>
      <c r="X121" s="350"/>
      <c r="Y121" s="350"/>
      <c r="Z121" s="351">
        <v>11</v>
      </c>
    </row>
    <row r="122" spans="1:26">
      <c r="A122" s="352"/>
      <c r="B122" s="341" t="s">
        <v>35</v>
      </c>
      <c r="C122" s="341" t="s">
        <v>432</v>
      </c>
      <c r="D122" s="349"/>
      <c r="E122" s="350"/>
      <c r="F122" s="350"/>
      <c r="G122" s="350"/>
      <c r="H122" s="350"/>
      <c r="I122" s="350"/>
      <c r="J122" s="350"/>
      <c r="K122" s="350"/>
      <c r="L122" s="350"/>
      <c r="M122" s="350">
        <v>1</v>
      </c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350"/>
      <c r="Y122" s="350"/>
      <c r="Z122" s="351">
        <v>1</v>
      </c>
    </row>
    <row r="123" spans="1:26">
      <c r="A123" s="352"/>
      <c r="B123" s="352"/>
      <c r="C123" s="353" t="s">
        <v>398</v>
      </c>
      <c r="D123" s="354"/>
      <c r="E123" s="355">
        <v>1</v>
      </c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5"/>
      <c r="V123" s="355"/>
      <c r="W123" s="355"/>
      <c r="X123" s="355"/>
      <c r="Y123" s="355"/>
      <c r="Z123" s="356">
        <v>1</v>
      </c>
    </row>
    <row r="124" spans="1:26">
      <c r="A124" s="352"/>
      <c r="B124" s="341" t="s">
        <v>648</v>
      </c>
      <c r="C124" s="342"/>
      <c r="D124" s="349"/>
      <c r="E124" s="350">
        <v>1</v>
      </c>
      <c r="F124" s="350"/>
      <c r="G124" s="350"/>
      <c r="H124" s="350"/>
      <c r="I124" s="350"/>
      <c r="J124" s="350"/>
      <c r="K124" s="350"/>
      <c r="L124" s="350"/>
      <c r="M124" s="350">
        <v>1</v>
      </c>
      <c r="N124" s="350"/>
      <c r="O124" s="350"/>
      <c r="P124" s="350"/>
      <c r="Q124" s="350"/>
      <c r="R124" s="350"/>
      <c r="S124" s="350"/>
      <c r="T124" s="350"/>
      <c r="U124" s="350"/>
      <c r="V124" s="350"/>
      <c r="W124" s="350"/>
      <c r="X124" s="350"/>
      <c r="Y124" s="350"/>
      <c r="Z124" s="351">
        <v>2</v>
      </c>
    </row>
    <row r="125" spans="1:26">
      <c r="A125" s="341" t="s">
        <v>648</v>
      </c>
      <c r="B125" s="342"/>
      <c r="C125" s="342"/>
      <c r="D125" s="343"/>
      <c r="E125" s="344">
        <v>1</v>
      </c>
      <c r="F125" s="344"/>
      <c r="G125" s="344"/>
      <c r="H125" s="344"/>
      <c r="I125" s="344"/>
      <c r="J125" s="344">
        <v>1</v>
      </c>
      <c r="K125" s="344">
        <v>1</v>
      </c>
      <c r="L125" s="344">
        <v>2</v>
      </c>
      <c r="M125" s="344">
        <v>3</v>
      </c>
      <c r="N125" s="344"/>
      <c r="O125" s="344"/>
      <c r="P125" s="344"/>
      <c r="Q125" s="344">
        <v>1</v>
      </c>
      <c r="R125" s="344"/>
      <c r="S125" s="344">
        <v>4</v>
      </c>
      <c r="T125" s="344"/>
      <c r="U125" s="344"/>
      <c r="V125" s="344"/>
      <c r="W125" s="344"/>
      <c r="X125" s="344"/>
      <c r="Y125" s="344"/>
      <c r="Z125" s="345">
        <v>13</v>
      </c>
    </row>
    <row r="126" spans="1:26">
      <c r="A126" s="341" t="s">
        <v>21</v>
      </c>
      <c r="B126" s="341" t="s">
        <v>169</v>
      </c>
      <c r="C126" s="341" t="s">
        <v>570</v>
      </c>
      <c r="D126" s="349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>
        <v>1</v>
      </c>
      <c r="U126" s="350"/>
      <c r="V126" s="350"/>
      <c r="W126" s="350">
        <v>1</v>
      </c>
      <c r="X126" s="350"/>
      <c r="Y126" s="350"/>
      <c r="Z126" s="351">
        <v>2</v>
      </c>
    </row>
    <row r="127" spans="1:26">
      <c r="A127" s="352"/>
      <c r="B127" s="352"/>
      <c r="C127" s="353" t="s">
        <v>579</v>
      </c>
      <c r="D127" s="354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5">
        <v>1</v>
      </c>
      <c r="V127" s="355"/>
      <c r="W127" s="355"/>
      <c r="X127" s="355"/>
      <c r="Y127" s="355"/>
      <c r="Z127" s="356">
        <v>1</v>
      </c>
    </row>
    <row r="128" spans="1:26">
      <c r="A128" s="352"/>
      <c r="B128" s="352"/>
      <c r="C128" s="353" t="s">
        <v>400</v>
      </c>
      <c r="D128" s="354">
        <v>1</v>
      </c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6">
        <v>1</v>
      </c>
    </row>
    <row r="129" spans="1:26">
      <c r="A129" s="352"/>
      <c r="B129" s="352"/>
      <c r="C129" s="353" t="s">
        <v>378</v>
      </c>
      <c r="D129" s="354"/>
      <c r="E129" s="355"/>
      <c r="F129" s="355"/>
      <c r="G129" s="355"/>
      <c r="H129" s="355">
        <v>1</v>
      </c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6">
        <v>1</v>
      </c>
    </row>
    <row r="130" spans="1:26">
      <c r="A130" s="352"/>
      <c r="B130" s="341" t="s">
        <v>649</v>
      </c>
      <c r="C130" s="342"/>
      <c r="D130" s="349">
        <v>1</v>
      </c>
      <c r="E130" s="350"/>
      <c r="F130" s="350"/>
      <c r="G130" s="350"/>
      <c r="H130" s="350">
        <v>1</v>
      </c>
      <c r="I130" s="350"/>
      <c r="J130" s="350"/>
      <c r="K130" s="350"/>
      <c r="L130" s="350"/>
      <c r="M130" s="350"/>
      <c r="N130" s="350"/>
      <c r="O130" s="350"/>
      <c r="P130" s="350"/>
      <c r="Q130" s="350"/>
      <c r="R130" s="350"/>
      <c r="S130" s="350"/>
      <c r="T130" s="350">
        <v>1</v>
      </c>
      <c r="U130" s="350">
        <v>1</v>
      </c>
      <c r="V130" s="350"/>
      <c r="W130" s="350">
        <v>1</v>
      </c>
      <c r="X130" s="350"/>
      <c r="Y130" s="350"/>
      <c r="Z130" s="351">
        <v>5</v>
      </c>
    </row>
    <row r="131" spans="1:26">
      <c r="A131" s="352"/>
      <c r="B131" s="341" t="s">
        <v>170</v>
      </c>
      <c r="C131" s="341" t="s">
        <v>575</v>
      </c>
      <c r="D131" s="349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>
        <v>1</v>
      </c>
      <c r="V131" s="350"/>
      <c r="W131" s="350"/>
      <c r="X131" s="350"/>
      <c r="Y131" s="350"/>
      <c r="Z131" s="351">
        <v>1</v>
      </c>
    </row>
    <row r="132" spans="1:26">
      <c r="A132" s="352"/>
      <c r="B132" s="352"/>
      <c r="C132" s="353" t="s">
        <v>437</v>
      </c>
      <c r="D132" s="354"/>
      <c r="E132" s="355"/>
      <c r="F132" s="355">
        <v>1</v>
      </c>
      <c r="G132" s="355"/>
      <c r="H132" s="355"/>
      <c r="I132" s="355"/>
      <c r="J132" s="355"/>
      <c r="K132" s="355"/>
      <c r="L132" s="355"/>
      <c r="M132" s="355">
        <v>1</v>
      </c>
      <c r="N132" s="355"/>
      <c r="O132" s="355"/>
      <c r="P132" s="355"/>
      <c r="Q132" s="355"/>
      <c r="R132" s="355"/>
      <c r="S132" s="355"/>
      <c r="T132" s="355"/>
      <c r="U132" s="355"/>
      <c r="V132" s="355"/>
      <c r="W132" s="355"/>
      <c r="X132" s="355"/>
      <c r="Y132" s="355"/>
      <c r="Z132" s="356">
        <v>2</v>
      </c>
    </row>
    <row r="133" spans="1:26">
      <c r="A133" s="352"/>
      <c r="B133" s="341" t="s">
        <v>650</v>
      </c>
      <c r="C133" s="342"/>
      <c r="D133" s="349"/>
      <c r="E133" s="350"/>
      <c r="F133" s="350">
        <v>1</v>
      </c>
      <c r="G133" s="350"/>
      <c r="H133" s="350"/>
      <c r="I133" s="350"/>
      <c r="J133" s="350"/>
      <c r="K133" s="350"/>
      <c r="L133" s="350"/>
      <c r="M133" s="350">
        <v>1</v>
      </c>
      <c r="N133" s="350"/>
      <c r="O133" s="350"/>
      <c r="P133" s="350"/>
      <c r="Q133" s="350"/>
      <c r="R133" s="350"/>
      <c r="S133" s="350"/>
      <c r="T133" s="350"/>
      <c r="U133" s="350">
        <v>1</v>
      </c>
      <c r="V133" s="350"/>
      <c r="W133" s="350"/>
      <c r="X133" s="350"/>
      <c r="Y133" s="350"/>
      <c r="Z133" s="351">
        <v>3</v>
      </c>
    </row>
    <row r="134" spans="1:26">
      <c r="A134" s="352"/>
      <c r="B134" s="341" t="s">
        <v>202</v>
      </c>
      <c r="C134" s="341" t="s">
        <v>586</v>
      </c>
      <c r="D134" s="349"/>
      <c r="E134" s="350"/>
      <c r="F134" s="350"/>
      <c r="G134" s="350"/>
      <c r="H134" s="350"/>
      <c r="I134" s="350"/>
      <c r="J134" s="350"/>
      <c r="K134" s="350"/>
      <c r="L134" s="350"/>
      <c r="M134" s="350"/>
      <c r="N134" s="350"/>
      <c r="O134" s="350"/>
      <c r="P134" s="350"/>
      <c r="Q134" s="350"/>
      <c r="R134" s="350"/>
      <c r="S134" s="350"/>
      <c r="T134" s="350"/>
      <c r="U134" s="350"/>
      <c r="V134" s="350">
        <v>1</v>
      </c>
      <c r="W134" s="350"/>
      <c r="X134" s="350"/>
      <c r="Y134" s="350"/>
      <c r="Z134" s="351">
        <v>1</v>
      </c>
    </row>
    <row r="135" spans="1:26">
      <c r="A135" s="352"/>
      <c r="B135" s="352"/>
      <c r="C135" s="353" t="s">
        <v>574</v>
      </c>
      <c r="D135" s="354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>
        <v>1</v>
      </c>
      <c r="U135" s="355"/>
      <c r="V135" s="355"/>
      <c r="W135" s="355"/>
      <c r="X135" s="355"/>
      <c r="Y135" s="355"/>
      <c r="Z135" s="356">
        <v>1</v>
      </c>
    </row>
    <row r="136" spans="1:26">
      <c r="A136" s="352"/>
      <c r="B136" s="352"/>
      <c r="C136" s="353" t="s">
        <v>202</v>
      </c>
      <c r="D136" s="354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>
        <v>1</v>
      </c>
      <c r="S136" s="355"/>
      <c r="T136" s="355"/>
      <c r="U136" s="355"/>
      <c r="V136" s="355"/>
      <c r="W136" s="355"/>
      <c r="X136" s="355"/>
      <c r="Y136" s="355"/>
      <c r="Z136" s="356">
        <v>1</v>
      </c>
    </row>
    <row r="137" spans="1:26">
      <c r="A137" s="352"/>
      <c r="B137" s="341" t="s">
        <v>651</v>
      </c>
      <c r="C137" s="342"/>
      <c r="D137" s="349"/>
      <c r="E137" s="350"/>
      <c r="F137" s="350"/>
      <c r="G137" s="350"/>
      <c r="H137" s="350"/>
      <c r="I137" s="350"/>
      <c r="J137" s="350"/>
      <c r="K137" s="350"/>
      <c r="L137" s="350"/>
      <c r="M137" s="350"/>
      <c r="N137" s="350"/>
      <c r="O137" s="350"/>
      <c r="P137" s="350"/>
      <c r="Q137" s="350"/>
      <c r="R137" s="350">
        <v>1</v>
      </c>
      <c r="S137" s="350"/>
      <c r="T137" s="350">
        <v>1</v>
      </c>
      <c r="U137" s="350"/>
      <c r="V137" s="350">
        <v>1</v>
      </c>
      <c r="W137" s="350"/>
      <c r="X137" s="350"/>
      <c r="Y137" s="350"/>
      <c r="Z137" s="351">
        <v>3</v>
      </c>
    </row>
    <row r="138" spans="1:26">
      <c r="A138" s="352"/>
      <c r="B138" s="341" t="s">
        <v>146</v>
      </c>
      <c r="C138" s="341" t="s">
        <v>456</v>
      </c>
      <c r="D138" s="349"/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>
        <v>1</v>
      </c>
      <c r="Q138" s="350"/>
      <c r="R138" s="350"/>
      <c r="S138" s="350"/>
      <c r="T138" s="350"/>
      <c r="U138" s="350"/>
      <c r="V138" s="350"/>
      <c r="W138" s="350"/>
      <c r="X138" s="350"/>
      <c r="Y138" s="350"/>
      <c r="Z138" s="351">
        <v>1</v>
      </c>
    </row>
    <row r="139" spans="1:26">
      <c r="A139" s="352"/>
      <c r="B139" s="352"/>
      <c r="C139" s="353" t="s">
        <v>157</v>
      </c>
      <c r="D139" s="354"/>
      <c r="E139" s="355"/>
      <c r="F139" s="355"/>
      <c r="G139" s="355"/>
      <c r="H139" s="355"/>
      <c r="I139" s="355"/>
      <c r="J139" s="355"/>
      <c r="K139" s="355">
        <v>1</v>
      </c>
      <c r="L139" s="355"/>
      <c r="M139" s="355"/>
      <c r="N139" s="355"/>
      <c r="O139" s="355"/>
      <c r="P139" s="355"/>
      <c r="Q139" s="355"/>
      <c r="R139" s="355"/>
      <c r="S139" s="355"/>
      <c r="T139" s="355"/>
      <c r="U139" s="355"/>
      <c r="V139" s="355"/>
      <c r="W139" s="355"/>
      <c r="X139" s="355"/>
      <c r="Y139" s="355"/>
      <c r="Z139" s="356">
        <v>1</v>
      </c>
    </row>
    <row r="140" spans="1:26">
      <c r="A140" s="352"/>
      <c r="B140" s="341" t="s">
        <v>652</v>
      </c>
      <c r="C140" s="342"/>
      <c r="D140" s="349"/>
      <c r="E140" s="350"/>
      <c r="F140" s="350"/>
      <c r="G140" s="350"/>
      <c r="H140" s="350"/>
      <c r="I140" s="350"/>
      <c r="J140" s="350"/>
      <c r="K140" s="350">
        <v>1</v>
      </c>
      <c r="L140" s="350"/>
      <c r="M140" s="350"/>
      <c r="N140" s="350"/>
      <c r="O140" s="350"/>
      <c r="P140" s="350">
        <v>1</v>
      </c>
      <c r="Q140" s="350"/>
      <c r="R140" s="350"/>
      <c r="S140" s="350"/>
      <c r="T140" s="350"/>
      <c r="U140" s="350"/>
      <c r="V140" s="350"/>
      <c r="W140" s="350"/>
      <c r="X140" s="350"/>
      <c r="Y140" s="350"/>
      <c r="Z140" s="351">
        <v>2</v>
      </c>
    </row>
    <row r="141" spans="1:26">
      <c r="A141" s="352"/>
      <c r="B141" s="341" t="s">
        <v>154</v>
      </c>
      <c r="C141" s="341" t="s">
        <v>354</v>
      </c>
      <c r="D141" s="349"/>
      <c r="E141" s="350"/>
      <c r="F141" s="350">
        <v>1</v>
      </c>
      <c r="G141" s="350"/>
      <c r="H141" s="350"/>
      <c r="I141" s="350"/>
      <c r="J141" s="350"/>
      <c r="K141" s="350"/>
      <c r="L141" s="350"/>
      <c r="M141" s="350"/>
      <c r="N141" s="350"/>
      <c r="O141" s="350"/>
      <c r="P141" s="350"/>
      <c r="Q141" s="350"/>
      <c r="R141" s="350"/>
      <c r="S141" s="350"/>
      <c r="T141" s="350"/>
      <c r="U141" s="350"/>
      <c r="V141" s="350"/>
      <c r="W141" s="350"/>
      <c r="X141" s="350"/>
      <c r="Y141" s="350"/>
      <c r="Z141" s="351">
        <v>1</v>
      </c>
    </row>
    <row r="142" spans="1:26">
      <c r="A142" s="352"/>
      <c r="B142" s="341" t="s">
        <v>653</v>
      </c>
      <c r="C142" s="342"/>
      <c r="D142" s="349"/>
      <c r="E142" s="350"/>
      <c r="F142" s="350">
        <v>1</v>
      </c>
      <c r="G142" s="350"/>
      <c r="H142" s="350"/>
      <c r="I142" s="350"/>
      <c r="J142" s="350"/>
      <c r="K142" s="350"/>
      <c r="L142" s="350"/>
      <c r="M142" s="350"/>
      <c r="N142" s="350"/>
      <c r="O142" s="350"/>
      <c r="P142" s="350"/>
      <c r="Q142" s="350"/>
      <c r="R142" s="350"/>
      <c r="S142" s="350"/>
      <c r="T142" s="350"/>
      <c r="U142" s="350"/>
      <c r="V142" s="350"/>
      <c r="W142" s="350"/>
      <c r="X142" s="350"/>
      <c r="Y142" s="350"/>
      <c r="Z142" s="351">
        <v>1</v>
      </c>
    </row>
    <row r="143" spans="1:26">
      <c r="A143" s="352"/>
      <c r="B143" s="341" t="s">
        <v>167</v>
      </c>
      <c r="C143" s="341" t="s">
        <v>167</v>
      </c>
      <c r="D143" s="349"/>
      <c r="E143" s="350"/>
      <c r="F143" s="350"/>
      <c r="G143" s="350"/>
      <c r="H143" s="350"/>
      <c r="I143" s="350"/>
      <c r="J143" s="350"/>
      <c r="K143" s="350"/>
      <c r="L143" s="350"/>
      <c r="M143" s="350"/>
      <c r="N143" s="350"/>
      <c r="O143" s="350"/>
      <c r="P143" s="350"/>
      <c r="Q143" s="350"/>
      <c r="R143" s="350"/>
      <c r="S143" s="350"/>
      <c r="T143" s="350">
        <v>1</v>
      </c>
      <c r="U143" s="350"/>
      <c r="V143" s="350"/>
      <c r="W143" s="350"/>
      <c r="X143" s="350"/>
      <c r="Y143" s="350"/>
      <c r="Z143" s="351">
        <v>1</v>
      </c>
    </row>
    <row r="144" spans="1:26">
      <c r="A144" s="352"/>
      <c r="B144" s="341" t="s">
        <v>654</v>
      </c>
      <c r="C144" s="342"/>
      <c r="D144" s="349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>
        <v>1</v>
      </c>
      <c r="U144" s="350"/>
      <c r="V144" s="350"/>
      <c r="W144" s="350"/>
      <c r="X144" s="350"/>
      <c r="Y144" s="350"/>
      <c r="Z144" s="351">
        <v>1</v>
      </c>
    </row>
    <row r="145" spans="1:26">
      <c r="A145" s="352"/>
      <c r="B145" s="341" t="s">
        <v>198</v>
      </c>
      <c r="C145" s="341" t="s">
        <v>417</v>
      </c>
      <c r="D145" s="349"/>
      <c r="E145" s="350"/>
      <c r="F145" s="350"/>
      <c r="G145" s="350"/>
      <c r="H145" s="350"/>
      <c r="I145" s="350"/>
      <c r="J145" s="350"/>
      <c r="K145" s="350">
        <v>1</v>
      </c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1">
        <v>1</v>
      </c>
    </row>
    <row r="146" spans="1:26">
      <c r="A146" s="352"/>
      <c r="B146" s="341" t="s">
        <v>655</v>
      </c>
      <c r="C146" s="342"/>
      <c r="D146" s="349"/>
      <c r="E146" s="350"/>
      <c r="F146" s="350"/>
      <c r="G146" s="350"/>
      <c r="H146" s="350"/>
      <c r="I146" s="350"/>
      <c r="J146" s="350"/>
      <c r="K146" s="350">
        <v>1</v>
      </c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1">
        <v>1</v>
      </c>
    </row>
    <row r="147" spans="1:26">
      <c r="A147" s="352"/>
      <c r="B147" s="341" t="s">
        <v>147</v>
      </c>
      <c r="C147" s="341" t="s">
        <v>343</v>
      </c>
      <c r="D147" s="349"/>
      <c r="E147" s="350"/>
      <c r="F147" s="350"/>
      <c r="G147" s="350">
        <v>1</v>
      </c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1">
        <v>1</v>
      </c>
    </row>
    <row r="148" spans="1:26">
      <c r="A148" s="352"/>
      <c r="B148" s="341" t="s">
        <v>656</v>
      </c>
      <c r="C148" s="342"/>
      <c r="D148" s="349"/>
      <c r="E148" s="350"/>
      <c r="F148" s="350"/>
      <c r="G148" s="350">
        <v>1</v>
      </c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1">
        <v>1</v>
      </c>
    </row>
    <row r="149" spans="1:26">
      <c r="A149" s="341" t="s">
        <v>657</v>
      </c>
      <c r="B149" s="342"/>
      <c r="C149" s="342"/>
      <c r="D149" s="343">
        <v>1</v>
      </c>
      <c r="E149" s="344"/>
      <c r="F149" s="344">
        <v>2</v>
      </c>
      <c r="G149" s="344">
        <v>1</v>
      </c>
      <c r="H149" s="344">
        <v>1</v>
      </c>
      <c r="I149" s="344"/>
      <c r="J149" s="344"/>
      <c r="K149" s="344">
        <v>2</v>
      </c>
      <c r="L149" s="344"/>
      <c r="M149" s="344">
        <v>1</v>
      </c>
      <c r="N149" s="344"/>
      <c r="O149" s="344"/>
      <c r="P149" s="344">
        <v>1</v>
      </c>
      <c r="Q149" s="344"/>
      <c r="R149" s="344">
        <v>1</v>
      </c>
      <c r="S149" s="344"/>
      <c r="T149" s="344">
        <v>3</v>
      </c>
      <c r="U149" s="344">
        <v>2</v>
      </c>
      <c r="V149" s="344">
        <v>1</v>
      </c>
      <c r="W149" s="344">
        <v>1</v>
      </c>
      <c r="X149" s="344"/>
      <c r="Y149" s="344"/>
      <c r="Z149" s="345">
        <v>17</v>
      </c>
    </row>
    <row r="150" spans="1:26">
      <c r="A150" s="341" t="s">
        <v>33</v>
      </c>
      <c r="B150" s="341" t="s">
        <v>148</v>
      </c>
      <c r="C150" s="341" t="s">
        <v>417</v>
      </c>
      <c r="D150" s="349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>
        <v>1</v>
      </c>
      <c r="P150" s="350"/>
      <c r="Q150" s="350"/>
      <c r="R150" s="350"/>
      <c r="S150" s="350">
        <v>1</v>
      </c>
      <c r="T150" s="350">
        <v>1</v>
      </c>
      <c r="U150" s="350"/>
      <c r="V150" s="350"/>
      <c r="W150" s="350"/>
      <c r="X150" s="350"/>
      <c r="Y150" s="350"/>
      <c r="Z150" s="351">
        <v>3</v>
      </c>
    </row>
    <row r="151" spans="1:26">
      <c r="A151" s="352"/>
      <c r="B151" s="352"/>
      <c r="C151" s="353" t="s">
        <v>451</v>
      </c>
      <c r="D151" s="354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>
        <v>2</v>
      </c>
      <c r="P151" s="355">
        <v>1</v>
      </c>
      <c r="Q151" s="355">
        <v>2</v>
      </c>
      <c r="R151" s="355"/>
      <c r="S151" s="355"/>
      <c r="T151" s="355"/>
      <c r="U151" s="355"/>
      <c r="V151" s="355"/>
      <c r="W151" s="355"/>
      <c r="X151" s="355"/>
      <c r="Y151" s="355"/>
      <c r="Z151" s="356">
        <v>5</v>
      </c>
    </row>
    <row r="152" spans="1:26">
      <c r="A152" s="352"/>
      <c r="B152" s="352"/>
      <c r="C152" s="353" t="s">
        <v>339</v>
      </c>
      <c r="D152" s="354"/>
      <c r="E152" s="355"/>
      <c r="F152" s="355"/>
      <c r="G152" s="355"/>
      <c r="H152" s="355">
        <v>1</v>
      </c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6">
        <v>1</v>
      </c>
    </row>
    <row r="153" spans="1:26">
      <c r="A153" s="352"/>
      <c r="B153" s="341" t="s">
        <v>612</v>
      </c>
      <c r="C153" s="342"/>
      <c r="D153" s="349"/>
      <c r="E153" s="350"/>
      <c r="F153" s="350"/>
      <c r="G153" s="350"/>
      <c r="H153" s="350">
        <v>1</v>
      </c>
      <c r="I153" s="350"/>
      <c r="J153" s="350"/>
      <c r="K153" s="350"/>
      <c r="L153" s="350"/>
      <c r="M153" s="350"/>
      <c r="N153" s="350"/>
      <c r="O153" s="350">
        <v>3</v>
      </c>
      <c r="P153" s="350">
        <v>1</v>
      </c>
      <c r="Q153" s="350">
        <v>2</v>
      </c>
      <c r="R153" s="350"/>
      <c r="S153" s="350">
        <v>1</v>
      </c>
      <c r="T153" s="350">
        <v>1</v>
      </c>
      <c r="U153" s="350"/>
      <c r="V153" s="350"/>
      <c r="W153" s="350"/>
      <c r="X153" s="350"/>
      <c r="Y153" s="350"/>
      <c r="Z153" s="351">
        <v>9</v>
      </c>
    </row>
    <row r="154" spans="1:26">
      <c r="A154" s="341" t="s">
        <v>658</v>
      </c>
      <c r="B154" s="342"/>
      <c r="C154" s="342"/>
      <c r="D154" s="343"/>
      <c r="E154" s="344"/>
      <c r="F154" s="344"/>
      <c r="G154" s="344"/>
      <c r="H154" s="344">
        <v>1</v>
      </c>
      <c r="I154" s="344"/>
      <c r="J154" s="344"/>
      <c r="K154" s="344"/>
      <c r="L154" s="344"/>
      <c r="M154" s="344"/>
      <c r="N154" s="344"/>
      <c r="O154" s="344">
        <v>3</v>
      </c>
      <c r="P154" s="344">
        <v>1</v>
      </c>
      <c r="Q154" s="344">
        <v>2</v>
      </c>
      <c r="R154" s="344"/>
      <c r="S154" s="344">
        <v>1</v>
      </c>
      <c r="T154" s="344">
        <v>1</v>
      </c>
      <c r="U154" s="344"/>
      <c r="V154" s="344"/>
      <c r="W154" s="344"/>
      <c r="X154" s="344"/>
      <c r="Y154" s="344"/>
      <c r="Z154" s="345">
        <v>9</v>
      </c>
    </row>
    <row r="155" spans="1:26">
      <c r="A155" s="341" t="s">
        <v>59</v>
      </c>
      <c r="B155" s="341" t="s">
        <v>179</v>
      </c>
      <c r="C155" s="341" t="s">
        <v>438</v>
      </c>
      <c r="D155" s="349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>
        <v>1</v>
      </c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1">
        <v>1</v>
      </c>
    </row>
    <row r="156" spans="1:26">
      <c r="A156" s="352"/>
      <c r="B156" s="341" t="s">
        <v>659</v>
      </c>
      <c r="C156" s="342"/>
      <c r="D156" s="349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>
        <v>1</v>
      </c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1">
        <v>1</v>
      </c>
    </row>
    <row r="157" spans="1:26">
      <c r="A157" s="352"/>
      <c r="B157" s="341" t="s">
        <v>163</v>
      </c>
      <c r="C157" s="341" t="s">
        <v>430</v>
      </c>
      <c r="D157" s="349"/>
      <c r="E157" s="350"/>
      <c r="F157" s="350">
        <v>1</v>
      </c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1">
        <v>1</v>
      </c>
    </row>
    <row r="158" spans="1:26">
      <c r="A158" s="352"/>
      <c r="B158" s="341" t="s">
        <v>660</v>
      </c>
      <c r="C158" s="342"/>
      <c r="D158" s="349"/>
      <c r="E158" s="350"/>
      <c r="F158" s="350">
        <v>1</v>
      </c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1">
        <v>1</v>
      </c>
    </row>
    <row r="159" spans="1:26">
      <c r="A159" s="341" t="s">
        <v>661</v>
      </c>
      <c r="B159" s="342"/>
      <c r="C159" s="342"/>
      <c r="D159" s="343"/>
      <c r="E159" s="344"/>
      <c r="F159" s="344">
        <v>1</v>
      </c>
      <c r="G159" s="344"/>
      <c r="H159" s="344"/>
      <c r="I159" s="344"/>
      <c r="J159" s="344"/>
      <c r="K159" s="344"/>
      <c r="L159" s="344"/>
      <c r="M159" s="344"/>
      <c r="N159" s="344">
        <v>1</v>
      </c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5">
        <v>2</v>
      </c>
    </row>
    <row r="160" spans="1:26">
      <c r="A160" s="341" t="s">
        <v>29</v>
      </c>
      <c r="B160" s="341" t="s">
        <v>180</v>
      </c>
      <c r="C160" s="341" t="s">
        <v>418</v>
      </c>
      <c r="D160" s="349"/>
      <c r="E160" s="350"/>
      <c r="F160" s="350"/>
      <c r="G160" s="350"/>
      <c r="H160" s="350"/>
      <c r="I160" s="350"/>
      <c r="J160" s="350">
        <v>1</v>
      </c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1">
        <v>1</v>
      </c>
    </row>
    <row r="161" spans="1:26">
      <c r="A161" s="352"/>
      <c r="B161" s="352"/>
      <c r="C161" s="353" t="s">
        <v>379</v>
      </c>
      <c r="D161" s="354"/>
      <c r="E161" s="355"/>
      <c r="F161" s="355"/>
      <c r="G161" s="355"/>
      <c r="H161" s="355"/>
      <c r="I161" s="355"/>
      <c r="J161" s="355">
        <v>1</v>
      </c>
      <c r="K161" s="355"/>
      <c r="L161" s="355">
        <v>1</v>
      </c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6">
        <v>2</v>
      </c>
    </row>
    <row r="162" spans="1:26">
      <c r="A162" s="352"/>
      <c r="B162" s="352"/>
      <c r="C162" s="353" t="s">
        <v>345</v>
      </c>
      <c r="D162" s="354"/>
      <c r="E162" s="355"/>
      <c r="F162" s="355"/>
      <c r="G162" s="355"/>
      <c r="H162" s="355"/>
      <c r="I162" s="355">
        <v>1</v>
      </c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6">
        <v>1</v>
      </c>
    </row>
    <row r="163" spans="1:26">
      <c r="A163" s="352"/>
      <c r="B163" s="352"/>
      <c r="C163" s="353" t="s">
        <v>419</v>
      </c>
      <c r="D163" s="354"/>
      <c r="E163" s="355"/>
      <c r="F163" s="355"/>
      <c r="G163" s="355"/>
      <c r="H163" s="355">
        <v>1</v>
      </c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6">
        <v>1</v>
      </c>
    </row>
    <row r="164" spans="1:26">
      <c r="A164" s="352"/>
      <c r="B164" s="352"/>
      <c r="C164" s="353" t="s">
        <v>399</v>
      </c>
      <c r="D164" s="354"/>
      <c r="E164" s="355">
        <v>1</v>
      </c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>
        <v>1</v>
      </c>
      <c r="S164" s="355">
        <v>2</v>
      </c>
      <c r="T164" s="355"/>
      <c r="U164" s="355"/>
      <c r="V164" s="355"/>
      <c r="W164" s="355"/>
      <c r="X164" s="355"/>
      <c r="Y164" s="355"/>
      <c r="Z164" s="356">
        <v>4</v>
      </c>
    </row>
    <row r="165" spans="1:26">
      <c r="A165" s="352"/>
      <c r="B165" s="352"/>
      <c r="C165" s="353" t="s">
        <v>407</v>
      </c>
      <c r="D165" s="354"/>
      <c r="E165" s="355"/>
      <c r="F165" s="355"/>
      <c r="G165" s="355"/>
      <c r="H165" s="355">
        <v>1</v>
      </c>
      <c r="I165" s="355"/>
      <c r="J165" s="355"/>
      <c r="K165" s="355"/>
      <c r="L165" s="355"/>
      <c r="M165" s="355"/>
      <c r="N165" s="355"/>
      <c r="O165" s="355">
        <v>1</v>
      </c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6">
        <v>2</v>
      </c>
    </row>
    <row r="166" spans="1:26">
      <c r="A166" s="352"/>
      <c r="B166" s="352"/>
      <c r="C166" s="353" t="s">
        <v>420</v>
      </c>
      <c r="D166" s="354"/>
      <c r="E166" s="355"/>
      <c r="F166" s="355"/>
      <c r="G166" s="355"/>
      <c r="H166" s="355"/>
      <c r="I166" s="355">
        <v>1</v>
      </c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6">
        <v>1</v>
      </c>
    </row>
    <row r="167" spans="1:26">
      <c r="A167" s="352"/>
      <c r="B167" s="352"/>
      <c r="C167" s="353" t="s">
        <v>439</v>
      </c>
      <c r="D167" s="354"/>
      <c r="E167" s="355"/>
      <c r="F167" s="355"/>
      <c r="G167" s="355"/>
      <c r="H167" s="355"/>
      <c r="I167" s="355"/>
      <c r="J167" s="355"/>
      <c r="K167" s="355"/>
      <c r="L167" s="355"/>
      <c r="M167" s="355"/>
      <c r="N167" s="355">
        <v>1</v>
      </c>
      <c r="O167" s="355"/>
      <c r="P167" s="355"/>
      <c r="Q167" s="355"/>
      <c r="R167" s="355"/>
      <c r="S167" s="355"/>
      <c r="T167" s="355"/>
      <c r="U167" s="355"/>
      <c r="V167" s="355"/>
      <c r="W167" s="355"/>
      <c r="X167" s="355"/>
      <c r="Y167" s="355"/>
      <c r="Z167" s="356">
        <v>1</v>
      </c>
    </row>
    <row r="168" spans="1:26">
      <c r="A168" s="352"/>
      <c r="B168" s="352"/>
      <c r="C168" s="353" t="s">
        <v>444</v>
      </c>
      <c r="D168" s="354"/>
      <c r="E168" s="355"/>
      <c r="F168" s="355"/>
      <c r="G168" s="355"/>
      <c r="H168" s="355"/>
      <c r="I168" s="355"/>
      <c r="J168" s="355"/>
      <c r="K168" s="355"/>
      <c r="L168" s="355"/>
      <c r="M168" s="355"/>
      <c r="N168" s="355">
        <v>1</v>
      </c>
      <c r="O168" s="355">
        <v>3</v>
      </c>
      <c r="P168" s="355"/>
      <c r="Q168" s="355"/>
      <c r="R168" s="355"/>
      <c r="S168" s="355"/>
      <c r="T168" s="355"/>
      <c r="U168" s="355"/>
      <c r="V168" s="355"/>
      <c r="W168" s="355"/>
      <c r="X168" s="355"/>
      <c r="Y168" s="355"/>
      <c r="Z168" s="356">
        <v>4</v>
      </c>
    </row>
    <row r="169" spans="1:26">
      <c r="A169" s="352"/>
      <c r="B169" s="352"/>
      <c r="C169" s="353" t="s">
        <v>421</v>
      </c>
      <c r="D169" s="354"/>
      <c r="E169" s="355"/>
      <c r="F169" s="355"/>
      <c r="G169" s="355"/>
      <c r="H169" s="355"/>
      <c r="I169" s="355"/>
      <c r="J169" s="355"/>
      <c r="K169" s="355">
        <v>1</v>
      </c>
      <c r="L169" s="355"/>
      <c r="M169" s="355"/>
      <c r="N169" s="355">
        <v>2</v>
      </c>
      <c r="O169" s="355"/>
      <c r="P169" s="355"/>
      <c r="Q169" s="355"/>
      <c r="R169" s="355">
        <v>1</v>
      </c>
      <c r="S169" s="355">
        <v>1</v>
      </c>
      <c r="T169" s="355">
        <v>3</v>
      </c>
      <c r="U169" s="355"/>
      <c r="V169" s="355"/>
      <c r="W169" s="355"/>
      <c r="X169" s="355">
        <v>1</v>
      </c>
      <c r="Y169" s="355"/>
      <c r="Z169" s="356">
        <v>9</v>
      </c>
    </row>
    <row r="170" spans="1:26">
      <c r="A170" s="352"/>
      <c r="B170" s="341" t="s">
        <v>662</v>
      </c>
      <c r="C170" s="342"/>
      <c r="D170" s="349"/>
      <c r="E170" s="350">
        <v>1</v>
      </c>
      <c r="F170" s="350"/>
      <c r="G170" s="350"/>
      <c r="H170" s="350">
        <v>2</v>
      </c>
      <c r="I170" s="350">
        <v>2</v>
      </c>
      <c r="J170" s="350">
        <v>2</v>
      </c>
      <c r="K170" s="350">
        <v>1</v>
      </c>
      <c r="L170" s="350">
        <v>1</v>
      </c>
      <c r="M170" s="350"/>
      <c r="N170" s="350">
        <v>4</v>
      </c>
      <c r="O170" s="350">
        <v>4</v>
      </c>
      <c r="P170" s="350"/>
      <c r="Q170" s="350"/>
      <c r="R170" s="350">
        <v>2</v>
      </c>
      <c r="S170" s="350">
        <v>3</v>
      </c>
      <c r="T170" s="350">
        <v>3</v>
      </c>
      <c r="U170" s="350"/>
      <c r="V170" s="350"/>
      <c r="W170" s="350"/>
      <c r="X170" s="350">
        <v>1</v>
      </c>
      <c r="Y170" s="350"/>
      <c r="Z170" s="351">
        <v>26</v>
      </c>
    </row>
    <row r="171" spans="1:26">
      <c r="A171" s="352"/>
      <c r="B171" s="341" t="s">
        <v>286</v>
      </c>
      <c r="C171" s="341" t="s">
        <v>422</v>
      </c>
      <c r="D171" s="349"/>
      <c r="E171" s="350"/>
      <c r="F171" s="350"/>
      <c r="G171" s="350"/>
      <c r="H171" s="350"/>
      <c r="I171" s="350"/>
      <c r="J171" s="350">
        <v>2</v>
      </c>
      <c r="K171" s="350"/>
      <c r="L171" s="350"/>
      <c r="M171" s="350"/>
      <c r="N171" s="350"/>
      <c r="O171" s="350"/>
      <c r="P171" s="350"/>
      <c r="Q171" s="350"/>
      <c r="R171" s="350"/>
      <c r="S171" s="350"/>
      <c r="T171" s="350"/>
      <c r="U171" s="350"/>
      <c r="V171" s="350"/>
      <c r="W171" s="350"/>
      <c r="X171" s="350"/>
      <c r="Y171" s="350"/>
      <c r="Z171" s="351">
        <v>2</v>
      </c>
    </row>
    <row r="172" spans="1:26">
      <c r="A172" s="352"/>
      <c r="B172" s="352"/>
      <c r="C172" s="353" t="s">
        <v>423</v>
      </c>
      <c r="D172" s="354"/>
      <c r="E172" s="355"/>
      <c r="F172" s="355"/>
      <c r="G172" s="355"/>
      <c r="H172" s="355"/>
      <c r="I172" s="355"/>
      <c r="J172" s="355"/>
      <c r="K172" s="355"/>
      <c r="L172" s="355">
        <v>1</v>
      </c>
      <c r="M172" s="355"/>
      <c r="N172" s="355"/>
      <c r="O172" s="355">
        <v>2</v>
      </c>
      <c r="P172" s="355">
        <v>3</v>
      </c>
      <c r="Q172" s="355">
        <v>5</v>
      </c>
      <c r="R172" s="355">
        <v>1</v>
      </c>
      <c r="S172" s="355"/>
      <c r="T172" s="355">
        <v>1</v>
      </c>
      <c r="U172" s="355"/>
      <c r="V172" s="355"/>
      <c r="W172" s="355"/>
      <c r="X172" s="355"/>
      <c r="Y172" s="355"/>
      <c r="Z172" s="356">
        <v>13</v>
      </c>
    </row>
    <row r="173" spans="1:26">
      <c r="A173" s="352"/>
      <c r="B173" s="352"/>
      <c r="C173" s="353" t="s">
        <v>351</v>
      </c>
      <c r="D173" s="354"/>
      <c r="E173" s="355"/>
      <c r="F173" s="355">
        <v>1</v>
      </c>
      <c r="G173" s="355"/>
      <c r="H173" s="355"/>
      <c r="I173" s="355"/>
      <c r="J173" s="355"/>
      <c r="K173" s="355"/>
      <c r="L173" s="355"/>
      <c r="M173" s="355"/>
      <c r="N173" s="355"/>
      <c r="O173" s="355"/>
      <c r="P173" s="355"/>
      <c r="Q173" s="355"/>
      <c r="R173" s="355"/>
      <c r="S173" s="355"/>
      <c r="T173" s="355"/>
      <c r="U173" s="355"/>
      <c r="V173" s="355"/>
      <c r="W173" s="355"/>
      <c r="X173" s="355"/>
      <c r="Y173" s="355"/>
      <c r="Z173" s="356">
        <v>1</v>
      </c>
    </row>
    <row r="174" spans="1:26">
      <c r="A174" s="352"/>
      <c r="B174" s="341" t="s">
        <v>663</v>
      </c>
      <c r="C174" s="342"/>
      <c r="D174" s="349"/>
      <c r="E174" s="350"/>
      <c r="F174" s="350">
        <v>1</v>
      </c>
      <c r="G174" s="350"/>
      <c r="H174" s="350"/>
      <c r="I174" s="350"/>
      <c r="J174" s="350">
        <v>2</v>
      </c>
      <c r="K174" s="350"/>
      <c r="L174" s="350">
        <v>1</v>
      </c>
      <c r="M174" s="350"/>
      <c r="N174" s="350"/>
      <c r="O174" s="350">
        <v>2</v>
      </c>
      <c r="P174" s="350">
        <v>3</v>
      </c>
      <c r="Q174" s="350">
        <v>5</v>
      </c>
      <c r="R174" s="350">
        <v>1</v>
      </c>
      <c r="S174" s="350"/>
      <c r="T174" s="350">
        <v>1</v>
      </c>
      <c r="U174" s="350"/>
      <c r="V174" s="350"/>
      <c r="W174" s="350"/>
      <c r="X174" s="350"/>
      <c r="Y174" s="350"/>
      <c r="Z174" s="351">
        <v>16</v>
      </c>
    </row>
    <row r="175" spans="1:26">
      <c r="A175" s="352"/>
      <c r="B175" s="341" t="s">
        <v>168</v>
      </c>
      <c r="C175" s="341" t="s">
        <v>443</v>
      </c>
      <c r="D175" s="349"/>
      <c r="E175" s="350"/>
      <c r="F175" s="350"/>
      <c r="G175" s="350"/>
      <c r="H175" s="350"/>
      <c r="I175" s="350"/>
      <c r="J175" s="350"/>
      <c r="K175" s="350"/>
      <c r="L175" s="350"/>
      <c r="M175" s="350">
        <v>1</v>
      </c>
      <c r="N175" s="350"/>
      <c r="O175" s="350"/>
      <c r="P175" s="350"/>
      <c r="Q175" s="350"/>
      <c r="R175" s="350"/>
      <c r="S175" s="350"/>
      <c r="T175" s="350"/>
      <c r="U175" s="350"/>
      <c r="V175" s="350"/>
      <c r="W175" s="350"/>
      <c r="X175" s="350"/>
      <c r="Y175" s="350"/>
      <c r="Z175" s="351">
        <v>1</v>
      </c>
    </row>
    <row r="176" spans="1:26">
      <c r="A176" s="352"/>
      <c r="B176" s="352"/>
      <c r="C176" s="353" t="s">
        <v>587</v>
      </c>
      <c r="D176" s="354"/>
      <c r="E176" s="355"/>
      <c r="F176" s="355"/>
      <c r="G176" s="355"/>
      <c r="H176" s="355"/>
      <c r="I176" s="355"/>
      <c r="J176" s="355"/>
      <c r="K176" s="355"/>
      <c r="L176" s="355"/>
      <c r="M176" s="355"/>
      <c r="N176" s="355"/>
      <c r="O176" s="355"/>
      <c r="P176" s="355"/>
      <c r="Q176" s="355"/>
      <c r="R176" s="355"/>
      <c r="S176" s="355"/>
      <c r="T176" s="355"/>
      <c r="U176" s="355"/>
      <c r="V176" s="355"/>
      <c r="W176" s="355">
        <v>1</v>
      </c>
      <c r="X176" s="355"/>
      <c r="Y176" s="355"/>
      <c r="Z176" s="356">
        <v>1</v>
      </c>
    </row>
    <row r="177" spans="1:26">
      <c r="A177" s="352"/>
      <c r="B177" s="352"/>
      <c r="C177" s="353" t="s">
        <v>440</v>
      </c>
      <c r="D177" s="354"/>
      <c r="E177" s="355">
        <v>1</v>
      </c>
      <c r="F177" s="355"/>
      <c r="G177" s="355"/>
      <c r="H177" s="355"/>
      <c r="I177" s="355"/>
      <c r="J177" s="355"/>
      <c r="K177" s="355"/>
      <c r="L177" s="355"/>
      <c r="M177" s="355"/>
      <c r="N177" s="355"/>
      <c r="O177" s="355"/>
      <c r="P177" s="355"/>
      <c r="Q177" s="355"/>
      <c r="R177" s="355"/>
      <c r="S177" s="355"/>
      <c r="T177" s="355"/>
      <c r="U177" s="355"/>
      <c r="V177" s="355"/>
      <c r="W177" s="355"/>
      <c r="X177" s="355"/>
      <c r="Y177" s="355"/>
      <c r="Z177" s="356">
        <v>1</v>
      </c>
    </row>
    <row r="178" spans="1:26">
      <c r="A178" s="352"/>
      <c r="B178" s="341" t="s">
        <v>664</v>
      </c>
      <c r="C178" s="342"/>
      <c r="D178" s="349"/>
      <c r="E178" s="350">
        <v>1</v>
      </c>
      <c r="F178" s="350"/>
      <c r="G178" s="350"/>
      <c r="H178" s="350"/>
      <c r="I178" s="350"/>
      <c r="J178" s="350"/>
      <c r="K178" s="350"/>
      <c r="L178" s="350"/>
      <c r="M178" s="350">
        <v>1</v>
      </c>
      <c r="N178" s="350"/>
      <c r="O178" s="350"/>
      <c r="P178" s="350"/>
      <c r="Q178" s="350"/>
      <c r="R178" s="350"/>
      <c r="S178" s="350"/>
      <c r="T178" s="350"/>
      <c r="U178" s="350"/>
      <c r="V178" s="350"/>
      <c r="W178" s="350">
        <v>1</v>
      </c>
      <c r="X178" s="350"/>
      <c r="Y178" s="350"/>
      <c r="Z178" s="351">
        <v>3</v>
      </c>
    </row>
    <row r="179" spans="1:26">
      <c r="A179" s="352"/>
      <c r="B179" s="341" t="s">
        <v>284</v>
      </c>
      <c r="C179" s="341" t="s">
        <v>448</v>
      </c>
      <c r="D179" s="349"/>
      <c r="E179" s="350"/>
      <c r="F179" s="350"/>
      <c r="G179" s="350"/>
      <c r="H179" s="350"/>
      <c r="I179" s="350"/>
      <c r="J179" s="350"/>
      <c r="K179" s="350"/>
      <c r="L179" s="350">
        <v>1</v>
      </c>
      <c r="M179" s="350"/>
      <c r="N179" s="350"/>
      <c r="O179" s="350"/>
      <c r="P179" s="350"/>
      <c r="Q179" s="350"/>
      <c r="R179" s="350"/>
      <c r="S179" s="350"/>
      <c r="T179" s="350"/>
      <c r="U179" s="350"/>
      <c r="V179" s="350"/>
      <c r="W179" s="350"/>
      <c r="X179" s="350">
        <v>1</v>
      </c>
      <c r="Y179" s="350"/>
      <c r="Z179" s="351">
        <v>2</v>
      </c>
    </row>
    <row r="180" spans="1:26">
      <c r="A180" s="352"/>
      <c r="B180" s="352"/>
      <c r="C180" s="353" t="s">
        <v>424</v>
      </c>
      <c r="D180" s="354"/>
      <c r="E180" s="355"/>
      <c r="F180" s="355"/>
      <c r="G180" s="355"/>
      <c r="H180" s="355">
        <v>1</v>
      </c>
      <c r="I180" s="355"/>
      <c r="J180" s="355"/>
      <c r="K180" s="355"/>
      <c r="L180" s="355"/>
      <c r="M180" s="355"/>
      <c r="N180" s="355"/>
      <c r="O180" s="355"/>
      <c r="P180" s="355"/>
      <c r="Q180" s="355"/>
      <c r="R180" s="355"/>
      <c r="S180" s="355"/>
      <c r="T180" s="355"/>
      <c r="U180" s="355"/>
      <c r="V180" s="355"/>
      <c r="W180" s="355"/>
      <c r="X180" s="355"/>
      <c r="Y180" s="355"/>
      <c r="Z180" s="356">
        <v>1</v>
      </c>
    </row>
    <row r="181" spans="1:26">
      <c r="A181" s="352"/>
      <c r="B181" s="341" t="s">
        <v>665</v>
      </c>
      <c r="C181" s="342"/>
      <c r="D181" s="349"/>
      <c r="E181" s="350"/>
      <c r="F181" s="350"/>
      <c r="G181" s="350"/>
      <c r="H181" s="350">
        <v>1</v>
      </c>
      <c r="I181" s="350"/>
      <c r="J181" s="350"/>
      <c r="K181" s="350"/>
      <c r="L181" s="350">
        <v>1</v>
      </c>
      <c r="M181" s="350"/>
      <c r="N181" s="350"/>
      <c r="O181" s="350"/>
      <c r="P181" s="350"/>
      <c r="Q181" s="350"/>
      <c r="R181" s="350"/>
      <c r="S181" s="350"/>
      <c r="T181" s="350"/>
      <c r="U181" s="350"/>
      <c r="V181" s="350"/>
      <c r="W181" s="350"/>
      <c r="X181" s="350">
        <v>1</v>
      </c>
      <c r="Y181" s="350"/>
      <c r="Z181" s="351">
        <v>3</v>
      </c>
    </row>
    <row r="182" spans="1:26">
      <c r="A182" s="352"/>
      <c r="B182" s="341" t="s">
        <v>290</v>
      </c>
      <c r="C182" s="341" t="s">
        <v>458</v>
      </c>
      <c r="D182" s="349"/>
      <c r="E182" s="350"/>
      <c r="F182" s="350"/>
      <c r="G182" s="350"/>
      <c r="H182" s="350"/>
      <c r="I182" s="350"/>
      <c r="J182" s="350"/>
      <c r="K182" s="350"/>
      <c r="L182" s="350"/>
      <c r="M182" s="350"/>
      <c r="N182" s="350"/>
      <c r="O182" s="350"/>
      <c r="P182" s="350">
        <v>1</v>
      </c>
      <c r="Q182" s="350"/>
      <c r="R182" s="350"/>
      <c r="S182" s="350"/>
      <c r="T182" s="350"/>
      <c r="U182" s="350"/>
      <c r="V182" s="350"/>
      <c r="W182" s="350"/>
      <c r="X182" s="350"/>
      <c r="Y182" s="350"/>
      <c r="Z182" s="351">
        <v>1</v>
      </c>
    </row>
    <row r="183" spans="1:26">
      <c r="A183" s="352"/>
      <c r="B183" s="352"/>
      <c r="C183" s="353" t="s">
        <v>190</v>
      </c>
      <c r="D183" s="354"/>
      <c r="E183" s="355"/>
      <c r="F183" s="355"/>
      <c r="G183" s="355"/>
      <c r="H183" s="355"/>
      <c r="I183" s="355"/>
      <c r="J183" s="355"/>
      <c r="K183" s="355"/>
      <c r="L183" s="355"/>
      <c r="M183" s="355"/>
      <c r="N183" s="355"/>
      <c r="O183" s="355"/>
      <c r="P183" s="355"/>
      <c r="Q183" s="355"/>
      <c r="R183" s="355"/>
      <c r="S183" s="355">
        <v>1</v>
      </c>
      <c r="T183" s="355"/>
      <c r="U183" s="355"/>
      <c r="V183" s="355"/>
      <c r="W183" s="355"/>
      <c r="X183" s="355"/>
      <c r="Y183" s="355"/>
      <c r="Z183" s="356">
        <v>1</v>
      </c>
    </row>
    <row r="184" spans="1:26">
      <c r="A184" s="352"/>
      <c r="B184" s="341" t="s">
        <v>666</v>
      </c>
      <c r="C184" s="342"/>
      <c r="D184" s="349"/>
      <c r="E184" s="350"/>
      <c r="F184" s="350"/>
      <c r="G184" s="350"/>
      <c r="H184" s="350"/>
      <c r="I184" s="350"/>
      <c r="J184" s="350"/>
      <c r="K184" s="350"/>
      <c r="L184" s="350"/>
      <c r="M184" s="350"/>
      <c r="N184" s="350"/>
      <c r="O184" s="350"/>
      <c r="P184" s="350">
        <v>1</v>
      </c>
      <c r="Q184" s="350"/>
      <c r="R184" s="350"/>
      <c r="S184" s="350">
        <v>1</v>
      </c>
      <c r="T184" s="350"/>
      <c r="U184" s="350"/>
      <c r="V184" s="350"/>
      <c r="W184" s="350"/>
      <c r="X184" s="350"/>
      <c r="Y184" s="350"/>
      <c r="Z184" s="351">
        <v>2</v>
      </c>
    </row>
    <row r="185" spans="1:26">
      <c r="A185" s="352"/>
      <c r="B185" s="341" t="s">
        <v>283</v>
      </c>
      <c r="C185" s="341" t="s">
        <v>425</v>
      </c>
      <c r="D185" s="349"/>
      <c r="E185" s="350"/>
      <c r="F185" s="350"/>
      <c r="G185" s="350"/>
      <c r="H185" s="350"/>
      <c r="I185" s="350"/>
      <c r="J185" s="350">
        <v>1</v>
      </c>
      <c r="K185" s="350"/>
      <c r="L185" s="350"/>
      <c r="M185" s="350"/>
      <c r="N185" s="350"/>
      <c r="O185" s="350"/>
      <c r="P185" s="350">
        <v>1</v>
      </c>
      <c r="Q185" s="350"/>
      <c r="R185" s="350"/>
      <c r="S185" s="350"/>
      <c r="T185" s="350"/>
      <c r="U185" s="350"/>
      <c r="V185" s="350"/>
      <c r="W185" s="350"/>
      <c r="X185" s="350"/>
      <c r="Y185" s="350"/>
      <c r="Z185" s="351">
        <v>2</v>
      </c>
    </row>
    <row r="186" spans="1:26">
      <c r="A186" s="352"/>
      <c r="B186" s="341" t="s">
        <v>667</v>
      </c>
      <c r="C186" s="342"/>
      <c r="D186" s="349"/>
      <c r="E186" s="350"/>
      <c r="F186" s="350"/>
      <c r="G186" s="350"/>
      <c r="H186" s="350"/>
      <c r="I186" s="350"/>
      <c r="J186" s="350">
        <v>1</v>
      </c>
      <c r="K186" s="350"/>
      <c r="L186" s="350"/>
      <c r="M186" s="350"/>
      <c r="N186" s="350"/>
      <c r="O186" s="350"/>
      <c r="P186" s="350">
        <v>1</v>
      </c>
      <c r="Q186" s="350"/>
      <c r="R186" s="350"/>
      <c r="S186" s="350"/>
      <c r="T186" s="350"/>
      <c r="U186" s="350"/>
      <c r="V186" s="350"/>
      <c r="W186" s="350"/>
      <c r="X186" s="350"/>
      <c r="Y186" s="350"/>
      <c r="Z186" s="351">
        <v>2</v>
      </c>
    </row>
    <row r="187" spans="1:26">
      <c r="A187" s="352"/>
      <c r="B187" s="341" t="s">
        <v>288</v>
      </c>
      <c r="C187" s="341" t="s">
        <v>394</v>
      </c>
      <c r="D187" s="349"/>
      <c r="E187" s="350"/>
      <c r="F187" s="350">
        <v>2</v>
      </c>
      <c r="G187" s="350"/>
      <c r="H187" s="350"/>
      <c r="I187" s="350"/>
      <c r="J187" s="350"/>
      <c r="K187" s="350"/>
      <c r="L187" s="350"/>
      <c r="M187" s="350"/>
      <c r="N187" s="350"/>
      <c r="O187" s="350"/>
      <c r="P187" s="350"/>
      <c r="Q187" s="350"/>
      <c r="R187" s="350"/>
      <c r="S187" s="350"/>
      <c r="T187" s="350"/>
      <c r="U187" s="350"/>
      <c r="V187" s="350"/>
      <c r="W187" s="350"/>
      <c r="X187" s="350"/>
      <c r="Y187" s="350"/>
      <c r="Z187" s="351">
        <v>2</v>
      </c>
    </row>
    <row r="188" spans="1:26">
      <c r="A188" s="352"/>
      <c r="B188" s="341" t="s">
        <v>668</v>
      </c>
      <c r="C188" s="342"/>
      <c r="D188" s="349"/>
      <c r="E188" s="350"/>
      <c r="F188" s="350">
        <v>2</v>
      </c>
      <c r="G188" s="350"/>
      <c r="H188" s="350"/>
      <c r="I188" s="350"/>
      <c r="J188" s="350"/>
      <c r="K188" s="350"/>
      <c r="L188" s="350"/>
      <c r="M188" s="350"/>
      <c r="N188" s="350"/>
      <c r="O188" s="350"/>
      <c r="P188" s="350"/>
      <c r="Q188" s="350"/>
      <c r="R188" s="350"/>
      <c r="S188" s="350"/>
      <c r="T188" s="350"/>
      <c r="U188" s="350"/>
      <c r="V188" s="350"/>
      <c r="W188" s="350"/>
      <c r="X188" s="350"/>
      <c r="Y188" s="350"/>
      <c r="Z188" s="351">
        <v>2</v>
      </c>
    </row>
    <row r="189" spans="1:26">
      <c r="A189" s="352"/>
      <c r="B189" s="341" t="s">
        <v>287</v>
      </c>
      <c r="C189" s="341" t="s">
        <v>576</v>
      </c>
      <c r="D189" s="349"/>
      <c r="E189" s="350"/>
      <c r="F189" s="350"/>
      <c r="G189" s="350"/>
      <c r="H189" s="350"/>
      <c r="I189" s="350"/>
      <c r="J189" s="350"/>
      <c r="K189" s="350"/>
      <c r="L189" s="350"/>
      <c r="M189" s="350"/>
      <c r="N189" s="350"/>
      <c r="O189" s="350"/>
      <c r="P189" s="350"/>
      <c r="Q189" s="350"/>
      <c r="R189" s="350"/>
      <c r="S189" s="350"/>
      <c r="T189" s="350">
        <v>1</v>
      </c>
      <c r="U189" s="350"/>
      <c r="V189" s="350"/>
      <c r="W189" s="350"/>
      <c r="X189" s="350"/>
      <c r="Y189" s="350"/>
      <c r="Z189" s="351">
        <v>1</v>
      </c>
    </row>
    <row r="190" spans="1:26">
      <c r="A190" s="352"/>
      <c r="B190" s="341" t="s">
        <v>669</v>
      </c>
      <c r="C190" s="342"/>
      <c r="D190" s="349"/>
      <c r="E190" s="350"/>
      <c r="F190" s="350"/>
      <c r="G190" s="350"/>
      <c r="H190" s="350"/>
      <c r="I190" s="350"/>
      <c r="J190" s="350"/>
      <c r="K190" s="350"/>
      <c r="L190" s="350"/>
      <c r="M190" s="350"/>
      <c r="N190" s="350"/>
      <c r="O190" s="350"/>
      <c r="P190" s="350"/>
      <c r="Q190" s="350"/>
      <c r="R190" s="350"/>
      <c r="S190" s="350"/>
      <c r="T190" s="350">
        <v>1</v>
      </c>
      <c r="U190" s="350"/>
      <c r="V190" s="350"/>
      <c r="W190" s="350"/>
      <c r="X190" s="350"/>
      <c r="Y190" s="350"/>
      <c r="Z190" s="351">
        <v>1</v>
      </c>
    </row>
    <row r="191" spans="1:26">
      <c r="A191" s="352"/>
      <c r="B191" s="341" t="s">
        <v>162</v>
      </c>
      <c r="C191" s="341" t="s">
        <v>403</v>
      </c>
      <c r="D191" s="349"/>
      <c r="E191" s="350"/>
      <c r="F191" s="350"/>
      <c r="G191" s="350">
        <v>1</v>
      </c>
      <c r="H191" s="350"/>
      <c r="I191" s="350"/>
      <c r="J191" s="350"/>
      <c r="K191" s="350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1">
        <v>1</v>
      </c>
    </row>
    <row r="192" spans="1:26">
      <c r="A192" s="352"/>
      <c r="B192" s="341" t="s">
        <v>670</v>
      </c>
      <c r="C192" s="342"/>
      <c r="D192" s="349"/>
      <c r="E192" s="350"/>
      <c r="F192" s="350"/>
      <c r="G192" s="350">
        <v>1</v>
      </c>
      <c r="H192" s="350"/>
      <c r="I192" s="350"/>
      <c r="J192" s="350"/>
      <c r="K192" s="350"/>
      <c r="L192" s="350"/>
      <c r="M192" s="350"/>
      <c r="N192" s="350"/>
      <c r="O192" s="350"/>
      <c r="P192" s="350"/>
      <c r="Q192" s="350"/>
      <c r="R192" s="350"/>
      <c r="S192" s="350"/>
      <c r="T192" s="350"/>
      <c r="U192" s="350"/>
      <c r="V192" s="350"/>
      <c r="W192" s="350"/>
      <c r="X192" s="350"/>
      <c r="Y192" s="350"/>
      <c r="Z192" s="351">
        <v>1</v>
      </c>
    </row>
    <row r="193" spans="1:26">
      <c r="A193" s="352"/>
      <c r="B193" s="341" t="s">
        <v>292</v>
      </c>
      <c r="C193" s="341" t="s">
        <v>434</v>
      </c>
      <c r="D193" s="349"/>
      <c r="E193" s="350"/>
      <c r="F193" s="350"/>
      <c r="G193" s="350">
        <v>1</v>
      </c>
      <c r="H193" s="350"/>
      <c r="I193" s="350"/>
      <c r="J193" s="350"/>
      <c r="K193" s="350"/>
      <c r="L193" s="350"/>
      <c r="M193" s="350"/>
      <c r="N193" s="350"/>
      <c r="O193" s="350"/>
      <c r="P193" s="350"/>
      <c r="Q193" s="350"/>
      <c r="R193" s="350"/>
      <c r="S193" s="350"/>
      <c r="T193" s="350"/>
      <c r="U193" s="350"/>
      <c r="V193" s="350"/>
      <c r="W193" s="350"/>
      <c r="X193" s="350"/>
      <c r="Y193" s="350"/>
      <c r="Z193" s="351">
        <v>1</v>
      </c>
    </row>
    <row r="194" spans="1:26">
      <c r="A194" s="352"/>
      <c r="B194" s="341" t="s">
        <v>671</v>
      </c>
      <c r="C194" s="342"/>
      <c r="D194" s="349"/>
      <c r="E194" s="350"/>
      <c r="F194" s="350"/>
      <c r="G194" s="350">
        <v>1</v>
      </c>
      <c r="H194" s="350"/>
      <c r="I194" s="350"/>
      <c r="J194" s="350"/>
      <c r="K194" s="350"/>
      <c r="L194" s="350"/>
      <c r="M194" s="350"/>
      <c r="N194" s="350"/>
      <c r="O194" s="350"/>
      <c r="P194" s="350"/>
      <c r="Q194" s="350"/>
      <c r="R194" s="350"/>
      <c r="S194" s="350"/>
      <c r="T194" s="350"/>
      <c r="U194" s="350"/>
      <c r="V194" s="350"/>
      <c r="W194" s="350"/>
      <c r="X194" s="350"/>
      <c r="Y194" s="350"/>
      <c r="Z194" s="351">
        <v>1</v>
      </c>
    </row>
    <row r="195" spans="1:26">
      <c r="A195" s="352"/>
      <c r="B195" s="341" t="s">
        <v>289</v>
      </c>
      <c r="C195" s="341" t="s">
        <v>457</v>
      </c>
      <c r="D195" s="349"/>
      <c r="E195" s="350"/>
      <c r="F195" s="350"/>
      <c r="G195" s="350"/>
      <c r="H195" s="350"/>
      <c r="I195" s="350"/>
      <c r="J195" s="350"/>
      <c r="K195" s="350"/>
      <c r="L195" s="350"/>
      <c r="M195" s="350"/>
      <c r="N195" s="350"/>
      <c r="O195" s="350"/>
      <c r="P195" s="350">
        <v>1</v>
      </c>
      <c r="Q195" s="350"/>
      <c r="R195" s="350"/>
      <c r="S195" s="350"/>
      <c r="T195" s="350"/>
      <c r="U195" s="350"/>
      <c r="V195" s="350"/>
      <c r="W195" s="350"/>
      <c r="X195" s="350"/>
      <c r="Y195" s="350"/>
      <c r="Z195" s="351">
        <v>1</v>
      </c>
    </row>
    <row r="196" spans="1:26">
      <c r="A196" s="352"/>
      <c r="B196" s="341" t="s">
        <v>672</v>
      </c>
      <c r="C196" s="342"/>
      <c r="D196" s="349"/>
      <c r="E196" s="350"/>
      <c r="F196" s="350"/>
      <c r="G196" s="350"/>
      <c r="H196" s="350"/>
      <c r="I196" s="350"/>
      <c r="J196" s="350"/>
      <c r="K196" s="350"/>
      <c r="L196" s="350"/>
      <c r="M196" s="350"/>
      <c r="N196" s="350"/>
      <c r="O196" s="350"/>
      <c r="P196" s="350">
        <v>1</v>
      </c>
      <c r="Q196" s="350"/>
      <c r="R196" s="350"/>
      <c r="S196" s="350"/>
      <c r="T196" s="350"/>
      <c r="U196" s="350"/>
      <c r="V196" s="350"/>
      <c r="W196" s="350"/>
      <c r="X196" s="350"/>
      <c r="Y196" s="350"/>
      <c r="Z196" s="351">
        <v>1</v>
      </c>
    </row>
    <row r="197" spans="1:26">
      <c r="A197" s="341" t="s">
        <v>673</v>
      </c>
      <c r="B197" s="342"/>
      <c r="C197" s="342"/>
      <c r="D197" s="343"/>
      <c r="E197" s="344">
        <v>2</v>
      </c>
      <c r="F197" s="344">
        <v>3</v>
      </c>
      <c r="G197" s="344">
        <v>2</v>
      </c>
      <c r="H197" s="344">
        <v>3</v>
      </c>
      <c r="I197" s="344">
        <v>2</v>
      </c>
      <c r="J197" s="344">
        <v>5</v>
      </c>
      <c r="K197" s="344">
        <v>1</v>
      </c>
      <c r="L197" s="344">
        <v>3</v>
      </c>
      <c r="M197" s="344">
        <v>1</v>
      </c>
      <c r="N197" s="344">
        <v>4</v>
      </c>
      <c r="O197" s="344">
        <v>6</v>
      </c>
      <c r="P197" s="344">
        <v>6</v>
      </c>
      <c r="Q197" s="344">
        <v>5</v>
      </c>
      <c r="R197" s="344">
        <v>3</v>
      </c>
      <c r="S197" s="344">
        <v>4</v>
      </c>
      <c r="T197" s="344">
        <v>5</v>
      </c>
      <c r="U197" s="344"/>
      <c r="V197" s="344"/>
      <c r="W197" s="344">
        <v>1</v>
      </c>
      <c r="X197" s="344">
        <v>2</v>
      </c>
      <c r="Y197" s="344"/>
      <c r="Z197" s="345">
        <v>58</v>
      </c>
    </row>
    <row r="198" spans="1:26">
      <c r="A198" s="341" t="s">
        <v>28</v>
      </c>
      <c r="B198" s="341" t="s">
        <v>151</v>
      </c>
      <c r="C198" s="341" t="s">
        <v>396</v>
      </c>
      <c r="D198" s="349"/>
      <c r="E198" s="350"/>
      <c r="F198" s="350"/>
      <c r="G198" s="350"/>
      <c r="H198" s="350"/>
      <c r="I198" s="350">
        <v>1</v>
      </c>
      <c r="J198" s="350"/>
      <c r="K198" s="350"/>
      <c r="L198" s="350">
        <v>1</v>
      </c>
      <c r="M198" s="350"/>
      <c r="N198" s="350">
        <v>2</v>
      </c>
      <c r="O198" s="350"/>
      <c r="P198" s="350"/>
      <c r="Q198" s="350"/>
      <c r="R198" s="350"/>
      <c r="S198" s="350"/>
      <c r="T198" s="350"/>
      <c r="U198" s="350"/>
      <c r="V198" s="350"/>
      <c r="W198" s="350"/>
      <c r="X198" s="350"/>
      <c r="Y198" s="350"/>
      <c r="Z198" s="351">
        <v>4</v>
      </c>
    </row>
    <row r="199" spans="1:26">
      <c r="A199" s="352"/>
      <c r="B199" s="341" t="s">
        <v>674</v>
      </c>
      <c r="C199" s="342"/>
      <c r="D199" s="349"/>
      <c r="E199" s="350"/>
      <c r="F199" s="350"/>
      <c r="G199" s="350"/>
      <c r="H199" s="350"/>
      <c r="I199" s="350">
        <v>1</v>
      </c>
      <c r="J199" s="350"/>
      <c r="K199" s="350"/>
      <c r="L199" s="350">
        <v>1</v>
      </c>
      <c r="M199" s="350"/>
      <c r="N199" s="350">
        <v>2</v>
      </c>
      <c r="O199" s="350"/>
      <c r="P199" s="350"/>
      <c r="Q199" s="350"/>
      <c r="R199" s="350"/>
      <c r="S199" s="350"/>
      <c r="T199" s="350"/>
      <c r="U199" s="350"/>
      <c r="V199" s="350"/>
      <c r="W199" s="350"/>
      <c r="X199" s="350"/>
      <c r="Y199" s="350"/>
      <c r="Z199" s="351">
        <v>4</v>
      </c>
    </row>
    <row r="200" spans="1:26">
      <c r="A200" s="352"/>
      <c r="B200" s="341" t="s">
        <v>272</v>
      </c>
      <c r="C200" s="341" t="s">
        <v>583</v>
      </c>
      <c r="D200" s="349"/>
      <c r="E200" s="350"/>
      <c r="F200" s="350"/>
      <c r="G200" s="350"/>
      <c r="H200" s="350"/>
      <c r="I200" s="350"/>
      <c r="J200" s="350"/>
      <c r="K200" s="350"/>
      <c r="L200" s="350"/>
      <c r="M200" s="350"/>
      <c r="N200" s="350"/>
      <c r="O200" s="350"/>
      <c r="P200" s="350"/>
      <c r="Q200" s="350"/>
      <c r="R200" s="350"/>
      <c r="S200" s="350"/>
      <c r="T200" s="350"/>
      <c r="U200" s="350"/>
      <c r="V200" s="350"/>
      <c r="W200" s="350">
        <v>1</v>
      </c>
      <c r="X200" s="350"/>
      <c r="Y200" s="350"/>
      <c r="Z200" s="351">
        <v>1</v>
      </c>
    </row>
    <row r="201" spans="1:26">
      <c r="A201" s="352"/>
      <c r="B201" s="341" t="s">
        <v>675</v>
      </c>
      <c r="C201" s="342"/>
      <c r="D201" s="349"/>
      <c r="E201" s="350"/>
      <c r="F201" s="350"/>
      <c r="G201" s="350"/>
      <c r="H201" s="350"/>
      <c r="I201" s="350"/>
      <c r="J201" s="350"/>
      <c r="K201" s="350"/>
      <c r="L201" s="350"/>
      <c r="M201" s="350"/>
      <c r="N201" s="350"/>
      <c r="O201" s="350"/>
      <c r="P201" s="350"/>
      <c r="Q201" s="350"/>
      <c r="R201" s="350"/>
      <c r="S201" s="350"/>
      <c r="T201" s="350"/>
      <c r="U201" s="350"/>
      <c r="V201" s="350"/>
      <c r="W201" s="350">
        <v>1</v>
      </c>
      <c r="X201" s="350"/>
      <c r="Y201" s="350"/>
      <c r="Z201" s="351">
        <v>1</v>
      </c>
    </row>
    <row r="202" spans="1:26">
      <c r="A202" s="352"/>
      <c r="B202" s="341" t="s">
        <v>278</v>
      </c>
      <c r="C202" s="341" t="s">
        <v>459</v>
      </c>
      <c r="D202" s="349"/>
      <c r="E202" s="350"/>
      <c r="F202" s="350"/>
      <c r="G202" s="350"/>
      <c r="H202" s="350"/>
      <c r="I202" s="350"/>
      <c r="J202" s="350"/>
      <c r="K202" s="350"/>
      <c r="L202" s="350"/>
      <c r="M202" s="350"/>
      <c r="N202" s="350"/>
      <c r="O202" s="350">
        <v>1</v>
      </c>
      <c r="P202" s="350"/>
      <c r="Q202" s="350"/>
      <c r="R202" s="350"/>
      <c r="S202" s="350"/>
      <c r="T202" s="350"/>
      <c r="U202" s="350"/>
      <c r="V202" s="350"/>
      <c r="W202" s="350"/>
      <c r="X202" s="350"/>
      <c r="Y202" s="350"/>
      <c r="Z202" s="351">
        <v>1</v>
      </c>
    </row>
    <row r="203" spans="1:26">
      <c r="A203" s="352"/>
      <c r="B203" s="341" t="s">
        <v>676</v>
      </c>
      <c r="C203" s="342"/>
      <c r="D203" s="349"/>
      <c r="E203" s="350"/>
      <c r="F203" s="350"/>
      <c r="G203" s="350"/>
      <c r="H203" s="350"/>
      <c r="I203" s="350"/>
      <c r="J203" s="350"/>
      <c r="K203" s="350"/>
      <c r="L203" s="350"/>
      <c r="M203" s="350"/>
      <c r="N203" s="350"/>
      <c r="O203" s="350">
        <v>1</v>
      </c>
      <c r="P203" s="350"/>
      <c r="Q203" s="350"/>
      <c r="R203" s="350"/>
      <c r="S203" s="350"/>
      <c r="T203" s="350"/>
      <c r="U203" s="350"/>
      <c r="V203" s="350"/>
      <c r="W203" s="350"/>
      <c r="X203" s="350"/>
      <c r="Y203" s="350"/>
      <c r="Z203" s="351">
        <v>1</v>
      </c>
    </row>
    <row r="204" spans="1:26">
      <c r="A204" s="341" t="s">
        <v>677</v>
      </c>
      <c r="B204" s="342"/>
      <c r="C204" s="342"/>
      <c r="D204" s="343"/>
      <c r="E204" s="344"/>
      <c r="F204" s="344"/>
      <c r="G204" s="344"/>
      <c r="H204" s="344"/>
      <c r="I204" s="344">
        <v>1</v>
      </c>
      <c r="J204" s="344"/>
      <c r="K204" s="344"/>
      <c r="L204" s="344">
        <v>1</v>
      </c>
      <c r="M204" s="344"/>
      <c r="N204" s="344">
        <v>2</v>
      </c>
      <c r="O204" s="344">
        <v>1</v>
      </c>
      <c r="P204" s="344"/>
      <c r="Q204" s="344"/>
      <c r="R204" s="344"/>
      <c r="S204" s="344"/>
      <c r="T204" s="344"/>
      <c r="U204" s="344"/>
      <c r="V204" s="344"/>
      <c r="W204" s="344">
        <v>1</v>
      </c>
      <c r="X204" s="344"/>
      <c r="Y204" s="344"/>
      <c r="Z204" s="345">
        <v>6</v>
      </c>
    </row>
    <row r="205" spans="1:26">
      <c r="A205" s="341" t="s">
        <v>32</v>
      </c>
      <c r="B205" s="341" t="s">
        <v>269</v>
      </c>
      <c r="C205" s="341" t="s">
        <v>452</v>
      </c>
      <c r="D205" s="349"/>
      <c r="E205" s="350"/>
      <c r="F205" s="350"/>
      <c r="G205" s="350"/>
      <c r="H205" s="350"/>
      <c r="I205" s="350"/>
      <c r="J205" s="350"/>
      <c r="K205" s="350"/>
      <c r="L205" s="350"/>
      <c r="M205" s="350"/>
      <c r="N205" s="350"/>
      <c r="O205" s="350"/>
      <c r="P205" s="350">
        <v>2</v>
      </c>
      <c r="Q205" s="350"/>
      <c r="R205" s="350">
        <v>2</v>
      </c>
      <c r="S205" s="350">
        <v>1</v>
      </c>
      <c r="T205" s="350">
        <v>2</v>
      </c>
      <c r="U205" s="350">
        <v>1</v>
      </c>
      <c r="V205" s="350"/>
      <c r="W205" s="350">
        <v>1</v>
      </c>
      <c r="X205" s="350"/>
      <c r="Y205" s="350"/>
      <c r="Z205" s="351">
        <v>9</v>
      </c>
    </row>
    <row r="206" spans="1:26">
      <c r="A206" s="352"/>
      <c r="B206" s="352"/>
      <c r="C206" s="353" t="s">
        <v>460</v>
      </c>
      <c r="D206" s="354"/>
      <c r="E206" s="355"/>
      <c r="F206" s="355"/>
      <c r="G206" s="355"/>
      <c r="H206" s="355"/>
      <c r="I206" s="355"/>
      <c r="J206" s="355"/>
      <c r="K206" s="355"/>
      <c r="L206" s="355"/>
      <c r="M206" s="355"/>
      <c r="N206" s="355"/>
      <c r="O206" s="355"/>
      <c r="P206" s="355">
        <v>1</v>
      </c>
      <c r="Q206" s="355"/>
      <c r="R206" s="355"/>
      <c r="S206" s="355"/>
      <c r="T206" s="355"/>
      <c r="U206" s="355"/>
      <c r="V206" s="355"/>
      <c r="W206" s="355"/>
      <c r="X206" s="355"/>
      <c r="Y206" s="355"/>
      <c r="Z206" s="356">
        <v>1</v>
      </c>
    </row>
    <row r="207" spans="1:26">
      <c r="A207" s="352"/>
      <c r="B207" s="352"/>
      <c r="C207" s="353" t="s">
        <v>582</v>
      </c>
      <c r="D207" s="354"/>
      <c r="E207" s="355"/>
      <c r="F207" s="355"/>
      <c r="G207" s="355"/>
      <c r="H207" s="355"/>
      <c r="I207" s="355"/>
      <c r="J207" s="355"/>
      <c r="K207" s="355"/>
      <c r="L207" s="355"/>
      <c r="M207" s="355"/>
      <c r="N207" s="355"/>
      <c r="O207" s="355"/>
      <c r="P207" s="355"/>
      <c r="Q207" s="355"/>
      <c r="R207" s="355"/>
      <c r="S207" s="355"/>
      <c r="T207" s="355"/>
      <c r="U207" s="355"/>
      <c r="V207" s="355"/>
      <c r="W207" s="355">
        <v>1</v>
      </c>
      <c r="X207" s="355"/>
      <c r="Y207" s="355"/>
      <c r="Z207" s="356">
        <v>1</v>
      </c>
    </row>
    <row r="208" spans="1:26">
      <c r="A208" s="352"/>
      <c r="B208" s="352"/>
      <c r="C208" s="353" t="s">
        <v>402</v>
      </c>
      <c r="D208" s="354"/>
      <c r="E208" s="355">
        <v>1</v>
      </c>
      <c r="F208" s="355"/>
      <c r="G208" s="355"/>
      <c r="H208" s="355"/>
      <c r="I208" s="355"/>
      <c r="J208" s="355"/>
      <c r="K208" s="355"/>
      <c r="L208" s="355"/>
      <c r="M208" s="355"/>
      <c r="N208" s="355"/>
      <c r="O208" s="355"/>
      <c r="P208" s="355"/>
      <c r="Q208" s="355"/>
      <c r="R208" s="355"/>
      <c r="S208" s="355"/>
      <c r="T208" s="355"/>
      <c r="U208" s="355"/>
      <c r="V208" s="355"/>
      <c r="W208" s="355"/>
      <c r="X208" s="355"/>
      <c r="Y208" s="355"/>
      <c r="Z208" s="356">
        <v>1</v>
      </c>
    </row>
    <row r="209" spans="1:26">
      <c r="A209" s="352"/>
      <c r="B209" s="352"/>
      <c r="C209" s="353" t="s">
        <v>453</v>
      </c>
      <c r="D209" s="354"/>
      <c r="E209" s="355"/>
      <c r="F209" s="355"/>
      <c r="G209" s="355"/>
      <c r="H209" s="355"/>
      <c r="I209" s="355"/>
      <c r="J209" s="355"/>
      <c r="K209" s="355"/>
      <c r="L209" s="355"/>
      <c r="M209" s="355"/>
      <c r="N209" s="355"/>
      <c r="O209" s="355"/>
      <c r="P209" s="355">
        <v>1</v>
      </c>
      <c r="Q209" s="355"/>
      <c r="R209" s="355"/>
      <c r="S209" s="355"/>
      <c r="T209" s="355"/>
      <c r="U209" s="355"/>
      <c r="V209" s="355"/>
      <c r="W209" s="355"/>
      <c r="X209" s="355"/>
      <c r="Y209" s="355"/>
      <c r="Z209" s="356">
        <v>1</v>
      </c>
    </row>
    <row r="210" spans="1:26">
      <c r="A210" s="352"/>
      <c r="B210" s="341" t="s">
        <v>678</v>
      </c>
      <c r="C210" s="342"/>
      <c r="D210" s="349"/>
      <c r="E210" s="350">
        <v>1</v>
      </c>
      <c r="F210" s="350"/>
      <c r="G210" s="350"/>
      <c r="H210" s="350"/>
      <c r="I210" s="350"/>
      <c r="J210" s="350"/>
      <c r="K210" s="350"/>
      <c r="L210" s="350"/>
      <c r="M210" s="350"/>
      <c r="N210" s="350"/>
      <c r="O210" s="350"/>
      <c r="P210" s="350">
        <v>4</v>
      </c>
      <c r="Q210" s="350"/>
      <c r="R210" s="350">
        <v>2</v>
      </c>
      <c r="S210" s="350">
        <v>1</v>
      </c>
      <c r="T210" s="350">
        <v>2</v>
      </c>
      <c r="U210" s="350">
        <v>1</v>
      </c>
      <c r="V210" s="350"/>
      <c r="W210" s="350">
        <v>2</v>
      </c>
      <c r="X210" s="350"/>
      <c r="Y210" s="350"/>
      <c r="Z210" s="351">
        <v>13</v>
      </c>
    </row>
    <row r="211" spans="1:26">
      <c r="A211" s="352"/>
      <c r="B211" s="341" t="s">
        <v>267</v>
      </c>
      <c r="C211" s="341" t="s">
        <v>565</v>
      </c>
      <c r="D211" s="349"/>
      <c r="E211" s="350"/>
      <c r="F211" s="350"/>
      <c r="G211" s="350"/>
      <c r="H211" s="350"/>
      <c r="I211" s="350"/>
      <c r="J211" s="350"/>
      <c r="K211" s="350"/>
      <c r="L211" s="350"/>
      <c r="M211" s="350"/>
      <c r="N211" s="350"/>
      <c r="O211" s="350"/>
      <c r="P211" s="350"/>
      <c r="Q211" s="350"/>
      <c r="R211" s="350"/>
      <c r="S211" s="350">
        <v>1</v>
      </c>
      <c r="T211" s="350"/>
      <c r="U211" s="350"/>
      <c r="V211" s="350"/>
      <c r="W211" s="350">
        <v>1</v>
      </c>
      <c r="X211" s="350"/>
      <c r="Y211" s="350"/>
      <c r="Z211" s="351">
        <v>2</v>
      </c>
    </row>
    <row r="212" spans="1:26">
      <c r="A212" s="352"/>
      <c r="B212" s="352"/>
      <c r="C212" s="353" t="s">
        <v>461</v>
      </c>
      <c r="D212" s="354"/>
      <c r="E212" s="355"/>
      <c r="F212" s="355"/>
      <c r="G212" s="355"/>
      <c r="H212" s="355"/>
      <c r="I212" s="355"/>
      <c r="J212" s="355"/>
      <c r="K212" s="355"/>
      <c r="L212" s="355"/>
      <c r="M212" s="355"/>
      <c r="N212" s="355"/>
      <c r="O212" s="355"/>
      <c r="P212" s="355">
        <v>1</v>
      </c>
      <c r="Q212" s="355"/>
      <c r="R212" s="355"/>
      <c r="S212" s="355">
        <v>1</v>
      </c>
      <c r="T212" s="355">
        <v>2</v>
      </c>
      <c r="U212" s="355"/>
      <c r="V212" s="355"/>
      <c r="W212" s="355"/>
      <c r="X212" s="355"/>
      <c r="Y212" s="355"/>
      <c r="Z212" s="356">
        <v>4</v>
      </c>
    </row>
    <row r="213" spans="1:26">
      <c r="A213" s="352"/>
      <c r="B213" s="352"/>
      <c r="C213" s="353" t="s">
        <v>564</v>
      </c>
      <c r="D213" s="354"/>
      <c r="E213" s="355"/>
      <c r="F213" s="355"/>
      <c r="G213" s="355"/>
      <c r="H213" s="355"/>
      <c r="I213" s="355"/>
      <c r="J213" s="355"/>
      <c r="K213" s="355"/>
      <c r="L213" s="355"/>
      <c r="M213" s="355"/>
      <c r="N213" s="355"/>
      <c r="O213" s="355"/>
      <c r="P213" s="355"/>
      <c r="Q213" s="355"/>
      <c r="R213" s="355">
        <v>1</v>
      </c>
      <c r="S213" s="355">
        <v>1</v>
      </c>
      <c r="T213" s="355">
        <v>1</v>
      </c>
      <c r="U213" s="355"/>
      <c r="V213" s="355"/>
      <c r="W213" s="355"/>
      <c r="X213" s="355"/>
      <c r="Y213" s="355"/>
      <c r="Z213" s="356">
        <v>3</v>
      </c>
    </row>
    <row r="214" spans="1:26">
      <c r="A214" s="352"/>
      <c r="B214" s="352"/>
      <c r="C214" s="353" t="s">
        <v>584</v>
      </c>
      <c r="D214" s="354"/>
      <c r="E214" s="355"/>
      <c r="F214" s="355"/>
      <c r="G214" s="355"/>
      <c r="H214" s="355"/>
      <c r="I214" s="355"/>
      <c r="J214" s="355"/>
      <c r="K214" s="355"/>
      <c r="L214" s="355"/>
      <c r="M214" s="355"/>
      <c r="N214" s="355"/>
      <c r="O214" s="355"/>
      <c r="P214" s="355"/>
      <c r="Q214" s="355"/>
      <c r="R214" s="355"/>
      <c r="S214" s="355"/>
      <c r="T214" s="355"/>
      <c r="U214" s="355"/>
      <c r="V214" s="355"/>
      <c r="W214" s="355">
        <v>1</v>
      </c>
      <c r="X214" s="355"/>
      <c r="Y214" s="355">
        <v>1</v>
      </c>
      <c r="Z214" s="356">
        <v>2</v>
      </c>
    </row>
    <row r="215" spans="1:26">
      <c r="A215" s="352"/>
      <c r="B215" s="341" t="s">
        <v>679</v>
      </c>
      <c r="C215" s="342"/>
      <c r="D215" s="349"/>
      <c r="E215" s="350"/>
      <c r="F215" s="350"/>
      <c r="G215" s="350"/>
      <c r="H215" s="350"/>
      <c r="I215" s="350"/>
      <c r="J215" s="350"/>
      <c r="K215" s="350"/>
      <c r="L215" s="350"/>
      <c r="M215" s="350"/>
      <c r="N215" s="350"/>
      <c r="O215" s="350"/>
      <c r="P215" s="350">
        <v>1</v>
      </c>
      <c r="Q215" s="350"/>
      <c r="R215" s="350">
        <v>1</v>
      </c>
      <c r="S215" s="350">
        <v>3</v>
      </c>
      <c r="T215" s="350">
        <v>3</v>
      </c>
      <c r="U215" s="350"/>
      <c r="V215" s="350"/>
      <c r="W215" s="350">
        <v>2</v>
      </c>
      <c r="X215" s="350"/>
      <c r="Y215" s="350">
        <v>1</v>
      </c>
      <c r="Z215" s="351">
        <v>11</v>
      </c>
    </row>
    <row r="216" spans="1:26">
      <c r="A216" s="352"/>
      <c r="B216" s="341" t="s">
        <v>266</v>
      </c>
      <c r="C216" s="341" t="s">
        <v>431</v>
      </c>
      <c r="D216" s="349"/>
      <c r="E216" s="350"/>
      <c r="F216" s="350"/>
      <c r="G216" s="350"/>
      <c r="H216" s="350"/>
      <c r="I216" s="350"/>
      <c r="J216" s="350"/>
      <c r="K216" s="350">
        <v>1</v>
      </c>
      <c r="L216" s="350"/>
      <c r="M216" s="350">
        <v>1</v>
      </c>
      <c r="N216" s="350"/>
      <c r="O216" s="350"/>
      <c r="P216" s="350"/>
      <c r="Q216" s="350"/>
      <c r="R216" s="350"/>
      <c r="S216" s="350"/>
      <c r="T216" s="350"/>
      <c r="U216" s="350"/>
      <c r="V216" s="350"/>
      <c r="W216" s="350"/>
      <c r="X216" s="350"/>
      <c r="Y216" s="350"/>
      <c r="Z216" s="351">
        <v>2</v>
      </c>
    </row>
    <row r="217" spans="1:26">
      <c r="A217" s="352"/>
      <c r="B217" s="352"/>
      <c r="C217" s="353" t="s">
        <v>426</v>
      </c>
      <c r="D217" s="354"/>
      <c r="E217" s="355"/>
      <c r="F217" s="355"/>
      <c r="G217" s="355">
        <v>1</v>
      </c>
      <c r="H217" s="355"/>
      <c r="I217" s="355"/>
      <c r="J217" s="355"/>
      <c r="K217" s="355">
        <v>1</v>
      </c>
      <c r="L217" s="355">
        <v>1</v>
      </c>
      <c r="M217" s="355">
        <v>3</v>
      </c>
      <c r="N217" s="355"/>
      <c r="O217" s="355"/>
      <c r="P217" s="355"/>
      <c r="Q217" s="355"/>
      <c r="R217" s="355"/>
      <c r="S217" s="355"/>
      <c r="T217" s="355"/>
      <c r="U217" s="355"/>
      <c r="V217" s="355"/>
      <c r="W217" s="355"/>
      <c r="X217" s="355"/>
      <c r="Y217" s="355"/>
      <c r="Z217" s="356">
        <v>6</v>
      </c>
    </row>
    <row r="218" spans="1:26">
      <c r="A218" s="352"/>
      <c r="B218" s="341" t="s">
        <v>623</v>
      </c>
      <c r="C218" s="342"/>
      <c r="D218" s="349"/>
      <c r="E218" s="350"/>
      <c r="F218" s="350"/>
      <c r="G218" s="350">
        <v>1</v>
      </c>
      <c r="H218" s="350"/>
      <c r="I218" s="350"/>
      <c r="J218" s="350"/>
      <c r="K218" s="350">
        <v>2</v>
      </c>
      <c r="L218" s="350">
        <v>1</v>
      </c>
      <c r="M218" s="350">
        <v>4</v>
      </c>
      <c r="N218" s="350"/>
      <c r="O218" s="350"/>
      <c r="P218" s="350"/>
      <c r="Q218" s="350"/>
      <c r="R218" s="350"/>
      <c r="S218" s="350"/>
      <c r="T218" s="350"/>
      <c r="U218" s="350"/>
      <c r="V218" s="350"/>
      <c r="W218" s="350"/>
      <c r="X218" s="350"/>
      <c r="Y218" s="350"/>
      <c r="Z218" s="351">
        <v>8</v>
      </c>
    </row>
    <row r="219" spans="1:26">
      <c r="A219" s="352"/>
      <c r="B219" s="341" t="s">
        <v>268</v>
      </c>
      <c r="C219" s="341" t="s">
        <v>577</v>
      </c>
      <c r="D219" s="349"/>
      <c r="E219" s="350"/>
      <c r="F219" s="350"/>
      <c r="G219" s="350"/>
      <c r="H219" s="350"/>
      <c r="I219" s="350"/>
      <c r="J219" s="350"/>
      <c r="K219" s="350"/>
      <c r="L219" s="350"/>
      <c r="M219" s="350"/>
      <c r="N219" s="350"/>
      <c r="O219" s="350"/>
      <c r="P219" s="350"/>
      <c r="Q219" s="350"/>
      <c r="R219" s="350"/>
      <c r="S219" s="350"/>
      <c r="T219" s="350"/>
      <c r="U219" s="350">
        <v>1</v>
      </c>
      <c r="V219" s="350"/>
      <c r="W219" s="350"/>
      <c r="X219" s="350"/>
      <c r="Y219" s="350"/>
      <c r="Z219" s="351">
        <v>1</v>
      </c>
    </row>
    <row r="220" spans="1:26">
      <c r="A220" s="352"/>
      <c r="B220" s="352"/>
      <c r="C220" s="353" t="s">
        <v>350</v>
      </c>
      <c r="D220" s="354"/>
      <c r="E220" s="355"/>
      <c r="F220" s="355"/>
      <c r="G220" s="355">
        <v>2</v>
      </c>
      <c r="H220" s="355">
        <v>1</v>
      </c>
      <c r="I220" s="355">
        <v>1</v>
      </c>
      <c r="J220" s="355"/>
      <c r="K220" s="355"/>
      <c r="L220" s="355"/>
      <c r="M220" s="355"/>
      <c r="N220" s="355"/>
      <c r="O220" s="355"/>
      <c r="P220" s="355"/>
      <c r="Q220" s="355"/>
      <c r="R220" s="355"/>
      <c r="S220" s="355"/>
      <c r="T220" s="355"/>
      <c r="U220" s="355"/>
      <c r="V220" s="355"/>
      <c r="W220" s="355"/>
      <c r="X220" s="355"/>
      <c r="Y220" s="355"/>
      <c r="Z220" s="356">
        <v>4</v>
      </c>
    </row>
    <row r="221" spans="1:26">
      <c r="A221" s="352"/>
      <c r="B221" s="341" t="s">
        <v>680</v>
      </c>
      <c r="C221" s="342"/>
      <c r="D221" s="349"/>
      <c r="E221" s="350"/>
      <c r="F221" s="350"/>
      <c r="G221" s="350">
        <v>2</v>
      </c>
      <c r="H221" s="350">
        <v>1</v>
      </c>
      <c r="I221" s="350">
        <v>1</v>
      </c>
      <c r="J221" s="350"/>
      <c r="K221" s="350"/>
      <c r="L221" s="350"/>
      <c r="M221" s="350"/>
      <c r="N221" s="350"/>
      <c r="O221" s="350"/>
      <c r="P221" s="350"/>
      <c r="Q221" s="350"/>
      <c r="R221" s="350"/>
      <c r="S221" s="350"/>
      <c r="T221" s="350"/>
      <c r="U221" s="350">
        <v>1</v>
      </c>
      <c r="V221" s="350"/>
      <c r="W221" s="350"/>
      <c r="X221" s="350"/>
      <c r="Y221" s="350"/>
      <c r="Z221" s="351">
        <v>5</v>
      </c>
    </row>
    <row r="222" spans="1:26">
      <c r="A222" s="352"/>
      <c r="B222" s="341" t="s">
        <v>32</v>
      </c>
      <c r="C222" s="341" t="s">
        <v>397</v>
      </c>
      <c r="D222" s="349"/>
      <c r="E222" s="350">
        <v>1</v>
      </c>
      <c r="F222" s="350"/>
      <c r="G222" s="350"/>
      <c r="H222" s="350"/>
      <c r="I222" s="350"/>
      <c r="J222" s="350"/>
      <c r="K222" s="350"/>
      <c r="L222" s="350"/>
      <c r="M222" s="350"/>
      <c r="N222" s="350"/>
      <c r="O222" s="350"/>
      <c r="P222" s="350"/>
      <c r="Q222" s="350"/>
      <c r="R222" s="350"/>
      <c r="S222" s="350"/>
      <c r="T222" s="350">
        <v>1</v>
      </c>
      <c r="U222" s="350"/>
      <c r="V222" s="350"/>
      <c r="W222" s="350"/>
      <c r="X222" s="350"/>
      <c r="Y222" s="350"/>
      <c r="Z222" s="351">
        <v>2</v>
      </c>
    </row>
    <row r="223" spans="1:26">
      <c r="A223" s="352"/>
      <c r="B223" s="341" t="s">
        <v>681</v>
      </c>
      <c r="C223" s="342"/>
      <c r="D223" s="349"/>
      <c r="E223" s="350">
        <v>1</v>
      </c>
      <c r="F223" s="350"/>
      <c r="G223" s="350"/>
      <c r="H223" s="350"/>
      <c r="I223" s="350"/>
      <c r="J223" s="350"/>
      <c r="K223" s="350"/>
      <c r="L223" s="350"/>
      <c r="M223" s="350"/>
      <c r="N223" s="350"/>
      <c r="O223" s="350"/>
      <c r="P223" s="350"/>
      <c r="Q223" s="350"/>
      <c r="R223" s="350"/>
      <c r="S223" s="350"/>
      <c r="T223" s="350">
        <v>1</v>
      </c>
      <c r="U223" s="350"/>
      <c r="V223" s="350"/>
      <c r="W223" s="350"/>
      <c r="X223" s="350"/>
      <c r="Y223" s="350"/>
      <c r="Z223" s="351">
        <v>2</v>
      </c>
    </row>
    <row r="224" spans="1:26">
      <c r="A224" s="352"/>
      <c r="B224" s="341" t="s">
        <v>169</v>
      </c>
      <c r="C224" s="341" t="s">
        <v>357</v>
      </c>
      <c r="D224" s="349"/>
      <c r="E224" s="350"/>
      <c r="F224" s="350"/>
      <c r="G224" s="350"/>
      <c r="H224" s="350"/>
      <c r="I224" s="350">
        <v>1</v>
      </c>
      <c r="J224" s="350"/>
      <c r="K224" s="350"/>
      <c r="L224" s="350"/>
      <c r="M224" s="350"/>
      <c r="N224" s="350"/>
      <c r="O224" s="350"/>
      <c r="P224" s="350"/>
      <c r="Q224" s="350"/>
      <c r="R224" s="350"/>
      <c r="S224" s="350"/>
      <c r="T224" s="350"/>
      <c r="U224" s="350"/>
      <c r="V224" s="350"/>
      <c r="W224" s="350"/>
      <c r="X224" s="350"/>
      <c r="Y224" s="350"/>
      <c r="Z224" s="351">
        <v>1</v>
      </c>
    </row>
    <row r="225" spans="1:26">
      <c r="A225" s="352"/>
      <c r="B225" s="352"/>
      <c r="C225" s="353" t="s">
        <v>32</v>
      </c>
      <c r="D225" s="354"/>
      <c r="E225" s="355"/>
      <c r="F225" s="355"/>
      <c r="G225" s="355"/>
      <c r="H225" s="355"/>
      <c r="I225" s="355"/>
      <c r="J225" s="355"/>
      <c r="K225" s="355"/>
      <c r="L225" s="355"/>
      <c r="M225" s="355"/>
      <c r="N225" s="355">
        <v>1</v>
      </c>
      <c r="O225" s="355"/>
      <c r="P225" s="355"/>
      <c r="Q225" s="355"/>
      <c r="R225" s="355"/>
      <c r="S225" s="355"/>
      <c r="T225" s="355"/>
      <c r="U225" s="355"/>
      <c r="V225" s="355"/>
      <c r="W225" s="355"/>
      <c r="X225" s="355"/>
      <c r="Y225" s="355"/>
      <c r="Z225" s="356">
        <v>1</v>
      </c>
    </row>
    <row r="226" spans="1:26">
      <c r="A226" s="352"/>
      <c r="B226" s="341" t="s">
        <v>649</v>
      </c>
      <c r="C226" s="342"/>
      <c r="D226" s="349"/>
      <c r="E226" s="350"/>
      <c r="F226" s="350"/>
      <c r="G226" s="350"/>
      <c r="H226" s="350"/>
      <c r="I226" s="350">
        <v>1</v>
      </c>
      <c r="J226" s="350"/>
      <c r="K226" s="350"/>
      <c r="L226" s="350"/>
      <c r="M226" s="350"/>
      <c r="N226" s="350">
        <v>1</v>
      </c>
      <c r="O226" s="350"/>
      <c r="P226" s="350"/>
      <c r="Q226" s="350"/>
      <c r="R226" s="350"/>
      <c r="S226" s="350"/>
      <c r="T226" s="350"/>
      <c r="U226" s="350"/>
      <c r="V226" s="350"/>
      <c r="W226" s="350"/>
      <c r="X226" s="350"/>
      <c r="Y226" s="350"/>
      <c r="Z226" s="351">
        <v>2</v>
      </c>
    </row>
    <row r="227" spans="1:26">
      <c r="A227" s="341" t="s">
        <v>681</v>
      </c>
      <c r="B227" s="342"/>
      <c r="C227" s="342"/>
      <c r="D227" s="343"/>
      <c r="E227" s="344">
        <v>2</v>
      </c>
      <c r="F227" s="344"/>
      <c r="G227" s="344">
        <v>3</v>
      </c>
      <c r="H227" s="344">
        <v>1</v>
      </c>
      <c r="I227" s="344">
        <v>2</v>
      </c>
      <c r="J227" s="344"/>
      <c r="K227" s="344">
        <v>2</v>
      </c>
      <c r="L227" s="344">
        <v>1</v>
      </c>
      <c r="M227" s="344">
        <v>4</v>
      </c>
      <c r="N227" s="344">
        <v>1</v>
      </c>
      <c r="O227" s="344"/>
      <c r="P227" s="344">
        <v>5</v>
      </c>
      <c r="Q227" s="344"/>
      <c r="R227" s="344">
        <v>3</v>
      </c>
      <c r="S227" s="344">
        <v>4</v>
      </c>
      <c r="T227" s="344">
        <v>6</v>
      </c>
      <c r="U227" s="344">
        <v>2</v>
      </c>
      <c r="V227" s="344"/>
      <c r="W227" s="344">
        <v>4</v>
      </c>
      <c r="X227" s="344"/>
      <c r="Y227" s="344">
        <v>1</v>
      </c>
      <c r="Z227" s="345">
        <v>41</v>
      </c>
    </row>
    <row r="228" spans="1:26">
      <c r="A228" s="341" t="s">
        <v>62</v>
      </c>
      <c r="B228" s="341" t="s">
        <v>62</v>
      </c>
      <c r="C228" s="341" t="s">
        <v>427</v>
      </c>
      <c r="D228" s="349"/>
      <c r="E228" s="350"/>
      <c r="F228" s="350"/>
      <c r="G228" s="350"/>
      <c r="H228" s="350"/>
      <c r="I228" s="350"/>
      <c r="J228" s="350"/>
      <c r="K228" s="350">
        <v>1</v>
      </c>
      <c r="L228" s="350"/>
      <c r="M228" s="350"/>
      <c r="N228" s="350"/>
      <c r="O228" s="350"/>
      <c r="P228" s="350"/>
      <c r="Q228" s="350"/>
      <c r="R228" s="350"/>
      <c r="S228" s="350"/>
      <c r="T228" s="350"/>
      <c r="U228" s="350"/>
      <c r="V228" s="350"/>
      <c r="W228" s="350"/>
      <c r="X228" s="350"/>
      <c r="Y228" s="350"/>
      <c r="Z228" s="351">
        <v>1</v>
      </c>
    </row>
    <row r="229" spans="1:26">
      <c r="A229" s="352"/>
      <c r="B229" s="352"/>
      <c r="C229" s="353" t="s">
        <v>62</v>
      </c>
      <c r="D229" s="354"/>
      <c r="E229" s="355"/>
      <c r="F229" s="355"/>
      <c r="G229" s="355"/>
      <c r="H229" s="355">
        <v>1</v>
      </c>
      <c r="I229" s="355"/>
      <c r="J229" s="355"/>
      <c r="K229" s="355">
        <v>1</v>
      </c>
      <c r="L229" s="355"/>
      <c r="M229" s="355"/>
      <c r="N229" s="355"/>
      <c r="O229" s="355"/>
      <c r="P229" s="355"/>
      <c r="Q229" s="355"/>
      <c r="R229" s="355"/>
      <c r="S229" s="355"/>
      <c r="T229" s="355"/>
      <c r="U229" s="355"/>
      <c r="V229" s="355"/>
      <c r="W229" s="355"/>
      <c r="X229" s="355"/>
      <c r="Y229" s="355"/>
      <c r="Z229" s="356">
        <v>2</v>
      </c>
    </row>
    <row r="230" spans="1:26">
      <c r="A230" s="352"/>
      <c r="B230" s="341" t="s">
        <v>682</v>
      </c>
      <c r="C230" s="342"/>
      <c r="D230" s="349"/>
      <c r="E230" s="350"/>
      <c r="F230" s="350"/>
      <c r="G230" s="350"/>
      <c r="H230" s="350">
        <v>1</v>
      </c>
      <c r="I230" s="350"/>
      <c r="J230" s="350"/>
      <c r="K230" s="350">
        <v>2</v>
      </c>
      <c r="L230" s="350"/>
      <c r="M230" s="350"/>
      <c r="N230" s="350"/>
      <c r="O230" s="350"/>
      <c r="P230" s="350"/>
      <c r="Q230" s="350"/>
      <c r="R230" s="350"/>
      <c r="S230" s="350"/>
      <c r="T230" s="350"/>
      <c r="U230" s="350"/>
      <c r="V230" s="350"/>
      <c r="W230" s="350"/>
      <c r="X230" s="350"/>
      <c r="Y230" s="350"/>
      <c r="Z230" s="351">
        <v>3</v>
      </c>
    </row>
    <row r="231" spans="1:26">
      <c r="A231" s="352"/>
      <c r="B231" s="341" t="s">
        <v>320</v>
      </c>
      <c r="C231" s="341" t="s">
        <v>408</v>
      </c>
      <c r="D231" s="349"/>
      <c r="E231" s="350"/>
      <c r="F231" s="350"/>
      <c r="G231" s="350"/>
      <c r="H231" s="350"/>
      <c r="I231" s="350"/>
      <c r="J231" s="350">
        <v>1</v>
      </c>
      <c r="K231" s="350"/>
      <c r="L231" s="350"/>
      <c r="M231" s="350"/>
      <c r="N231" s="350"/>
      <c r="O231" s="350"/>
      <c r="P231" s="350"/>
      <c r="Q231" s="350"/>
      <c r="R231" s="350"/>
      <c r="S231" s="350"/>
      <c r="T231" s="350"/>
      <c r="U231" s="350"/>
      <c r="V231" s="350"/>
      <c r="W231" s="350"/>
      <c r="X231" s="350"/>
      <c r="Y231" s="350"/>
      <c r="Z231" s="351">
        <v>1</v>
      </c>
    </row>
    <row r="232" spans="1:26">
      <c r="A232" s="352"/>
      <c r="B232" s="341" t="s">
        <v>683</v>
      </c>
      <c r="C232" s="342"/>
      <c r="D232" s="349"/>
      <c r="E232" s="350"/>
      <c r="F232" s="350"/>
      <c r="G232" s="350"/>
      <c r="H232" s="350"/>
      <c r="I232" s="350"/>
      <c r="J232" s="350">
        <v>1</v>
      </c>
      <c r="K232" s="350"/>
      <c r="L232" s="350"/>
      <c r="M232" s="350"/>
      <c r="N232" s="350"/>
      <c r="O232" s="350"/>
      <c r="P232" s="350"/>
      <c r="Q232" s="350"/>
      <c r="R232" s="350"/>
      <c r="S232" s="350"/>
      <c r="T232" s="350"/>
      <c r="U232" s="350"/>
      <c r="V232" s="350"/>
      <c r="W232" s="350"/>
      <c r="X232" s="350"/>
      <c r="Y232" s="350"/>
      <c r="Z232" s="351">
        <v>1</v>
      </c>
    </row>
    <row r="233" spans="1:26">
      <c r="A233" s="341" t="s">
        <v>682</v>
      </c>
      <c r="B233" s="342"/>
      <c r="C233" s="342"/>
      <c r="D233" s="343"/>
      <c r="E233" s="344"/>
      <c r="F233" s="344"/>
      <c r="G233" s="344"/>
      <c r="H233" s="344">
        <v>1</v>
      </c>
      <c r="I233" s="344"/>
      <c r="J233" s="344">
        <v>1</v>
      </c>
      <c r="K233" s="344">
        <v>2</v>
      </c>
      <c r="L233" s="344"/>
      <c r="M233" s="344"/>
      <c r="N233" s="344"/>
      <c r="O233" s="344"/>
      <c r="P233" s="344"/>
      <c r="Q233" s="344"/>
      <c r="R233" s="344"/>
      <c r="S233" s="344"/>
      <c r="T233" s="344"/>
      <c r="U233" s="344"/>
      <c r="V233" s="344"/>
      <c r="W233" s="344"/>
      <c r="X233" s="344"/>
      <c r="Y233" s="344"/>
      <c r="Z233" s="345">
        <v>4</v>
      </c>
    </row>
    <row r="234" spans="1:26">
      <c r="A234" s="341" t="s">
        <v>30</v>
      </c>
      <c r="B234" s="341" t="s">
        <v>298</v>
      </c>
      <c r="C234" s="341" t="s">
        <v>428</v>
      </c>
      <c r="D234" s="349"/>
      <c r="E234" s="350"/>
      <c r="F234" s="350"/>
      <c r="G234" s="350"/>
      <c r="H234" s="350"/>
      <c r="I234" s="350"/>
      <c r="J234" s="350"/>
      <c r="K234" s="350">
        <v>1</v>
      </c>
      <c r="L234" s="350"/>
      <c r="M234" s="350"/>
      <c r="N234" s="350"/>
      <c r="O234" s="350"/>
      <c r="P234" s="350"/>
      <c r="Q234" s="350"/>
      <c r="R234" s="350"/>
      <c r="S234" s="350"/>
      <c r="T234" s="350"/>
      <c r="U234" s="350"/>
      <c r="V234" s="350"/>
      <c r="W234" s="350"/>
      <c r="X234" s="350"/>
      <c r="Y234" s="350"/>
      <c r="Z234" s="351">
        <v>1</v>
      </c>
    </row>
    <row r="235" spans="1:26">
      <c r="A235" s="352"/>
      <c r="B235" s="341" t="s">
        <v>684</v>
      </c>
      <c r="C235" s="342"/>
      <c r="D235" s="349"/>
      <c r="E235" s="350"/>
      <c r="F235" s="350"/>
      <c r="G235" s="350"/>
      <c r="H235" s="350"/>
      <c r="I235" s="350"/>
      <c r="J235" s="350"/>
      <c r="K235" s="350">
        <v>1</v>
      </c>
      <c r="L235" s="350"/>
      <c r="M235" s="350"/>
      <c r="N235" s="350"/>
      <c r="O235" s="350"/>
      <c r="P235" s="350"/>
      <c r="Q235" s="350"/>
      <c r="R235" s="350"/>
      <c r="S235" s="350"/>
      <c r="T235" s="350"/>
      <c r="U235" s="350"/>
      <c r="V235" s="350"/>
      <c r="W235" s="350"/>
      <c r="X235" s="350"/>
      <c r="Y235" s="350"/>
      <c r="Z235" s="351">
        <v>1</v>
      </c>
    </row>
    <row r="236" spans="1:26">
      <c r="A236" s="352"/>
      <c r="B236" s="341" t="s">
        <v>299</v>
      </c>
      <c r="C236" s="341" t="s">
        <v>580</v>
      </c>
      <c r="D236" s="349"/>
      <c r="E236" s="350"/>
      <c r="F236" s="350"/>
      <c r="G236" s="350"/>
      <c r="H236" s="350"/>
      <c r="I236" s="350"/>
      <c r="J236" s="350"/>
      <c r="K236" s="350"/>
      <c r="L236" s="350"/>
      <c r="M236" s="350"/>
      <c r="N236" s="350"/>
      <c r="O236" s="350"/>
      <c r="P236" s="350"/>
      <c r="Q236" s="350"/>
      <c r="R236" s="350"/>
      <c r="S236" s="350"/>
      <c r="T236" s="350"/>
      <c r="U236" s="350">
        <v>1</v>
      </c>
      <c r="V236" s="350"/>
      <c r="W236" s="350"/>
      <c r="X236" s="350"/>
      <c r="Y236" s="350"/>
      <c r="Z236" s="351">
        <v>1</v>
      </c>
    </row>
    <row r="237" spans="1:26">
      <c r="A237" s="352"/>
      <c r="B237" s="341" t="s">
        <v>685</v>
      </c>
      <c r="C237" s="342"/>
      <c r="D237" s="349"/>
      <c r="E237" s="350"/>
      <c r="F237" s="350"/>
      <c r="G237" s="350"/>
      <c r="H237" s="350"/>
      <c r="I237" s="350"/>
      <c r="J237" s="350"/>
      <c r="K237" s="350"/>
      <c r="L237" s="350"/>
      <c r="M237" s="350"/>
      <c r="N237" s="350"/>
      <c r="O237" s="350"/>
      <c r="P237" s="350"/>
      <c r="Q237" s="350"/>
      <c r="R237" s="350"/>
      <c r="S237" s="350"/>
      <c r="T237" s="350"/>
      <c r="U237" s="350">
        <v>1</v>
      </c>
      <c r="V237" s="350"/>
      <c r="W237" s="350"/>
      <c r="X237" s="350"/>
      <c r="Y237" s="350"/>
      <c r="Z237" s="351">
        <v>1</v>
      </c>
    </row>
    <row r="238" spans="1:26">
      <c r="A238" s="352"/>
      <c r="B238" s="341" t="s">
        <v>301</v>
      </c>
      <c r="C238" s="341" t="s">
        <v>301</v>
      </c>
      <c r="D238" s="349"/>
      <c r="E238" s="350"/>
      <c r="F238" s="350"/>
      <c r="G238" s="350">
        <v>1</v>
      </c>
      <c r="H238" s="350"/>
      <c r="I238" s="350"/>
      <c r="J238" s="350"/>
      <c r="K238" s="350"/>
      <c r="L238" s="350"/>
      <c r="M238" s="350"/>
      <c r="N238" s="350"/>
      <c r="O238" s="350"/>
      <c r="P238" s="350"/>
      <c r="Q238" s="350"/>
      <c r="R238" s="350"/>
      <c r="S238" s="350"/>
      <c r="T238" s="350"/>
      <c r="U238" s="350"/>
      <c r="V238" s="350"/>
      <c r="W238" s="350"/>
      <c r="X238" s="350"/>
      <c r="Y238" s="350"/>
      <c r="Z238" s="351">
        <v>1</v>
      </c>
    </row>
    <row r="239" spans="1:26">
      <c r="A239" s="352"/>
      <c r="B239" s="341" t="s">
        <v>686</v>
      </c>
      <c r="C239" s="342"/>
      <c r="D239" s="349"/>
      <c r="E239" s="350"/>
      <c r="F239" s="350"/>
      <c r="G239" s="350">
        <v>1</v>
      </c>
      <c r="H239" s="350"/>
      <c r="I239" s="350"/>
      <c r="J239" s="350"/>
      <c r="K239" s="350"/>
      <c r="L239" s="350"/>
      <c r="M239" s="350"/>
      <c r="N239" s="350"/>
      <c r="O239" s="350"/>
      <c r="P239" s="350"/>
      <c r="Q239" s="350"/>
      <c r="R239" s="350"/>
      <c r="S239" s="350"/>
      <c r="T239" s="350"/>
      <c r="U239" s="350"/>
      <c r="V239" s="350"/>
      <c r="W239" s="350"/>
      <c r="X239" s="350"/>
      <c r="Y239" s="350"/>
      <c r="Z239" s="351">
        <v>1</v>
      </c>
    </row>
    <row r="240" spans="1:26">
      <c r="A240" s="341" t="s">
        <v>687</v>
      </c>
      <c r="B240" s="342"/>
      <c r="C240" s="342"/>
      <c r="D240" s="343"/>
      <c r="E240" s="344"/>
      <c r="F240" s="344"/>
      <c r="G240" s="344">
        <v>1</v>
      </c>
      <c r="H240" s="344"/>
      <c r="I240" s="344"/>
      <c r="J240" s="344"/>
      <c r="K240" s="344">
        <v>1</v>
      </c>
      <c r="L240" s="344"/>
      <c r="M240" s="344"/>
      <c r="N240" s="344"/>
      <c r="O240" s="344"/>
      <c r="P240" s="344"/>
      <c r="Q240" s="344"/>
      <c r="R240" s="344"/>
      <c r="S240" s="344"/>
      <c r="T240" s="344"/>
      <c r="U240" s="344">
        <v>1</v>
      </c>
      <c r="V240" s="344"/>
      <c r="W240" s="344"/>
      <c r="X240" s="344"/>
      <c r="Y240" s="344"/>
      <c r="Z240" s="345">
        <v>3</v>
      </c>
    </row>
    <row r="241" spans="1:26">
      <c r="A241" s="357" t="s">
        <v>590</v>
      </c>
      <c r="B241" s="358"/>
      <c r="C241" s="358"/>
      <c r="D241" s="346">
        <v>3</v>
      </c>
      <c r="E241" s="347">
        <v>7</v>
      </c>
      <c r="F241" s="347">
        <v>14</v>
      </c>
      <c r="G241" s="347">
        <v>12</v>
      </c>
      <c r="H241" s="347">
        <v>12</v>
      </c>
      <c r="I241" s="347">
        <v>11</v>
      </c>
      <c r="J241" s="347">
        <v>11</v>
      </c>
      <c r="K241" s="347">
        <v>16</v>
      </c>
      <c r="L241" s="347">
        <v>10</v>
      </c>
      <c r="M241" s="347">
        <v>11</v>
      </c>
      <c r="N241" s="347">
        <v>14</v>
      </c>
      <c r="O241" s="347">
        <v>17</v>
      </c>
      <c r="P241" s="347">
        <v>14</v>
      </c>
      <c r="Q241" s="347">
        <v>10</v>
      </c>
      <c r="R241" s="347">
        <v>15</v>
      </c>
      <c r="S241" s="347">
        <v>16</v>
      </c>
      <c r="T241" s="347">
        <v>20</v>
      </c>
      <c r="U241" s="347">
        <v>11</v>
      </c>
      <c r="V241" s="347">
        <v>5</v>
      </c>
      <c r="W241" s="347">
        <v>10</v>
      </c>
      <c r="X241" s="347">
        <v>3</v>
      </c>
      <c r="Y241" s="347">
        <v>1</v>
      </c>
      <c r="Z241" s="348">
        <v>243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595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17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17</v>
      </c>
      <c r="I13" s="260">
        <f>C12+D12+E12+F12+G12+H12+I12</f>
        <v>17</v>
      </c>
      <c r="J13" s="260">
        <f>C12+D12+E12+F12+G12+H12+I12+J12</f>
        <v>17</v>
      </c>
      <c r="K13" s="260">
        <f>C12+D12+E12+F12+G12+H12+I12+J12+K12</f>
        <v>17</v>
      </c>
      <c r="L13" s="260">
        <f>C12+D12+E12+F12+G12+H12+I12+J12+K12+L12</f>
        <v>17</v>
      </c>
      <c r="M13" s="260">
        <f>C12+D12+E12+F12+G12+H12+I12+J12+K12+L12+M12</f>
        <v>17</v>
      </c>
      <c r="N13" s="260">
        <f>C12+D12+E12+F12+G12+H12+I12+J12+K12+L12+M12+N12</f>
        <v>17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16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16</v>
      </c>
      <c r="I33" s="260">
        <f>C32+D32+E32+F32+G32+H32+I32</f>
        <v>16</v>
      </c>
      <c r="J33" s="260">
        <f>C32+D32+E32+F32+G32+H32+I32+J32</f>
        <v>16</v>
      </c>
      <c r="K33" s="260">
        <f>C32+D32+E32+F32+G32+H32+I32+J32+K32</f>
        <v>16</v>
      </c>
      <c r="L33" s="260">
        <f>C32+D32+E32+F32+G32+H32+I32+J32+K32+L32</f>
        <v>16</v>
      </c>
      <c r="M33" s="260">
        <f>C32+D32+E32+F32+G32+H32+I32+J32+K32+L32+M32</f>
        <v>16</v>
      </c>
      <c r="N33" s="260">
        <f>C32+D32+E32+F32+G32+H32+I32+J32+K32+L32+M32+N32</f>
        <v>16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16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16</v>
      </c>
      <c r="I43" s="260">
        <f>C42+D42+E42+F42+G42+H42+I42</f>
        <v>16</v>
      </c>
      <c r="J43" s="260">
        <f>C42+D42+E42+F42+G42+H42+I42+J42</f>
        <v>16</v>
      </c>
      <c r="K43" s="260">
        <f>C42+D42+E42+F42+G42+H42+I42+J42+K42</f>
        <v>16</v>
      </c>
      <c r="L43" s="260">
        <f>C42+D42+E42+F42+G42+H42+I42+J42+K42+L42</f>
        <v>16</v>
      </c>
      <c r="M43" s="260">
        <f>C42+D42+E42+F42+G42+H42+I42+J42+K42+L42+M42</f>
        <v>16</v>
      </c>
      <c r="N43" s="260">
        <f>C42+D42+E42+F42+G42+H42+I42+J42+K42+L42+M42+N42</f>
        <v>16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20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20</v>
      </c>
      <c r="I53" s="260">
        <f>C52+D52+E52+F52+G52+H52+I52</f>
        <v>20</v>
      </c>
      <c r="J53" s="260">
        <f>C52+D52+E52+F52+G52+H52+I52+J52</f>
        <v>20</v>
      </c>
      <c r="K53" s="260">
        <f>C52+D52+E52+F52+G52+H52+I52+J52+K52</f>
        <v>20</v>
      </c>
      <c r="L53" s="260">
        <f>C52+D52+E52+F52+G52+H52+I52+J52+K52+L52</f>
        <v>20</v>
      </c>
      <c r="M53" s="260">
        <f>C52+D52+E52+F52+G52+H52+I52+J52+K52+L52+M52</f>
        <v>20</v>
      </c>
      <c r="N53" s="260">
        <f>C52+D52+E52+F52+G52+H52+I52+J52+K52+L52+M52+N52</f>
        <v>20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4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4</v>
      </c>
      <c r="I73" s="260">
        <f>C72+D72+E72+F72+G72+H72+I72</f>
        <v>4</v>
      </c>
      <c r="J73" s="260">
        <f>C72+D72+E72+F72+G72+H72+I72+J72</f>
        <v>4</v>
      </c>
      <c r="K73" s="260">
        <f>C72+D72+E72+F72+G72+H72+I72+J72+K72</f>
        <v>4</v>
      </c>
      <c r="L73" s="260">
        <f>C72+D72+E72+F72+G72+H72+I72+J72+K72+L72</f>
        <v>4</v>
      </c>
      <c r="M73" s="260">
        <f>C72+D72+E72+F72+G72+H72+I72+J72+K72+L72+M72</f>
        <v>4</v>
      </c>
      <c r="N73" s="260">
        <f>C72+D72+E72+F72+G72+H72+I72+J72+K72+L72+M72+N72</f>
        <v>4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25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25</v>
      </c>
      <c r="J83" s="260">
        <f>C82+D82+E82+F82+G82+H82+I82+J82</f>
        <v>25</v>
      </c>
      <c r="K83" s="260">
        <f>C82+D82+E82+F82+G82+H82+I82+J82+K82</f>
        <v>25</v>
      </c>
      <c r="L83" s="260">
        <f>C82+D82+E82+F82+G82+H82+I82+J82+K82+L82</f>
        <v>25</v>
      </c>
      <c r="M83" s="260">
        <f>C82+D82+E82+F82+G82+H82+I82+J82+K82+L82+M82</f>
        <v>25</v>
      </c>
      <c r="N83" s="260">
        <f>C82+D82+E82+F82+G82+H82+I82+J82+K82+L82+M82+N82</f>
        <v>25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6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6</v>
      </c>
      <c r="I93" s="260">
        <f>C92+D92+E92+F92+G92+H92+I92</f>
        <v>6</v>
      </c>
      <c r="J93" s="260">
        <f>C92+D92+E92+F92+G92+H92+I92+J92</f>
        <v>6</v>
      </c>
      <c r="K93" s="260">
        <f>C92+D92+E92+F92+G92+H92+I92+J92+K92</f>
        <v>6</v>
      </c>
      <c r="L93" s="260">
        <f>C92+D92+E92+F92+G92+H92+I92+J92+K92+L92</f>
        <v>6</v>
      </c>
      <c r="M93" s="260">
        <f>C92+D92+E92+F92+G92+H92+I92+J92+K92+L92+M92</f>
        <v>6</v>
      </c>
      <c r="N93" s="260">
        <f>C92+D92+E92+F92+G92+H92+I92+J92+K92+L92+M92+N92</f>
        <v>6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3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58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58</v>
      </c>
      <c r="H103" s="260">
        <f>C102+D102+E102+F102+G102+H102</f>
        <v>58</v>
      </c>
      <c r="I103" s="260">
        <f>C102+D102+E102+F102+G102+H102+I102</f>
        <v>58</v>
      </c>
      <c r="J103" s="260">
        <f>C102+D102+E102+F102+G102+H102+I102+J102</f>
        <v>58</v>
      </c>
      <c r="K103" s="260">
        <f>C102+D102+E102+F102+G102+H102+I102+J102+K102</f>
        <v>58</v>
      </c>
      <c r="L103" s="260">
        <f>C102+D102+E102+F102+G102+H102+I102+J102+K102+L102</f>
        <v>58</v>
      </c>
      <c r="M103" s="260">
        <f>C102+D102+E102+F102+G102+H102+I102+J102+K102+L102+M102</f>
        <v>58</v>
      </c>
      <c r="N103" s="260">
        <f>C102+D102+E102+F102+G102+H102+I102+J102+K102+L102+M102+N102</f>
        <v>58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2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4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4</v>
      </c>
      <c r="H113" s="260">
        <f>C112+D112+E112+F112+G112+H112</f>
        <v>4</v>
      </c>
      <c r="I113" s="260">
        <f>C112+D112+E112+F112+G112+H112+I112</f>
        <v>4</v>
      </c>
      <c r="J113" s="260">
        <f>C112+D112+E112+F112+G112+H112+I112+J112</f>
        <v>4</v>
      </c>
      <c r="K113" s="260">
        <f>C112+D112+E112+F112+G112+H112+I112+J112+K112</f>
        <v>4</v>
      </c>
      <c r="L113" s="260">
        <f>C112+D112+E112+F112+G112+H112+I112+J112+K112+L112</f>
        <v>4</v>
      </c>
      <c r="M113" s="260">
        <f>C112+D112+E112+F112+G112+H112+I112+J112+K112+L112+M112</f>
        <v>4</v>
      </c>
      <c r="N113" s="260">
        <f>C112+D112+E112+F112+G112+H112+I112+J112+K112+L112+M112+N112</f>
        <v>4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5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41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41</v>
      </c>
      <c r="H133" s="260">
        <f>C132+D132+E132+F132+G132+H132</f>
        <v>41</v>
      </c>
      <c r="I133" s="260">
        <f>C132+D132+E132+F132+G132+H132+I132</f>
        <v>41</v>
      </c>
      <c r="J133" s="260">
        <f>C132+D132+E132+F132+G132+H132+I132+J132</f>
        <v>41</v>
      </c>
      <c r="K133" s="260">
        <f>C132+D132+E132+F132+G132+H132+I132+J132+K132</f>
        <v>41</v>
      </c>
      <c r="L133" s="260">
        <f>C132+D132+E132+F132+G132+H132+I132+J132+K132+L132</f>
        <v>41</v>
      </c>
      <c r="M133" s="260">
        <f>C132+D132+E132+F132+G132+H132+I132+J132+K132+L132+M132</f>
        <v>41</v>
      </c>
      <c r="N133" s="260">
        <f>C132+D132+E132+F132+G132+H132+I132+J132+K132+L132+M132+N132</f>
        <v>41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7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7</v>
      </c>
      <c r="H153" s="260">
        <f>C152+D152+E152+F152+G152+H152</f>
        <v>7</v>
      </c>
      <c r="I153" s="260">
        <f>C152+D152+E152+F152+G152+H152+I152</f>
        <v>7</v>
      </c>
      <c r="J153" s="260">
        <f>C152+D152+E152+F152+G152+H152+I152+J152</f>
        <v>7</v>
      </c>
      <c r="K153" s="260">
        <f>C152+D152+E152+F152+G152+H152+I152+J152+K152</f>
        <v>7</v>
      </c>
      <c r="L153" s="260">
        <f>C152+D152+E152+F152+G152+H152+I152+J152+K152+L152</f>
        <v>7</v>
      </c>
      <c r="M153" s="260">
        <f>C152+D152+E152+F152+G152+H152+I152+J152+K152+L152+M152</f>
        <v>7</v>
      </c>
      <c r="N153" s="260">
        <f>C152+D152+E152+F152+G152+H152+I152+J152+K152+L152+M152+N152</f>
        <v>7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1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1</v>
      </c>
      <c r="J203" s="260">
        <f>C202+D202+E202+F202+G202+H202+I202+J202</f>
        <v>1</v>
      </c>
      <c r="K203" s="260">
        <f>C202+D202+E202+F202+G202+H202+I202+J202+K202</f>
        <v>1</v>
      </c>
      <c r="L203" s="260">
        <f>C202+D202+E202+F202+G202+H202+I202+J202+K202+L202</f>
        <v>1</v>
      </c>
      <c r="M203" s="260">
        <f>C202+D202+E202+F202+G202+H202+I202+J202+K202+L202+M202</f>
        <v>1</v>
      </c>
      <c r="N203" s="260">
        <f>C202+D202+E202+F202+G202+H202+I202+J202+K202+L202+M202+N202</f>
        <v>1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1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4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4</v>
      </c>
      <c r="H223" s="260">
        <f>C222+D222+E222+F222+G222+H222</f>
        <v>4</v>
      </c>
      <c r="I223" s="260">
        <f>C222+D222+E222+F222+G222+H222+I222</f>
        <v>4</v>
      </c>
      <c r="J223" s="260">
        <f>C222+D222+E222+F222+G222+H222+I222+J222</f>
        <v>4</v>
      </c>
      <c r="K223" s="260">
        <f>C222+D222+E222+F222+G222+H222+I222+J222+K222</f>
        <v>4</v>
      </c>
      <c r="L223" s="260">
        <f>C222+D222+E222+F222+G222+H222+I222+J222+K222+L222</f>
        <v>4</v>
      </c>
      <c r="M223" s="260">
        <f>C222+D222+E222+F222+G222+H222+I222+J222+K222+L222+M222</f>
        <v>4</v>
      </c>
      <c r="N223" s="260">
        <f>C222+D222+E222+F222+G222+H222+I222+J222+K222+L222+M222+N222</f>
        <v>4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C79" zoomScale="90" zoomScaleNormal="90" workbookViewId="0">
      <selection activeCell="M1" sqref="M1"/>
    </sheetView>
  </sheetViews>
  <sheetFormatPr defaultRowHeight="21.75"/>
  <cols>
    <col min="3" max="3" width="14.42578125" customWidth="1"/>
    <col min="4" max="4" width="14.85546875" bestFit="1" customWidth="1"/>
  </cols>
  <sheetData>
    <row r="1" spans="1:4" ht="29.25">
      <c r="A1" s="306" t="s">
        <v>365</v>
      </c>
    </row>
    <row r="2" spans="1:4">
      <c r="C2" s="300" t="s">
        <v>9</v>
      </c>
      <c r="D2" s="300" t="s">
        <v>13</v>
      </c>
    </row>
    <row r="3" spans="1:4">
      <c r="C3" s="300" t="s">
        <v>32</v>
      </c>
      <c r="D3" s="302">
        <v>61.682889768162603</v>
      </c>
    </row>
    <row r="4" spans="1:4" ht="27.75">
      <c r="C4" s="188" t="s">
        <v>35</v>
      </c>
      <c r="D4" s="135">
        <v>56.145806340157208</v>
      </c>
    </row>
    <row r="5" spans="1:4" ht="27.75">
      <c r="C5" s="188" t="s">
        <v>29</v>
      </c>
      <c r="D5" s="301">
        <v>50.745432911038009</v>
      </c>
    </row>
    <row r="6" spans="1:4">
      <c r="C6" s="300" t="s">
        <v>33</v>
      </c>
      <c r="D6" s="302">
        <v>38.905459732849174</v>
      </c>
    </row>
    <row r="7" spans="1:4">
      <c r="C7" s="300" t="s">
        <v>24</v>
      </c>
      <c r="D7" s="301">
        <v>25.261775144939435</v>
      </c>
    </row>
    <row r="8" spans="1:4" ht="27.75">
      <c r="C8" s="303" t="s">
        <v>27</v>
      </c>
      <c r="D8" s="135">
        <v>23.160157118505893</v>
      </c>
    </row>
    <row r="9" spans="1:4">
      <c r="C9" s="300" t="s">
        <v>58</v>
      </c>
      <c r="D9" s="301">
        <v>21.44542140253056</v>
      </c>
    </row>
    <row r="10" spans="1:4">
      <c r="C10" s="300" t="s">
        <v>63</v>
      </c>
      <c r="D10" s="301">
        <v>17.249557980076762</v>
      </c>
    </row>
    <row r="11" spans="1:4" ht="27.75">
      <c r="C11" s="303" t="s">
        <v>23</v>
      </c>
      <c r="D11" s="135">
        <v>16.42052976734162</v>
      </c>
    </row>
    <row r="12" spans="1:4" ht="27.75">
      <c r="C12" s="303" t="s">
        <v>62</v>
      </c>
      <c r="D12" s="135">
        <v>16.410256410256409</v>
      </c>
    </row>
    <row r="13" spans="1:4">
      <c r="C13" s="300" t="s">
        <v>34</v>
      </c>
      <c r="D13" s="301">
        <v>12.052341597796143</v>
      </c>
    </row>
    <row r="14" spans="1:4">
      <c r="C14" s="300" t="s">
        <v>331</v>
      </c>
      <c r="D14" s="301">
        <v>10.736525660296328</v>
      </c>
    </row>
    <row r="15" spans="1:4">
      <c r="C15" s="300" t="s">
        <v>60</v>
      </c>
      <c r="D15" s="301">
        <v>6.6301272984441297</v>
      </c>
    </row>
    <row r="16" spans="1:4">
      <c r="C16" s="300" t="s">
        <v>26</v>
      </c>
      <c r="D16" s="302">
        <v>5.6247714936580699</v>
      </c>
    </row>
    <row r="17" spans="1:6" ht="27.75">
      <c r="C17" s="188" t="s">
        <v>59</v>
      </c>
      <c r="D17" s="135">
        <v>5.5606528206411436</v>
      </c>
    </row>
    <row r="18" spans="1:6">
      <c r="C18" s="300" t="s">
        <v>30</v>
      </c>
      <c r="D18" s="302">
        <v>5.4261567888004123</v>
      </c>
    </row>
    <row r="19" spans="1:6">
      <c r="C19" s="300" t="s">
        <v>28</v>
      </c>
      <c r="D19" s="302">
        <v>5.0752404395158219</v>
      </c>
    </row>
    <row r="20" spans="1:6">
      <c r="C20" s="300" t="s">
        <v>25</v>
      </c>
      <c r="D20" s="301">
        <v>4.4675432979404626</v>
      </c>
    </row>
    <row r="21" spans="1:6" ht="27.75">
      <c r="C21" s="188" t="s">
        <v>31</v>
      </c>
      <c r="D21" s="135">
        <v>3.7268932617769828</v>
      </c>
    </row>
    <row r="22" spans="1:6">
      <c r="C22" s="300" t="s">
        <v>61</v>
      </c>
      <c r="D22" s="302">
        <v>3.6543029417138682</v>
      </c>
    </row>
    <row r="24" spans="1:6" ht="30.75">
      <c r="A24" s="304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129</v>
      </c>
      <c r="F25" s="135">
        <f>E25*100000/D25</f>
        <v>20.097120503269288</v>
      </c>
    </row>
    <row r="26" spans="1:6" ht="27.75">
      <c r="C26" s="162" t="s">
        <v>71</v>
      </c>
      <c r="D26" s="163">
        <v>654130</v>
      </c>
      <c r="E26" s="163">
        <v>116</v>
      </c>
      <c r="F26" s="135">
        <f>E26*100000/D26</f>
        <v>17.733478054820907</v>
      </c>
    </row>
    <row r="27" spans="1:6" ht="27.75">
      <c r="C27" s="164" t="s">
        <v>41</v>
      </c>
      <c r="D27" s="165">
        <f>D25+D26</f>
        <v>1296013</v>
      </c>
      <c r="E27" s="166">
        <f>SUM(E25:E26)</f>
        <v>245</v>
      </c>
      <c r="F27" s="315">
        <f>E27*100000/D27</f>
        <v>18.904131362879848</v>
      </c>
    </row>
    <row r="28" spans="1:6">
      <c r="E28" s="298">
        <f>E26/E25</f>
        <v>0.89922480620155043</v>
      </c>
    </row>
    <row r="34" spans="1:6" ht="33">
      <c r="A34" s="307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14</v>
      </c>
      <c r="F37" s="135">
        <f>E37*100000/D37</f>
        <v>26.150139156097651</v>
      </c>
    </row>
    <row r="38" spans="1:6" ht="27.75">
      <c r="C38" s="133" t="s">
        <v>46</v>
      </c>
      <c r="D38" s="134">
        <v>66055</v>
      </c>
      <c r="E38" s="133">
        <v>32</v>
      </c>
      <c r="F38" s="135">
        <f t="shared" ref="F38:F43" si="0">E38*100000/D38</f>
        <v>48.444478086443112</v>
      </c>
    </row>
    <row r="39" spans="1:6" ht="27.75">
      <c r="C39" s="133" t="s">
        <v>36</v>
      </c>
      <c r="D39" s="134">
        <v>70853</v>
      </c>
      <c r="E39" s="133">
        <v>68</v>
      </c>
      <c r="F39" s="135">
        <f t="shared" si="0"/>
        <v>95.973353280736177</v>
      </c>
    </row>
    <row r="40" spans="1:6" ht="27.75">
      <c r="C40" s="133" t="s">
        <v>37</v>
      </c>
      <c r="D40" s="134">
        <v>157174</v>
      </c>
      <c r="E40" s="133">
        <v>59</v>
      </c>
      <c r="F40" s="135">
        <f t="shared" si="0"/>
        <v>37.538015193352592</v>
      </c>
    </row>
    <row r="41" spans="1:6" ht="27.75">
      <c r="C41" s="133" t="s">
        <v>38</v>
      </c>
      <c r="D41" s="134">
        <v>382915</v>
      </c>
      <c r="E41" s="133">
        <v>46</v>
      </c>
      <c r="F41" s="135">
        <f t="shared" si="0"/>
        <v>12.013109959129311</v>
      </c>
    </row>
    <row r="42" spans="1:6" ht="27.75">
      <c r="C42" s="133" t="s">
        <v>39</v>
      </c>
      <c r="D42" s="134">
        <v>565479</v>
      </c>
      <c r="E42" s="133">
        <v>26</v>
      </c>
      <c r="F42" s="135">
        <f t="shared" si="0"/>
        <v>4.5978718926785964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245</v>
      </c>
      <c r="F43" s="135">
        <f t="shared" si="0"/>
        <v>18.904131362879848</v>
      </c>
    </row>
    <row r="48" spans="1:6">
      <c r="A48" t="s">
        <v>367</v>
      </c>
    </row>
    <row r="49" spans="3:5" ht="27.75">
      <c r="C49" s="184"/>
      <c r="D49" s="186" t="s">
        <v>113</v>
      </c>
      <c r="E49" s="186" t="s">
        <v>114</v>
      </c>
    </row>
    <row r="50" spans="3:5" ht="27.75">
      <c r="C50" s="187" t="s">
        <v>32</v>
      </c>
      <c r="D50" s="133">
        <v>0</v>
      </c>
      <c r="E50" s="133">
        <v>1</v>
      </c>
    </row>
    <row r="51" spans="3:5" ht="27.75">
      <c r="C51" s="188" t="s">
        <v>21</v>
      </c>
      <c r="D51" s="133">
        <v>0</v>
      </c>
      <c r="E51" s="133">
        <v>0</v>
      </c>
    </row>
    <row r="52" spans="3:5" ht="27.75">
      <c r="C52" s="188" t="s">
        <v>23</v>
      </c>
      <c r="D52" s="133">
        <v>0</v>
      </c>
      <c r="E52" s="133">
        <v>0</v>
      </c>
    </row>
    <row r="53" spans="3:5" ht="27.75">
      <c r="C53" s="188" t="s">
        <v>31</v>
      </c>
      <c r="D53" s="133">
        <v>0</v>
      </c>
      <c r="E53" s="133">
        <v>0</v>
      </c>
    </row>
    <row r="54" spans="3:5" ht="27.75">
      <c r="C54" s="188" t="s">
        <v>24</v>
      </c>
      <c r="D54" s="133">
        <v>1</v>
      </c>
      <c r="E54" s="133">
        <v>0</v>
      </c>
    </row>
    <row r="55" spans="3:5" ht="27.75">
      <c r="C55" s="188" t="s">
        <v>25</v>
      </c>
      <c r="D55" s="133">
        <v>0</v>
      </c>
      <c r="E55" s="133">
        <v>0</v>
      </c>
    </row>
    <row r="56" spans="3:5" ht="27.75">
      <c r="C56" s="188" t="s">
        <v>26</v>
      </c>
      <c r="D56" s="133">
        <v>0</v>
      </c>
      <c r="E56" s="133">
        <v>0</v>
      </c>
    </row>
    <row r="57" spans="3:5" ht="27.75">
      <c r="C57" s="188" t="s">
        <v>27</v>
      </c>
      <c r="D57" s="133">
        <v>0</v>
      </c>
      <c r="E57" s="133">
        <v>0</v>
      </c>
    </row>
    <row r="58" spans="3:5" ht="27.75">
      <c r="C58" s="188" t="s">
        <v>34</v>
      </c>
      <c r="D58" s="133">
        <v>0</v>
      </c>
      <c r="E58" s="133">
        <v>0</v>
      </c>
    </row>
    <row r="59" spans="3:5" ht="27.75">
      <c r="C59" s="188" t="s">
        <v>28</v>
      </c>
      <c r="D59" s="133">
        <v>0</v>
      </c>
      <c r="E59" s="133">
        <v>0</v>
      </c>
    </row>
    <row r="60" spans="3:5" ht="27.75">
      <c r="C60" s="188" t="s">
        <v>29</v>
      </c>
      <c r="D60" s="133">
        <v>2</v>
      </c>
      <c r="E60" s="133">
        <v>0</v>
      </c>
    </row>
    <row r="61" spans="3:5" ht="27.75">
      <c r="C61" s="188" t="s">
        <v>33</v>
      </c>
      <c r="D61" s="133">
        <v>0</v>
      </c>
      <c r="E61" s="133">
        <v>0</v>
      </c>
    </row>
    <row r="62" spans="3:5" ht="27.75">
      <c r="C62" s="188" t="s">
        <v>58</v>
      </c>
      <c r="D62" s="133">
        <v>0</v>
      </c>
      <c r="E62" s="133">
        <v>0</v>
      </c>
    </row>
    <row r="63" spans="3:5" ht="27.75">
      <c r="C63" s="188" t="s">
        <v>30</v>
      </c>
      <c r="D63" s="133">
        <v>1</v>
      </c>
      <c r="E63" s="133">
        <v>0</v>
      </c>
    </row>
    <row r="64" spans="3:5" ht="27.75">
      <c r="C64" s="188" t="s">
        <v>35</v>
      </c>
      <c r="D64" s="133">
        <v>0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6.25">
      <c r="A72" s="305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08">
        <v>10</v>
      </c>
      <c r="D75" s="308">
        <v>14</v>
      </c>
      <c r="E75" s="308">
        <v>12</v>
      </c>
      <c r="F75" s="308">
        <v>13</v>
      </c>
      <c r="G75" s="308">
        <v>11</v>
      </c>
      <c r="H75" s="308">
        <v>11</v>
      </c>
      <c r="I75" s="308">
        <v>16</v>
      </c>
      <c r="J75" s="308">
        <v>10</v>
      </c>
      <c r="K75" s="308">
        <v>11</v>
      </c>
      <c r="L75" s="308">
        <v>14</v>
      </c>
      <c r="M75" s="308">
        <v>17</v>
      </c>
      <c r="N75" s="308">
        <v>14</v>
      </c>
      <c r="O75" s="308">
        <v>10</v>
      </c>
      <c r="P75" s="308">
        <v>15</v>
      </c>
      <c r="Q75" s="308">
        <v>16</v>
      </c>
      <c r="R75" s="308">
        <v>20</v>
      </c>
      <c r="S75" s="309">
        <v>11</v>
      </c>
      <c r="T75" s="309">
        <v>5</v>
      </c>
      <c r="U75" s="309">
        <v>10</v>
      </c>
      <c r="V75" s="309">
        <v>4</v>
      </c>
      <c r="W75" s="309">
        <v>1</v>
      </c>
      <c r="X75" s="309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1"/>
      <c r="AT75" s="311"/>
      <c r="AU75" s="311"/>
      <c r="AV75" s="311"/>
      <c r="AW75" s="311"/>
      <c r="AX75" s="311"/>
      <c r="AY75" s="311"/>
      <c r="AZ75" s="312"/>
      <c r="BA75" s="311"/>
    </row>
    <row r="76" spans="1:54">
      <c r="B76" t="s">
        <v>333</v>
      </c>
      <c r="C76" s="310">
        <v>2</v>
      </c>
      <c r="D76" s="310">
        <v>1</v>
      </c>
      <c r="E76" s="310">
        <v>2</v>
      </c>
      <c r="F76" s="310">
        <v>2</v>
      </c>
      <c r="G76" s="310">
        <v>2</v>
      </c>
      <c r="H76" s="310">
        <v>2</v>
      </c>
      <c r="I76" s="310">
        <v>8</v>
      </c>
      <c r="J76" s="310">
        <v>5</v>
      </c>
      <c r="K76" s="310">
        <v>2</v>
      </c>
      <c r="L76" s="310">
        <v>5</v>
      </c>
      <c r="M76" s="310">
        <v>4</v>
      </c>
      <c r="N76" s="310">
        <v>11</v>
      </c>
      <c r="O76" s="310">
        <v>5</v>
      </c>
      <c r="P76" s="310">
        <v>10</v>
      </c>
      <c r="Q76" s="310">
        <v>10</v>
      </c>
      <c r="R76" s="310">
        <v>7</v>
      </c>
      <c r="S76" s="310">
        <v>7</v>
      </c>
      <c r="T76" s="310">
        <v>6</v>
      </c>
      <c r="U76" s="310">
        <v>6</v>
      </c>
      <c r="V76" s="310">
        <v>12</v>
      </c>
      <c r="W76" s="310">
        <v>12</v>
      </c>
      <c r="X76" s="310">
        <v>10</v>
      </c>
      <c r="Y76" s="310">
        <v>22</v>
      </c>
      <c r="Z76" s="310">
        <v>29</v>
      </c>
      <c r="AA76" s="310">
        <v>63</v>
      </c>
      <c r="AB76" s="310">
        <v>68</v>
      </c>
      <c r="AC76" s="310">
        <v>88</v>
      </c>
      <c r="AD76" s="310">
        <v>124</v>
      </c>
      <c r="AE76" s="310">
        <v>93</v>
      </c>
      <c r="AF76" s="310">
        <v>123</v>
      </c>
      <c r="AG76" s="310">
        <v>104</v>
      </c>
      <c r="AH76" s="310">
        <v>94</v>
      </c>
      <c r="AI76" s="310">
        <v>109</v>
      </c>
      <c r="AJ76" s="310">
        <v>75</v>
      </c>
      <c r="AK76" s="310">
        <v>99</v>
      </c>
      <c r="AL76" s="310">
        <v>73</v>
      </c>
      <c r="AM76" s="310">
        <v>78</v>
      </c>
      <c r="AN76" s="310">
        <v>86</v>
      </c>
      <c r="AO76" s="310">
        <v>48</v>
      </c>
      <c r="AP76" s="310">
        <v>69</v>
      </c>
      <c r="AQ76" s="310">
        <v>41</v>
      </c>
      <c r="AR76" s="310">
        <v>27</v>
      </c>
      <c r="AS76" s="311">
        <v>17</v>
      </c>
      <c r="AT76" s="311">
        <v>12</v>
      </c>
      <c r="AU76" s="311">
        <v>9</v>
      </c>
      <c r="AV76" s="311">
        <v>11</v>
      </c>
      <c r="AW76" s="311">
        <v>13</v>
      </c>
      <c r="AX76" s="311">
        <v>11</v>
      </c>
      <c r="AY76" s="311">
        <v>6</v>
      </c>
      <c r="AZ76" s="312">
        <v>1</v>
      </c>
      <c r="BA76" s="311">
        <v>2</v>
      </c>
      <c r="BB76">
        <v>5</v>
      </c>
    </row>
    <row r="77" spans="1:54">
      <c r="B77" t="s">
        <v>369</v>
      </c>
      <c r="C77" s="313">
        <v>6</v>
      </c>
      <c r="D77" s="313">
        <v>2</v>
      </c>
      <c r="E77" s="313">
        <v>6</v>
      </c>
      <c r="F77" s="313">
        <v>6</v>
      </c>
      <c r="G77" s="313">
        <v>2</v>
      </c>
      <c r="H77" s="313">
        <v>5</v>
      </c>
      <c r="I77" s="313">
        <v>8</v>
      </c>
      <c r="J77" s="313">
        <v>5</v>
      </c>
      <c r="K77" s="313">
        <v>2</v>
      </c>
      <c r="L77" s="313">
        <v>5</v>
      </c>
      <c r="M77" s="313">
        <v>4</v>
      </c>
      <c r="N77" s="313">
        <v>11</v>
      </c>
      <c r="O77" s="313">
        <v>5</v>
      </c>
      <c r="P77" s="313">
        <v>10</v>
      </c>
      <c r="Q77" s="313">
        <v>10</v>
      </c>
      <c r="R77" s="313">
        <v>7</v>
      </c>
      <c r="S77" s="313">
        <v>7</v>
      </c>
      <c r="T77" s="313">
        <v>6</v>
      </c>
      <c r="U77" s="313">
        <v>6</v>
      </c>
      <c r="V77" s="313">
        <v>12</v>
      </c>
      <c r="W77" s="313">
        <v>12</v>
      </c>
      <c r="X77" s="313">
        <v>19</v>
      </c>
      <c r="Y77" s="313">
        <v>45</v>
      </c>
      <c r="Z77" s="313">
        <v>38</v>
      </c>
      <c r="AA77" s="313">
        <v>47</v>
      </c>
      <c r="AB77" s="313">
        <v>68</v>
      </c>
      <c r="AC77" s="313">
        <v>75</v>
      </c>
      <c r="AD77" s="313">
        <v>85</v>
      </c>
      <c r="AE77" s="313">
        <v>92</v>
      </c>
      <c r="AF77" s="313">
        <v>68</v>
      </c>
      <c r="AG77" s="313">
        <v>60</v>
      </c>
      <c r="AH77" s="313">
        <v>66</v>
      </c>
      <c r="AI77" s="313">
        <v>83</v>
      </c>
      <c r="AJ77" s="313">
        <v>52</v>
      </c>
      <c r="AK77" s="313">
        <v>71</v>
      </c>
      <c r="AL77" s="313">
        <v>56</v>
      </c>
      <c r="AM77" s="313">
        <v>39</v>
      </c>
      <c r="AN77" s="313">
        <v>34</v>
      </c>
      <c r="AO77" s="313">
        <v>25</v>
      </c>
      <c r="AP77" s="313">
        <v>14</v>
      </c>
      <c r="AQ77" s="313">
        <v>13</v>
      </c>
      <c r="AR77" s="313">
        <v>13</v>
      </c>
      <c r="AS77" s="313">
        <v>14</v>
      </c>
      <c r="AT77" s="313">
        <v>11</v>
      </c>
      <c r="AU77" s="313">
        <v>9</v>
      </c>
      <c r="AV77" s="313">
        <v>6</v>
      </c>
      <c r="AW77" s="313">
        <v>8</v>
      </c>
      <c r="AX77" s="313">
        <v>5</v>
      </c>
      <c r="AY77" s="313">
        <v>6</v>
      </c>
      <c r="AZ77" s="313">
        <v>1</v>
      </c>
      <c r="BA77" s="314">
        <v>2</v>
      </c>
      <c r="BB77" s="313">
        <v>3</v>
      </c>
    </row>
    <row r="94" spans="1:4" ht="31.5">
      <c r="A94" s="320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6" t="s">
        <v>336</v>
      </c>
      <c r="C96" s="317">
        <v>77</v>
      </c>
      <c r="D96" s="299">
        <f>C96*100/C98</f>
        <v>31.428571428571427</v>
      </c>
    </row>
    <row r="97" spans="1:5">
      <c r="B97" s="316" t="s">
        <v>371</v>
      </c>
      <c r="C97" s="317">
        <v>168</v>
      </c>
      <c r="D97" s="299">
        <f>C97*100/C98</f>
        <v>68.571428571428569</v>
      </c>
    </row>
    <row r="98" spans="1:5">
      <c r="B98" s="318" t="s">
        <v>353</v>
      </c>
      <c r="C98" s="319">
        <f>SUM(C96:C97)</f>
        <v>245</v>
      </c>
    </row>
    <row r="106" spans="1:5" ht="31.5">
      <c r="A106" s="320" t="s">
        <v>358</v>
      </c>
    </row>
    <row r="107" spans="1:5">
      <c r="C107" t="s">
        <v>358</v>
      </c>
      <c r="D107" t="s">
        <v>40</v>
      </c>
      <c r="E107" t="s">
        <v>68</v>
      </c>
    </row>
    <row r="108" spans="1:5">
      <c r="C108" t="s">
        <v>376</v>
      </c>
      <c r="D108">
        <v>101</v>
      </c>
      <c r="E108" s="298">
        <f>D108*100/D117</f>
        <v>41.224489795918366</v>
      </c>
    </row>
    <row r="109" spans="1:5">
      <c r="C109" t="s">
        <v>359</v>
      </c>
      <c r="D109">
        <v>76</v>
      </c>
      <c r="E109" s="298">
        <f>D109*100/D117</f>
        <v>31.020408163265305</v>
      </c>
    </row>
    <row r="110" spans="1:5">
      <c r="C110" t="s">
        <v>360</v>
      </c>
      <c r="D110">
        <v>26</v>
      </c>
      <c r="E110" s="298">
        <f>D110*100/D117</f>
        <v>10.612244897959183</v>
      </c>
    </row>
    <row r="111" spans="1:5">
      <c r="C111" t="s">
        <v>338</v>
      </c>
      <c r="D111">
        <v>17</v>
      </c>
      <c r="E111" s="298">
        <f>D111*100/D117</f>
        <v>6.9387755102040813</v>
      </c>
    </row>
    <row r="112" spans="1:5">
      <c r="C112" t="s">
        <v>363</v>
      </c>
      <c r="D112">
        <v>10</v>
      </c>
      <c r="E112" s="298">
        <f>D112*100/D117</f>
        <v>4.0816326530612246</v>
      </c>
    </row>
    <row r="113" spans="3:5">
      <c r="C113" t="s">
        <v>362</v>
      </c>
      <c r="D113">
        <v>7</v>
      </c>
      <c r="E113" s="298">
        <f>D113*100/D117</f>
        <v>2.8571428571428572</v>
      </c>
    </row>
    <row r="114" spans="3:5">
      <c r="C114" s="325" t="s">
        <v>361</v>
      </c>
      <c r="D114">
        <v>5</v>
      </c>
      <c r="E114" s="298">
        <f>D114*100/D117</f>
        <v>2.0408163265306123</v>
      </c>
    </row>
    <row r="115" spans="3:5">
      <c r="C115" t="s">
        <v>364</v>
      </c>
      <c r="D115">
        <v>2</v>
      </c>
      <c r="E115" s="298">
        <f>D115*100/D117</f>
        <v>0.81632653061224492</v>
      </c>
    </row>
    <row r="116" spans="3:5">
      <c r="C116" s="327" t="s">
        <v>563</v>
      </c>
      <c r="D116" s="328">
        <v>1</v>
      </c>
      <c r="E116" s="298">
        <f>D116*100/D117</f>
        <v>0.40816326530612246</v>
      </c>
    </row>
    <row r="117" spans="3:5">
      <c r="C117" s="329" t="s">
        <v>41</v>
      </c>
      <c r="D117" s="329">
        <f>SUM(D108:D116)</f>
        <v>245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workbookViewId="0">
      <selection activeCell="C4" sqref="C4"/>
    </sheetView>
  </sheetViews>
  <sheetFormatPr defaultRowHeight="30.75"/>
  <cols>
    <col min="1" max="1" width="9.140625" style="304"/>
    <col min="2" max="2" width="21.28515625" style="304" customWidth="1"/>
    <col min="3" max="8" width="12.85546875" style="304" customWidth="1"/>
    <col min="9" max="16384" width="9.140625" style="304"/>
  </cols>
  <sheetData>
    <row r="1" spans="1:8">
      <c r="B1" s="374" t="s">
        <v>462</v>
      </c>
    </row>
    <row r="2" spans="1:8">
      <c r="B2" s="374" t="s">
        <v>568</v>
      </c>
    </row>
    <row r="3" spans="1:8">
      <c r="B3" s="375" t="s">
        <v>463</v>
      </c>
      <c r="C3" s="375" t="s">
        <v>464</v>
      </c>
      <c r="D3" s="375" t="s">
        <v>464</v>
      </c>
      <c r="E3" s="375" t="s">
        <v>465</v>
      </c>
      <c r="F3" s="375" t="s">
        <v>466</v>
      </c>
      <c r="G3" s="375" t="s">
        <v>467</v>
      </c>
      <c r="H3" s="375" t="s">
        <v>40</v>
      </c>
    </row>
    <row r="4" spans="1:8">
      <c r="B4" s="375" t="s">
        <v>572</v>
      </c>
      <c r="C4" s="375">
        <v>30810</v>
      </c>
      <c r="D4" s="375">
        <v>30</v>
      </c>
      <c r="E4" s="375">
        <v>46.63</v>
      </c>
      <c r="F4" s="375">
        <v>0.05</v>
      </c>
      <c r="G4" s="375">
        <v>0.1</v>
      </c>
      <c r="H4" s="375">
        <v>66071545</v>
      </c>
    </row>
    <row r="5" spans="1:8" hidden="1">
      <c r="B5" s="375" t="s">
        <v>468</v>
      </c>
      <c r="C5" s="375">
        <v>4427</v>
      </c>
      <c r="D5" s="375">
        <v>2</v>
      </c>
      <c r="E5" s="375">
        <v>37.020000000000003</v>
      </c>
      <c r="F5" s="375">
        <v>0.02</v>
      </c>
      <c r="G5" s="375">
        <v>0.05</v>
      </c>
      <c r="H5" s="375">
        <v>11959102</v>
      </c>
    </row>
    <row r="6" spans="1:8" hidden="1">
      <c r="B6" s="375" t="s">
        <v>545</v>
      </c>
      <c r="C6" s="375">
        <v>4387</v>
      </c>
      <c r="D6" s="375">
        <v>3</v>
      </c>
      <c r="E6" s="375">
        <v>97.71</v>
      </c>
      <c r="F6" s="375">
        <v>7.0000000000000007E-2</v>
      </c>
      <c r="G6" s="375">
        <v>7.0000000000000007E-2</v>
      </c>
      <c r="H6" s="375">
        <v>4489783</v>
      </c>
    </row>
    <row r="7" spans="1:8" hidden="1">
      <c r="A7" s="304">
        <v>1</v>
      </c>
      <c r="B7" s="375" t="s">
        <v>548</v>
      </c>
      <c r="C7" s="375">
        <v>1047</v>
      </c>
      <c r="D7" s="375">
        <v>0</v>
      </c>
      <c r="E7" s="375">
        <v>248.84</v>
      </c>
      <c r="F7" s="375">
        <v>0</v>
      </c>
      <c r="G7" s="375">
        <v>0</v>
      </c>
      <c r="H7" s="375">
        <v>420746</v>
      </c>
    </row>
    <row r="8" spans="1:8" hidden="1">
      <c r="A8" s="304">
        <v>2</v>
      </c>
      <c r="B8" s="375" t="s">
        <v>549</v>
      </c>
      <c r="C8" s="375">
        <v>1577</v>
      </c>
      <c r="D8" s="375">
        <v>0</v>
      </c>
      <c r="E8" s="375">
        <v>146.74</v>
      </c>
      <c r="F8" s="375">
        <v>0</v>
      </c>
      <c r="G8" s="375">
        <v>0</v>
      </c>
      <c r="H8" s="375">
        <v>1074726</v>
      </c>
    </row>
    <row r="9" spans="1:8" hidden="1">
      <c r="A9" s="304">
        <v>3</v>
      </c>
      <c r="B9" s="375" t="s">
        <v>553</v>
      </c>
      <c r="C9" s="375">
        <v>1796</v>
      </c>
      <c r="D9" s="375">
        <v>2</v>
      </c>
      <c r="E9" s="375">
        <v>125.46</v>
      </c>
      <c r="F9" s="375">
        <v>0.14000000000000001</v>
      </c>
      <c r="G9" s="375">
        <v>0.11</v>
      </c>
      <c r="H9" s="375">
        <v>1431512</v>
      </c>
    </row>
    <row r="10" spans="1:8" hidden="1">
      <c r="A10" s="304">
        <v>4</v>
      </c>
      <c r="B10" s="375" t="s">
        <v>512</v>
      </c>
      <c r="C10" s="375">
        <v>1885</v>
      </c>
      <c r="D10" s="375">
        <v>1</v>
      </c>
      <c r="E10" s="375">
        <v>117.34</v>
      </c>
      <c r="F10" s="375">
        <v>0.06</v>
      </c>
      <c r="G10" s="375">
        <v>0.05</v>
      </c>
      <c r="H10" s="375">
        <v>1606412</v>
      </c>
    </row>
    <row r="11" spans="1:8" hidden="1">
      <c r="A11" s="304">
        <v>5</v>
      </c>
      <c r="B11" s="375" t="s">
        <v>556</v>
      </c>
      <c r="C11" s="375">
        <v>583</v>
      </c>
      <c r="D11" s="375">
        <v>0</v>
      </c>
      <c r="E11" s="375">
        <v>111.88</v>
      </c>
      <c r="F11" s="375">
        <v>0</v>
      </c>
      <c r="G11" s="375">
        <v>0</v>
      </c>
      <c r="H11" s="375">
        <v>521109</v>
      </c>
    </row>
    <row r="12" spans="1:8" hidden="1">
      <c r="A12" s="304">
        <v>6</v>
      </c>
      <c r="B12" s="375" t="s">
        <v>504</v>
      </c>
      <c r="C12" s="375">
        <v>793</v>
      </c>
      <c r="D12" s="375">
        <v>2</v>
      </c>
      <c r="E12" s="375">
        <v>95.71</v>
      </c>
      <c r="F12" s="375">
        <v>0.24</v>
      </c>
      <c r="G12" s="375">
        <v>0.25</v>
      </c>
      <c r="H12" s="375">
        <v>828542</v>
      </c>
    </row>
    <row r="13" spans="1:8" hidden="1">
      <c r="A13" s="304">
        <v>7</v>
      </c>
      <c r="B13" s="375" t="s">
        <v>506</v>
      </c>
      <c r="C13" s="375">
        <v>518</v>
      </c>
      <c r="D13" s="375">
        <v>0</v>
      </c>
      <c r="E13" s="375">
        <v>87.69</v>
      </c>
      <c r="F13" s="375">
        <v>0</v>
      </c>
      <c r="G13" s="375">
        <v>0</v>
      </c>
      <c r="H13" s="375">
        <v>590730</v>
      </c>
    </row>
    <row r="14" spans="1:8" hidden="1">
      <c r="A14" s="304">
        <v>8</v>
      </c>
      <c r="B14" s="375" t="s">
        <v>508</v>
      </c>
      <c r="C14" s="375">
        <v>418</v>
      </c>
      <c r="D14" s="375">
        <v>0</v>
      </c>
      <c r="E14" s="375">
        <v>86.49</v>
      </c>
      <c r="F14" s="375">
        <v>0</v>
      </c>
      <c r="G14" s="375">
        <v>0</v>
      </c>
      <c r="H14" s="375">
        <v>483305</v>
      </c>
    </row>
    <row r="15" spans="1:8" hidden="1">
      <c r="B15" s="375" t="s">
        <v>552</v>
      </c>
      <c r="C15" s="375">
        <v>4069</v>
      </c>
      <c r="D15" s="375">
        <v>3</v>
      </c>
      <c r="E15" s="375">
        <v>81.13</v>
      </c>
      <c r="F15" s="375">
        <v>0.06</v>
      </c>
      <c r="G15" s="375">
        <v>7.0000000000000007E-2</v>
      </c>
      <c r="H15" s="375">
        <v>5015209</v>
      </c>
    </row>
    <row r="16" spans="1:8" hidden="1">
      <c r="A16" s="304">
        <v>9</v>
      </c>
      <c r="B16" s="375" t="s">
        <v>507</v>
      </c>
      <c r="C16" s="375">
        <v>162</v>
      </c>
      <c r="D16" s="375">
        <v>1</v>
      </c>
      <c r="E16" s="375">
        <v>85.84</v>
      </c>
      <c r="F16" s="375">
        <v>0.53</v>
      </c>
      <c r="G16" s="375">
        <v>0.62</v>
      </c>
      <c r="H16" s="375">
        <v>188723</v>
      </c>
    </row>
    <row r="17" spans="1:8" hidden="1">
      <c r="A17" s="304">
        <v>10</v>
      </c>
      <c r="B17" s="375" t="s">
        <v>477</v>
      </c>
      <c r="C17" s="375">
        <v>243</v>
      </c>
      <c r="D17" s="375">
        <v>0</v>
      </c>
      <c r="E17" s="375">
        <v>84.61</v>
      </c>
      <c r="F17" s="375">
        <v>0</v>
      </c>
      <c r="G17" s="375">
        <v>0</v>
      </c>
      <c r="H17" s="375">
        <v>287215</v>
      </c>
    </row>
    <row r="18" spans="1:8" hidden="1">
      <c r="A18" s="304">
        <v>11</v>
      </c>
      <c r="B18" s="375" t="s">
        <v>485</v>
      </c>
      <c r="C18" s="375">
        <v>264</v>
      </c>
      <c r="D18" s="375">
        <v>0</v>
      </c>
      <c r="E18" s="375">
        <v>83.21</v>
      </c>
      <c r="F18" s="375">
        <v>0</v>
      </c>
      <c r="G18" s="375">
        <v>0</v>
      </c>
      <c r="H18" s="375">
        <v>317263</v>
      </c>
    </row>
    <row r="19" spans="1:8" hidden="1">
      <c r="A19" s="304">
        <v>12</v>
      </c>
      <c r="B19" s="375" t="s">
        <v>496</v>
      </c>
      <c r="C19" s="375">
        <v>220</v>
      </c>
      <c r="D19" s="375">
        <v>0</v>
      </c>
      <c r="E19" s="375">
        <v>80.98</v>
      </c>
      <c r="F19" s="375">
        <v>0</v>
      </c>
      <c r="G19" s="375">
        <v>0</v>
      </c>
      <c r="H19" s="375">
        <v>271656</v>
      </c>
    </row>
    <row r="20" spans="1:8" hidden="1">
      <c r="A20" s="304">
        <v>13</v>
      </c>
      <c r="B20" s="375" t="s">
        <v>505</v>
      </c>
      <c r="C20" s="375">
        <v>736</v>
      </c>
      <c r="D20" s="375">
        <v>1</v>
      </c>
      <c r="E20" s="375">
        <v>79.72</v>
      </c>
      <c r="F20" s="375">
        <v>0.11</v>
      </c>
      <c r="G20" s="375">
        <v>0.14000000000000001</v>
      </c>
      <c r="H20" s="375">
        <v>923201</v>
      </c>
    </row>
    <row r="21" spans="1:8" hidden="1">
      <c r="B21" s="375" t="s">
        <v>501</v>
      </c>
      <c r="C21" s="375">
        <v>4000</v>
      </c>
      <c r="D21" s="375">
        <v>5</v>
      </c>
      <c r="E21" s="375">
        <v>75.09</v>
      </c>
      <c r="F21" s="375">
        <v>0.09</v>
      </c>
      <c r="G21" s="375">
        <v>0.13</v>
      </c>
      <c r="H21" s="375">
        <v>5326695</v>
      </c>
    </row>
    <row r="22" spans="1:8" hidden="1">
      <c r="A22" s="304">
        <v>14</v>
      </c>
      <c r="B22" s="375" t="s">
        <v>513</v>
      </c>
      <c r="C22" s="375">
        <v>610</v>
      </c>
      <c r="D22" s="375">
        <v>0</v>
      </c>
      <c r="E22" s="375">
        <v>79.709999999999994</v>
      </c>
      <c r="F22" s="375">
        <v>0</v>
      </c>
      <c r="G22" s="375">
        <v>0</v>
      </c>
      <c r="H22" s="375">
        <v>765287</v>
      </c>
    </row>
    <row r="23" spans="1:8" hidden="1">
      <c r="A23" s="304">
        <v>15</v>
      </c>
      <c r="B23" s="375" t="s">
        <v>557</v>
      </c>
      <c r="C23" s="375">
        <v>581</v>
      </c>
      <c r="D23" s="375">
        <v>0</v>
      </c>
      <c r="E23" s="375">
        <v>79.05</v>
      </c>
      <c r="F23" s="375">
        <v>0</v>
      </c>
      <c r="G23" s="375">
        <v>0</v>
      </c>
      <c r="H23" s="375">
        <v>735017</v>
      </c>
    </row>
    <row r="24" spans="1:8" hidden="1">
      <c r="A24" s="304">
        <v>16</v>
      </c>
      <c r="B24" s="375" t="s">
        <v>558</v>
      </c>
      <c r="C24" s="375">
        <v>408</v>
      </c>
      <c r="D24" s="375">
        <v>1</v>
      </c>
      <c r="E24" s="375">
        <v>74.459999999999994</v>
      </c>
      <c r="F24" s="375">
        <v>0.18</v>
      </c>
      <c r="G24" s="375">
        <v>0.25</v>
      </c>
      <c r="H24" s="375">
        <v>547930</v>
      </c>
    </row>
    <row r="25" spans="1:8" hidden="1">
      <c r="A25" s="304">
        <v>17</v>
      </c>
      <c r="B25" s="375" t="s">
        <v>487</v>
      </c>
      <c r="C25" s="375">
        <v>240</v>
      </c>
      <c r="D25" s="375">
        <v>0</v>
      </c>
      <c r="E25" s="375">
        <v>74.290000000000006</v>
      </c>
      <c r="F25" s="375">
        <v>0</v>
      </c>
      <c r="G25" s="375">
        <v>0</v>
      </c>
      <c r="H25" s="375">
        <v>323066</v>
      </c>
    </row>
    <row r="26" spans="1:8" hidden="1">
      <c r="A26" s="304">
        <v>18</v>
      </c>
      <c r="B26" s="375" t="s">
        <v>547</v>
      </c>
      <c r="C26" s="375">
        <v>182</v>
      </c>
      <c r="D26" s="375">
        <v>0</v>
      </c>
      <c r="E26" s="375">
        <v>68.099999999999994</v>
      </c>
      <c r="F26" s="375">
        <v>0</v>
      </c>
      <c r="G26" s="375">
        <v>0</v>
      </c>
      <c r="H26" s="375">
        <v>267250</v>
      </c>
    </row>
    <row r="27" spans="1:8" hidden="1">
      <c r="B27" s="375" t="s">
        <v>490</v>
      </c>
      <c r="C27" s="375">
        <v>13104</v>
      </c>
      <c r="D27" s="375">
        <v>15</v>
      </c>
      <c r="E27" s="375">
        <v>57.33</v>
      </c>
      <c r="F27" s="375">
        <v>7.0000000000000007E-2</v>
      </c>
      <c r="G27" s="375">
        <v>0.11</v>
      </c>
      <c r="H27" s="375">
        <v>22858243</v>
      </c>
    </row>
    <row r="28" spans="1:8" hidden="1">
      <c r="A28" s="304">
        <v>19</v>
      </c>
      <c r="B28" s="375" t="s">
        <v>569</v>
      </c>
      <c r="C28" s="375">
        <v>1047</v>
      </c>
      <c r="D28" s="375">
        <v>3</v>
      </c>
      <c r="E28" s="375">
        <v>67.849999999999994</v>
      </c>
      <c r="F28" s="375">
        <v>0.19</v>
      </c>
      <c r="G28" s="375">
        <v>0.28999999999999998</v>
      </c>
      <c r="H28" s="375">
        <v>1543051</v>
      </c>
    </row>
    <row r="29" spans="1:8" hidden="1">
      <c r="B29" s="375" t="s">
        <v>510</v>
      </c>
      <c r="C29" s="375">
        <v>4163</v>
      </c>
      <c r="D29" s="375">
        <v>2</v>
      </c>
      <c r="E29" s="375">
        <v>66.16</v>
      </c>
      <c r="F29" s="375">
        <v>0.03</v>
      </c>
      <c r="G29" s="375">
        <v>0.05</v>
      </c>
      <c r="H29" s="375">
        <v>6292163</v>
      </c>
    </row>
    <row r="30" spans="1:8" hidden="1">
      <c r="A30" s="304">
        <v>20</v>
      </c>
      <c r="B30" s="375" t="s">
        <v>502</v>
      </c>
      <c r="C30" s="375">
        <v>586</v>
      </c>
      <c r="D30" s="375">
        <v>0</v>
      </c>
      <c r="E30" s="375">
        <v>67.72</v>
      </c>
      <c r="F30" s="375">
        <v>0</v>
      </c>
      <c r="G30" s="375">
        <v>0</v>
      </c>
      <c r="H30" s="375">
        <v>865276</v>
      </c>
    </row>
    <row r="31" spans="1:8" hidden="1">
      <c r="A31" s="304">
        <v>21</v>
      </c>
      <c r="B31" s="375" t="s">
        <v>511</v>
      </c>
      <c r="C31" s="375">
        <v>875</v>
      </c>
      <c r="D31" s="375">
        <v>0</v>
      </c>
      <c r="E31" s="375">
        <v>64.03</v>
      </c>
      <c r="F31" s="375">
        <v>0</v>
      </c>
      <c r="G31" s="375">
        <v>0</v>
      </c>
      <c r="H31" s="375">
        <v>1366598</v>
      </c>
    </row>
    <row r="32" spans="1:8" hidden="1">
      <c r="A32" s="304">
        <v>22</v>
      </c>
      <c r="B32" s="375" t="s">
        <v>515</v>
      </c>
      <c r="C32" s="375">
        <v>141</v>
      </c>
      <c r="D32" s="375">
        <v>0</v>
      </c>
      <c r="E32" s="375">
        <v>62</v>
      </c>
      <c r="F32" s="375">
        <v>0</v>
      </c>
      <c r="G32" s="375">
        <v>0</v>
      </c>
      <c r="H32" s="375">
        <v>227430</v>
      </c>
    </row>
    <row r="33" spans="1:8" hidden="1">
      <c r="A33" s="304">
        <v>23</v>
      </c>
      <c r="B33" s="375" t="s">
        <v>495</v>
      </c>
      <c r="C33" s="375">
        <v>489</v>
      </c>
      <c r="D33" s="375">
        <v>1</v>
      </c>
      <c r="E33" s="375">
        <v>59.54</v>
      </c>
      <c r="F33" s="375">
        <v>0.12</v>
      </c>
      <c r="G33" s="375">
        <v>0.2</v>
      </c>
      <c r="H33" s="375">
        <v>821261</v>
      </c>
    </row>
    <row r="34" spans="1:8" hidden="1">
      <c r="A34" s="304">
        <v>24</v>
      </c>
      <c r="B34" s="375" t="s">
        <v>486</v>
      </c>
      <c r="C34" s="375">
        <v>591</v>
      </c>
      <c r="D34" s="375">
        <v>0</v>
      </c>
      <c r="E34" s="375">
        <v>57.64</v>
      </c>
      <c r="F34" s="375">
        <v>0</v>
      </c>
      <c r="G34" s="375">
        <v>0</v>
      </c>
      <c r="H34" s="375">
        <v>1025348</v>
      </c>
    </row>
    <row r="35" spans="1:8" hidden="1">
      <c r="A35" s="304">
        <v>25</v>
      </c>
      <c r="B35" s="375" t="s">
        <v>503</v>
      </c>
      <c r="C35" s="375">
        <v>496</v>
      </c>
      <c r="D35" s="375">
        <v>1</v>
      </c>
      <c r="E35" s="375">
        <v>55.43</v>
      </c>
      <c r="F35" s="375">
        <v>0.11</v>
      </c>
      <c r="G35" s="375">
        <v>0.2</v>
      </c>
      <c r="H35" s="375">
        <v>894781</v>
      </c>
    </row>
    <row r="36" spans="1:8" hidden="1">
      <c r="A36" s="304">
        <v>26</v>
      </c>
      <c r="B36" s="376" t="s">
        <v>526</v>
      </c>
      <c r="C36" s="375">
        <v>228</v>
      </c>
      <c r="D36" s="375">
        <v>0</v>
      </c>
      <c r="E36" s="375">
        <v>54.15</v>
      </c>
      <c r="F36" s="375">
        <v>0</v>
      </c>
      <c r="G36" s="375">
        <v>0</v>
      </c>
      <c r="H36" s="375">
        <v>421086</v>
      </c>
    </row>
    <row r="37" spans="1:8" hidden="1">
      <c r="A37" s="304">
        <v>27</v>
      </c>
      <c r="B37" s="375" t="s">
        <v>494</v>
      </c>
      <c r="C37" s="375">
        <v>650</v>
      </c>
      <c r="D37" s="375">
        <v>2</v>
      </c>
      <c r="E37" s="375">
        <v>53.7</v>
      </c>
      <c r="F37" s="375">
        <v>0.17</v>
      </c>
      <c r="G37" s="375">
        <v>0.31</v>
      </c>
      <c r="H37" s="375">
        <v>1210365</v>
      </c>
    </row>
    <row r="38" spans="1:8" hidden="1">
      <c r="B38" s="375" t="s">
        <v>484</v>
      </c>
      <c r="C38" s="375">
        <v>1655</v>
      </c>
      <c r="D38" s="375">
        <v>1</v>
      </c>
      <c r="E38" s="375">
        <v>57.14</v>
      </c>
      <c r="F38" s="375">
        <v>0.03</v>
      </c>
      <c r="G38" s="375">
        <v>0.06</v>
      </c>
      <c r="H38" s="375">
        <v>2896463</v>
      </c>
    </row>
    <row r="39" spans="1:8" hidden="1">
      <c r="A39" s="304">
        <v>28</v>
      </c>
      <c r="B39" s="375" t="s">
        <v>509</v>
      </c>
      <c r="C39" s="375">
        <v>291</v>
      </c>
      <c r="D39" s="375">
        <v>0</v>
      </c>
      <c r="E39" s="375">
        <v>52.7</v>
      </c>
      <c r="F39" s="375">
        <v>0</v>
      </c>
      <c r="G39" s="375">
        <v>0</v>
      </c>
      <c r="H39" s="375">
        <v>552137</v>
      </c>
    </row>
    <row r="40" spans="1:8" hidden="1">
      <c r="A40" s="304">
        <v>29</v>
      </c>
      <c r="B40" s="375" t="s">
        <v>551</v>
      </c>
      <c r="C40" s="375">
        <v>265</v>
      </c>
      <c r="D40" s="375">
        <v>0</v>
      </c>
      <c r="E40" s="375">
        <v>52.05</v>
      </c>
      <c r="F40" s="375">
        <v>0</v>
      </c>
      <c r="G40" s="375">
        <v>0</v>
      </c>
      <c r="H40" s="375">
        <v>509122</v>
      </c>
    </row>
    <row r="41" spans="1:8" hidden="1">
      <c r="A41" s="304">
        <v>30</v>
      </c>
      <c r="B41" s="375" t="s">
        <v>497</v>
      </c>
      <c r="C41" s="375">
        <v>381</v>
      </c>
      <c r="D41" s="375">
        <v>0</v>
      </c>
      <c r="E41" s="375">
        <v>52.01</v>
      </c>
      <c r="F41" s="375">
        <v>0</v>
      </c>
      <c r="G41" s="375">
        <v>0</v>
      </c>
      <c r="H41" s="375">
        <v>732495</v>
      </c>
    </row>
    <row r="42" spans="1:8" hidden="1">
      <c r="A42" s="304">
        <v>31</v>
      </c>
      <c r="B42" s="375" t="s">
        <v>479</v>
      </c>
      <c r="C42" s="375">
        <v>220</v>
      </c>
      <c r="D42" s="375">
        <v>0</v>
      </c>
      <c r="E42" s="375">
        <v>49.85</v>
      </c>
      <c r="F42" s="375">
        <v>0</v>
      </c>
      <c r="G42" s="375">
        <v>0</v>
      </c>
      <c r="H42" s="375">
        <v>441289</v>
      </c>
    </row>
    <row r="43" spans="1:8" hidden="1">
      <c r="A43" s="304">
        <v>32</v>
      </c>
      <c r="B43" s="375" t="s">
        <v>474</v>
      </c>
      <c r="C43" s="375">
        <v>235</v>
      </c>
      <c r="D43" s="375">
        <v>0</v>
      </c>
      <c r="E43" s="375">
        <v>49.62</v>
      </c>
      <c r="F43" s="375">
        <v>0</v>
      </c>
      <c r="G43" s="375">
        <v>0</v>
      </c>
      <c r="H43" s="375">
        <v>473630</v>
      </c>
    </row>
    <row r="44" spans="1:8" hidden="1">
      <c r="A44" s="304">
        <v>33</v>
      </c>
      <c r="B44" s="375" t="s">
        <v>476</v>
      </c>
      <c r="C44" s="375">
        <v>632</v>
      </c>
      <c r="D44" s="375">
        <v>0</v>
      </c>
      <c r="E44" s="375">
        <v>48.64</v>
      </c>
      <c r="F44" s="375">
        <v>0</v>
      </c>
      <c r="G44" s="375">
        <v>0</v>
      </c>
      <c r="H44" s="375">
        <v>1299306</v>
      </c>
    </row>
    <row r="45" spans="1:8" hidden="1">
      <c r="A45" s="304">
        <v>34</v>
      </c>
      <c r="B45" s="375" t="s">
        <v>481</v>
      </c>
      <c r="C45" s="375">
        <v>279</v>
      </c>
      <c r="D45" s="375">
        <v>0</v>
      </c>
      <c r="E45" s="375">
        <v>48.12</v>
      </c>
      <c r="F45" s="375">
        <v>0</v>
      </c>
      <c r="G45" s="375">
        <v>0</v>
      </c>
      <c r="H45" s="375">
        <v>579759</v>
      </c>
    </row>
    <row r="46" spans="1:8" hidden="1">
      <c r="A46" s="304">
        <v>35</v>
      </c>
      <c r="B46" s="375" t="s">
        <v>559</v>
      </c>
      <c r="C46" s="375">
        <v>391</v>
      </c>
      <c r="D46" s="375">
        <v>0</v>
      </c>
      <c r="E46" s="375">
        <v>47.88</v>
      </c>
      <c r="F46" s="375">
        <v>0</v>
      </c>
      <c r="G46" s="375">
        <v>0</v>
      </c>
      <c r="H46" s="375">
        <v>816642</v>
      </c>
    </row>
    <row r="47" spans="1:8" hidden="1">
      <c r="B47" s="375" t="s">
        <v>492</v>
      </c>
      <c r="C47" s="375">
        <v>2638</v>
      </c>
      <c r="D47" s="375">
        <v>7</v>
      </c>
      <c r="E47" s="375">
        <v>48.5</v>
      </c>
      <c r="F47" s="375">
        <v>0.13</v>
      </c>
      <c r="G47" s="375">
        <v>0.27</v>
      </c>
      <c r="H47" s="375">
        <v>5438863</v>
      </c>
    </row>
    <row r="48" spans="1:8" hidden="1">
      <c r="A48" s="304">
        <v>36</v>
      </c>
      <c r="B48" s="375" t="s">
        <v>489</v>
      </c>
      <c r="C48" s="375">
        <v>243</v>
      </c>
      <c r="D48" s="375">
        <v>0</v>
      </c>
      <c r="E48" s="375">
        <v>46.38</v>
      </c>
      <c r="F48" s="375">
        <v>0</v>
      </c>
      <c r="G48" s="375">
        <v>0</v>
      </c>
      <c r="H48" s="375">
        <v>523925</v>
      </c>
    </row>
    <row r="49" spans="1:8" hidden="1">
      <c r="A49" s="304">
        <v>37</v>
      </c>
      <c r="B49" s="375" t="s">
        <v>546</v>
      </c>
      <c r="C49" s="375">
        <v>219</v>
      </c>
      <c r="D49" s="375">
        <v>0</v>
      </c>
      <c r="E49" s="375">
        <v>45.52</v>
      </c>
      <c r="F49" s="375">
        <v>0</v>
      </c>
      <c r="G49" s="375">
        <v>0</v>
      </c>
      <c r="H49" s="375">
        <v>481089</v>
      </c>
    </row>
    <row r="50" spans="1:8" hidden="1">
      <c r="A50" s="304">
        <v>38</v>
      </c>
      <c r="B50" s="375" t="s">
        <v>488</v>
      </c>
      <c r="C50" s="375">
        <v>317</v>
      </c>
      <c r="D50" s="375">
        <v>1</v>
      </c>
      <c r="E50" s="375">
        <v>44.85</v>
      </c>
      <c r="F50" s="375">
        <v>0.14000000000000001</v>
      </c>
      <c r="G50" s="375">
        <v>0.32</v>
      </c>
      <c r="H50" s="375">
        <v>706861</v>
      </c>
    </row>
    <row r="51" spans="1:8" hidden="1">
      <c r="A51" s="304">
        <v>39</v>
      </c>
      <c r="B51" s="376" t="s">
        <v>540</v>
      </c>
      <c r="C51" s="375">
        <v>817</v>
      </c>
      <c r="D51" s="375">
        <v>1</v>
      </c>
      <c r="E51" s="375">
        <v>43.7</v>
      </c>
      <c r="F51" s="375">
        <v>0.05</v>
      </c>
      <c r="G51" s="375">
        <v>0.12</v>
      </c>
      <c r="H51" s="375">
        <v>1869708</v>
      </c>
    </row>
    <row r="52" spans="1:8" hidden="1">
      <c r="A52" s="304">
        <v>40</v>
      </c>
      <c r="B52" s="375" t="s">
        <v>493</v>
      </c>
      <c r="C52" s="375">
        <v>549</v>
      </c>
      <c r="D52" s="375">
        <v>4</v>
      </c>
      <c r="E52" s="375">
        <v>42.17</v>
      </c>
      <c r="F52" s="375">
        <v>0.31</v>
      </c>
      <c r="G52" s="375">
        <v>0.73</v>
      </c>
      <c r="H52" s="375">
        <v>1302004</v>
      </c>
    </row>
    <row r="53" spans="1:8" hidden="1">
      <c r="A53" s="304">
        <v>41</v>
      </c>
      <c r="B53" s="375" t="s">
        <v>514</v>
      </c>
      <c r="C53" s="375">
        <v>216</v>
      </c>
      <c r="D53" s="375">
        <v>0</v>
      </c>
      <c r="E53" s="375">
        <v>40.28</v>
      </c>
      <c r="F53" s="375">
        <v>0</v>
      </c>
      <c r="G53" s="375">
        <v>0</v>
      </c>
      <c r="H53" s="375">
        <v>536290</v>
      </c>
    </row>
    <row r="54" spans="1:8" hidden="1">
      <c r="A54" s="304">
        <v>42</v>
      </c>
      <c r="B54" s="375" t="s">
        <v>482</v>
      </c>
      <c r="C54" s="375">
        <v>332</v>
      </c>
      <c r="D54" s="375">
        <v>0</v>
      </c>
      <c r="E54" s="375">
        <v>39.380000000000003</v>
      </c>
      <c r="F54" s="375">
        <v>0</v>
      </c>
      <c r="G54" s="375">
        <v>0</v>
      </c>
      <c r="H54" s="375">
        <v>843111</v>
      </c>
    </row>
    <row r="55" spans="1:8" hidden="1">
      <c r="A55" s="304">
        <v>43</v>
      </c>
      <c r="B55" s="376" t="s">
        <v>529</v>
      </c>
      <c r="C55" s="375">
        <v>237</v>
      </c>
      <c r="D55" s="375">
        <v>0</v>
      </c>
      <c r="E55" s="375">
        <v>37.25</v>
      </c>
      <c r="F55" s="375">
        <v>0</v>
      </c>
      <c r="G55" s="375">
        <v>0</v>
      </c>
      <c r="H55" s="375">
        <v>636242</v>
      </c>
    </row>
    <row r="56" spans="1:8" hidden="1">
      <c r="B56" s="375" t="s">
        <v>519</v>
      </c>
      <c r="C56" s="375">
        <v>4823</v>
      </c>
      <c r="D56" s="375">
        <v>7</v>
      </c>
      <c r="E56" s="375">
        <v>22.18</v>
      </c>
      <c r="F56" s="375">
        <v>0.03</v>
      </c>
      <c r="G56" s="375">
        <v>0.15</v>
      </c>
      <c r="H56" s="375">
        <v>21749208</v>
      </c>
    </row>
    <row r="57" spans="1:8" hidden="1">
      <c r="B57" s="375" t="s">
        <v>478</v>
      </c>
      <c r="C57" s="375">
        <v>1231</v>
      </c>
      <c r="D57" s="375">
        <v>0</v>
      </c>
      <c r="E57" s="375">
        <v>34.950000000000003</v>
      </c>
      <c r="F57" s="375">
        <v>0</v>
      </c>
      <c r="G57" s="375">
        <v>0</v>
      </c>
      <c r="H57" s="375">
        <v>3522489</v>
      </c>
    </row>
    <row r="58" spans="1:8" hidden="1">
      <c r="A58" s="304">
        <v>44</v>
      </c>
      <c r="B58" s="375" t="s">
        <v>491</v>
      </c>
      <c r="C58" s="375">
        <v>2039</v>
      </c>
      <c r="D58" s="375">
        <v>1</v>
      </c>
      <c r="E58" s="375">
        <v>37.19</v>
      </c>
      <c r="F58" s="375">
        <v>0.02</v>
      </c>
      <c r="G58" s="375">
        <v>0.05</v>
      </c>
      <c r="H58" s="375">
        <v>5483259</v>
      </c>
    </row>
    <row r="59" spans="1:8" hidden="1">
      <c r="A59" s="304">
        <v>45</v>
      </c>
      <c r="B59" s="376" t="s">
        <v>534</v>
      </c>
      <c r="C59" s="375">
        <v>948</v>
      </c>
      <c r="D59" s="375">
        <v>1</v>
      </c>
      <c r="E59" s="375">
        <v>36.07</v>
      </c>
      <c r="F59" s="375">
        <v>0.04</v>
      </c>
      <c r="G59" s="375">
        <v>0.11</v>
      </c>
      <c r="H59" s="375">
        <v>2627927</v>
      </c>
    </row>
    <row r="60" spans="1:8" hidden="1">
      <c r="A60" s="304">
        <v>46</v>
      </c>
      <c r="B60" s="375" t="s">
        <v>471</v>
      </c>
      <c r="C60" s="375">
        <v>142</v>
      </c>
      <c r="D60" s="375">
        <v>0</v>
      </c>
      <c r="E60" s="375">
        <v>35.590000000000003</v>
      </c>
      <c r="F60" s="375">
        <v>0</v>
      </c>
      <c r="G60" s="375">
        <v>0</v>
      </c>
      <c r="H60" s="375">
        <v>398998</v>
      </c>
    </row>
    <row r="61" spans="1:8" hidden="1">
      <c r="A61" s="304">
        <v>47</v>
      </c>
      <c r="B61" s="375" t="s">
        <v>499</v>
      </c>
      <c r="C61" s="375">
        <v>226</v>
      </c>
      <c r="D61" s="375">
        <v>0</v>
      </c>
      <c r="E61" s="375">
        <v>35.380000000000003</v>
      </c>
      <c r="F61" s="375">
        <v>0</v>
      </c>
      <c r="G61" s="375">
        <v>0</v>
      </c>
      <c r="H61" s="375">
        <v>638704</v>
      </c>
    </row>
    <row r="62" spans="1:8" hidden="1">
      <c r="B62" s="375" t="s">
        <v>469</v>
      </c>
      <c r="C62" s="375">
        <v>1805</v>
      </c>
      <c r="D62" s="375">
        <v>1</v>
      </c>
      <c r="E62" s="375">
        <v>30.82</v>
      </c>
      <c r="F62" s="375">
        <v>0.02</v>
      </c>
      <c r="G62" s="375">
        <v>0.06</v>
      </c>
      <c r="H62" s="375">
        <v>5857413</v>
      </c>
    </row>
    <row r="63" spans="1:8" hidden="1">
      <c r="A63" s="304">
        <v>48</v>
      </c>
      <c r="B63" s="375" t="s">
        <v>555</v>
      </c>
      <c r="C63" s="375">
        <v>222</v>
      </c>
      <c r="D63" s="375">
        <v>0</v>
      </c>
      <c r="E63" s="375">
        <v>34.82</v>
      </c>
      <c r="F63" s="375">
        <v>0</v>
      </c>
      <c r="G63" s="375">
        <v>0</v>
      </c>
      <c r="H63" s="375">
        <v>637612</v>
      </c>
    </row>
    <row r="64" spans="1:8" hidden="1">
      <c r="A64" s="304">
        <v>49</v>
      </c>
      <c r="B64" s="375" t="s">
        <v>500</v>
      </c>
      <c r="C64" s="375">
        <v>86</v>
      </c>
      <c r="D64" s="375">
        <v>0</v>
      </c>
      <c r="E64" s="375">
        <v>33.04</v>
      </c>
      <c r="F64" s="375">
        <v>0</v>
      </c>
      <c r="G64" s="375">
        <v>0</v>
      </c>
      <c r="H64" s="375">
        <v>260261</v>
      </c>
    </row>
    <row r="65" spans="1:8" hidden="1">
      <c r="A65" s="304">
        <v>50</v>
      </c>
      <c r="B65" s="375" t="s">
        <v>480</v>
      </c>
      <c r="C65" s="375">
        <v>224</v>
      </c>
      <c r="D65" s="375">
        <v>0</v>
      </c>
      <c r="E65" s="375">
        <v>32.56</v>
      </c>
      <c r="F65" s="375">
        <v>0</v>
      </c>
      <c r="G65" s="375">
        <v>0</v>
      </c>
      <c r="H65" s="375">
        <v>687927</v>
      </c>
    </row>
    <row r="66" spans="1:8" hidden="1">
      <c r="A66" s="304">
        <v>51</v>
      </c>
      <c r="B66" s="375" t="s">
        <v>516</v>
      </c>
      <c r="C66" s="375">
        <v>206</v>
      </c>
      <c r="D66" s="375">
        <v>1</v>
      </c>
      <c r="E66" s="375">
        <v>28.27</v>
      </c>
      <c r="F66" s="375">
        <v>0.14000000000000001</v>
      </c>
      <c r="G66" s="375">
        <v>0.49</v>
      </c>
      <c r="H66" s="375">
        <v>728615</v>
      </c>
    </row>
    <row r="67" spans="1:8" hidden="1">
      <c r="A67" s="304">
        <v>52</v>
      </c>
      <c r="B67" s="375" t="s">
        <v>473</v>
      </c>
      <c r="C67" s="375">
        <v>121</v>
      </c>
      <c r="D67" s="375">
        <v>1</v>
      </c>
      <c r="E67" s="375">
        <v>28.24</v>
      </c>
      <c r="F67" s="375">
        <v>0.23</v>
      </c>
      <c r="G67" s="375">
        <v>0.83</v>
      </c>
      <c r="H67" s="375">
        <v>428499</v>
      </c>
    </row>
    <row r="68" spans="1:8" hidden="1">
      <c r="A68" s="304">
        <v>53</v>
      </c>
      <c r="B68" s="375" t="s">
        <v>472</v>
      </c>
      <c r="C68" s="375">
        <v>199</v>
      </c>
      <c r="D68" s="375">
        <v>0</v>
      </c>
      <c r="E68" s="375">
        <v>27.83</v>
      </c>
      <c r="F68" s="375">
        <v>0</v>
      </c>
      <c r="G68" s="375">
        <v>0</v>
      </c>
      <c r="H68" s="375">
        <v>715133</v>
      </c>
    </row>
    <row r="69" spans="1:8" hidden="1">
      <c r="A69" s="304">
        <v>54</v>
      </c>
      <c r="B69" s="375" t="s">
        <v>554</v>
      </c>
      <c r="C69" s="375">
        <v>88</v>
      </c>
      <c r="D69" s="375">
        <v>0</v>
      </c>
      <c r="E69" s="375">
        <v>27.04</v>
      </c>
      <c r="F69" s="375">
        <v>0</v>
      </c>
      <c r="G69" s="375">
        <v>0</v>
      </c>
      <c r="H69" s="375">
        <v>325387</v>
      </c>
    </row>
    <row r="70" spans="1:8" hidden="1">
      <c r="B70" s="375" t="s">
        <v>538</v>
      </c>
      <c r="C70" s="375">
        <v>1238</v>
      </c>
      <c r="D70" s="375">
        <v>1</v>
      </c>
      <c r="E70" s="375">
        <v>27.04</v>
      </c>
      <c r="F70" s="375">
        <v>0.02</v>
      </c>
      <c r="G70" s="375">
        <v>0.08</v>
      </c>
      <c r="H70" s="375">
        <v>4578831</v>
      </c>
    </row>
    <row r="71" spans="1:8" hidden="1">
      <c r="A71" s="304">
        <v>55</v>
      </c>
      <c r="B71" s="375" t="s">
        <v>550</v>
      </c>
      <c r="C71" s="375">
        <v>50</v>
      </c>
      <c r="D71" s="375">
        <v>0</v>
      </c>
      <c r="E71" s="375">
        <v>25.8</v>
      </c>
      <c r="F71" s="375">
        <v>0</v>
      </c>
      <c r="G71" s="375">
        <v>0</v>
      </c>
      <c r="H71" s="375">
        <v>193799</v>
      </c>
    </row>
    <row r="72" spans="1:8" hidden="1">
      <c r="A72" s="304">
        <v>56</v>
      </c>
      <c r="B72" s="376" t="s">
        <v>522</v>
      </c>
      <c r="C72" s="375">
        <v>216</v>
      </c>
      <c r="D72" s="375">
        <v>0</v>
      </c>
      <c r="E72" s="375">
        <v>22.95</v>
      </c>
      <c r="F72" s="375">
        <v>0</v>
      </c>
      <c r="G72" s="375">
        <v>0</v>
      </c>
      <c r="H72" s="375">
        <v>941261</v>
      </c>
    </row>
    <row r="73" spans="1:8" hidden="1">
      <c r="A73" s="304">
        <v>57</v>
      </c>
      <c r="B73" s="375" t="s">
        <v>518</v>
      </c>
      <c r="C73" s="375">
        <v>128</v>
      </c>
      <c r="D73" s="375">
        <v>0</v>
      </c>
      <c r="E73" s="375">
        <v>22.74</v>
      </c>
      <c r="F73" s="375">
        <v>0</v>
      </c>
      <c r="G73" s="375">
        <v>0</v>
      </c>
      <c r="H73" s="375">
        <v>562860</v>
      </c>
    </row>
    <row r="74" spans="1:8" hidden="1">
      <c r="A74" s="304">
        <v>58</v>
      </c>
      <c r="B74" s="376" t="s">
        <v>535</v>
      </c>
      <c r="C74" s="375">
        <v>345</v>
      </c>
      <c r="D74" s="375">
        <v>2</v>
      </c>
      <c r="E74" s="375">
        <v>21.9</v>
      </c>
      <c r="F74" s="375">
        <v>0.13</v>
      </c>
      <c r="G74" s="375">
        <v>0.57999999999999996</v>
      </c>
      <c r="H74" s="375">
        <v>1575073</v>
      </c>
    </row>
    <row r="75" spans="1:8" hidden="1">
      <c r="B75" s="375" t="s">
        <v>533</v>
      </c>
      <c r="C75" s="375">
        <v>1753</v>
      </c>
      <c r="D75" s="375">
        <v>5</v>
      </c>
      <c r="E75" s="375">
        <v>26.21</v>
      </c>
      <c r="F75" s="375">
        <v>7.0000000000000007E-2</v>
      </c>
      <c r="G75" s="375">
        <v>0.28999999999999998</v>
      </c>
      <c r="H75" s="375">
        <v>6689028</v>
      </c>
    </row>
    <row r="76" spans="1:8" hidden="1">
      <c r="A76" s="304">
        <v>59</v>
      </c>
      <c r="B76" s="376" t="s">
        <v>537</v>
      </c>
      <c r="C76" s="375">
        <v>236</v>
      </c>
      <c r="D76" s="375">
        <v>2</v>
      </c>
      <c r="E76" s="375">
        <v>21.15</v>
      </c>
      <c r="F76" s="375">
        <v>0.18</v>
      </c>
      <c r="G76" s="375">
        <v>0.85</v>
      </c>
      <c r="H76" s="375">
        <v>1115652</v>
      </c>
    </row>
    <row r="77" spans="1:8" hidden="1">
      <c r="A77" s="304">
        <v>60</v>
      </c>
      <c r="B77" s="375" t="s">
        <v>517</v>
      </c>
      <c r="C77" s="375">
        <v>102</v>
      </c>
      <c r="D77" s="375">
        <v>0</v>
      </c>
      <c r="E77" s="375">
        <v>20.45</v>
      </c>
      <c r="F77" s="375">
        <v>0</v>
      </c>
      <c r="G77" s="375">
        <v>0</v>
      </c>
      <c r="H77" s="375">
        <v>498671</v>
      </c>
    </row>
    <row r="78" spans="1:8" hidden="1">
      <c r="A78" s="304">
        <v>62</v>
      </c>
      <c r="B78" s="375" t="s">
        <v>523</v>
      </c>
      <c r="C78" s="375">
        <v>253</v>
      </c>
      <c r="D78" s="375">
        <v>0</v>
      </c>
      <c r="E78" s="375">
        <v>19.64</v>
      </c>
      <c r="F78" s="375">
        <v>0</v>
      </c>
      <c r="G78" s="375">
        <v>0</v>
      </c>
      <c r="H78" s="375">
        <v>1287984</v>
      </c>
    </row>
    <row r="79" spans="1:8" hidden="1">
      <c r="A79" s="304">
        <v>61</v>
      </c>
      <c r="B79" s="375" t="s">
        <v>521</v>
      </c>
      <c r="C79" s="375">
        <v>346</v>
      </c>
      <c r="D79" s="375">
        <v>1</v>
      </c>
      <c r="E79" s="375">
        <v>19.420000000000002</v>
      </c>
      <c r="F79" s="375">
        <v>0.06</v>
      </c>
      <c r="G79" s="375">
        <v>0.28999999999999998</v>
      </c>
      <c r="H79" s="375">
        <v>1782008</v>
      </c>
    </row>
    <row r="80" spans="1:8" hidden="1">
      <c r="A80" s="304">
        <v>63</v>
      </c>
      <c r="B80" s="375" t="s">
        <v>543</v>
      </c>
      <c r="C80" s="375">
        <v>65</v>
      </c>
      <c r="D80" s="375">
        <v>0</v>
      </c>
      <c r="E80" s="375">
        <v>18.489999999999998</v>
      </c>
      <c r="F80" s="375">
        <v>0</v>
      </c>
      <c r="G80" s="375">
        <v>0</v>
      </c>
      <c r="H80" s="375">
        <v>351592</v>
      </c>
    </row>
    <row r="81" spans="1:8" hidden="1">
      <c r="B81" s="375" t="s">
        <v>544</v>
      </c>
      <c r="C81" s="375">
        <v>8456</v>
      </c>
      <c r="D81" s="375">
        <v>6</v>
      </c>
      <c r="E81" s="375">
        <v>88.96</v>
      </c>
      <c r="F81" s="375">
        <v>0.06</v>
      </c>
      <c r="G81" s="375">
        <v>7.0000000000000007E-2</v>
      </c>
      <c r="H81" s="375">
        <v>9504992</v>
      </c>
    </row>
    <row r="82" spans="1:8" hidden="1">
      <c r="B82" s="375" t="s">
        <v>520</v>
      </c>
      <c r="C82" s="375">
        <v>982</v>
      </c>
      <c r="D82" s="375">
        <v>1</v>
      </c>
      <c r="E82" s="375">
        <v>19.71</v>
      </c>
      <c r="F82" s="375">
        <v>0.02</v>
      </c>
      <c r="G82" s="375">
        <v>0.1</v>
      </c>
      <c r="H82" s="375">
        <v>4981337</v>
      </c>
    </row>
    <row r="83" spans="1:8" hidden="1">
      <c r="A83" s="304">
        <v>64</v>
      </c>
      <c r="B83" s="375" t="s">
        <v>498</v>
      </c>
      <c r="C83" s="375">
        <v>37</v>
      </c>
      <c r="D83" s="375">
        <v>0</v>
      </c>
      <c r="E83" s="375">
        <v>18.309999999999999</v>
      </c>
      <c r="F83" s="375">
        <v>0</v>
      </c>
      <c r="G83" s="375">
        <v>0</v>
      </c>
      <c r="H83" s="375">
        <v>202117</v>
      </c>
    </row>
    <row r="84" spans="1:8" hidden="1">
      <c r="A84" s="304">
        <v>65</v>
      </c>
      <c r="B84" s="375" t="s">
        <v>483</v>
      </c>
      <c r="C84" s="375">
        <v>176</v>
      </c>
      <c r="D84" s="375">
        <v>0</v>
      </c>
      <c r="E84" s="375">
        <v>18.14</v>
      </c>
      <c r="F84" s="375">
        <v>0</v>
      </c>
      <c r="G84" s="375">
        <v>0</v>
      </c>
      <c r="H84" s="375">
        <v>970403</v>
      </c>
    </row>
    <row r="85" spans="1:8" hidden="1">
      <c r="A85" s="304">
        <v>66</v>
      </c>
      <c r="B85" s="375" t="s">
        <v>524</v>
      </c>
      <c r="C85" s="375">
        <v>167</v>
      </c>
      <c r="D85" s="375">
        <v>0</v>
      </c>
      <c r="E85" s="375">
        <v>17.22</v>
      </c>
      <c r="F85" s="375">
        <v>0</v>
      </c>
      <c r="G85" s="375">
        <v>0</v>
      </c>
      <c r="H85" s="375">
        <v>970084</v>
      </c>
    </row>
    <row r="86" spans="1:8" hidden="1">
      <c r="A86" s="304">
        <v>67</v>
      </c>
      <c r="B86" s="375" t="s">
        <v>536</v>
      </c>
      <c r="C86" s="375">
        <v>224</v>
      </c>
      <c r="D86" s="375">
        <v>0</v>
      </c>
      <c r="E86" s="375">
        <v>16.350000000000001</v>
      </c>
      <c r="F86" s="375">
        <v>0</v>
      </c>
      <c r="G86" s="375">
        <v>0</v>
      </c>
      <c r="H86" s="375">
        <v>1370376</v>
      </c>
    </row>
    <row r="87" spans="1:8" hidden="1">
      <c r="A87" s="304">
        <v>68</v>
      </c>
      <c r="B87" s="375" t="s">
        <v>541</v>
      </c>
      <c r="C87" s="375">
        <v>84</v>
      </c>
      <c r="D87" s="375">
        <v>0</v>
      </c>
      <c r="E87" s="375">
        <v>15.84</v>
      </c>
      <c r="F87" s="375">
        <v>0</v>
      </c>
      <c r="G87" s="375">
        <v>0</v>
      </c>
      <c r="H87" s="375">
        <v>530239</v>
      </c>
    </row>
    <row r="88" spans="1:8" hidden="1">
      <c r="A88" s="304">
        <v>69</v>
      </c>
      <c r="B88" s="375" t="s">
        <v>539</v>
      </c>
      <c r="C88" s="375">
        <v>221</v>
      </c>
      <c r="D88" s="375">
        <v>0</v>
      </c>
      <c r="E88" s="375">
        <v>15.21</v>
      </c>
      <c r="F88" s="375">
        <v>0</v>
      </c>
      <c r="G88" s="375">
        <v>0</v>
      </c>
      <c r="H88" s="375">
        <v>1452532</v>
      </c>
    </row>
    <row r="89" spans="1:8" hidden="1">
      <c r="A89" s="304">
        <v>70</v>
      </c>
      <c r="B89" s="375" t="s">
        <v>527</v>
      </c>
      <c r="C89" s="375">
        <v>70</v>
      </c>
      <c r="D89" s="375">
        <v>0</v>
      </c>
      <c r="E89" s="375">
        <v>13.79</v>
      </c>
      <c r="F89" s="375">
        <v>0</v>
      </c>
      <c r="G89" s="375">
        <v>0</v>
      </c>
      <c r="H89" s="375">
        <v>507599</v>
      </c>
    </row>
    <row r="90" spans="1:8" hidden="1">
      <c r="B90" s="375" t="s">
        <v>525</v>
      </c>
      <c r="C90" s="375">
        <v>850</v>
      </c>
      <c r="D90" s="375">
        <v>0</v>
      </c>
      <c r="E90" s="375">
        <v>15.45</v>
      </c>
      <c r="F90" s="375">
        <v>0</v>
      </c>
      <c r="G90" s="375">
        <v>0</v>
      </c>
      <c r="H90" s="375">
        <v>5500012</v>
      </c>
    </row>
    <row r="91" spans="1:8" hidden="1">
      <c r="A91" s="304">
        <v>71</v>
      </c>
      <c r="B91" s="375" t="s">
        <v>542</v>
      </c>
      <c r="C91" s="375">
        <v>51</v>
      </c>
      <c r="D91" s="375">
        <v>0</v>
      </c>
      <c r="E91" s="375">
        <v>13.61</v>
      </c>
      <c r="F91" s="375">
        <v>0</v>
      </c>
      <c r="G91" s="375">
        <v>0</v>
      </c>
      <c r="H91" s="375">
        <v>374760</v>
      </c>
    </row>
    <row r="92" spans="1:8" hidden="1">
      <c r="A92" s="304">
        <v>72</v>
      </c>
      <c r="B92" s="375" t="s">
        <v>475</v>
      </c>
      <c r="C92" s="375">
        <v>55</v>
      </c>
      <c r="D92" s="375">
        <v>0</v>
      </c>
      <c r="E92" s="375">
        <v>11.96</v>
      </c>
      <c r="F92" s="375">
        <v>0</v>
      </c>
      <c r="G92" s="375">
        <v>0</v>
      </c>
      <c r="H92" s="375">
        <v>459858</v>
      </c>
    </row>
    <row r="93" spans="1:8" hidden="1">
      <c r="A93" s="304">
        <v>73</v>
      </c>
      <c r="B93" s="375" t="s">
        <v>532</v>
      </c>
      <c r="C93" s="375">
        <v>74</v>
      </c>
      <c r="D93" s="375">
        <v>0</v>
      </c>
      <c r="E93" s="375">
        <v>10.34</v>
      </c>
      <c r="F93" s="375">
        <v>0</v>
      </c>
      <c r="G93" s="375">
        <v>0</v>
      </c>
      <c r="H93" s="375">
        <v>715466</v>
      </c>
    </row>
    <row r="94" spans="1:8" hidden="1">
      <c r="A94" s="304">
        <v>74</v>
      </c>
      <c r="B94" s="375" t="s">
        <v>470</v>
      </c>
      <c r="C94" s="375">
        <v>178</v>
      </c>
      <c r="D94" s="375">
        <v>0</v>
      </c>
      <c r="E94" s="375">
        <v>9.92</v>
      </c>
      <c r="F94" s="375">
        <v>0</v>
      </c>
      <c r="G94" s="375">
        <v>0</v>
      </c>
      <c r="H94" s="375">
        <v>1794774</v>
      </c>
    </row>
    <row r="95" spans="1:8" hidden="1">
      <c r="A95" s="304">
        <v>75</v>
      </c>
      <c r="B95" s="375" t="s">
        <v>528</v>
      </c>
      <c r="C95" s="375">
        <v>123</v>
      </c>
      <c r="D95" s="375">
        <v>0</v>
      </c>
      <c r="E95" s="375">
        <v>7.88</v>
      </c>
      <c r="F95" s="375">
        <v>0</v>
      </c>
      <c r="G95" s="375">
        <v>0</v>
      </c>
      <c r="H95" s="375">
        <v>1560788</v>
      </c>
    </row>
    <row r="96" spans="1:8" hidden="1">
      <c r="A96" s="304">
        <v>76</v>
      </c>
      <c r="B96" s="375" t="s">
        <v>530</v>
      </c>
      <c r="C96" s="375">
        <v>39</v>
      </c>
      <c r="D96" s="375">
        <v>0</v>
      </c>
      <c r="E96" s="375">
        <v>7.57</v>
      </c>
      <c r="F96" s="375">
        <v>0</v>
      </c>
      <c r="G96" s="375">
        <v>0</v>
      </c>
      <c r="H96" s="375">
        <v>514909</v>
      </c>
    </row>
    <row r="97" spans="1:8" hidden="1">
      <c r="A97" s="304">
        <v>77</v>
      </c>
      <c r="B97" s="375" t="s">
        <v>531</v>
      </c>
      <c r="C97" s="375">
        <v>79</v>
      </c>
      <c r="D97" s="375">
        <v>0</v>
      </c>
      <c r="E97" s="375">
        <v>6.91</v>
      </c>
      <c r="F97" s="375">
        <v>0</v>
      </c>
      <c r="G97" s="375">
        <v>0</v>
      </c>
      <c r="H97" s="375">
        <v>1143922</v>
      </c>
    </row>
  </sheetData>
  <autoFilter ref="B3:H97">
    <filterColumn colId="0">
      <filters>
        <filter val="Total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21 (อำเภอ)</vt:lpstr>
      <vt:lpstr>รายตำบล wk 21_2567</vt:lpstr>
      <vt:lpstr>รายงานหมู่บ้าน รง 506</vt:lpstr>
      <vt:lpstr>มัธยฐานรายอำเภอ67</vt:lpstr>
      <vt:lpstr>กราฟ OnePage</vt:lpstr>
      <vt:lpstr>Sheet6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2024-06-02T03:14:07Z</dcterms:modified>
</cp:coreProperties>
</file>