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14 (อำเภอ)" sheetId="33" r:id="rId4"/>
    <sheet name="รายตำบล wk 14_2567" sheetId="79" r:id="rId5"/>
    <sheet name="รายงานหมู่บ้าน รง 506" sheetId="156" r:id="rId6"/>
    <sheet name="มัธยฐานรายอำเภอ66" sheetId="76" r:id="rId7"/>
    <sheet name="กราฟ OnePage" sheetId="150" r:id="rId8"/>
    <sheet name="Sheet3" sheetId="159" r:id="rId9"/>
  </sheets>
  <definedNames>
    <definedName name="_xlnm._FilterDatabase" localSheetId="8" hidden="1">Sheet3!$B$3:$H$97</definedName>
    <definedName name="_xlnm._FilterDatabase" localSheetId="1" hidden="1">รายเดือน67!$A$4:$O$4</definedName>
    <definedName name="_xlnm._FilterDatabase" localSheetId="4" hidden="1">'รายตำบล wk 14_2567'!$A$2:$Q$197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E28" i="150"/>
  <c r="O10" i="10"/>
  <c r="O15" s="1"/>
  <c r="O46" i="76"/>
  <c r="O47"/>
  <c r="O48"/>
  <c r="O49"/>
  <c r="O45"/>
  <c r="O17" i="10" l="1"/>
  <c r="O16"/>
  <c r="E43" i="150"/>
  <c r="D27"/>
  <c r="F38"/>
  <c r="F39"/>
  <c r="F40"/>
  <c r="F41"/>
  <c r="F42"/>
  <c r="F37"/>
  <c r="E27"/>
  <c r="F26"/>
  <c r="C37" i="33"/>
  <c r="B32"/>
  <c r="B33"/>
  <c r="B34"/>
  <c r="B35"/>
  <c r="B36"/>
  <c r="BC37"/>
  <c r="D116" i="150"/>
  <c r="C98"/>
  <c r="D97" s="1"/>
  <c r="D43"/>
  <c r="F25"/>
  <c r="N222" i="76"/>
  <c r="M222"/>
  <c r="L222"/>
  <c r="K222"/>
  <c r="J222"/>
  <c r="I222"/>
  <c r="H222"/>
  <c r="G222"/>
  <c r="F222"/>
  <c r="E222"/>
  <c r="D222"/>
  <c r="C222"/>
  <c r="E113" i="150" l="1"/>
  <c r="E109"/>
  <c r="E110"/>
  <c r="E111"/>
  <c r="E108"/>
  <c r="E114"/>
  <c r="E115"/>
  <c r="E112"/>
  <c r="F43"/>
  <c r="D96"/>
  <c r="F27"/>
  <c r="K223" i="76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O211" s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00" l="1"/>
  <c r="P201" s="1"/>
  <c r="K201" s="1"/>
  <c r="F201"/>
  <c r="J201"/>
  <c r="I201" s="1"/>
  <c r="N201"/>
  <c r="E201"/>
  <c r="D201" s="1"/>
  <c r="M201"/>
  <c r="L201" s="1"/>
  <c r="H20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C201" l="1"/>
  <c r="O201" s="1"/>
  <c r="G201"/>
  <c r="E183"/>
  <c r="D183"/>
  <c r="I183"/>
  <c r="H183"/>
  <c r="M183"/>
  <c r="L183"/>
  <c r="C183"/>
  <c r="G183"/>
  <c r="K183"/>
  <c r="O182"/>
  <c r="F183"/>
  <c r="J183"/>
  <c r="N183"/>
  <c r="N180" l="1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C181" l="1"/>
  <c r="O180"/>
  <c r="P181" s="1"/>
  <c r="K181" s="1"/>
  <c r="I181"/>
  <c r="M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L181" l="1"/>
  <c r="F181"/>
  <c r="E181"/>
  <c r="D181" s="1"/>
  <c r="J181"/>
  <c r="G181"/>
  <c r="H181"/>
  <c r="N181"/>
  <c r="F171"/>
  <c r="N171"/>
  <c r="E171"/>
  <c r="D171" s="1"/>
  <c r="I171"/>
  <c r="H171" s="1"/>
  <c r="M171"/>
  <c r="L171"/>
  <c r="C171"/>
  <c r="G171"/>
  <c r="K171"/>
  <c r="J171" s="1"/>
  <c r="F163"/>
  <c r="O162"/>
  <c r="N163"/>
  <c r="I163"/>
  <c r="M163"/>
  <c r="H163"/>
  <c r="L163"/>
  <c r="J163"/>
  <c r="E163"/>
  <c r="D163"/>
  <c r="C163"/>
  <c r="G163"/>
  <c r="K163"/>
  <c r="O181" l="1"/>
  <c r="O171"/>
  <c r="N160"/>
  <c r="M160"/>
  <c r="L160"/>
  <c r="K160"/>
  <c r="J160"/>
  <c r="I160"/>
  <c r="H160"/>
  <c r="G160"/>
  <c r="F160"/>
  <c r="E160"/>
  <c r="D160"/>
  <c r="C160"/>
  <c r="O160" s="1"/>
  <c r="P161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F161" l="1"/>
  <c r="J161"/>
  <c r="N161"/>
  <c r="C161"/>
  <c r="E161"/>
  <c r="I161"/>
  <c r="M161"/>
  <c r="K161"/>
  <c r="D161"/>
  <c r="H161"/>
  <c r="G161" s="1"/>
  <c r="L161"/>
  <c r="H153"/>
  <c r="K153"/>
  <c r="L153"/>
  <c r="C153"/>
  <c r="O152"/>
  <c r="F153"/>
  <c r="J153"/>
  <c r="N153"/>
  <c r="D153"/>
  <c r="G153"/>
  <c r="E153"/>
  <c r="I153"/>
  <c r="M153"/>
  <c r="O161" l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E151" l="1"/>
  <c r="D151" s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H151" l="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O141" s="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G123" l="1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O120" s="1"/>
  <c r="P121" s="1"/>
  <c r="N112"/>
  <c r="M112"/>
  <c r="L112"/>
  <c r="K112"/>
  <c r="J112"/>
  <c r="I112"/>
  <c r="H112"/>
  <c r="G112"/>
  <c r="F112"/>
  <c r="E112"/>
  <c r="D112"/>
  <c r="C112"/>
  <c r="F121" l="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O111" s="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F101" l="1"/>
  <c r="J101"/>
  <c r="I101" s="1"/>
  <c r="O100"/>
  <c r="P101" s="1"/>
  <c r="E101" s="1"/>
  <c r="M101"/>
  <c r="L101"/>
  <c r="D101"/>
  <c r="H101"/>
  <c r="G101"/>
  <c r="K101"/>
  <c r="C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O101" l="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I8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C81" l="1"/>
  <c r="M81"/>
  <c r="D81"/>
  <c r="F81"/>
  <c r="N81"/>
  <c r="J81"/>
  <c r="L81"/>
  <c r="G81"/>
  <c r="E81"/>
  <c r="O81" s="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2"/>
  <c r="M52"/>
  <c r="L52"/>
  <c r="K52"/>
  <c r="J52"/>
  <c r="I52"/>
  <c r="H52"/>
  <c r="G52"/>
  <c r="F52"/>
  <c r="E52"/>
  <c r="D52"/>
  <c r="C52"/>
  <c r="G61" l="1"/>
  <c r="K61"/>
  <c r="F61"/>
  <c r="J61"/>
  <c r="N61"/>
  <c r="D61"/>
  <c r="E61"/>
  <c r="I61"/>
  <c r="H61" s="1"/>
  <c r="M61"/>
  <c r="L61" s="1"/>
  <c r="C6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O50" s="1"/>
  <c r="P51" s="1"/>
  <c r="N42"/>
  <c r="M42"/>
  <c r="L42"/>
  <c r="K42"/>
  <c r="J42"/>
  <c r="I42"/>
  <c r="H42"/>
  <c r="G42"/>
  <c r="F42"/>
  <c r="E42"/>
  <c r="D42"/>
  <c r="C42"/>
  <c r="O61" l="1"/>
  <c r="D51"/>
  <c r="C51" s="1"/>
  <c r="E51"/>
  <c r="G51"/>
  <c r="K51"/>
  <c r="F51"/>
  <c r="J51"/>
  <c r="N51"/>
  <c r="M51"/>
  <c r="I51"/>
  <c r="H51"/>
  <c r="L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2"/>
  <c r="M32"/>
  <c r="L32"/>
  <c r="K32"/>
  <c r="J32"/>
  <c r="I32"/>
  <c r="H32"/>
  <c r="G32"/>
  <c r="F32"/>
  <c r="E32"/>
  <c r="D32"/>
  <c r="C32"/>
  <c r="O51" l="1"/>
  <c r="E41"/>
  <c r="D41"/>
  <c r="H41"/>
  <c r="G41" s="1"/>
  <c r="L41"/>
  <c r="C41"/>
  <c r="K41"/>
  <c r="F41"/>
  <c r="J41"/>
  <c r="I41" s="1"/>
  <c r="N41"/>
  <c r="M41" s="1"/>
  <c r="L33"/>
  <c r="C33"/>
  <c r="G33"/>
  <c r="D33"/>
  <c r="H33"/>
  <c r="K33"/>
  <c r="J33"/>
  <c r="O32"/>
  <c r="F33"/>
  <c r="N33"/>
  <c r="E33"/>
  <c r="I33"/>
  <c r="M33"/>
  <c r="N30"/>
  <c r="M30"/>
  <c r="L30"/>
  <c r="K30"/>
  <c r="O41" l="1"/>
  <c r="J30"/>
  <c r="I30"/>
  <c r="H30"/>
  <c r="G30"/>
  <c r="F30" l="1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J21"/>
  <c r="N21"/>
  <c r="M21"/>
  <c r="H21"/>
  <c r="G13"/>
  <c r="L13"/>
  <c r="J13"/>
  <c r="I13" s="1"/>
  <c r="C13"/>
  <c r="O12"/>
  <c r="F13"/>
  <c r="K13"/>
  <c r="E13"/>
  <c r="N13"/>
  <c r="D13"/>
  <c r="H13"/>
  <c r="M13"/>
  <c r="G21" l="1"/>
  <c r="L21"/>
  <c r="K21" s="1"/>
  <c r="E21"/>
  <c r="D21"/>
  <c r="O21" s="1"/>
  <c r="I21"/>
  <c r="F2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N27" s="1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O10" i="76" l="1"/>
  <c r="P11" s="1"/>
  <c r="G11" s="1"/>
  <c r="D1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K11" i="76" l="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F11"/>
  <c r="G11"/>
  <c r="I11"/>
  <c r="J11"/>
  <c r="K11"/>
  <c r="L11"/>
  <c r="M11"/>
  <c r="N10"/>
  <c r="Q11"/>
  <c r="B11" l="1"/>
  <c r="N11" s="1"/>
  <c r="C11"/>
  <c r="H11"/>
  <c r="O30" i="76"/>
  <c r="P31"/>
  <c r="D31" s="1"/>
  <c r="C31"/>
  <c r="G31"/>
  <c r="L31"/>
  <c r="K31" l="1"/>
  <c r="J31"/>
  <c r="F31"/>
  <c r="O31" s="1"/>
  <c r="M31"/>
  <c r="H31"/>
  <c r="E31"/>
  <c r="N31"/>
  <c r="I31"/>
  <c r="O70"/>
  <c r="P71" s="1"/>
  <c r="H71" l="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O131" s="1"/>
  <c r="K131"/>
  <c r="H131"/>
  <c r="N131"/>
  <c r="O190"/>
  <c r="P191" s="1"/>
  <c r="K191" l="1"/>
  <c r="I191"/>
  <c r="L191"/>
  <c r="N191"/>
  <c r="J191"/>
  <c r="H191"/>
  <c r="E191"/>
  <c r="D191"/>
  <c r="C191"/>
  <c r="O191" s="1"/>
  <c r="G191"/>
  <c r="M191"/>
  <c r="F191"/>
  <c r="O220"/>
  <c r="P221" s="1"/>
  <c r="C221" l="1"/>
  <c r="O221" s="1"/>
  <c r="G221"/>
  <c r="K221"/>
  <c r="M221"/>
  <c r="H221"/>
  <c r="F221"/>
  <c r="L221"/>
  <c r="I221"/>
  <c r="J221"/>
  <c r="N221"/>
  <c r="E221"/>
  <c r="D221"/>
</calcChain>
</file>

<file path=xl/sharedStrings.xml><?xml version="1.0" encoding="utf-8"?>
<sst xmlns="http://schemas.openxmlformats.org/spreadsheetml/2006/main" count="2856" uniqueCount="657">
  <si>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</si>
  <si>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</si>
  <si>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</si>
  <si>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</si>
  <si>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</si>
  <si>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</si>
  <si>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</si>
  <si>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</si>
  <si>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</si>
  <si>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</si>
  <si>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</si>
  <si>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</si>
  <si>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</si>
  <si>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</si>
  <si>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</si>
  <si>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</si>
  <si>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</si>
  <si>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</si>
  <si>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</si>
  <si>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</si>
  <si>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</si>
  <si>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</si>
  <si>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</si>
  <si>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</si>
  <si>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</si>
  <si>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</si>
  <si>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</si>
  <si>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</si>
  <si>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</si>
  <si>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</si>
  <si>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</si>
  <si>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</si>
  <si>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</si>
  <si>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</si>
  <si>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</si>
  <si>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</si>
  <si>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</si>
  <si>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</si>
  <si>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</si>
  <si>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</si>
  <si>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</si>
  <si>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</si>
  <si>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</si>
  <si>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</si>
  <si>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</si>
  <si>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</si>
  <si>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</si>
  <si>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</si>
  <si>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</si>
  <si>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</si>
  <si>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</si>
  <si>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</si>
  <si>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</si>
  <si>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</si>
  <si>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</si>
  <si>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</si>
  <si>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</si>
  <si>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</si>
  <si>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</si>
  <si>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</si>
  <si>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</si>
  <si>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</si>
  <si>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</si>
  <si>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</si>
  <si>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</si>
  <si>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</si>
  <si>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</si>
  <si>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</si>
  <si>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</si>
  <si>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</si>
  <si>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</si>
  <si>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</si>
  <si>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</si>
  <si>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</si>
  <si>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</si>
  <si>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</si>
  <si>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</si>
  <si>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</si>
  <si>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</si>
  <si>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</si>
  <si>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</si>
  <si>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</si>
  <si>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</si>
  <si>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</si>
  <si>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</si>
  <si>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</si>
  <si>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</si>
  <si>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</si>
  <si>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</si>
  <si>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</si>
  <si>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</si>
  <si>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</si>
  <si>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</si>
  <si>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</si>
  <si>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</si>
  <si>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</si>
  <si>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</si>
  <si>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</si>
  <si>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</si>
  <si>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</si>
  <si>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</si>
  <si>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</si>
  <si>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</si>
  <si>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</si>
  <si>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</si>
  <si>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</si>
  <si>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</si>
  <si>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</si>
  <si>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</si>
  <si>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</si>
  <si>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</si>
  <si>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</si>
  <si>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</si>
  <si>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</si>
  <si>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</si>
  <si>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</si>
  <si>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</si>
  <si>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</si>
  <si>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</si>
  <si>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</si>
  <si>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</si>
  <si>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</si>
  <si>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</si>
  <si>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</si>
  <si>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</si>
  <si>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</si>
  <si>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</si>
  <si>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</si>
  <si>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</si>
  <si>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</si>
  <si>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</si>
  <si>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</si>
  <si>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</si>
  <si>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</si>
  <si>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</si>
  <si>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</si>
  <si>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</si>
  <si>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</si>
  <si>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</si>
  <si>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</si>
  <si>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</si>
  <si>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</si>
  <si>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</si>
  <si>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</si>
  <si>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</si>
  <si>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</si>
  <si>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</si>
  <si>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</si>
  <si>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</si>
  <si>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</si>
  <si>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</si>
  <si>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</si>
  <si>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</si>
  <si>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</si>
  <si>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</si>
  <si>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</si>
  <si>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</si>
  <si>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</si>
  <si>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</si>
  <si>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</si>
  <si>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</si>
  <si>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</si>
  <si>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</si>
  <si>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</si>
  <si>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</si>
  <si>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</si>
  <si>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</si>
  <si>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</si>
  <si>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</si>
  <si>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</si>
  <si>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</si>
  <si>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</si>
  <si>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</si>
  <si>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</si>
  <si>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</si>
  <si>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</si>
  <si>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</si>
  <si>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</si>
  <si>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</si>
  <si>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</si>
  <si>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</si>
  <si>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</si>
  <si>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</si>
  <si>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</si>
  <si>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</si>
  <si>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</si>
  <si>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</si>
  <si>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</si>
  <si>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</si>
  <si>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</si>
  <si>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</si>
  <si>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</si>
  <si>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</si>
  <si>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</si>
  <si>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</si>
  <si>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</si>
  <si>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</si>
  <si>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</si>
  <si>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</si>
  <si>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</si>
  <si>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</si>
  <si>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</si>
  <si>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</si>
  <si>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</si>
  <si>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</si>
  <si>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</si>
  <si>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</si>
  <si>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</si>
  <si>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</si>
  <si>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</si>
  <si>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</si>
  <si>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</si>
  <si>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</si>
  <si>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</si>
  <si>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</si>
  <si>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</si>
  <si>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</si>
  <si>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</si>
  <si>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</si>
  <si>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</si>
  <si>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</si>
  <si>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</si>
  <si>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</si>
  <si>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</si>
  <si>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</si>
  <si>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</si>
  <si>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</si>
  <si>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</si>
  <si>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</si>
  <si>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</si>
  <si>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</si>
  <si>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</si>
  <si>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</si>
  <si>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</si>
  <si>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</si>
  <si>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</si>
  <si>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</si>
  <si>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</si>
  <si>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</si>
  <si>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</si>
  <si>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</si>
  <si>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</si>
  <si>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</si>
  <si>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</si>
  <si>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</si>
  <si>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</si>
  <si>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</si>
  <si>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</si>
  <si>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</si>
  <si>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</si>
  <si>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</si>
  <si>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</si>
  <si>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</si>
  <si>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</si>
  <si>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</si>
  <si>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</si>
  <si>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</si>
  <si>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</si>
  <si>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</si>
  <si>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</si>
  <si>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</si>
  <si>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</si>
  <si>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</si>
  <si>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</si>
  <si>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</si>
  <si>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</si>
  <si>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</si>
  <si>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</si>
  <si>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</si>
  <si>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</si>
  <si>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</si>
  <si>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</si>
  <si>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</si>
  <si>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</si>
  <si>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</si>
  <si>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</si>
  <si>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</si>
  <si>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</si>
  <si>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</si>
  <si>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</si>
  <si>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</si>
  <si>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</si>
  <si>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</si>
  <si>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</si>
  <si>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</si>
  <si>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</si>
  <si>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</si>
  <si>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</si>
  <si>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</si>
  <si>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</si>
  <si>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</si>
  <si>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</si>
  <si>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</si>
  <si>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</si>
  <si>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</si>
  <si>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</si>
  <si>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</si>
  <si>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</si>
  <si>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</si>
  <si>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</si>
  <si>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</si>
  <si>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</si>
  <si>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</si>
  <si>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</si>
  <si>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</si>
  <si>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</si>
  <si>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</si>
  <si>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</si>
  <si>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</si>
  <si>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</si>
  <si>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</si>
  <si>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</si>
  <si>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</si>
  <si>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</si>
  <si>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</si>
  <si>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</si>
  <si>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</si>
  <si>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</si>
  <si>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</si>
  <si>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</si>
  <si>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</si>
  <si>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</si>
  <si>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</si>
  <si>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</si>
  <si>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</si>
  <si>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</si>
  <si>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</si>
  <si>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</si>
  <si>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</si>
  <si>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</si>
  <si>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</si>
  <si>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</si>
  <si>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</si>
  <si>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>2566</t>
  </si>
  <si>
    <t>ผู้ป่วยไข้เลือดออก รายหมู่บ้าน จำแนกตามสัปดาห์ที่พบผู้ป่วย  ปี 2566</t>
  </si>
  <si>
    <t>เป้าหมายปี 66  (ราย)</t>
  </si>
  <si>
    <t>OPD</t>
  </si>
  <si>
    <t>ปี 2566</t>
  </si>
  <si>
    <t>เกษตร</t>
  </si>
  <si>
    <t>หนองเม็ก</t>
  </si>
  <si>
    <t>หนองส้าว</t>
  </si>
  <si>
    <t>ดอนชาด</t>
  </si>
  <si>
    <t>ดงยาง</t>
  </si>
  <si>
    <t>เหล่าสมบูรณ์</t>
  </si>
  <si>
    <t>หนองเต่า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</si>
  <si>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</si>
  <si>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</si>
  <si>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</si>
  <si>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</si>
  <si>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</si>
  <si>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</si>
  <si>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</si>
  <si>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</si>
  <si>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</si>
  <si>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โรงเรียนเมือง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</si>
  <si>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</si>
  <si>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</si>
  <si>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</si>
  <si>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</si>
  <si>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</si>
  <si>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</si>
  <si>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</si>
  <si>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</si>
  <si>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</si>
  <si>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</si>
  <si>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</si>
  <si>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</si>
  <si>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</si>
  <si>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</si>
  <si>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</si>
  <si>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</si>
  <si>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</si>
  <si>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</si>
  <si>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</si>
  <si>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</si>
  <si>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</si>
  <si>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</si>
  <si>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</si>
  <si>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</si>
  <si>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</si>
  <si>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</si>
  <si>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</si>
  <si>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</si>
  <si>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</si>
  <si>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</si>
  <si>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</si>
  <si>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</si>
  <si>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</si>
  <si>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</si>
  <si>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</si>
  <si>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</si>
  <si>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</si>
  <si>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</si>
  <si>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</si>
  <si>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</si>
  <si>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หัวงัว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</si>
  <si>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</si>
  <si>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</si>
  <si>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</si>
  <si>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</si>
  <si>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</si>
  <si>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</si>
  <si>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</si>
  <si>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</si>
  <si>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>เกษตรวิสัย Total</t>
  </si>
  <si>
    <t>บ้านฝาง Total</t>
  </si>
  <si>
    <t>สิงห์โคก Total</t>
  </si>
  <si>
    <t>ดงครั่งน้อย Total</t>
  </si>
  <si>
    <t>ดู่น้อย Total</t>
  </si>
  <si>
    <t>ดงแดง Total</t>
  </si>
  <si>
    <t>หัวช้าง Total</t>
  </si>
  <si>
    <t>หนองผือ Total</t>
  </si>
  <si>
    <t>จตุรพักตรพิมาน Total</t>
  </si>
  <si>
    <t>จังหาร Total</t>
  </si>
  <si>
    <t>หนองไผ่ Total</t>
  </si>
  <si>
    <t>ธวัชบุรี Total</t>
  </si>
  <si>
    <t>คำพอุง Total</t>
  </si>
  <si>
    <t>โพธิ์ชัย Total</t>
  </si>
  <si>
    <t>โพนทราย Total</t>
  </si>
  <si>
    <t>ท่าหาดยาว Total</t>
  </si>
  <si>
    <t>หนองใหญ่ Total</t>
  </si>
  <si>
    <t>วังสามัคคี Total</t>
  </si>
  <si>
    <t>โพนทอง Total</t>
  </si>
  <si>
    <t>เมยวดี Total</t>
  </si>
  <si>
    <t>รอบเมือง Total</t>
  </si>
  <si>
    <t>ในเมือง Total</t>
  </si>
  <si>
    <t>ดงลาน Total</t>
  </si>
  <si>
    <t>เมือง Total</t>
  </si>
  <si>
    <t>เมืองสรวง Total</t>
  </si>
  <si>
    <t>ศรีสมเด็จ Total</t>
  </si>
  <si>
    <t>ทุ่งหลวง Total</t>
  </si>
  <si>
    <t>หัวโทน Total</t>
  </si>
  <si>
    <t>น้ำคำ Total</t>
  </si>
  <si>
    <t>สระคู Total</t>
  </si>
  <si>
    <t>สุวรรณภูมิ Total</t>
  </si>
  <si>
    <t>ขวาว Total</t>
  </si>
  <si>
    <t>เสลภูมิ Total</t>
  </si>
  <si>
    <t>กกโพธิ์ Total</t>
  </si>
  <si>
    <t>หนองขุ่นใหญ่ Total</t>
  </si>
  <si>
    <t>หนองพอก Total</t>
  </si>
  <si>
    <t>หนองฮี Total</t>
  </si>
  <si>
    <t>โหรา Total</t>
  </si>
  <si>
    <t>อาจสามารถ Total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</si>
  <si>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</si>
  <si>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</si>
  <si>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เทอดไทย Total</t>
  </si>
  <si>
    <t>ทุ่งเขาหลวง Total</t>
  </si>
  <si>
    <t>โปง</t>
  </si>
  <si>
    <t>บุ่งเลิศ Total</t>
  </si>
  <si>
    <t>คุ้มหลังศาล</t>
  </si>
  <si>
    <t>หนองคูณ</t>
  </si>
  <si>
    <t>เด่นราษฎร์ Total</t>
  </si>
  <si>
    <t>ไม่ทราบอาชีพ/ในปกครอง</t>
  </si>
  <si>
    <t>น้ำอ้อม Total</t>
  </si>
  <si>
    <t>หนองผง</t>
  </si>
  <si>
    <t>อีง่อง Total</t>
  </si>
  <si>
    <t>ยางเครือ</t>
  </si>
  <si>
    <t>น้ำใส Total</t>
  </si>
  <si>
    <t>ท่างาม</t>
  </si>
  <si>
    <t>ยางใหญ่ Total</t>
  </si>
  <si>
    <t>โนนสวรรค์พัฒนา</t>
  </si>
  <si>
    <t>โนนสวรรค์ Total</t>
  </si>
  <si>
    <t>ปทุมรัตต์ Total</t>
  </si>
  <si>
    <t>คุ้มซ่ง</t>
  </si>
  <si>
    <t>พนมไพร Total</t>
  </si>
  <si>
    <t>ใหม่สถานี</t>
  </si>
  <si>
    <t>สว่าง Total</t>
  </si>
  <si>
    <t>คำอุดม</t>
  </si>
  <si>
    <t>หนองม้า</t>
  </si>
  <si>
    <t>เหนือเมือง Total</t>
  </si>
  <si>
    <t>ป่ายาง</t>
  </si>
  <si>
    <t>ขอนแก่น Total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</si>
  <si>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</si>
  <si>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</si>
  <si>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</si>
  <si>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</si>
  <si>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</si>
  <si>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</si>
  <si>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</si>
  <si>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นาใหญ่ Total</t>
  </si>
  <si>
    <t>ยางเลิง</t>
  </si>
  <si>
    <t>ดอกไม้ Total</t>
  </si>
  <si>
    <t>หนองแข้พัฒนา</t>
  </si>
  <si>
    <t>บึงงาม Total</t>
  </si>
  <si>
    <t>ศาลางาม</t>
  </si>
  <si>
    <t>มันเหลือง</t>
  </si>
  <si>
    <t>หน่อม Total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</si>
  <si>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</si>
  <si>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</si>
  <si>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</si>
  <si>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</si>
  <si>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</si>
  <si>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</si>
  <si>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โพธิ์สัย Total</t>
  </si>
  <si>
    <t>จำปาขัน Total</t>
  </si>
  <si>
    <t>บัวแดง Total</t>
  </si>
  <si>
    <t>สะอาด Total</t>
  </si>
  <si>
    <t>สองพี่น้อง</t>
  </si>
  <si>
    <t>โนนสามัคคี</t>
  </si>
  <si>
    <t>นาอุดม Total</t>
  </si>
  <si>
    <t>หนองเทิ่ง</t>
  </si>
  <si>
    <t>หนองแวง Total</t>
  </si>
  <si>
    <t>หนองแวงควงเหนือ</t>
  </si>
  <si>
    <t>หนองแวงควง Total</t>
  </si>
  <si>
    <t>ดอนยาง</t>
  </si>
  <si>
    <t>หนองสระ</t>
  </si>
  <si>
    <t>หินกอง Total</t>
  </si>
  <si>
    <t>2567  Cum.</t>
  </si>
  <si>
    <t>wk 11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</si>
  <si>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</si>
  <si>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</si>
  <si>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</si>
  <si>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</si>
  <si>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</si>
  <si>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</si>
  <si>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</si>
  <si>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โนนสว่าง Total</t>
  </si>
  <si>
    <t>มะอึ Total</t>
  </si>
  <si>
    <t>อัคคะคำ Total</t>
  </si>
  <si>
    <t>เชียงใหม่ Total</t>
  </si>
  <si>
    <t>Row Labels</t>
  </si>
  <si>
    <t>Count of อาชีพ</t>
  </si>
  <si>
    <t>wk 12</t>
  </si>
  <si>
    <t>นาแพง</t>
  </si>
  <si>
    <t>น้ำเกลี้ยง</t>
  </si>
  <si>
    <t>วนาทิพย์</t>
  </si>
  <si>
    <t>กกบก</t>
  </si>
  <si>
    <t>หนองขุ่น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</si>
  <si>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2565  , target  line   และค่ามัธยฐาน 5 ปี  </t>
  </si>
  <si>
    <t>wk 13</t>
  </si>
  <si>
    <t>โนนแก้ว</t>
  </si>
  <si>
    <t>สระนกแก้ว Total</t>
  </si>
  <si>
    <t>หนองนาสร้าง</t>
  </si>
  <si>
    <t>คุ้มขี้เหล็กเหนือ</t>
  </si>
  <si>
    <t>ห้วยหินลาด Total</t>
  </si>
  <si>
    <t>ค้อ</t>
  </si>
  <si>
    <t>ช้างเผือก Total</t>
  </si>
  <si>
    <t>มะหรี่</t>
  </si>
  <si>
    <t>ภูเงิน Total</t>
  </si>
  <si>
    <t>ดงทรายงาม</t>
  </si>
  <si>
    <t>บูรพา</t>
  </si>
  <si>
    <t>ภูเขาทอง Total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</si>
  <si>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</si>
  <si>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>TABLE 3 Reported Cases and Deaths of Supected Dengue fever and Dengue Hemorrhagic fever Under Surveillance by Date of Onset,By Province,Thailand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</si>
  <si>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</si>
  <si>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</si>
  <si>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</si>
  <si>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</si>
  <si>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</si>
  <si>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</si>
  <si>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</si>
  <si>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</si>
  <si>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</si>
  <si>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</si>
  <si>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</si>
  <si>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</si>
  <si>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</si>
  <si>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</si>
  <si>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</si>
  <si>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</si>
  <si>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</si>
  <si>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</si>
  <si>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</si>
  <si>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</si>
  <si>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</si>
  <si>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</si>
  <si>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</si>
  <si>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</si>
  <si>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</si>
  <si>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</si>
  <si>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</si>
  <si>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</si>
  <si>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</si>
  <si>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</si>
  <si>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</si>
  <si>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</si>
  <si>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</si>
  <si>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</si>
  <si>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</si>
  <si>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</si>
  <si>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</si>
  <si>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</si>
  <si>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</si>
  <si>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</si>
  <si>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</si>
  <si>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</si>
  <si>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</si>
  <si>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</si>
  <si>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</si>
  <si>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</si>
  <si>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</si>
  <si>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</si>
  <si>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</si>
  <si>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</si>
  <si>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</si>
  <si>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</si>
  <si>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</si>
  <si>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</si>
  <si>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</si>
  <si>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</si>
  <si>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</si>
  <si>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</si>
  <si>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</si>
  <si>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</si>
  <si>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</si>
  <si>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</si>
  <si>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</si>
  <si>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</si>
  <si>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</si>
  <si>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</si>
  <si>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</si>
  <si>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</si>
  <si>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</si>
  <si>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</si>
  <si>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</si>
  <si>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</si>
  <si>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</si>
  <si>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</si>
  <si>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</si>
  <si>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</si>
  <si>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</si>
  <si>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</si>
  <si>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</si>
  <si>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</si>
  <si>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</si>
  <si>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</si>
  <si>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</si>
  <si>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</si>
  <si>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>Nakhon Si Thammarat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</si>
  <si>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</si>
  <si>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</si>
  <si>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</si>
  <si>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</si>
  <si>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</si>
  <si>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</si>
  <si>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</si>
  <si>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</si>
  <si>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</si>
  <si>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</si>
  <si>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</si>
  <si>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</si>
  <si>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</si>
  <si>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</si>
  <si>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ข้อมูล  ณ  วันที่ 14  เมษายน 2567   (จากรายงาน 506)</t>
  </si>
  <si>
    <t>ข้อมูล  ณ  วันที่ 14 เมษายน  2567 (จากรายงาน 506)</t>
  </si>
  <si>
    <t>ข้อมูล  ณ  วันที่ 14 เมษายน 2567  (จากรายงาน 506)</t>
  </si>
  <si>
    <t>ข้อมูล  ณ  วันที่ 14 เมษายน 2567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</si>
  <si>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17  มีนาคม - 14 เมษายน  2567</t>
  </si>
  <si>
    <t>wk 1-10</t>
  </si>
  <si>
    <t>wk 11-14</t>
  </si>
  <si>
    <t>wk 14</t>
  </si>
  <si>
    <t>รวมผู้ป่วยสะสม  wk 1-14 (ราย)</t>
  </si>
  <si>
    <t>ข้อมูล ณ วันที่ 14 เมษายน 2567 (จากรายงานเร่งด่วน)</t>
  </si>
  <si>
    <t>โนนเพชร</t>
  </si>
  <si>
    <t>โนนศิริ</t>
  </si>
  <si>
    <t>โนนชัยศรี Total</t>
  </si>
  <si>
    <t>สะอาดสมบูรณ์ Total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</si>
</sst>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b/>
      <sz val="20"/>
      <color theme="1"/>
      <name val="TH SarabunPSK"/>
      <family val="2"/>
    </font>
    <font>
      <b/>
      <sz val="12"/>
      <color rgb="FF000000"/>
      <name val="AngsanaUPC"/>
    </font>
    <font>
      <sz val="14"/>
      <color rgb="FF000000"/>
      <name val="AngsanaUPC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</cellStyleXfs>
  <cellXfs count="380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" fontId="75" fillId="12" borderId="9" xfId="0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6" fillId="12" borderId="18" xfId="0" applyNumberFormat="1" applyFont="1" applyFill="1" applyBorder="1" applyAlignment="1">
      <alignment horizontal="center"/>
    </xf>
    <xf numFmtId="0" fontId="77" fillId="6" borderId="9" xfId="16" applyFont="1" applyFill="1" applyBorder="1" applyAlignment="1">
      <alignment horizontal="center"/>
    </xf>
    <xf numFmtId="0" fontId="77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8" fillId="52" borderId="46" xfId="0" applyFont="1" applyFill="1" applyBorder="1" applyAlignment="1">
      <alignment horizontal="left"/>
    </xf>
    <xf numFmtId="0" fontId="78" fillId="52" borderId="46" xfId="0" applyNumberFormat="1" applyFont="1" applyFill="1" applyBorder="1"/>
    <xf numFmtId="0" fontId="79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38" fillId="0" borderId="0" xfId="0" applyFont="1" applyAlignment="1">
      <alignment horizontal="center"/>
    </xf>
    <xf numFmtId="0" fontId="0" fillId="0" borderId="20" xfId="0" applyBorder="1"/>
    <xf numFmtId="0" fontId="0" fillId="0" borderId="7" xfId="0" applyBorder="1"/>
    <xf numFmtId="0" fontId="19" fillId="18" borderId="9" xfId="14" applyFont="1" applyFill="1" applyBorder="1"/>
    <xf numFmtId="0" fontId="16" fillId="18" borderId="9" xfId="14" applyFont="1" applyFill="1" applyBorder="1"/>
    <xf numFmtId="0" fontId="16" fillId="53" borderId="9" xfId="14" applyFont="1" applyFill="1" applyBorder="1"/>
    <xf numFmtId="0" fontId="16" fillId="54" borderId="9" xfId="14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52" fillId="0" borderId="24" xfId="0" applyFont="1" applyBorder="1"/>
    <xf numFmtId="0" fontId="80" fillId="0" borderId="24" xfId="0" applyNumberFormat="1" applyFont="1" applyBorder="1"/>
    <xf numFmtId="0" fontId="80" fillId="0" borderId="30" xfId="0" applyNumberFormat="1" applyFont="1" applyBorder="1"/>
    <xf numFmtId="0" fontId="80" fillId="0" borderId="31" xfId="0" applyNumberFormat="1" applyFont="1" applyBorder="1"/>
    <xf numFmtId="0" fontId="52" fillId="0" borderId="32" xfId="0" applyFont="1" applyBorder="1"/>
    <xf numFmtId="0" fontId="52" fillId="0" borderId="35" xfId="0" applyFont="1" applyBorder="1"/>
    <xf numFmtId="0" fontId="80" fillId="0" borderId="35" xfId="0" applyNumberFormat="1" applyFont="1" applyBorder="1"/>
    <xf numFmtId="0" fontId="80" fillId="0" borderId="0" xfId="0" applyNumberFormat="1" applyFont="1"/>
    <xf numFmtId="0" fontId="80" fillId="0" borderId="36" xfId="0" applyNumberFormat="1" applyFont="1" applyBorder="1"/>
    <xf numFmtId="0" fontId="80" fillId="50" borderId="27" xfId="0" applyFont="1" applyFill="1" applyBorder="1"/>
    <xf numFmtId="0" fontId="80" fillId="50" borderId="28" xfId="0" applyFont="1" applyFill="1" applyBorder="1"/>
    <xf numFmtId="0" fontId="80" fillId="50" borderId="27" xfId="0" applyNumberFormat="1" applyFont="1" applyFill="1" applyBorder="1"/>
    <xf numFmtId="0" fontId="80" fillId="50" borderId="34" xfId="0" applyNumberFormat="1" applyFont="1" applyFill="1" applyBorder="1"/>
    <xf numFmtId="0" fontId="80" fillId="50" borderId="33" xfId="0" applyNumberFormat="1" applyFont="1" applyFill="1" applyBorder="1"/>
    <xf numFmtId="0" fontId="52" fillId="16" borderId="24" xfId="0" applyFont="1" applyFill="1" applyBorder="1"/>
    <xf numFmtId="0" fontId="52" fillId="16" borderId="25" xfId="0" applyFont="1" applyFill="1" applyBorder="1"/>
    <xf numFmtId="0" fontId="52" fillId="16" borderId="26" xfId="0" applyFont="1" applyFill="1" applyBorder="1"/>
    <xf numFmtId="0" fontId="52" fillId="16" borderId="30" xfId="0" applyFont="1" applyFill="1" applyBorder="1"/>
    <xf numFmtId="0" fontId="52" fillId="16" borderId="31" xfId="0" applyFont="1" applyFill="1" applyBorder="1"/>
    <xf numFmtId="0" fontId="52" fillId="55" borderId="24" xfId="0" applyFont="1" applyFill="1" applyBorder="1"/>
    <xf numFmtId="0" fontId="52" fillId="55" borderId="25" xfId="0" applyFont="1" applyFill="1" applyBorder="1"/>
    <xf numFmtId="0" fontId="80" fillId="55" borderId="24" xfId="0" applyNumberFormat="1" applyFont="1" applyFill="1" applyBorder="1"/>
    <xf numFmtId="0" fontId="80" fillId="55" borderId="30" xfId="0" applyNumberFormat="1" applyFont="1" applyFill="1" applyBorder="1"/>
    <xf numFmtId="0" fontId="80" fillId="55" borderId="31" xfId="0" applyNumberFormat="1" applyFont="1" applyFill="1" applyBorder="1"/>
    <xf numFmtId="0" fontId="80" fillId="51" borderId="24" xfId="0" applyFont="1" applyFill="1" applyBorder="1"/>
    <xf numFmtId="0" fontId="80" fillId="51" borderId="25" xfId="0" applyFont="1" applyFill="1" applyBorder="1"/>
    <xf numFmtId="0" fontId="80" fillId="51" borderId="24" xfId="0" applyNumberFormat="1" applyFont="1" applyFill="1" applyBorder="1"/>
    <xf numFmtId="0" fontId="80" fillId="51" borderId="30" xfId="0" applyNumberFormat="1" applyFont="1" applyFill="1" applyBorder="1"/>
    <xf numFmtId="0" fontId="80" fillId="51" borderId="31" xfId="0" applyNumberFormat="1" applyFont="1" applyFill="1" applyBorder="1"/>
    <xf numFmtId="0" fontId="81" fillId="0" borderId="0" xfId="0" applyFont="1"/>
    <xf numFmtId="0" fontId="82" fillId="0" borderId="0" xfId="0" applyFont="1"/>
    <xf numFmtId="0" fontId="82" fillId="18" borderId="0" xfId="0" applyFont="1" applyFill="1"/>
  </cellXfs>
  <cellStyles count="136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20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00FF"/>
      <color rgb="FF0000CC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18.678670825784039</c:v>
                </c:pt>
                <c:pt idx="1">
                  <c:v>34.819468624630993</c:v>
                </c:pt>
                <c:pt idx="2">
                  <c:v>59.277659379278226</c:v>
                </c:pt>
                <c:pt idx="3">
                  <c:v>27.994452008601932</c:v>
                </c:pt>
                <c:pt idx="4">
                  <c:v>8.6181006228536354</c:v>
                </c:pt>
                <c:pt idx="5">
                  <c:v>3.3599833061882052</c:v>
                </c:pt>
              </c:numCache>
            </c:numRef>
          </c:val>
        </c:ser>
        <c:gapWidth val="66"/>
        <c:axId val="147902848"/>
        <c:axId val="147904384"/>
      </c:barChart>
      <c:catAx>
        <c:axId val="147902848"/>
        <c:scaling>
          <c:orientation val="minMax"/>
        </c:scaling>
        <c:axPos val="b"/>
        <c:tickLblPos val="nextTo"/>
        <c:crossAx val="147904384"/>
        <c:crosses val="autoZero"/>
        <c:auto val="1"/>
        <c:lblAlgn val="ctr"/>
        <c:lblOffset val="100"/>
      </c:catAx>
      <c:valAx>
        <c:axId val="14790438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7902848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13.865455230937725</c:v>
                </c:pt>
                <c:pt idx="1">
                  <c:v>12.535734487028572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043"/>
          <c:y val="0.39313466025080979"/>
          <c:w val="0.11163866421459218"/>
          <c:h val="0.16743438320210288"/>
        </c:manualLayout>
      </c:layout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8177E-2"/>
          <c:y val="8.8416332064452624E-2"/>
          <c:w val="0.89532357751509362"/>
          <c:h val="0.6760814477138064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</c:spPr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สุวรรณภูมิ</c:v>
                </c:pt>
                <c:pt idx="2">
                  <c:v>หนองพอก</c:v>
                </c:pt>
                <c:pt idx="3">
                  <c:v>เมืองสรวง</c:v>
                </c:pt>
                <c:pt idx="4">
                  <c:v>โพนทราย</c:v>
                </c:pt>
                <c:pt idx="5">
                  <c:v>จตุรพักตรพิมาน</c:v>
                </c:pt>
                <c:pt idx="6">
                  <c:v>หนองฮี</c:v>
                </c:pt>
                <c:pt idx="7">
                  <c:v>เกษตรวิสัย</c:v>
                </c:pt>
                <c:pt idx="8">
                  <c:v>โพนทอง</c:v>
                </c:pt>
                <c:pt idx="9">
                  <c:v>ทุ่งเขาหลวง</c:v>
                </c:pt>
                <c:pt idx="10">
                  <c:v>โพธิ์ชัย</c:v>
                </c:pt>
                <c:pt idx="11">
                  <c:v>เมืองร้อยเอ็ด</c:v>
                </c:pt>
                <c:pt idx="12">
                  <c:v>ศรีสมเด็จ</c:v>
                </c:pt>
                <c:pt idx="13">
                  <c:v>ธวัชบุรี</c:v>
                </c:pt>
                <c:pt idx="14">
                  <c:v>จังหาร</c:v>
                </c:pt>
                <c:pt idx="15">
                  <c:v>เสลภูมิ</c:v>
                </c:pt>
                <c:pt idx="16">
                  <c:v>ปทุมรัตต์</c:v>
                </c:pt>
                <c:pt idx="17">
                  <c:v>อาจสามารถ</c:v>
                </c:pt>
                <c:pt idx="18">
                  <c:v>พนมไพร</c:v>
                </c:pt>
                <c:pt idx="19">
                  <c:v>เชียงขวัญ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38.870173620108837</c:v>
                </c:pt>
                <c:pt idx="1">
                  <c:v>37.621614054735076</c:v>
                </c:pt>
                <c:pt idx="2">
                  <c:v>33.098135973160417</c:v>
                </c:pt>
                <c:pt idx="3">
                  <c:v>30.259802014438247</c:v>
                </c:pt>
                <c:pt idx="4">
                  <c:v>21.44542140253056</c:v>
                </c:pt>
                <c:pt idx="5">
                  <c:v>20.209420115951549</c:v>
                </c:pt>
                <c:pt idx="6">
                  <c:v>16.410256410256409</c:v>
                </c:pt>
                <c:pt idx="7">
                  <c:v>15.394246656882768</c:v>
                </c:pt>
                <c:pt idx="8">
                  <c:v>12.969687986363299</c:v>
                </c:pt>
                <c:pt idx="9">
                  <c:v>12.937168485057571</c:v>
                </c:pt>
                <c:pt idx="10">
                  <c:v>8.6088154269972446</c:v>
                </c:pt>
                <c:pt idx="11">
                  <c:v>6.3156033295860752</c:v>
                </c:pt>
                <c:pt idx="12">
                  <c:v>5.5606528206411436</c:v>
                </c:pt>
                <c:pt idx="13">
                  <c:v>4.4675432979404626</c:v>
                </c:pt>
                <c:pt idx="14">
                  <c:v>4.4200848656294198</c:v>
                </c:pt>
                <c:pt idx="15">
                  <c:v>4.2293670329298516</c:v>
                </c:pt>
                <c:pt idx="16">
                  <c:v>3.7268932617769828</c:v>
                </c:pt>
                <c:pt idx="17">
                  <c:v>2.7130783944002062</c:v>
                </c:pt>
                <c:pt idx="18">
                  <c:v>1.4061928734145175</c:v>
                </c:pt>
                <c:pt idx="19">
                  <c:v>0</c:v>
                </c:pt>
              </c:numCache>
            </c:numRef>
          </c:val>
        </c:ser>
        <c:gapWidth val="28"/>
        <c:axId val="149793408"/>
        <c:axId val="149799296"/>
      </c:barChart>
      <c:catAx>
        <c:axId val="149793408"/>
        <c:scaling>
          <c:orientation val="minMax"/>
        </c:scaling>
        <c:axPos val="b"/>
        <c:tickLblPos val="nextTo"/>
        <c:crossAx val="149799296"/>
        <c:crosses val="autoZero"/>
        <c:auto val="1"/>
        <c:lblAlgn val="ctr"/>
        <c:lblOffset val="100"/>
      </c:catAx>
      <c:valAx>
        <c:axId val="149799296"/>
        <c:scaling>
          <c:orientation val="minMax"/>
          <c:max val="6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49793408"/>
        <c:crosses val="autoZero"/>
        <c:crossBetween val="between"/>
        <c:majorUnit val="10"/>
        <c:minorUnit val="0.4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604E-2"/>
          <c:y val="9.558587513391812E-3"/>
          <c:w val="0.62361154855643064"/>
          <c:h val="0.9904414124866151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13.865455230937725</c:v>
                </c:pt>
                <c:pt idx="1">
                  <c:v>12.535734487028572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907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18.678670825784039</c:v>
                </c:pt>
                <c:pt idx="1">
                  <c:v>34.819468624630993</c:v>
                </c:pt>
                <c:pt idx="2">
                  <c:v>59.277659379278226</c:v>
                </c:pt>
                <c:pt idx="3">
                  <c:v>27.994452008601932</c:v>
                </c:pt>
                <c:pt idx="4">
                  <c:v>8.6181006228536354</c:v>
                </c:pt>
                <c:pt idx="5">
                  <c:v>3.3599833061882052</c:v>
                </c:pt>
              </c:numCache>
            </c:numRef>
          </c:val>
        </c:ser>
        <c:gapWidth val="69"/>
        <c:axId val="160995968"/>
        <c:axId val="161003392"/>
      </c:barChart>
      <c:catAx>
        <c:axId val="160995968"/>
        <c:scaling>
          <c:orientation val="minMax"/>
        </c:scaling>
        <c:axPos val="b"/>
        <c:tickLblPos val="nextTo"/>
        <c:crossAx val="161003392"/>
        <c:crosses val="autoZero"/>
        <c:auto val="1"/>
        <c:lblAlgn val="ctr"/>
        <c:lblOffset val="100"/>
      </c:catAx>
      <c:valAx>
        <c:axId val="16100339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0995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w13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โพนทอง</c:v>
                </c:pt>
                <c:pt idx="1">
                  <c:v>เมือง</c:v>
                </c:pt>
                <c:pt idx="2">
                  <c:v>หนองพอก</c:v>
                </c:pt>
                <c:pt idx="3">
                  <c:v>สุวรรณภูมิ</c:v>
                </c:pt>
                <c:pt idx="4">
                  <c:v>เกษตรวิสัย</c:v>
                </c:pt>
                <c:pt idx="5">
                  <c:v>ปทุมรัตต์</c:v>
                </c:pt>
                <c:pt idx="6">
                  <c:v>จตุรพักตรพิมาน</c:v>
                </c:pt>
                <c:pt idx="7">
                  <c:v>ธวัชบุรี</c:v>
                </c:pt>
                <c:pt idx="8">
                  <c:v>พนมไพร</c:v>
                </c:pt>
                <c:pt idx="9">
                  <c:v>โพธิ์ชัย</c:v>
                </c:pt>
                <c:pt idx="10">
                  <c:v>เสลภูมิ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w14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โพนทอง</c:v>
                </c:pt>
                <c:pt idx="1">
                  <c:v>เมือง</c:v>
                </c:pt>
                <c:pt idx="2">
                  <c:v>หนองพอก</c:v>
                </c:pt>
                <c:pt idx="3">
                  <c:v>สุวรรณภูมิ</c:v>
                </c:pt>
                <c:pt idx="4">
                  <c:v>เกษตรวิสัย</c:v>
                </c:pt>
                <c:pt idx="5">
                  <c:v>ปทุมรัตต์</c:v>
                </c:pt>
                <c:pt idx="6">
                  <c:v>จตุรพักตรพิมาน</c:v>
                </c:pt>
                <c:pt idx="7">
                  <c:v>ธวัชบุรี</c:v>
                </c:pt>
                <c:pt idx="8">
                  <c:v>พนมไพร</c:v>
                </c:pt>
                <c:pt idx="9">
                  <c:v>โพธิ์ชัย</c:v>
                </c:pt>
                <c:pt idx="10">
                  <c:v>เสลภูมิ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61087488"/>
        <c:axId val="161089024"/>
      </c:barChart>
      <c:catAx>
        <c:axId val="161087488"/>
        <c:scaling>
          <c:orientation val="minMax"/>
        </c:scaling>
        <c:axPos val="b"/>
        <c:tickLblPos val="nextTo"/>
        <c:crossAx val="161089024"/>
        <c:crosses val="autoZero"/>
        <c:auto val="1"/>
        <c:lblAlgn val="ctr"/>
        <c:lblOffset val="100"/>
      </c:catAx>
      <c:valAx>
        <c:axId val="16108902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6108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286"/>
          <c:y val="0.11111230245155526"/>
          <c:w val="0.15786935949541281"/>
          <c:h val="0.19337823197632412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09866"/>
          <c:h val="0.74231903137578803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61121792"/>
        <c:axId val="161123328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OnePage'!$D$75:$P$75</c:f>
              <c:numCache>
                <c:formatCode>0</c:formatCode>
                <c:ptCount val="13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9</c:v>
                </c:pt>
                <c:pt idx="12">
                  <c:v>9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</c:ser>
        <c:marker val="1"/>
        <c:axId val="161121792"/>
        <c:axId val="161123328"/>
      </c:lineChart>
      <c:catAx>
        <c:axId val="161121792"/>
        <c:scaling>
          <c:orientation val="minMax"/>
        </c:scaling>
        <c:axPos val="b"/>
        <c:numFmt formatCode="General" sourceLinked="1"/>
        <c:tickLblPos val="nextTo"/>
        <c:crossAx val="161123328"/>
        <c:crosses val="autoZero"/>
        <c:auto val="1"/>
        <c:lblAlgn val="ctr"/>
        <c:lblOffset val="100"/>
      </c:catAx>
      <c:valAx>
        <c:axId val="16112332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61121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838"/>
        </c:manualLayout>
      </c:layout>
    </c:legend>
    <c:plotVisOnly val="1"/>
    <c:dispBlanksAs val="zero"/>
  </c:chart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32.163742690058477</c:v>
                </c:pt>
                <c:pt idx="1">
                  <c:v>67.836257309941516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579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OnePage'!$C$108:$C$115</c:f>
              <c:strCache>
                <c:ptCount val="8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ข้าราชการ</c:v>
                </c:pt>
                <c:pt idx="5">
                  <c:v>อื่นๆ</c:v>
                </c:pt>
                <c:pt idx="6">
                  <c:v>ค้าขาย</c:v>
                </c:pt>
                <c:pt idx="7">
                  <c:v>ทหาร,ตำรวจ</c:v>
                </c:pt>
              </c:strCache>
            </c:strRef>
          </c:cat>
          <c:val>
            <c:numRef>
              <c:f>'กราฟ OnePage'!$E$108:$E$115</c:f>
              <c:numCache>
                <c:formatCode>0.00</c:formatCode>
                <c:ptCount val="8"/>
                <c:pt idx="0">
                  <c:v>56.725146198830409</c:v>
                </c:pt>
                <c:pt idx="1">
                  <c:v>19.883040935672515</c:v>
                </c:pt>
                <c:pt idx="2">
                  <c:v>9.3567251461988299</c:v>
                </c:pt>
                <c:pt idx="3">
                  <c:v>5.2631578947368425</c:v>
                </c:pt>
                <c:pt idx="4">
                  <c:v>5.2631578947368425</c:v>
                </c:pt>
                <c:pt idx="5">
                  <c:v>1.7543859649122806</c:v>
                </c:pt>
                <c:pt idx="6">
                  <c:v>1.1695906432748537</c:v>
                </c:pt>
                <c:pt idx="7">
                  <c:v>0.58479532163742687</c:v>
                </c:pt>
              </c:numCache>
            </c:numRef>
          </c:val>
        </c:ser>
        <c:gapWidth val="68"/>
        <c:axId val="161211136"/>
        <c:axId val="161212672"/>
      </c:barChart>
      <c:catAx>
        <c:axId val="161211136"/>
        <c:scaling>
          <c:orientation val="minMax"/>
        </c:scaling>
        <c:axPos val="b"/>
        <c:tickLblPos val="nextTo"/>
        <c:crossAx val="161212672"/>
        <c:crosses val="autoZero"/>
        <c:auto val="1"/>
        <c:lblAlgn val="ctr"/>
        <c:lblOffset val="100"/>
      </c:catAx>
      <c:valAx>
        <c:axId val="16121267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1211136"/>
        <c:crosses val="autoZero"/>
        <c:crossBetween val="between"/>
      </c:valAx>
    </c:plotArea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190500</xdr:colOff>
      <xdr:row>35</xdr:row>
      <xdr:rowOff>9525</xdr:rowOff>
    </xdr:to>
    <xdr:pic>
      <xdr:nvPicPr>
        <xdr:cNvPr id="4" name="Picture 3" descr="171314728026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058025" cy="69532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0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5</xdr:row>
      <xdr:rowOff>74073</xdr:rowOff>
    </xdr:from>
    <xdr:to>
      <xdr:col>19</xdr:col>
      <xdr:colOff>663575</xdr:colOff>
      <xdr:row>5</xdr:row>
      <xdr:rowOff>137573</xdr:rowOff>
    </xdr:to>
    <xdr:cxnSp macro="">
      <xdr:nvCxnSpPr>
        <xdr:cNvPr id="4" name="Straight Connector 3"/>
        <xdr:cNvCxnSpPr/>
      </xdr:nvCxnSpPr>
      <xdr:spPr>
        <a:xfrm>
          <a:off x="6487584" y="1619240"/>
          <a:ext cx="1118340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397.394114120369" createdVersion="1" refreshedVersion="3" recordCount="170">
  <cacheSource type="worksheet">
    <worksheetSource ref="A1:T171" sheet="Sheet2" r:id="rId2"/>
  </cacheSource>
  <cacheFields count="20">
    <cacheField name="E0" numFmtId="0">
      <sharedItems containsSemiMixedTypes="0" containsString="0" containsNumber="1" containsInteger="1" minValue="106" maxValue="8722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07"/>
        <s v="01"/>
        <s v="17"/>
        <s v="18"/>
        <s v="09"/>
        <s v="08"/>
        <s v="10"/>
        <s v="14"/>
        <s v="04"/>
        <s v="05"/>
        <s v="11"/>
        <s v="06"/>
        <s v="03"/>
        <s v="02"/>
        <s v="12"/>
        <s v="20"/>
        <s v="13"/>
        <s v="19"/>
        <s v="15"/>
        <s v="16"/>
      </sharedItems>
    </cacheField>
    <cacheField name="ชื่อหมู่บ้าน" numFmtId="0">
      <sharedItems count="108">
        <s v="มันเหลือง"/>
        <s v="หนองพอก"/>
        <s v="คำโพนสูง"/>
        <s v="หนองข่า"/>
        <s v="หนองไผ่"/>
        <s v="ป่ายาง"/>
        <s v="หนองม้า"/>
        <s v="คุ้มกลางเมืองใหม่"/>
        <s v="เกษตรวิสัย"/>
        <s v="สิงห์โคก"/>
        <s v="หนองมะเหียะ"/>
        <s v="สุขเกษม"/>
        <s v="ทุ่งทรายทอง"/>
        <s v="คุ้มวัดสว่าง"/>
        <s v="หนองส้าว"/>
        <s v="โนนสามัคคี"/>
        <s v="หนองแข้พัฒนา"/>
        <s v="โพนทอน"/>
        <s v="ดอนโมง"/>
        <s v="หัวงัว"/>
        <s v="หนองเม็ก"/>
        <s v="โปง"/>
        <s v="ยางด่อ"/>
        <s v="ผือฮี"/>
        <s v="คุ้มหลังศาล"/>
        <s v="ทรายมูล"/>
        <s v="คุ้มวัดเหนือ"/>
        <s v="หัวโทนเหนือ"/>
        <s v="หนองฮี"/>
        <s v="หนองเพียงขันธ์"/>
        <s v="คำอุดม"/>
        <s v="ดงสวนผึ้ง"/>
        <s v="ยางเลิง"/>
        <s v="ตากแดด"/>
        <s v="กลางเมืองใหม่"/>
        <s v="ดอนสังข์"/>
        <s v="กกบก"/>
        <s v="ราษฎรสามัคคี"/>
        <s v="หนองพังคี"/>
        <s v="หนองขุ่น"/>
        <s v="โนนศิริ"/>
        <s v="หนองบัวหลวงพัฒนา"/>
        <s v="บัวแดง"/>
        <s v="ดอนยาง"/>
        <s v="วนาทิพย์"/>
        <s v="หนองนาสร้าง"/>
        <s v="หนองเทิ่ง"/>
        <s v="ปลาโด"/>
        <s v="สะอาดสมบูรณ์"/>
        <s v="มะหรี่"/>
        <s v="คุ้มขี้เหล็กเหนือ"/>
        <s v="โนนจาน"/>
        <s v="โนนเพชร"/>
        <s v="ใหม่เจริญ"/>
        <s v="หนองหญ้าม้า"/>
        <s v="โพธิ์ไทรทอง"/>
        <s v="โนนแก้ว"/>
        <s v="ภูเขาทอง"/>
        <s v="หนองผือ"/>
        <s v="โพนทราย"/>
        <s v="หนองทุ่งมน"/>
        <s v="ทุ่งประเสริฐ"/>
        <s v="ดงยาง"/>
        <s v="เกษตร(คุ้มป่าบาก)"/>
        <s v="โนนโพธิ์"/>
        <s v="มะอึ"/>
        <s v="ค้อ"/>
        <s v="โรงเรียนเมือง"/>
        <s v="เกษตร(คุ้มใต้)"/>
        <s v="โหรา"/>
        <s v="เหล่าสมบูรณ์"/>
        <s v="วังยาว"/>
        <s v="น้ำใส"/>
        <s v="สองพี่น้อง"/>
        <s v="นาน้อย"/>
        <s v="หนองแวงควงเหนือ"/>
        <s v="เชียงใหม่"/>
        <s v="หนองสระ"/>
        <s v="หนองแวง"/>
        <s v="สะอาด"/>
        <s v="บูรพา"/>
        <s v="ดงทรายงาม"/>
        <s v="นาแพง"/>
        <s v="น้ำเกลี้ยง"/>
        <s v="ตาแหลว"/>
        <s v="โพนพอุง"/>
        <s v="ดอนแคน"/>
        <s v="โนนสว่าง"/>
        <s v="ดงดิบ"/>
        <s v="เทพประสิทธิ์"/>
        <s v="หนองแข้ดง"/>
        <s v="หนองผง"/>
        <s v="ดอนพิมาน"/>
        <s v="คุ้มใต้"/>
        <s v="โนนสวรรค์พัฒนา"/>
        <s v="ท่างาม"/>
        <s v="ใหม่สถานี"/>
        <s v="ดงแดง"/>
        <s v="หนองคูณ"/>
        <s v="อ้น"/>
        <s v="ดอนชาด"/>
        <s v="หนองเต่า"/>
        <s v="จานใต้"/>
        <s v="คำม่วงหวาน"/>
        <s v="คุ้มเหนือ"/>
        <s v="ยางเครือ"/>
        <s v="คุ้มซ่ง"/>
        <s v="ศาลางาม"/>
      </sharedItems>
    </cacheField>
    <cacheField name="ตำบล" numFmtId="0">
      <sharedItems count="65">
        <s v="หน่อม"/>
        <s v="รอบเมือง"/>
        <s v="กกโพธิ์"/>
        <s v="สระคู"/>
        <s v="เหนือเมือง"/>
        <s v="ขอนแก่น"/>
        <s v="บุ่งเลิศ"/>
        <s v="เกษตรวิสัย"/>
        <s v="สิงห์โคก"/>
        <s v="จำปาขัน"/>
        <s v="โพนทราย"/>
        <s v="ทุ่งหลวง"/>
        <s v="นาอุดม"/>
        <s v="บึงงาม"/>
        <s v="ดงครั่งน้อย"/>
        <s v="ท่าหาดยาว"/>
        <s v="จังหาร"/>
        <s v="หนองผือ"/>
        <s v="เทอดไทย"/>
        <s v="ดงแดง"/>
        <s v="ขวาว"/>
        <s v="หัวโทน"/>
        <s v="หนองฮี"/>
        <s v="น้ำคำ"/>
        <s v="ดอกไม้"/>
        <s v="หนองขุ่นใหญ่"/>
        <s v="เมยวดี"/>
        <s v="โนนชัยศรี"/>
        <s v="บัวแดง"/>
        <s v="หนองแวง"/>
        <s v="หนองพอก"/>
        <s v="สะอาดสมบูรณ์"/>
        <s v="ภูเงิน"/>
        <s v="ห้วยหินลาด"/>
        <s v="น้ำอ้อม"/>
        <s v="สระนกแก้ว"/>
        <s v="บ้านฝาง"/>
        <s v="คำพอุง"/>
        <s v="ดู่น้อย"/>
        <s v="โพธิ์สัย"/>
        <s v="ช้างเผือก"/>
        <s v="ในเมือง"/>
        <s v="โหรา"/>
        <s v="ดงลาน"/>
        <s v="วังสามัคคี"/>
        <s v="น้ำใส"/>
        <s v="สว่าง"/>
        <s v="นาใหญ่"/>
        <s v="หนองแวงควง"/>
        <s v="เชียงใหม่"/>
        <s v="หินกอง"/>
        <s v="สะอาด"/>
        <s v="ภูเขาทอง"/>
        <s v="อัคคะคำ"/>
        <s v="มะอึ"/>
        <s v="โนนสว่าง"/>
        <s v="หนองใหญ่"/>
        <s v="อีง่อง"/>
        <s v="โนนสวรรค์"/>
        <s v="ยางใหญ่"/>
        <s v="เด่นราษฎร์"/>
        <s v="หัวช้าง"/>
        <s v="หนองไผ่"/>
        <s v="ทุ่งเขาหลวง"/>
        <s v="พนมไพร"/>
      </sharedItems>
    </cacheField>
    <cacheField name="อำเภอ" numFmtId="0">
      <sharedItems count="19">
        <s v="อาจสามารถ"/>
        <s v="หนองพอก"/>
        <s v="สุวรรณภูมิ"/>
        <s v="เมือง"/>
        <s v="เมยวดี"/>
        <s v="เกษตรวิสัย"/>
        <s v="โพนทราย"/>
        <s v="โพนทอง"/>
        <s v="จังหาร"/>
        <s v="เมืองสรวง"/>
        <s v="ทุ่งเขาหลวง"/>
        <s v="จตุรพักตรพิมาน"/>
        <s v="เสลภูมิ"/>
        <s v="หนองฮี"/>
        <s v="ปทุมรัตต์"/>
        <s v="โพธิ์ชัย"/>
        <s v="ศรีสมเด็จ"/>
        <s v="ธวัชบุรี"/>
        <s v="พนมไพร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4-09T00:00:00"/>
    </cacheField>
    <cacheField name="วันพบผป" numFmtId="14">
      <sharedItems containsSemiMixedTypes="0" containsNonDate="0" containsDate="1" containsString="0" minDate="2024-01-01T00:00:00" maxDate="2024-04-13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14" count="15">
        <n v="7"/>
        <n v="10"/>
        <n v="3"/>
        <n v="8"/>
        <n v="6"/>
        <n v="2"/>
        <n v="4"/>
        <n v="9"/>
        <n v="5"/>
        <n v="1"/>
        <n v="11"/>
        <n v="12"/>
        <n v="13"/>
        <n v="14"/>
        <n v="0"/>
      </sharedItems>
    </cacheField>
    <cacheField name="Wkdatesick" numFmtId="0">
      <sharedItems containsSemiMixedTypes="0" containsString="0" containsNumber="1" containsInteger="1" minValue="0" maxValue="1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n v="6649"/>
    <s v="26.D.H.F."/>
    <s v="กฤษณะ ขัดแก้ว"/>
    <m/>
    <s v="ชาย"/>
    <n v="11"/>
    <n v="5"/>
    <s v="ไม่ทราบอาชีพ/ในปกครอง"/>
    <m/>
    <x v="0"/>
    <x v="0"/>
    <x v="0"/>
    <x v="0"/>
    <m/>
    <d v="2024-02-16T00:00:00"/>
    <d v="2024-02-22T00:00:00"/>
    <m/>
    <d v="2024-01-06T00:00:00"/>
    <x v="0"/>
    <n v="6"/>
  </r>
  <r>
    <n v="7279"/>
    <s v="26.D.H.F."/>
    <s v="ตันหยง ประชาชู"/>
    <m/>
    <s v="หญิง"/>
    <n v="47"/>
    <n v="4"/>
    <s v="ข้าราชการ"/>
    <s v="282"/>
    <x v="1"/>
    <x v="1"/>
    <x v="1"/>
    <x v="1"/>
    <m/>
    <d v="2024-03-07T00:00:00"/>
    <d v="2024-03-09T00:00:00"/>
    <m/>
    <d v="2024-01-06T00:00:00"/>
    <x v="1"/>
    <n v="9"/>
  </r>
  <r>
    <n v="2731"/>
    <s v="26.D.H.F."/>
    <s v="สมหมาย จันทคะมุด"/>
    <m/>
    <s v="หญิง"/>
    <n v="47"/>
    <n v="11"/>
    <s v="เกษตร"/>
    <s v="135"/>
    <x v="1"/>
    <x v="2"/>
    <x v="2"/>
    <x v="1"/>
    <m/>
    <d v="2024-01-18T00:00:00"/>
    <d v="2024-01-22T00:00:00"/>
    <m/>
    <d v="2024-01-06T00:00:00"/>
    <x v="2"/>
    <n v="2"/>
  </r>
  <r>
    <n v="5894"/>
    <s v="26.D.H.F."/>
    <s v="สุทัศน์ ผันสนาม"/>
    <m/>
    <s v="ชาย"/>
    <n v="23"/>
    <n v="7"/>
    <s v="นักเรียน"/>
    <s v="45"/>
    <x v="2"/>
    <x v="3"/>
    <x v="3"/>
    <x v="2"/>
    <m/>
    <d v="2024-02-14T00:00:00"/>
    <d v="2024-02-23T00:00:00"/>
    <m/>
    <d v="2024-01-06T00:00:00"/>
    <x v="0"/>
    <n v="6"/>
  </r>
  <r>
    <n v="5952"/>
    <s v="26.D.H.F."/>
    <s v="กฤชภัทร วงศกรฉัตร"/>
    <m/>
    <s v="ชาย"/>
    <n v="0"/>
    <n v="11"/>
    <s v="ไม่ทราบอาชีพ/ในปกครอง"/>
    <s v="364"/>
    <x v="3"/>
    <x v="4"/>
    <x v="4"/>
    <x v="3"/>
    <m/>
    <d v="2024-02-22T00:00:00"/>
    <d v="2024-02-22T00:00:00"/>
    <m/>
    <d v="2024-01-06T00:00:00"/>
    <x v="0"/>
    <n v="7"/>
  </r>
  <r>
    <n v="5954"/>
    <s v="26.D.H.F."/>
    <s v="ภุมิภัทร สอนสุภาพ"/>
    <m/>
    <s v="ชาย"/>
    <n v="4"/>
    <n v="1"/>
    <s v="ไม่ทราบอาชีพ/ในปกครอง"/>
    <s v="27"/>
    <x v="4"/>
    <x v="5"/>
    <x v="5"/>
    <x v="3"/>
    <m/>
    <d v="2024-02-19T00:00:00"/>
    <d v="2024-02-19T00:00:00"/>
    <m/>
    <d v="2024-01-06T00:00:00"/>
    <x v="0"/>
    <n v="7"/>
  </r>
  <r>
    <n v="2730"/>
    <s v="26.D.H.F."/>
    <s v="ลำพูล คำมาดี"/>
    <m/>
    <s v="หญิง"/>
    <n v="41"/>
    <n v="6"/>
    <s v="เกษตร"/>
    <s v="239"/>
    <x v="1"/>
    <x v="2"/>
    <x v="2"/>
    <x v="1"/>
    <m/>
    <d v="2024-01-18T00:00:00"/>
    <d v="2024-01-22T00:00:00"/>
    <m/>
    <d v="2024-01-06T00:00:00"/>
    <x v="2"/>
    <n v="2"/>
  </r>
  <r>
    <n v="6225"/>
    <s v="26.D.H.F."/>
    <s v="ธีรดลย์ ผักขเชด"/>
    <m/>
    <s v="ชาย"/>
    <n v="15"/>
    <n v="2"/>
    <s v="นักเรียน"/>
    <s v="87"/>
    <x v="5"/>
    <x v="6"/>
    <x v="6"/>
    <x v="4"/>
    <m/>
    <d v="2024-02-27T00:00:00"/>
    <d v="2024-02-27T00:00:00"/>
    <m/>
    <d v="2024-01-06T00:00:00"/>
    <x v="3"/>
    <n v="8"/>
  </r>
  <r>
    <n v="6248"/>
    <s v="26.D.H.F."/>
    <s v="วรรณา เพ็ญทองดี"/>
    <m/>
    <s v="หญิง"/>
    <n v="6"/>
    <n v="10"/>
    <s v="ไม่ทราบอาชีพ/ในปกครอง"/>
    <s v="148"/>
    <x v="1"/>
    <x v="7"/>
    <x v="3"/>
    <x v="2"/>
    <m/>
    <d v="2024-02-10T00:00:00"/>
    <d v="2024-02-14T00:00:00"/>
    <m/>
    <d v="2024-01-06T00:00:00"/>
    <x v="4"/>
    <n v="6"/>
  </r>
  <r>
    <n v="6506"/>
    <s v="26.D.H.F."/>
    <s v="เนตรดาว ผาสระคู"/>
    <m/>
    <s v="หญิง"/>
    <n v="13"/>
    <n v="11"/>
    <s v="นักเรียน"/>
    <s v="148"/>
    <x v="1"/>
    <x v="7"/>
    <x v="3"/>
    <x v="2"/>
    <m/>
    <d v="2024-02-23T00:00:00"/>
    <d v="2024-03-01T00:00:00"/>
    <m/>
    <d v="2024-01-06T00:00:00"/>
    <x v="3"/>
    <n v="7"/>
  </r>
  <r>
    <n v="3096"/>
    <s v="26.D.H.F."/>
    <s v="นวพร จงทวีเกียรติ"/>
    <m/>
    <s v="ชาย"/>
    <n v="28"/>
    <n v="9"/>
    <s v="ไม่ทราบอาชีพ/ในปกครอง"/>
    <s v="820"/>
    <x v="1"/>
    <x v="8"/>
    <x v="7"/>
    <x v="5"/>
    <m/>
    <d v="2024-01-24T00:00:00"/>
    <d v="2024-01-24T00:00:00"/>
    <m/>
    <d v="2024-01-06T00:00:00"/>
    <x v="2"/>
    <n v="3"/>
  </r>
  <r>
    <n v="2573"/>
    <s v="26.D.H.F."/>
    <s v="บัวสอน ผิวจันดา"/>
    <m/>
    <s v="หญิง"/>
    <n v="72"/>
    <n v="0"/>
    <s v="ไม่ทราบอาชีพ/ในปกครอง"/>
    <s v="32"/>
    <x v="1"/>
    <x v="9"/>
    <x v="8"/>
    <x v="5"/>
    <m/>
    <d v="2024-01-14T00:00:00"/>
    <d v="2024-01-14T00:00:00"/>
    <m/>
    <d v="2024-01-06T00:00:00"/>
    <x v="5"/>
    <n v="2"/>
  </r>
  <r>
    <n v="6881"/>
    <s v="26.D.H.F."/>
    <s v="หม้อ ผลอ้อ"/>
    <m/>
    <s v="หญิง"/>
    <n v="94"/>
    <n v="10"/>
    <s v="ไม่ทราบอาชีพ/ในปกครอง"/>
    <s v="100"/>
    <x v="6"/>
    <x v="10"/>
    <x v="9"/>
    <x v="2"/>
    <m/>
    <d v="2024-01-23T00:00:00"/>
    <d v="2024-01-25T00:00:00"/>
    <m/>
    <d v="2024-01-06T00:00:00"/>
    <x v="2"/>
    <n v="3"/>
  </r>
  <r>
    <n v="4109"/>
    <s v="26.D.H.F."/>
    <s v="ปลื้มจิตร เสโน"/>
    <m/>
    <s v="หญิง"/>
    <n v="13"/>
    <n v="2"/>
    <s v="ไม่ทราบอาชีพ/ในปกครอง"/>
    <s v="39"/>
    <x v="7"/>
    <x v="11"/>
    <x v="10"/>
    <x v="6"/>
    <m/>
    <d v="2024-01-27T00:00:00"/>
    <d v="2024-01-28T00:00:00"/>
    <m/>
    <d v="2024-01-06T00:00:00"/>
    <x v="6"/>
    <n v="4"/>
  </r>
  <r>
    <n v="2504"/>
    <s v="26.D.H.F."/>
    <s v="พิชญา วิลาศ"/>
    <m/>
    <s v="หญิง"/>
    <n v="14"/>
    <n v="9"/>
    <s v="ไม่ทราบอาชีพ/ในปกครอง"/>
    <s v="115"/>
    <x v="0"/>
    <x v="12"/>
    <x v="11"/>
    <x v="2"/>
    <m/>
    <d v="2024-01-12T00:00:00"/>
    <d v="2024-01-17T00:00:00"/>
    <m/>
    <d v="2024-01-06T00:00:00"/>
    <x v="5"/>
    <n v="1"/>
  </r>
  <r>
    <n v="5504"/>
    <s v="26.D.H.F."/>
    <s v="พัชราภรณ์ คำสวาสดิ์"/>
    <m/>
    <s v="หญิง"/>
    <n v="17"/>
    <n v="7"/>
    <s v="ไม่ทราบอาชีพ/ในปกครอง"/>
    <s v="71"/>
    <x v="8"/>
    <x v="13"/>
    <x v="3"/>
    <x v="2"/>
    <m/>
    <d v="2024-01-23T00:00:00"/>
    <d v="2024-01-27T00:00:00"/>
    <m/>
    <d v="2024-01-06T00:00:00"/>
    <x v="6"/>
    <n v="3"/>
  </r>
  <r>
    <n v="2034"/>
    <s v="26.D.H.F."/>
    <s v="ฐปนา บัวลอย"/>
    <m/>
    <s v="ชาย"/>
    <n v="15"/>
    <n v="8"/>
    <s v="นักเรียน"/>
    <s v="171"/>
    <x v="9"/>
    <x v="14"/>
    <x v="7"/>
    <x v="5"/>
    <m/>
    <d v="2024-01-16T00:00:00"/>
    <d v="2024-01-16T00:00:00"/>
    <m/>
    <d v="2024-01-06T00:00:00"/>
    <x v="5"/>
    <n v="2"/>
  </r>
  <r>
    <n v="7247"/>
    <s v="26.D.H.F."/>
    <s v="สุณิสา ศรีชัย"/>
    <m/>
    <s v="หญิง"/>
    <n v="17"/>
    <n v="9"/>
    <s v="นักเรียน"/>
    <s v="20"/>
    <x v="10"/>
    <x v="15"/>
    <x v="12"/>
    <x v="7"/>
    <m/>
    <d v="2024-03-06T00:00:00"/>
    <d v="2024-03-10T00:00:00"/>
    <m/>
    <d v="2024-01-06T00:00:00"/>
    <x v="1"/>
    <n v="9"/>
  </r>
  <r>
    <n v="7275"/>
    <s v="26.D.H.F."/>
    <s v="วราพล บุตรวงค์"/>
    <m/>
    <s v="ชาย"/>
    <n v="28"/>
    <n v="3"/>
    <s v="รับจ้าง,กรรมกร"/>
    <s v="85"/>
    <x v="11"/>
    <x v="16"/>
    <x v="13"/>
    <x v="1"/>
    <m/>
    <d v="2024-01-22T00:00:00"/>
    <d v="2024-01-26T00:00:00"/>
    <m/>
    <d v="2024-01-06T00:00:00"/>
    <x v="2"/>
    <n v="3"/>
  </r>
  <r>
    <n v="7278"/>
    <s v="26.D.H.F."/>
    <s v="ยุภาพร โปร่งพรมมา"/>
    <m/>
    <s v="หญิง"/>
    <n v="39"/>
    <n v="2"/>
    <s v="เกษตร"/>
    <s v="28"/>
    <x v="11"/>
    <x v="16"/>
    <x v="13"/>
    <x v="1"/>
    <m/>
    <d v="2024-03-02T00:00:00"/>
    <d v="2024-03-06T00:00:00"/>
    <m/>
    <d v="2024-01-06T00:00:00"/>
    <x v="7"/>
    <n v="9"/>
  </r>
  <r>
    <n v="2575"/>
    <s v="26.D.H.F."/>
    <s v="กัญญาภัค นามโสม"/>
    <m/>
    <s v="หญิง"/>
    <n v="22"/>
    <n v="9"/>
    <s v="ไม่ทราบอาชีพ/ในปกครอง"/>
    <s v="294"/>
    <x v="12"/>
    <x v="17"/>
    <x v="14"/>
    <x v="5"/>
    <m/>
    <d v="2024-01-14T00:00:00"/>
    <d v="2024-01-14T00:00:00"/>
    <m/>
    <d v="2024-01-06T00:00:00"/>
    <x v="5"/>
    <n v="2"/>
  </r>
  <r>
    <n v="4106"/>
    <s v="26.D.H.F."/>
    <s v="ฉัตธพล   พรมลี"/>
    <m/>
    <s v="ชาย"/>
    <n v="17"/>
    <n v="7"/>
    <s v="ไม่ทราบอาชีพ/ในปกครอง"/>
    <s v="89"/>
    <x v="9"/>
    <x v="18"/>
    <x v="15"/>
    <x v="6"/>
    <m/>
    <d v="2024-01-12T00:00:00"/>
    <d v="2024-01-16T00:00:00"/>
    <m/>
    <d v="2024-01-06T00:00:00"/>
    <x v="5"/>
    <n v="1"/>
  </r>
  <r>
    <n v="4015"/>
    <s v="26.D.H.F."/>
    <s v="จรรยานุช จันทะดวง"/>
    <m/>
    <s v="หญิง"/>
    <n v="10"/>
    <n v="4"/>
    <s v="ไม่ทราบอาชีพ/ในปกครอง"/>
    <s v="21"/>
    <x v="10"/>
    <x v="19"/>
    <x v="16"/>
    <x v="8"/>
    <m/>
    <d v="2024-01-27T00:00:00"/>
    <d v="2024-02-01T00:00:00"/>
    <m/>
    <d v="2024-01-06T00:00:00"/>
    <x v="6"/>
    <n v="4"/>
  </r>
  <r>
    <n v="4014"/>
    <s v="26.D.H.F."/>
    <s v="พิชญนันท์ เศรษโถ"/>
    <m/>
    <s v="หญิง"/>
    <n v="12"/>
    <n v="1"/>
    <s v="ไม่ทราบอาชีพ/ในปกครอง"/>
    <s v="110"/>
    <x v="12"/>
    <x v="20"/>
    <x v="17"/>
    <x v="9"/>
    <m/>
    <d v="2024-01-26T00:00:00"/>
    <d v="2024-02-01T00:00:00"/>
    <m/>
    <d v="2024-01-06T00:00:00"/>
    <x v="6"/>
    <n v="3"/>
  </r>
  <r>
    <n v="4723"/>
    <s v="26.D.H.F."/>
    <s v="พงศธร สงเคราะห์"/>
    <m/>
    <s v="ชาย"/>
    <n v="15"/>
    <n v="0"/>
    <s v="นักเรียน"/>
    <s v="30"/>
    <x v="12"/>
    <x v="21"/>
    <x v="6"/>
    <x v="4"/>
    <m/>
    <d v="2024-02-12T00:00:00"/>
    <d v="2024-02-12T00:00:00"/>
    <m/>
    <d v="2024-01-06T00:00:00"/>
    <x v="4"/>
    <n v="6"/>
  </r>
  <r>
    <n v="4807"/>
    <s v="26.D.H.F."/>
    <s v="จักรวาล วินทะชัย"/>
    <m/>
    <s v="ชาย"/>
    <n v="28"/>
    <n v="4"/>
    <s v="เกษตร"/>
    <s v="186"/>
    <x v="8"/>
    <x v="22"/>
    <x v="18"/>
    <x v="10"/>
    <m/>
    <d v="2024-02-06T00:00:00"/>
    <d v="2024-02-12T00:00:00"/>
    <m/>
    <d v="2024-01-06T00:00:00"/>
    <x v="4"/>
    <n v="5"/>
  </r>
  <r>
    <n v="4840"/>
    <s v="26.D.H.F."/>
    <s v="ทศพล อุปพันธ์"/>
    <m/>
    <s v="ชาย"/>
    <n v="13"/>
    <n v="2"/>
    <s v="ไม่ทราบอาชีพ/ในปกครอง"/>
    <s v="32"/>
    <x v="13"/>
    <x v="23"/>
    <x v="19"/>
    <x v="11"/>
    <m/>
    <d v="2024-01-29T00:00:00"/>
    <d v="2024-02-01T00:00:00"/>
    <m/>
    <d v="2024-01-06T00:00:00"/>
    <x v="6"/>
    <n v="4"/>
  </r>
  <r>
    <n v="4841"/>
    <s v="26.D.H.F."/>
    <s v="นิภาพร เงินคำ"/>
    <m/>
    <s v="หญิง"/>
    <n v="45"/>
    <n v="11"/>
    <s v="ไม่ทราบอาชีพ/ในปกครอง"/>
    <s v="151"/>
    <x v="13"/>
    <x v="24"/>
    <x v="3"/>
    <x v="2"/>
    <m/>
    <d v="2024-01-30T00:00:00"/>
    <d v="2024-02-02T00:00:00"/>
    <m/>
    <d v="2024-01-06T00:00:00"/>
    <x v="6"/>
    <n v="4"/>
  </r>
  <r>
    <n v="3964"/>
    <s v="26.D.H.F."/>
    <s v="ณัฐภูมิ สุดาทิพย์"/>
    <m/>
    <s v="ชาย"/>
    <n v="16"/>
    <n v="2"/>
    <s v="เกษตร"/>
    <s v="167"/>
    <x v="8"/>
    <x v="25"/>
    <x v="20"/>
    <x v="12"/>
    <m/>
    <d v="2024-02-04T00:00:00"/>
    <d v="2024-02-04T00:00:00"/>
    <m/>
    <d v="2024-01-06T00:00:00"/>
    <x v="8"/>
    <n v="5"/>
  </r>
  <r>
    <n v="2779"/>
    <s v="26.D.H.F."/>
    <s v="ศุภิสรา วลัยศรี"/>
    <m/>
    <s v="หญิง"/>
    <n v="23"/>
    <n v="6"/>
    <s v="รับจ้าง,กรรมกร"/>
    <s v="235"/>
    <x v="12"/>
    <x v="26"/>
    <x v="3"/>
    <x v="2"/>
    <m/>
    <d v="2024-01-12T00:00:00"/>
    <d v="2024-01-12T00:00:00"/>
    <m/>
    <d v="2024-01-06T00:00:00"/>
    <x v="9"/>
    <n v="1"/>
  </r>
  <r>
    <n v="2503"/>
    <s v="26.D.H.F."/>
    <s v="ธีรวัฒน์ ก้านเกตุ"/>
    <m/>
    <s v="ชาย"/>
    <n v="32"/>
    <n v="7"/>
    <s v="อื่นๆ"/>
    <s v="179"/>
    <x v="1"/>
    <x v="27"/>
    <x v="21"/>
    <x v="2"/>
    <m/>
    <d v="2024-01-11T00:00:00"/>
    <d v="2024-01-13T00:00:00"/>
    <m/>
    <d v="2024-01-06T00:00:00"/>
    <x v="5"/>
    <n v="1"/>
  </r>
  <r>
    <n v="5284"/>
    <s v="26.D.H.F."/>
    <s v="บรรณวัชร สวัสดิ์ผล"/>
    <m/>
    <s v="ชาย"/>
    <n v="22"/>
    <n v="5"/>
    <s v="ไม่ทราบอาชีพ/ในปกครอง"/>
    <m/>
    <x v="13"/>
    <x v="28"/>
    <x v="22"/>
    <x v="13"/>
    <m/>
    <d v="2024-02-17T00:00:00"/>
    <d v="2024-02-17T00:00:00"/>
    <m/>
    <d v="2024-01-06T00:00:00"/>
    <x v="0"/>
    <n v="7"/>
  </r>
  <r>
    <n v="5418"/>
    <s v="26.D.H.F."/>
    <s v="รำพูล อ่อนปัดชา"/>
    <m/>
    <s v="หญิง"/>
    <n v="41"/>
    <n v="8"/>
    <s v="เกษตร"/>
    <s v="40"/>
    <x v="11"/>
    <x v="29"/>
    <x v="19"/>
    <x v="11"/>
    <m/>
    <d v="2024-02-19T00:00:00"/>
    <d v="2024-02-19T00:00:00"/>
    <m/>
    <d v="2024-01-06T00:00:00"/>
    <x v="0"/>
    <n v="7"/>
  </r>
  <r>
    <n v="3429"/>
    <s v="26.D.H.F."/>
    <s v="มงคล ดาวเรือง"/>
    <m/>
    <s v="ชาย"/>
    <n v="23"/>
    <n v="5"/>
    <s v="ไม่ทราบอาชีพ/ในปกครอง"/>
    <m/>
    <x v="13"/>
    <x v="28"/>
    <x v="22"/>
    <x v="13"/>
    <m/>
    <d v="2024-01-29T00:00:00"/>
    <d v="2024-01-29T00:00:00"/>
    <m/>
    <d v="2024-01-06T00:00:00"/>
    <x v="6"/>
    <n v="4"/>
  </r>
  <r>
    <n v="5512"/>
    <s v="26.D.H.F."/>
    <s v="นุชิต ไชยแสง"/>
    <m/>
    <s v="ชาย"/>
    <n v="15"/>
    <n v="1"/>
    <s v="นักเรียน"/>
    <s v="77"/>
    <x v="8"/>
    <x v="30"/>
    <x v="6"/>
    <x v="4"/>
    <m/>
    <d v="2024-02-20T00:00:00"/>
    <d v="2024-02-20T00:00:00"/>
    <m/>
    <d v="2024-01-06T00:00:00"/>
    <x v="0"/>
    <n v="7"/>
  </r>
  <r>
    <n v="3423"/>
    <s v="26.D.H.F."/>
    <s v="นลิตา วงค์มะณี"/>
    <m/>
    <s v="หญิง"/>
    <n v="20"/>
    <n v="4"/>
    <s v="ไม่ทราบอาชีพ/ในปกครอง"/>
    <s v="129"/>
    <x v="6"/>
    <x v="31"/>
    <x v="23"/>
    <x v="2"/>
    <m/>
    <d v="2024-01-24T00:00:00"/>
    <d v="2024-01-24T00:00:00"/>
    <m/>
    <d v="2024-01-06T00:00:00"/>
    <x v="2"/>
    <n v="3"/>
  </r>
  <r>
    <n v="5531"/>
    <s v="26.D.H.F."/>
    <s v="จักรินทร์ บุญกลาง"/>
    <m/>
    <s v="ชาย"/>
    <n v="20"/>
    <n v="4"/>
    <s v="รับจ้าง,กรรมกร"/>
    <s v="233"/>
    <x v="14"/>
    <x v="32"/>
    <x v="24"/>
    <x v="2"/>
    <m/>
    <d v="2024-02-11T00:00:00"/>
    <d v="2024-02-12T00:00:00"/>
    <m/>
    <d v="2024-01-06T00:00:00"/>
    <x v="4"/>
    <n v="6"/>
  </r>
  <r>
    <n v="5533"/>
    <s v="26.D.H.F."/>
    <s v="ศุภาวัฒน์ บุญศรัทธา"/>
    <m/>
    <s v="ชาย"/>
    <n v="16"/>
    <n v="10"/>
    <s v="ไม่ทราบอาชีพ/ในปกครอง"/>
    <s v="248"/>
    <x v="13"/>
    <x v="33"/>
    <x v="21"/>
    <x v="2"/>
    <m/>
    <d v="2024-02-06T00:00:00"/>
    <d v="2024-02-13T00:00:00"/>
    <m/>
    <d v="2024-01-06T00:00:00"/>
    <x v="4"/>
    <n v="5"/>
  </r>
  <r>
    <n v="5534"/>
    <s v="26.D.H.F."/>
    <s v="นิติพงษ์ พิพัฒนมงคล"/>
    <m/>
    <s v="ชาย"/>
    <n v="28"/>
    <n v="5"/>
    <s v="ค้าขาย"/>
    <s v="198"/>
    <x v="15"/>
    <x v="34"/>
    <x v="3"/>
    <x v="2"/>
    <m/>
    <d v="2024-02-11T00:00:00"/>
    <d v="2024-02-14T00:00:00"/>
    <m/>
    <d v="2024-01-06T00:00:00"/>
    <x v="4"/>
    <n v="6"/>
  </r>
  <r>
    <n v="5643"/>
    <s v="26.D.H.F."/>
    <s v="วันชัย ปุตาโส"/>
    <m/>
    <s v="ชาย"/>
    <n v="37"/>
    <n v="11"/>
    <s v="ไม่ทราบอาชีพ/ในปกครอง"/>
    <m/>
    <x v="11"/>
    <x v="29"/>
    <x v="19"/>
    <x v="11"/>
    <m/>
    <d v="2024-02-10T00:00:00"/>
    <d v="2024-02-16T00:00:00"/>
    <m/>
    <d v="2024-01-06T00:00:00"/>
    <x v="4"/>
    <n v="6"/>
  </r>
  <r>
    <n v="8035"/>
    <s v="26.D.H.F."/>
    <s v="ศุภณัฐ เนตรวงศ์"/>
    <m/>
    <s v="ชาย"/>
    <n v="17"/>
    <n v="4"/>
    <s v="ไม่ทราบอาชีพ/ในปกครอง"/>
    <s v="64"/>
    <x v="3"/>
    <x v="35"/>
    <x v="3"/>
    <x v="2"/>
    <m/>
    <d v="2024-03-13T00:00:00"/>
    <d v="2024-03-17T00:00:00"/>
    <m/>
    <d v="2024-01-06T00:00:00"/>
    <x v="10"/>
    <n v="10"/>
  </r>
  <r>
    <n v="8370"/>
    <s v="26.D.H.F."/>
    <s v="ณัฐณิชา หมีมะเริง"/>
    <m/>
    <s v="หญิง"/>
    <n v="15"/>
    <n v="0"/>
    <s v="นักเรียน"/>
    <s v="51"/>
    <x v="13"/>
    <x v="36"/>
    <x v="25"/>
    <x v="1"/>
    <m/>
    <d v="2024-03-20T00:00:00"/>
    <d v="2024-03-25T00:00:00"/>
    <m/>
    <d v="2024-01-06T00:00:00"/>
    <x v="11"/>
    <n v="11"/>
  </r>
  <r>
    <n v="1348"/>
    <s v="26.D.H.F."/>
    <s v="ภควัฒ โฮมแพน"/>
    <m/>
    <s v="ชาย"/>
    <n v="16"/>
    <n v="8"/>
    <s v="นักเรียน"/>
    <m/>
    <x v="5"/>
    <x v="37"/>
    <x v="26"/>
    <x v="4"/>
    <m/>
    <d v="2024-01-07T00:00:00"/>
    <d v="2024-01-07T00:00:00"/>
    <m/>
    <d v="2024-01-06T00:00:00"/>
    <x v="9"/>
    <n v="1"/>
  </r>
  <r>
    <n v="460"/>
    <s v="26.D.H.F."/>
    <s v="ศุภวุฒิ วิวาสุข"/>
    <m/>
    <s v="ชาย"/>
    <n v="4"/>
    <n v="2"/>
    <s v="ไม่ทราบอาชีพ/ในปกครอง"/>
    <s v="85"/>
    <x v="12"/>
    <x v="38"/>
    <x v="21"/>
    <x v="2"/>
    <m/>
    <d v="2024-03-28T00:00:00"/>
    <d v="2024-04-01T00:00:00"/>
    <m/>
    <d v="2024-01-06T00:00:00"/>
    <x v="12"/>
    <n v="12"/>
  </r>
  <r>
    <n v="8246"/>
    <s v="26.D.H.F."/>
    <s v="อาทิตย์ แจ่มแจ้ง"/>
    <m/>
    <s v="ชาย"/>
    <n v="7"/>
    <n v="6"/>
    <s v="นักเรียน"/>
    <s v="25"/>
    <x v="12"/>
    <x v="38"/>
    <x v="21"/>
    <x v="2"/>
    <m/>
    <d v="2024-03-20T00:00:00"/>
    <d v="2024-03-22T00:00:00"/>
    <m/>
    <d v="2024-01-06T00:00:00"/>
    <x v="10"/>
    <n v="11"/>
  </r>
  <r>
    <n v="8342"/>
    <s v="26.D.H.F."/>
    <s v="จักร์กิต ทับทิมหิน"/>
    <m/>
    <s v="ชาย"/>
    <n v="17"/>
    <n v="7"/>
    <s v="นักเรียน"/>
    <s v="190"/>
    <x v="0"/>
    <x v="39"/>
    <x v="25"/>
    <x v="1"/>
    <m/>
    <d v="2024-03-21T00:00:00"/>
    <d v="2024-03-24T00:00:00"/>
    <m/>
    <d v="2024-01-06T00:00:00"/>
    <x v="11"/>
    <n v="11"/>
  </r>
  <r>
    <n v="500"/>
    <s v="26.D.H.F."/>
    <s v="สิดาภรณ์ สุขแสง"/>
    <m/>
    <s v="หญิง"/>
    <n v="11"/>
    <n v="7"/>
    <s v="ไม่ทราบอาชีพ/ในปกครอง"/>
    <s v="27"/>
    <x v="12"/>
    <x v="38"/>
    <x v="21"/>
    <x v="2"/>
    <m/>
    <d v="2024-03-21T00:00:00"/>
    <d v="2024-03-25T00:00:00"/>
    <m/>
    <d v="2024-01-06T00:00:00"/>
    <x v="11"/>
    <n v="11"/>
  </r>
  <r>
    <n v="342"/>
    <s v="26.D.H.F."/>
    <s v="ศศิประภา แพทย์เจริญ"/>
    <m/>
    <s v="หญิง"/>
    <n v="14"/>
    <n v="6"/>
    <s v="ไม่ทราบอาชีพ/ในปกครอง"/>
    <s v="27"/>
    <x v="4"/>
    <x v="40"/>
    <x v="27"/>
    <x v="7"/>
    <m/>
    <d v="2024-04-02T00:00:00"/>
    <d v="2024-04-05T00:00:00"/>
    <m/>
    <d v="2024-01-06T00:00:00"/>
    <x v="12"/>
    <n v="13"/>
  </r>
  <r>
    <n v="7872"/>
    <s v="26.D.H.F."/>
    <s v="สร้อยสวรรค์   ผุดบัวดง"/>
    <m/>
    <s v="หญิง"/>
    <n v="16"/>
    <n v="3"/>
    <s v="ไม่ทราบอาชีพ/ในปกครอง"/>
    <s v="119"/>
    <x v="0"/>
    <x v="41"/>
    <x v="10"/>
    <x v="6"/>
    <m/>
    <d v="2024-03-12T00:00:00"/>
    <d v="2024-03-18T00:00:00"/>
    <m/>
    <d v="2024-01-06T00:00:00"/>
    <x v="10"/>
    <n v="10"/>
  </r>
  <r>
    <n v="7344"/>
    <s v="26.D.H.F."/>
    <s v="อิทธิพัทธ์  เที่ยงผดุง"/>
    <m/>
    <s v="ชาย"/>
    <n v="1"/>
    <n v="7"/>
    <s v="ไม่ทราบอาชีพ/ในปกครอง"/>
    <s v="95"/>
    <x v="1"/>
    <x v="42"/>
    <x v="28"/>
    <x v="14"/>
    <m/>
    <d v="2024-03-11T00:00:00"/>
    <d v="2024-03-11T00:00:00"/>
    <m/>
    <d v="2024-01-06T00:00:00"/>
    <x v="1"/>
    <n v="10"/>
  </r>
  <r>
    <n v="2505"/>
    <s v="26.D.H.F."/>
    <s v="ปารเมศ กะพุทธา"/>
    <m/>
    <s v="ชาย"/>
    <n v="11"/>
    <n v="2"/>
    <s v="ไม่ทราบอาชีพ/ในปกครอง"/>
    <s v="115"/>
    <x v="0"/>
    <x v="12"/>
    <x v="11"/>
    <x v="2"/>
    <m/>
    <d v="2024-01-12T00:00:00"/>
    <d v="2024-01-19T00:00:00"/>
    <m/>
    <d v="2024-01-06T00:00:00"/>
    <x v="5"/>
    <n v="1"/>
  </r>
  <r>
    <n v="8262"/>
    <s v="26.D.H.F."/>
    <s v="วิลัดดา ปุยภูงา"/>
    <m/>
    <s v="หญิง"/>
    <n v="28"/>
    <n v="2"/>
    <s v="ไม่ทราบอาชีพ/ในปกครอง"/>
    <s v="144"/>
    <x v="9"/>
    <x v="32"/>
    <x v="24"/>
    <x v="2"/>
    <m/>
    <d v="2024-03-24T00:00:00"/>
    <d v="2024-03-24T00:00:00"/>
    <m/>
    <d v="2024-01-06T00:00:00"/>
    <x v="11"/>
    <n v="12"/>
  </r>
  <r>
    <n v="392"/>
    <s v="26.D.H.F."/>
    <s v="ปนัตพงษ์ สัตยไพศาล"/>
    <m/>
    <s v="ชาย"/>
    <n v="37"/>
    <n v="6"/>
    <s v="ไม่ทราบอาชีพ/ในปกครอง"/>
    <s v="559"/>
    <x v="12"/>
    <x v="26"/>
    <x v="3"/>
    <x v="2"/>
    <m/>
    <d v="2024-04-04T00:00:00"/>
    <d v="2024-04-09T00:00:00"/>
    <m/>
    <d v="2024-01-06T00:00:00"/>
    <x v="13"/>
    <n v="13"/>
  </r>
  <r>
    <n v="459"/>
    <s v="26.D.H.F."/>
    <s v="อรปรียา ทุมพร"/>
    <m/>
    <s v="หญิง"/>
    <n v="18"/>
    <n v="6"/>
    <s v="ไม่ทราบอาชีพ/ในปกครอง"/>
    <s v="19"/>
    <x v="12"/>
    <x v="38"/>
    <x v="21"/>
    <x v="2"/>
    <m/>
    <d v="2024-03-26T00:00:00"/>
    <d v="2024-03-30T00:00:00"/>
    <m/>
    <d v="2024-01-06T00:00:00"/>
    <x v="12"/>
    <n v="12"/>
  </r>
  <r>
    <n v="7541"/>
    <s v="26.D.H.F."/>
    <s v="มุกดา เพชรดี"/>
    <m/>
    <s v="หญิง"/>
    <n v="34"/>
    <n v="5"/>
    <s v="อื่นๆ"/>
    <s v="103"/>
    <x v="16"/>
    <x v="43"/>
    <x v="3"/>
    <x v="2"/>
    <m/>
    <d v="2024-03-08T00:00:00"/>
    <d v="2024-03-12T00:00:00"/>
    <m/>
    <d v="2024-01-06T00:00:00"/>
    <x v="1"/>
    <n v="9"/>
  </r>
  <r>
    <n v="1169"/>
    <s v="26.D.H.F."/>
    <s v="บุณยวัต บัวลอย"/>
    <m/>
    <s v="ชาย"/>
    <n v="8"/>
    <n v="7"/>
    <s v="ไม่ทราบอาชีพ/ในปกครอง"/>
    <s v="171"/>
    <x v="9"/>
    <x v="14"/>
    <x v="7"/>
    <x v="5"/>
    <m/>
    <d v="2024-01-05T00:00:00"/>
    <d v="2024-01-05T00:00:00"/>
    <m/>
    <d v="2024-01-06T00:00:00"/>
    <x v="14"/>
    <n v="0"/>
  </r>
  <r>
    <n v="627"/>
    <s v="26.D.H.F."/>
    <s v="Geninus Willem Albi"/>
    <m/>
    <s v="ชาย"/>
    <n v="58"/>
    <n v="2"/>
    <s v="ไม่ทราบอาชีพ/ในปกครอง"/>
    <s v="40"/>
    <x v="0"/>
    <x v="44"/>
    <x v="17"/>
    <x v="9"/>
    <m/>
    <d v="2024-03-28T00:00:00"/>
    <d v="2024-04-01T00:00:00"/>
    <m/>
    <d v="2024-01-06T00:00:00"/>
    <x v="12"/>
    <n v="12"/>
  </r>
  <r>
    <n v="502"/>
    <s v="26.D.H.F."/>
    <s v="จิรเดช มราชสีห์"/>
    <m/>
    <s v="ชาย"/>
    <n v="26"/>
    <n v="11"/>
    <s v="ไม่ทราบอาชีพ/ในปกครอง"/>
    <m/>
    <x v="6"/>
    <x v="45"/>
    <x v="4"/>
    <x v="3"/>
    <m/>
    <d v="2024-03-26T00:00:00"/>
    <d v="2024-03-27T00:00:00"/>
    <m/>
    <d v="2024-01-06T00:00:00"/>
    <x v="11"/>
    <n v="12"/>
  </r>
  <r>
    <n v="7468"/>
    <s v="26.D.H.F."/>
    <s v="อภิชาติ ประเสริฐสุพรรณ"/>
    <m/>
    <s v="ชาย"/>
    <n v="28"/>
    <n v="8"/>
    <s v="ไม่ทราบอาชีพ/ในปกครอง"/>
    <s v="16"/>
    <x v="11"/>
    <x v="46"/>
    <x v="29"/>
    <x v="3"/>
    <m/>
    <d v="2024-02-27T00:00:00"/>
    <d v="2024-03-02T00:00:00"/>
    <m/>
    <d v="2024-01-06T00:00:00"/>
    <x v="7"/>
    <n v="8"/>
  </r>
  <r>
    <n v="1442"/>
    <s v="26.D.H.F."/>
    <s v="กัปตัน รัตนบุรี"/>
    <m/>
    <s v="ชาย"/>
    <n v="23"/>
    <n v="4"/>
    <s v="รับจ้าง,กรรมกร"/>
    <s v="232"/>
    <x v="4"/>
    <x v="47"/>
    <x v="30"/>
    <x v="1"/>
    <m/>
    <d v="2024-01-05T00:00:00"/>
    <d v="2024-01-10T00:00:00"/>
    <m/>
    <d v="2024-01-06T00:00:00"/>
    <x v="9"/>
    <n v="0"/>
  </r>
  <r>
    <n v="243"/>
    <s v="26.D.H.F."/>
    <s v="คำปอย นามไพร"/>
    <m/>
    <s v="หญิง"/>
    <n v="76"/>
    <n v="4"/>
    <s v="ไม่ทราบอาชีพ/ในปกครอง"/>
    <m/>
    <x v="11"/>
    <x v="48"/>
    <x v="31"/>
    <x v="3"/>
    <m/>
    <d v="2024-04-06T00:00:00"/>
    <d v="2024-04-09T00:00:00"/>
    <m/>
    <d v="2024-01-06T00:00:00"/>
    <x v="13"/>
    <n v="14"/>
  </r>
  <r>
    <n v="504"/>
    <s v="26.D.H.F."/>
    <s v="อภิเดช เหลาทอง"/>
    <m/>
    <s v="ชาย"/>
    <n v="16"/>
    <n v="0"/>
    <s v="นักเรียน"/>
    <s v="124"/>
    <x v="13"/>
    <x v="36"/>
    <x v="25"/>
    <x v="1"/>
    <m/>
    <d v="2024-03-28T00:00:00"/>
    <d v="2024-03-28T00:00:00"/>
    <m/>
    <d v="2024-01-06T00:00:00"/>
    <x v="11"/>
    <n v="12"/>
  </r>
  <r>
    <n v="8417"/>
    <s v="26.D.H.F."/>
    <s v="ณัฐดนัย วันชา"/>
    <m/>
    <s v="ชาย"/>
    <n v="6"/>
    <n v="9"/>
    <s v="ไม่ทราบอาชีพ/ในปกครอง"/>
    <s v="46"/>
    <x v="14"/>
    <x v="49"/>
    <x v="32"/>
    <x v="12"/>
    <m/>
    <d v="2024-03-18T00:00:00"/>
    <d v="2024-03-20T00:00:00"/>
    <m/>
    <d v="2024-01-06T00:00:00"/>
    <x v="10"/>
    <n v="11"/>
  </r>
  <r>
    <n v="503"/>
    <s v="26.D.H.F."/>
    <s v="ประดิษฐ คำกระจาย"/>
    <m/>
    <s v="ชาย"/>
    <n v="54"/>
    <n v="9"/>
    <s v="เกษตร"/>
    <s v="41"/>
    <x v="10"/>
    <x v="50"/>
    <x v="33"/>
    <x v="2"/>
    <m/>
    <d v="2024-03-26T00:00:00"/>
    <d v="2024-03-29T00:00:00"/>
    <m/>
    <d v="2024-01-06T00:00:00"/>
    <x v="11"/>
    <n v="12"/>
  </r>
  <r>
    <n v="7345"/>
    <s v="26.D.H.F."/>
    <s v="สุชญามาศ จันทร์มณี"/>
    <m/>
    <s v="หญิง"/>
    <n v="13"/>
    <n v="0"/>
    <s v="ไม่ทราบอาชีพ/ในปกครอง"/>
    <s v="154"/>
    <x v="8"/>
    <x v="25"/>
    <x v="20"/>
    <x v="12"/>
    <m/>
    <d v="2024-03-07T00:00:00"/>
    <d v="2024-03-09T00:00:00"/>
    <m/>
    <d v="2024-01-06T00:00:00"/>
    <x v="1"/>
    <n v="9"/>
  </r>
  <r>
    <n v="1170"/>
    <s v="26.D.H.F."/>
    <s v="พันธวิศ ธรรมเสนา"/>
    <m/>
    <s v="ชาย"/>
    <n v="13"/>
    <n v="3"/>
    <s v="ไม่ทราบอาชีพ/ในปกครอง"/>
    <s v="196"/>
    <x v="12"/>
    <x v="51"/>
    <x v="34"/>
    <x v="5"/>
    <m/>
    <d v="2024-01-05T00:00:00"/>
    <d v="2024-01-05T00:00:00"/>
    <m/>
    <d v="2024-01-06T00:00:00"/>
    <x v="14"/>
    <n v="0"/>
  </r>
  <r>
    <n v="5507"/>
    <s v="27.D.H.F.shock syndrome"/>
    <s v="รัตติญา เมืองนาม"/>
    <m/>
    <s v="หญิง"/>
    <n v="42"/>
    <n v="11"/>
    <s v="ค้าขาย"/>
    <s v="63"/>
    <x v="11"/>
    <x v="29"/>
    <x v="19"/>
    <x v="11"/>
    <m/>
    <d v="2024-02-07T00:00:00"/>
    <d v="2024-02-14T00:00:00"/>
    <m/>
    <d v="2024-01-06T00:00:00"/>
    <x v="4"/>
    <n v="5"/>
  </r>
  <r>
    <n v="107"/>
    <s v="66.Dengue fever"/>
    <s v="กมลทิพย์ แสงจันดา"/>
    <m/>
    <s v="หญิง"/>
    <n v="18"/>
    <n v="1"/>
    <s v="นักเรียน"/>
    <s v="96"/>
    <x v="11"/>
    <x v="52"/>
    <x v="35"/>
    <x v="7"/>
    <m/>
    <d v="2024-04-06T00:00:00"/>
    <d v="2024-04-07T00:00:00"/>
    <m/>
    <d v="2024-01-06T00:00:00"/>
    <x v="13"/>
    <n v="14"/>
  </r>
  <r>
    <n v="4107"/>
    <s v="66.Dengue fever"/>
    <s v="สหัสเนตร  เสโน"/>
    <m/>
    <s v="ชาย"/>
    <n v="6"/>
    <n v="8"/>
    <s v="ไม่ทราบอาชีพ/ในปกครอง"/>
    <s v="39"/>
    <x v="7"/>
    <x v="11"/>
    <x v="10"/>
    <x v="6"/>
    <m/>
    <d v="2024-01-10T00:00:00"/>
    <d v="2024-01-11T00:00:00"/>
    <m/>
    <d v="2024-01-06T00:00:00"/>
    <x v="9"/>
    <n v="1"/>
  </r>
  <r>
    <n v="3638"/>
    <s v="66.Dengue fever"/>
    <s v="พรชฎา ลือจันดา"/>
    <m/>
    <s v="หญิง"/>
    <n v="13"/>
    <n v="8"/>
    <s v="ไม่ทราบอาชีพ/ในปกครอง"/>
    <s v="52"/>
    <x v="7"/>
    <x v="53"/>
    <x v="36"/>
    <x v="5"/>
    <m/>
    <d v="2024-01-26T00:00:00"/>
    <d v="2024-01-31T00:00:00"/>
    <m/>
    <d v="2024-01-06T00:00:00"/>
    <x v="6"/>
    <n v="3"/>
  </r>
  <r>
    <n v="349"/>
    <s v="66.Dengue fever"/>
    <s v="ปกรณ์ธรรม พลเยี่ยม"/>
    <m/>
    <s v="ชาย"/>
    <n v="11"/>
    <n v="7"/>
    <s v="ไม่ทราบอาชีพ/ในปกครอง"/>
    <s v="57"/>
    <x v="11"/>
    <x v="52"/>
    <x v="35"/>
    <x v="7"/>
    <m/>
    <d v="2024-04-08T00:00:00"/>
    <d v="2024-04-11T00:00:00"/>
    <m/>
    <d v="2024-01-06T00:00:00"/>
    <x v="13"/>
    <n v="14"/>
  </r>
  <r>
    <n v="3749"/>
    <s v="66.Dengue fever"/>
    <s v="พิชญาภร ศิริเกตุ"/>
    <m/>
    <s v="หญิง"/>
    <n v="34"/>
    <n v="1"/>
    <s v="ข้าราชการ"/>
    <m/>
    <x v="2"/>
    <x v="54"/>
    <x v="1"/>
    <x v="3"/>
    <m/>
    <d v="2024-01-30T00:00:00"/>
    <d v="2024-01-31T00:00:00"/>
    <m/>
    <d v="2024-01-06T00:00:00"/>
    <x v="6"/>
    <n v="4"/>
  </r>
  <r>
    <n v="3841"/>
    <s v="66.Dengue fever"/>
    <s v="พินนิภา บัวสีคำ"/>
    <m/>
    <s v="หญิง"/>
    <n v="35"/>
    <n v="9"/>
    <s v="รับจ้าง,กรรมกร"/>
    <s v="21"/>
    <x v="11"/>
    <x v="46"/>
    <x v="29"/>
    <x v="3"/>
    <m/>
    <d v="2024-01-13T00:00:00"/>
    <d v="2024-01-16T00:00:00"/>
    <m/>
    <d v="2024-01-06T00:00:00"/>
    <x v="5"/>
    <n v="2"/>
  </r>
  <r>
    <n v="343"/>
    <s v="66.Dengue fever"/>
    <s v="ประดิษ วะลัยใจ"/>
    <m/>
    <s v="ชาย"/>
    <n v="46"/>
    <n v="2"/>
    <s v="ไม่ทราบอาชีพ/ในปกครอง"/>
    <s v="16"/>
    <x v="13"/>
    <x v="36"/>
    <x v="25"/>
    <x v="1"/>
    <m/>
    <d v="2024-04-05T00:00:00"/>
    <d v="2024-04-10T00:00:00"/>
    <m/>
    <d v="2024-01-06T00:00:00"/>
    <x v="13"/>
    <n v="13"/>
  </r>
  <r>
    <n v="4103"/>
    <s v="66.Dengue fever"/>
    <s v="ภูธิป โคตุเคน"/>
    <m/>
    <s v="ชาย"/>
    <n v="15"/>
    <n v="8"/>
    <s v="นักเรียน"/>
    <s v="114"/>
    <x v="7"/>
    <x v="55"/>
    <x v="1"/>
    <x v="1"/>
    <m/>
    <d v="2024-02-01T00:00:00"/>
    <d v="2024-02-04T00:00:00"/>
    <m/>
    <d v="2024-01-06T00:00:00"/>
    <x v="8"/>
    <n v="4"/>
  </r>
  <r>
    <n v="673"/>
    <s v="66.Dengue fever"/>
    <s v="อภิชญานันท์ พรจิรวัฒน์"/>
    <m/>
    <s v="หญิง"/>
    <n v="14"/>
    <n v="5"/>
    <s v="นักเรียน"/>
    <s v="9"/>
    <x v="4"/>
    <x v="56"/>
    <x v="35"/>
    <x v="7"/>
    <m/>
    <d v="2024-04-02T00:00:00"/>
    <d v="2024-04-05T00:00:00"/>
    <m/>
    <d v="2024-01-06T00:00:00"/>
    <x v="12"/>
    <n v="13"/>
  </r>
  <r>
    <n v="201"/>
    <s v="66.Dengue fever"/>
    <s v="อาทิชา อนันตภูมิ"/>
    <m/>
    <s v="หญิง"/>
    <n v="29"/>
    <n v="8"/>
    <s v="รับจ้าง,กรรมกร"/>
    <s v="67"/>
    <x v="11"/>
    <x v="52"/>
    <x v="35"/>
    <x v="7"/>
    <m/>
    <d v="2024-04-07T00:00:00"/>
    <d v="2024-04-09T00:00:00"/>
    <m/>
    <d v="2024-01-06T00:00:00"/>
    <x v="13"/>
    <n v="14"/>
  </r>
  <r>
    <n v="267"/>
    <s v="66.Dengue fever"/>
    <s v="GEZINUS WILLEM ALBERT KLEIN VELDINK"/>
    <m/>
    <s v="ชาย"/>
    <n v="58"/>
    <n v="2"/>
    <s v="ไม่ทราบอาชีพ/ในปกครอง"/>
    <s v="40"/>
    <x v="0"/>
    <x v="44"/>
    <x v="17"/>
    <x v="9"/>
    <m/>
    <d v="2024-03-30T00:00:00"/>
    <d v="2024-04-01T00:00:00"/>
    <m/>
    <d v="2024-01-06T00:00:00"/>
    <x v="12"/>
    <n v="13"/>
  </r>
  <r>
    <n v="348"/>
    <s v="66.Dengue fever"/>
    <s v="ธนศร พลเยี่ยม"/>
    <m/>
    <s v="ชาย"/>
    <n v="11"/>
    <n v="7"/>
    <s v="นักเรียน"/>
    <s v="57"/>
    <x v="11"/>
    <x v="52"/>
    <x v="35"/>
    <x v="7"/>
    <m/>
    <d v="2024-04-05T00:00:00"/>
    <d v="2024-04-10T00:00:00"/>
    <m/>
    <d v="2024-01-06T00:00:00"/>
    <x v="13"/>
    <n v="13"/>
  </r>
  <r>
    <n v="458"/>
    <s v="66.Dengue fever"/>
    <s v="นิจฐากร ช่างแกะ"/>
    <m/>
    <s v="หญิง"/>
    <n v="10"/>
    <n v="2"/>
    <s v="ไม่ทราบอาชีพ/ในปกครอง"/>
    <s v="92"/>
    <x v="12"/>
    <x v="38"/>
    <x v="21"/>
    <x v="2"/>
    <m/>
    <d v="2024-03-31T00:00:00"/>
    <d v="2024-03-31T00:00:00"/>
    <m/>
    <d v="2024-01-06T00:00:00"/>
    <x v="12"/>
    <n v="13"/>
  </r>
  <r>
    <n v="1768"/>
    <s v="66.Dengue fever"/>
    <s v="ณภัทร อาจเดช"/>
    <m/>
    <s v="ชาย"/>
    <n v="7"/>
    <n v="5"/>
    <s v="ไม่ทราบอาชีพ/ในปกครอง"/>
    <s v="39"/>
    <x v="9"/>
    <x v="57"/>
    <x v="37"/>
    <x v="15"/>
    <m/>
    <d v="2024-01-12T00:00:00"/>
    <d v="2024-01-12T00:00:00"/>
    <m/>
    <d v="2024-01-06T00:00:00"/>
    <x v="9"/>
    <n v="1"/>
  </r>
  <r>
    <n v="2245"/>
    <s v="66.Dengue fever"/>
    <s v="ประภารัตน์ กะการดี"/>
    <m/>
    <s v="หญิง"/>
    <n v="30"/>
    <n v="3"/>
    <s v="ข้าราชการ"/>
    <s v="57"/>
    <x v="4"/>
    <x v="58"/>
    <x v="17"/>
    <x v="11"/>
    <m/>
    <d v="2024-01-15T00:00:00"/>
    <d v="2024-01-18T00:00:00"/>
    <m/>
    <d v="2024-01-06T00:00:00"/>
    <x v="5"/>
    <n v="2"/>
  </r>
  <r>
    <n v="2502"/>
    <s v="66.Dengue fever"/>
    <s v="กังศฎา อำภาพันธ์"/>
    <m/>
    <s v="หญิง"/>
    <n v="39"/>
    <n v="11"/>
    <s v="ข้าราชการ"/>
    <s v="178"/>
    <x v="1"/>
    <x v="59"/>
    <x v="10"/>
    <x v="6"/>
    <m/>
    <d v="2024-01-11T00:00:00"/>
    <d v="2024-01-13T00:00:00"/>
    <m/>
    <d v="2024-01-06T00:00:00"/>
    <x v="5"/>
    <n v="1"/>
  </r>
  <r>
    <n v="999"/>
    <s v="66.Dengue fever"/>
    <s v="ปัญญาทิพย์ หมอกขุนทด"/>
    <m/>
    <s v="ชาย"/>
    <n v="57"/>
    <n v="1"/>
    <s v="ไม่ทราบอาชีพ/ในปกครอง"/>
    <s v="129"/>
    <x v="17"/>
    <x v="60"/>
    <x v="1"/>
    <x v="3"/>
    <m/>
    <d v="2024-01-01T00:00:00"/>
    <d v="2024-01-01T00:00:00"/>
    <m/>
    <d v="2024-01-06T00:00:00"/>
    <x v="14"/>
    <n v="0"/>
  </r>
  <r>
    <n v="994"/>
    <s v="66.Dengue fever"/>
    <s v="กัลย์สุดา โพธิ์ขาว"/>
    <m/>
    <s v="หญิง"/>
    <n v="23"/>
    <n v="8"/>
    <s v="รับจ้าง,กรรมกร"/>
    <s v="11"/>
    <x v="16"/>
    <x v="61"/>
    <x v="25"/>
    <x v="1"/>
    <m/>
    <d v="2024-01-04T00:00:00"/>
    <d v="2024-01-06T00:00:00"/>
    <m/>
    <d v="2024-01-06T00:00:00"/>
    <x v="9"/>
    <n v="0"/>
  </r>
  <r>
    <n v="2566"/>
    <s v="66.Dengue fever"/>
    <s v="อรรถพล สุริยา"/>
    <m/>
    <s v="ชาย"/>
    <n v="28"/>
    <n v="6"/>
    <s v="ข้าราชการ"/>
    <m/>
    <x v="12"/>
    <x v="62"/>
    <x v="38"/>
    <x v="11"/>
    <m/>
    <d v="2024-01-11T00:00:00"/>
    <d v="2024-01-18T00:00:00"/>
    <m/>
    <d v="2024-01-06T00:00:00"/>
    <x v="5"/>
    <n v="1"/>
  </r>
  <r>
    <n v="461"/>
    <s v="66.Dengue fever"/>
    <s v="ชนัญญา พูลดำริห์"/>
    <m/>
    <s v="หญิง"/>
    <n v="16"/>
    <n v="11"/>
    <s v="ไม่ทราบอาชีพ/ในปกครอง"/>
    <s v="41"/>
    <x v="12"/>
    <x v="38"/>
    <x v="21"/>
    <x v="2"/>
    <m/>
    <d v="2024-03-28T00:00:00"/>
    <d v="2024-04-02T00:00:00"/>
    <m/>
    <d v="2024-01-06T00:00:00"/>
    <x v="12"/>
    <n v="12"/>
  </r>
  <r>
    <n v="2588"/>
    <s v="66.Dengue fever"/>
    <s v="ชลินทิพย์ ขนเปี้ยม"/>
    <m/>
    <s v="หญิง"/>
    <n v="8"/>
    <n v="6"/>
    <s v="ไม่ทราบอาชีพ/ในปกครอง"/>
    <m/>
    <x v="1"/>
    <x v="8"/>
    <x v="7"/>
    <x v="5"/>
    <m/>
    <d v="2024-01-21T00:00:00"/>
    <d v="2024-01-21T00:00:00"/>
    <m/>
    <d v="2024-01-06T00:00:00"/>
    <x v="2"/>
    <n v="3"/>
  </r>
  <r>
    <n v="2608"/>
    <s v="66.Dengue fever"/>
    <s v="ระพีพงศ์ มีดอก"/>
    <m/>
    <s v="ชาย"/>
    <n v="15"/>
    <n v="1"/>
    <s v="นักเรียน"/>
    <s v="55"/>
    <x v="10"/>
    <x v="23"/>
    <x v="19"/>
    <x v="11"/>
    <m/>
    <d v="2024-01-17T00:00:00"/>
    <d v="2024-01-19T00:00:00"/>
    <m/>
    <d v="2024-01-06T00:00:00"/>
    <x v="5"/>
    <n v="2"/>
  </r>
  <r>
    <n v="3106"/>
    <s v="66.Dengue fever"/>
    <s v="ณภัทราธร ขุมทรัพย์"/>
    <m/>
    <s v="ชาย"/>
    <n v="14"/>
    <n v="9"/>
    <s v="อื่นๆ"/>
    <m/>
    <x v="6"/>
    <x v="63"/>
    <x v="7"/>
    <x v="5"/>
    <m/>
    <d v="2024-01-27T00:00:00"/>
    <d v="2024-01-28T00:00:00"/>
    <m/>
    <d v="2024-01-06T00:00:00"/>
    <x v="6"/>
    <n v="4"/>
  </r>
  <r>
    <n v="2712"/>
    <s v="66.Dengue fever"/>
    <s v="คู่บุญ แก้วมะไฟ"/>
    <m/>
    <s v="ชาย"/>
    <n v="10"/>
    <n v="4"/>
    <s v="ไม่ทราบอาชีพ/ในปกครอง"/>
    <s v="52"/>
    <x v="5"/>
    <x v="64"/>
    <x v="39"/>
    <x v="16"/>
    <m/>
    <d v="2024-01-15T00:00:00"/>
    <d v="2024-01-19T00:00:00"/>
    <m/>
    <d v="2024-01-06T00:00:00"/>
    <x v="5"/>
    <n v="2"/>
  </r>
  <r>
    <n v="398"/>
    <s v="66.Dengue fever"/>
    <s v="ศิริกัญญา ทิพอาจ"/>
    <m/>
    <s v="หญิง"/>
    <n v="10"/>
    <n v="5"/>
    <s v="ไม่ทราบอาชีพ/ในปกครอง"/>
    <s v="19"/>
    <x v="9"/>
    <x v="65"/>
    <x v="35"/>
    <x v="7"/>
    <m/>
    <d v="2024-04-08T00:00:00"/>
    <d v="2024-04-12T00:00:00"/>
    <m/>
    <d v="2024-01-06T00:00:00"/>
    <x v="13"/>
    <n v="14"/>
  </r>
  <r>
    <n v="457"/>
    <s v="66.Dengue fever"/>
    <s v="ภูรวิชญ์ รัตนศรี"/>
    <m/>
    <s v="ชาย"/>
    <n v="13"/>
    <n v="5"/>
    <s v="ไม่ทราบอาชีพ/ในปกครอง"/>
    <s v="73"/>
    <x v="11"/>
    <x v="66"/>
    <x v="40"/>
    <x v="2"/>
    <m/>
    <d v="2024-03-27T00:00:00"/>
    <d v="2024-03-28T00:00:00"/>
    <m/>
    <d v="2024-01-06T00:00:00"/>
    <x v="11"/>
    <n v="12"/>
  </r>
  <r>
    <n v="456"/>
    <s v="66.Dengue fever"/>
    <s v="ธันยพร สุขแสง"/>
    <m/>
    <s v="หญิง"/>
    <n v="10"/>
    <n v="3"/>
    <s v="ไม่ทราบอาชีพ/ในปกครอง"/>
    <s v="27"/>
    <x v="12"/>
    <x v="38"/>
    <x v="21"/>
    <x v="2"/>
    <m/>
    <d v="2024-03-27T00:00:00"/>
    <d v="2024-03-28T00:00:00"/>
    <m/>
    <d v="2024-01-06T00:00:00"/>
    <x v="11"/>
    <n v="12"/>
  </r>
  <r>
    <n v="455"/>
    <s v="66.Dengue fever"/>
    <s v="พชร จันที"/>
    <m/>
    <s v="ชาย"/>
    <n v="9"/>
    <n v="10"/>
    <s v="ไม่ทราบอาชีพ/ในปกครอง"/>
    <s v="25"/>
    <x v="12"/>
    <x v="38"/>
    <x v="21"/>
    <x v="2"/>
    <m/>
    <d v="2024-03-27T00:00:00"/>
    <d v="2024-03-27T00:00:00"/>
    <m/>
    <d v="2024-01-06T00:00:00"/>
    <x v="11"/>
    <n v="12"/>
  </r>
  <r>
    <n v="2811"/>
    <s v="66.Dengue fever"/>
    <s v="อัจฉรา พ้นยาก"/>
    <m/>
    <s v="หญิง"/>
    <n v="12"/>
    <n v="11"/>
    <s v="ไม่ทราบอาชีพ/ในปกครอง"/>
    <m/>
    <x v="10"/>
    <x v="67"/>
    <x v="41"/>
    <x v="3"/>
    <m/>
    <d v="2024-01-15T00:00:00"/>
    <d v="2024-01-16T00:00:00"/>
    <m/>
    <d v="2024-01-06T00:00:00"/>
    <x v="5"/>
    <n v="2"/>
  </r>
  <r>
    <n v="454"/>
    <s v="66.Dengue fever"/>
    <s v="ปิยะวัชร์ มูลรัตน์"/>
    <m/>
    <s v="ชาย"/>
    <n v="14"/>
    <n v="9"/>
    <s v="ไม่ทราบอาชีพ/ในปกครอง"/>
    <s v="70"/>
    <x v="3"/>
    <x v="35"/>
    <x v="3"/>
    <x v="2"/>
    <m/>
    <d v="2024-03-12T00:00:00"/>
    <d v="2024-03-18T00:00:00"/>
    <m/>
    <d v="2024-01-06T00:00:00"/>
    <x v="10"/>
    <n v="10"/>
  </r>
  <r>
    <n v="3107"/>
    <s v="66.Dengue fever"/>
    <s v="อิทธิพัทธ์ ดุจนาคี"/>
    <m/>
    <s v="ชาย"/>
    <n v="12"/>
    <n v="8"/>
    <s v="นักเรียน"/>
    <s v="28"/>
    <x v="1"/>
    <x v="2"/>
    <x v="2"/>
    <x v="1"/>
    <m/>
    <d v="2024-01-25T00:00:00"/>
    <d v="2024-01-28T00:00:00"/>
    <m/>
    <d v="2024-01-06T00:00:00"/>
    <x v="6"/>
    <n v="3"/>
  </r>
  <r>
    <n v="3223"/>
    <s v="66.Dengue fever"/>
    <s v="ญารินดา ศรีหงษ์"/>
    <m/>
    <s v="หญิง"/>
    <n v="2"/>
    <n v="6"/>
    <s v="ไม่ทราบอาชีพ/ในปกครอง"/>
    <s v="30"/>
    <x v="5"/>
    <x v="68"/>
    <x v="7"/>
    <x v="5"/>
    <m/>
    <d v="2024-01-24T00:00:00"/>
    <d v="2024-01-24T00:00:00"/>
    <m/>
    <d v="2024-01-06T00:00:00"/>
    <x v="2"/>
    <n v="3"/>
  </r>
  <r>
    <n v="3224"/>
    <s v="66.Dengue fever"/>
    <s v="กฤติมุข อยู่มาก"/>
    <m/>
    <s v="ชาย"/>
    <n v="1"/>
    <n v="5"/>
    <s v="ไม่ทราบอาชีพ/ในปกครอง"/>
    <s v="130"/>
    <x v="13"/>
    <x v="69"/>
    <x v="42"/>
    <x v="0"/>
    <m/>
    <d v="2024-01-22T00:00:00"/>
    <d v="2024-01-22T00:00:00"/>
    <m/>
    <d v="2024-01-06T00:00:00"/>
    <x v="2"/>
    <n v="3"/>
  </r>
  <r>
    <n v="3225"/>
    <s v="66.Dengue fever"/>
    <s v="ณัชชวกร ผ่องนิคม"/>
    <m/>
    <s v="ชาย"/>
    <n v="7"/>
    <n v="8"/>
    <s v="นักเรียน"/>
    <s v="232"/>
    <x v="0"/>
    <x v="70"/>
    <x v="43"/>
    <x v="3"/>
    <m/>
    <d v="2024-01-22T00:00:00"/>
    <d v="2024-01-22T00:00:00"/>
    <m/>
    <d v="2024-01-06T00:00:00"/>
    <x v="2"/>
    <n v="3"/>
  </r>
  <r>
    <n v="2702"/>
    <s v="66.Dengue fever"/>
    <s v="ศศิกานต์ วิลัยหล้า"/>
    <m/>
    <s v="หญิง"/>
    <n v="11"/>
    <n v="10"/>
    <s v="นักเรียน"/>
    <s v="149"/>
    <x v="5"/>
    <x v="71"/>
    <x v="44"/>
    <x v="7"/>
    <m/>
    <d v="2024-01-20T00:00:00"/>
    <d v="2024-01-23T00:00:00"/>
    <m/>
    <d v="2024-01-06T00:00:00"/>
    <x v="2"/>
    <n v="3"/>
  </r>
  <r>
    <n v="7550"/>
    <s v="66.Dengue fever"/>
    <s v="สุชัญญา อูปแก้ว"/>
    <m/>
    <s v="หญิง"/>
    <n v="8"/>
    <n v="9"/>
    <s v="ไม่ทราบอาชีพ/ในปกครอง"/>
    <s v="200"/>
    <x v="2"/>
    <x v="3"/>
    <x v="3"/>
    <x v="2"/>
    <m/>
    <d v="2024-03-09T00:00:00"/>
    <d v="2024-03-10T00:00:00"/>
    <m/>
    <d v="2024-01-06T00:00:00"/>
    <x v="1"/>
    <n v="10"/>
  </r>
  <r>
    <n v="7963"/>
    <s v="66.Dengue fever"/>
    <s v="จิตติพัฒน์ พูนดี"/>
    <m/>
    <s v="ชาย"/>
    <n v="16"/>
    <n v="5"/>
    <s v="ไม่ทราบอาชีพ/ในปกครอง"/>
    <s v="63"/>
    <x v="3"/>
    <x v="35"/>
    <x v="3"/>
    <x v="2"/>
    <m/>
    <d v="2024-03-13T00:00:00"/>
    <d v="2024-03-18T00:00:00"/>
    <m/>
    <d v="2024-01-06T00:00:00"/>
    <x v="10"/>
    <n v="10"/>
  </r>
  <r>
    <n v="7962"/>
    <s v="66.Dengue fever"/>
    <s v="อัยรดา อูปแก้ว"/>
    <m/>
    <s v="หญิง"/>
    <n v="15"/>
    <n v="1"/>
    <s v="ไม่ทราบอาชีพ/ในปกครอง"/>
    <s v="200"/>
    <x v="2"/>
    <x v="3"/>
    <x v="3"/>
    <x v="2"/>
    <m/>
    <d v="2024-03-06T00:00:00"/>
    <d v="2024-03-10T00:00:00"/>
    <m/>
    <d v="2024-01-06T00:00:00"/>
    <x v="1"/>
    <n v="9"/>
  </r>
  <r>
    <n v="7911"/>
    <s v="66.Dengue fever"/>
    <s v="พิมพ์ชนก จำปาไชย"/>
    <m/>
    <s v="หญิง"/>
    <n v="18"/>
    <n v="4"/>
    <s v="ไม่ทราบอาชีพ/ในปกครอง"/>
    <s v="125"/>
    <x v="13"/>
    <x v="24"/>
    <x v="3"/>
    <x v="2"/>
    <m/>
    <d v="2024-03-14T00:00:00"/>
    <d v="2024-03-18T00:00:00"/>
    <m/>
    <d v="2024-01-06T00:00:00"/>
    <x v="10"/>
    <n v="10"/>
  </r>
  <r>
    <n v="7775"/>
    <s v="66.Dengue fever"/>
    <s v="เกียรติชัย ศรีแสง"/>
    <m/>
    <s v="ชาย"/>
    <n v="11"/>
    <n v="9"/>
    <s v="นักเรียน"/>
    <s v="215"/>
    <x v="1"/>
    <x v="72"/>
    <x v="45"/>
    <x v="11"/>
    <m/>
    <d v="2024-03-13T00:00:00"/>
    <d v="2024-03-16T00:00:00"/>
    <m/>
    <d v="2024-01-06T00:00:00"/>
    <x v="10"/>
    <n v="10"/>
  </r>
  <r>
    <n v="7687"/>
    <s v="66.Dengue fever"/>
    <s v="ชัยณรงค์ พูนดี"/>
    <m/>
    <s v="ชาย"/>
    <n v="52"/>
    <n v="3"/>
    <s v="ข้าราชการ"/>
    <s v="63"/>
    <x v="3"/>
    <x v="35"/>
    <x v="3"/>
    <x v="2"/>
    <m/>
    <d v="2024-03-15T00:00:00"/>
    <d v="2024-03-15T00:00:00"/>
    <m/>
    <d v="2024-01-06T00:00:00"/>
    <x v="1"/>
    <n v="10"/>
  </r>
  <r>
    <n v="7659"/>
    <s v="66.Dengue fever"/>
    <s v="สุริยา ตรีเมฆ"/>
    <m/>
    <s v="ชาย"/>
    <n v="13"/>
    <n v="11"/>
    <s v="ไม่ทราบอาชีพ/ในปกครอง"/>
    <s v="7"/>
    <x v="16"/>
    <x v="73"/>
    <x v="46"/>
    <x v="7"/>
    <m/>
    <d v="2024-03-10T00:00:00"/>
    <d v="2024-03-15T00:00:00"/>
    <m/>
    <d v="2024-01-06T00:00:00"/>
    <x v="1"/>
    <n v="10"/>
  </r>
  <r>
    <n v="5503"/>
    <s v="66.Dengue fever"/>
    <s v="รดาวรินทร์ คำกว้าง"/>
    <m/>
    <s v="หญิง"/>
    <n v="2"/>
    <n v="11"/>
    <s v="ไม่ทราบอาชีพ/ในปกครอง"/>
    <s v="62"/>
    <x v="13"/>
    <x v="74"/>
    <x v="47"/>
    <x v="2"/>
    <m/>
    <d v="2024-01-27T00:00:00"/>
    <d v="2024-01-28T00:00:00"/>
    <m/>
    <d v="2024-01-06T00:00:00"/>
    <x v="6"/>
    <n v="4"/>
  </r>
  <r>
    <n v="7580"/>
    <s v="66.Dengue fever"/>
    <s v="มนัสนันท์ ชนิดพจน์"/>
    <m/>
    <s v="หญิง"/>
    <n v="27"/>
    <n v="9"/>
    <s v="ไม่ทราบอาชีพ/ในปกครอง"/>
    <s v="76"/>
    <x v="13"/>
    <x v="75"/>
    <x v="48"/>
    <x v="16"/>
    <m/>
    <d v="2024-03-09T00:00:00"/>
    <d v="2024-03-12T00:00:00"/>
    <m/>
    <d v="2024-01-06T00:00:00"/>
    <x v="1"/>
    <n v="10"/>
  </r>
  <r>
    <n v="8058"/>
    <s v="66.Dengue fever"/>
    <s v="คำจันทร์ จรบุรมย์"/>
    <m/>
    <s v="ชาย"/>
    <n v="108"/>
    <n v="2"/>
    <s v="ไม่ทราบอาชีพ/ในปกครอง"/>
    <s v="117"/>
    <x v="5"/>
    <x v="76"/>
    <x v="49"/>
    <x v="15"/>
    <m/>
    <d v="2024-03-17T00:00:00"/>
    <d v="2024-03-17T00:00:00"/>
    <m/>
    <d v="2024-01-06T00:00:00"/>
    <x v="10"/>
    <n v="11"/>
  </r>
  <r>
    <n v="7518"/>
    <s v="66.Dengue fever"/>
    <s v="ชัยยะ ไชยโย"/>
    <m/>
    <s v="ชาย"/>
    <n v="15"/>
    <n v="2"/>
    <s v="ไม่ทราบอาชีพ/ในปกครอง"/>
    <s v="47"/>
    <x v="9"/>
    <x v="18"/>
    <x v="15"/>
    <x v="6"/>
    <m/>
    <d v="2024-02-23T00:00:00"/>
    <d v="2024-02-28T00:00:00"/>
    <m/>
    <d v="2024-01-06T00:00:00"/>
    <x v="3"/>
    <n v="7"/>
  </r>
  <r>
    <n v="7517"/>
    <s v="66.Dengue fever"/>
    <s v="ทัศนีย์ บุญธรรม"/>
    <m/>
    <s v="หญิง"/>
    <n v="57"/>
    <n v="8"/>
    <s v="ไม่ทราบอาชีพ/ในปกครอง"/>
    <s v="7"/>
    <x v="4"/>
    <x v="77"/>
    <x v="50"/>
    <x v="2"/>
    <m/>
    <d v="2024-01-03T00:00:00"/>
    <d v="2024-01-08T00:00:00"/>
    <m/>
    <d v="2024-01-06T00:00:00"/>
    <x v="9"/>
    <n v="0"/>
  </r>
  <r>
    <n v="7400"/>
    <s v="66.Dengue fever"/>
    <s v="จิรัฎติกานต์ โคตรเพชร"/>
    <m/>
    <s v="หญิง"/>
    <n v="24"/>
    <n v="5"/>
    <s v="เกษตร"/>
    <s v="69"/>
    <x v="8"/>
    <x v="25"/>
    <x v="20"/>
    <x v="12"/>
    <m/>
    <d v="2024-03-09T00:00:00"/>
    <d v="2024-03-09T00:00:00"/>
    <m/>
    <d v="2024-01-06T00:00:00"/>
    <x v="1"/>
    <n v="10"/>
  </r>
  <r>
    <n v="7397"/>
    <s v="66.Dengue fever"/>
    <s v="นิติกร เต็มฟู"/>
    <m/>
    <s v="ชาย"/>
    <n v="9"/>
    <n v="5"/>
    <s v="ไม่ทราบอาชีพ/ในปกครอง"/>
    <s v="9809"/>
    <x v="12"/>
    <x v="78"/>
    <x v="7"/>
    <x v="5"/>
    <m/>
    <d v="2024-02-29T00:00:00"/>
    <d v="2024-02-29T00:00:00"/>
    <m/>
    <d v="2024-01-06T00:00:00"/>
    <x v="3"/>
    <n v="8"/>
  </r>
  <r>
    <n v="7264"/>
    <s v="66.Dengue fever"/>
    <s v="เสาวลักษณ์ คุ้นเคย"/>
    <m/>
    <s v="หญิง"/>
    <n v="16"/>
    <n v="2"/>
    <s v="นักเรียน"/>
    <s v="59"/>
    <x v="11"/>
    <x v="16"/>
    <x v="13"/>
    <x v="1"/>
    <m/>
    <d v="2024-03-04T00:00:00"/>
    <d v="2024-03-08T00:00:00"/>
    <m/>
    <d v="2024-01-06T00:00:00"/>
    <x v="7"/>
    <n v="9"/>
  </r>
  <r>
    <n v="7223"/>
    <s v="66.Dengue fever"/>
    <s v="ปริวัฒน์ วงศ์เมืองแด"/>
    <m/>
    <s v="ชาย"/>
    <n v="27"/>
    <n v="10"/>
    <s v="ข้าราชการ"/>
    <s v="138"/>
    <x v="5"/>
    <x v="6"/>
    <x v="6"/>
    <x v="4"/>
    <m/>
    <d v="2024-03-08T00:00:00"/>
    <d v="2024-03-08T00:00:00"/>
    <m/>
    <d v="2024-01-06T00:00:00"/>
    <x v="7"/>
    <n v="9"/>
  </r>
  <r>
    <n v="7631"/>
    <s v="66.Dengue fever"/>
    <s v="ปัณณภัทร ปัญโยชัย"/>
    <m/>
    <s v="ชาย"/>
    <n v="6"/>
    <n v="10"/>
    <s v="ไม่ทราบอาชีพ/ในปกครอง"/>
    <s v="79"/>
    <x v="8"/>
    <x v="79"/>
    <x v="51"/>
    <x v="15"/>
    <m/>
    <d v="2024-03-10T00:00:00"/>
    <d v="2024-03-10T00:00:00"/>
    <m/>
    <d v="2024-01-06T00:00:00"/>
    <x v="1"/>
    <n v="10"/>
  </r>
  <r>
    <n v="8292"/>
    <s v="66.Dengue fever"/>
    <s v="วรรณภา หงส์พันธุ์"/>
    <m/>
    <s v="หญิง"/>
    <n v="36"/>
    <n v="5"/>
    <s v="รับจ้าง,กรรมกร"/>
    <s v="7"/>
    <x v="0"/>
    <x v="44"/>
    <x v="17"/>
    <x v="9"/>
    <m/>
    <d v="2024-03-14T00:00:00"/>
    <d v="2024-03-19T00:00:00"/>
    <m/>
    <d v="2024-01-06T00:00:00"/>
    <x v="10"/>
    <n v="10"/>
  </r>
  <r>
    <n v="8560"/>
    <s v="66.Dengue fever"/>
    <s v="พัฒนศักดิ์ น้ำคำ"/>
    <m/>
    <s v="ชาย"/>
    <n v="5"/>
    <n v="10"/>
    <s v="ไม่ทราบอาชีพ/ในปกครอง"/>
    <s v="113"/>
    <x v="16"/>
    <x v="80"/>
    <x v="52"/>
    <x v="1"/>
    <m/>
    <d v="2024-03-24T00:00:00"/>
    <d v="2024-03-28T00:00:00"/>
    <m/>
    <d v="2024-01-06T00:00:00"/>
    <x v="11"/>
    <n v="12"/>
  </r>
  <r>
    <n v="8559"/>
    <s v="66.Dengue fever"/>
    <s v="ดุลยวัตร ไชยธงรัตน์"/>
    <m/>
    <s v="ชาย"/>
    <n v="26"/>
    <n v="11"/>
    <s v="ไม่ทราบอาชีพ/ในปกครอง"/>
    <s v="13"/>
    <x v="4"/>
    <x v="81"/>
    <x v="25"/>
    <x v="1"/>
    <m/>
    <d v="2024-03-26T00:00:00"/>
    <d v="2024-03-29T00:00:00"/>
    <m/>
    <d v="2024-01-06T00:00:00"/>
    <x v="11"/>
    <n v="12"/>
  </r>
  <r>
    <n v="8400"/>
    <s v="66.Dengue fever"/>
    <s v="สมาน บัวเลิง"/>
    <m/>
    <s v="ชาย"/>
    <n v="78"/>
    <n v="2"/>
    <s v="เกษตร"/>
    <s v="4"/>
    <x v="1"/>
    <x v="82"/>
    <x v="13"/>
    <x v="10"/>
    <m/>
    <d v="2024-03-14T00:00:00"/>
    <d v="2024-03-21T00:00:00"/>
    <m/>
    <d v="2024-01-06T00:00:00"/>
    <x v="10"/>
    <n v="10"/>
  </r>
  <r>
    <n v="8385"/>
    <s v="66.Dengue fever"/>
    <s v="ภูริพัฒน์ สุขจันทร์"/>
    <m/>
    <s v="ชาย"/>
    <n v="1"/>
    <n v="6"/>
    <s v="ไม่ทราบอาชีพ/ในปกครอง"/>
    <s v="67"/>
    <x v="11"/>
    <x v="83"/>
    <x v="53"/>
    <x v="15"/>
    <m/>
    <d v="2024-03-23T00:00:00"/>
    <d v="2024-03-23T00:00:00"/>
    <m/>
    <d v="2024-01-06T00:00:00"/>
    <x v="11"/>
    <n v="12"/>
  </r>
  <r>
    <n v="8343"/>
    <s v="66.Dengue fever"/>
    <s v="ศศิประภา ปัญญาเริง"/>
    <m/>
    <s v="หญิง"/>
    <n v="9"/>
    <n v="4"/>
    <s v="ไม่ทราบอาชีพ/ในปกครอง"/>
    <s v="102"/>
    <x v="12"/>
    <x v="51"/>
    <x v="34"/>
    <x v="5"/>
    <m/>
    <d v="2024-03-18T00:00:00"/>
    <d v="2024-03-20T00:00:00"/>
    <m/>
    <d v="2024-01-06T00:00:00"/>
    <x v="10"/>
    <n v="11"/>
  </r>
  <r>
    <n v="7964"/>
    <s v="66.Dengue fever"/>
    <s v="เกษร พลอาษา"/>
    <m/>
    <s v="หญิง"/>
    <n v="73"/>
    <n v="2"/>
    <s v="รับจ้าง,กรรมกร"/>
    <s v="122"/>
    <x v="10"/>
    <x v="84"/>
    <x v="47"/>
    <x v="2"/>
    <m/>
    <d v="2024-02-20T00:00:00"/>
    <d v="2024-02-25T00:00:00"/>
    <m/>
    <d v="2024-01-06T00:00:00"/>
    <x v="3"/>
    <n v="7"/>
  </r>
  <r>
    <n v="8296"/>
    <s v="66.Dengue fever"/>
    <s v="ปิยะนุช ชาภักดี"/>
    <m/>
    <s v="หญิง"/>
    <n v="26"/>
    <n v="0"/>
    <s v="นักเรียน"/>
    <s v="160"/>
    <x v="13"/>
    <x v="5"/>
    <x v="17"/>
    <x v="9"/>
    <m/>
    <d v="2024-03-20T00:00:00"/>
    <d v="2024-03-20T00:00:00"/>
    <m/>
    <d v="2024-01-06T00:00:00"/>
    <x v="10"/>
    <n v="11"/>
  </r>
  <r>
    <n v="7965"/>
    <s v="66.Dengue fever"/>
    <s v="ปุญญพัฒน์ สิงห์บรรณดิษฐ"/>
    <m/>
    <s v="ชาย"/>
    <n v="4"/>
    <n v="3"/>
    <s v="ไม่ทราบอาชีพ/ในปกครอง"/>
    <s v="92"/>
    <x v="18"/>
    <x v="85"/>
    <x v="50"/>
    <x v="2"/>
    <m/>
    <d v="2024-03-01T00:00:00"/>
    <d v="2024-03-03T00:00:00"/>
    <m/>
    <d v="2024-01-06T00:00:00"/>
    <x v="7"/>
    <n v="8"/>
  </r>
  <r>
    <n v="8291"/>
    <s v="66.Dengue fever"/>
    <s v="พิมพกานต์ อ่อนหญิง"/>
    <m/>
    <s v="หญิง"/>
    <n v="23"/>
    <n v="6"/>
    <s v="รับจ้าง,กรรมกร"/>
    <s v="123"/>
    <x v="0"/>
    <x v="44"/>
    <x v="17"/>
    <x v="9"/>
    <m/>
    <d v="2024-03-16T00:00:00"/>
    <d v="2024-03-17T00:00:00"/>
    <m/>
    <d v="2024-01-06T00:00:00"/>
    <x v="10"/>
    <n v="11"/>
  </r>
  <r>
    <n v="8247"/>
    <s v="66.Dengue fever"/>
    <s v="อภิรักษ์ จันทรี"/>
    <m/>
    <s v="ชาย"/>
    <n v="14"/>
    <n v="9"/>
    <s v="ไม่ทราบอาชีพ/ในปกครอง"/>
    <s v="25"/>
    <x v="12"/>
    <x v="38"/>
    <x v="21"/>
    <x v="2"/>
    <m/>
    <d v="2024-03-21T00:00:00"/>
    <d v="2024-03-22T00:00:00"/>
    <m/>
    <d v="2024-01-06T00:00:00"/>
    <x v="10"/>
    <n v="11"/>
  </r>
  <r>
    <n v="8199"/>
    <s v="66.Dengue fever"/>
    <s v="ภิญญาพัชร์ ไชยคิรินทร์"/>
    <m/>
    <s v="หญิง"/>
    <n v="29"/>
    <n v="7"/>
    <s v="ข้าราชการ"/>
    <m/>
    <x v="1"/>
    <x v="86"/>
    <x v="54"/>
    <x v="17"/>
    <m/>
    <d v="2024-03-16T00:00:00"/>
    <d v="2024-03-16T00:00:00"/>
    <m/>
    <d v="2024-01-06T00:00:00"/>
    <x v="10"/>
    <n v="11"/>
  </r>
  <r>
    <n v="8152"/>
    <s v="66.Dengue fever"/>
    <s v="กัญญาภัค เพชรประไพ"/>
    <m/>
    <s v="หญิง"/>
    <n v="7"/>
    <n v="1"/>
    <s v="ไม่ทราบอาชีพ/ในปกครอง"/>
    <s v="62"/>
    <x v="9"/>
    <x v="87"/>
    <x v="55"/>
    <x v="5"/>
    <m/>
    <d v="2024-03-10T00:00:00"/>
    <d v="2024-03-11T00:00:00"/>
    <m/>
    <d v="2024-01-06T00:00:00"/>
    <x v="1"/>
    <n v="10"/>
  </r>
  <r>
    <n v="8098"/>
    <s v="66.Dengue fever"/>
    <s v="ขวัญชณิตา บุญอาษา"/>
    <m/>
    <s v="หญิง"/>
    <n v="19"/>
    <n v="0"/>
    <s v="นักเรียน"/>
    <s v="10"/>
    <x v="9"/>
    <x v="88"/>
    <x v="56"/>
    <x v="7"/>
    <m/>
    <d v="2024-03-16T00:00:00"/>
    <d v="2024-03-21T00:00:00"/>
    <m/>
    <d v="2024-01-06T00:00:00"/>
    <x v="10"/>
    <n v="11"/>
  </r>
  <r>
    <n v="8075"/>
    <s v="66.Dengue fever"/>
    <s v="ธนภูมิ ไทยกล้า"/>
    <m/>
    <s v="ชาย"/>
    <n v="2"/>
    <n v="6"/>
    <s v="ไม่ทราบอาชีพ/ในปกครอง"/>
    <s v="179"/>
    <x v="0"/>
    <x v="89"/>
    <x v="53"/>
    <x v="15"/>
    <m/>
    <d v="2024-03-10T00:00:00"/>
    <d v="2024-03-10T00:00:00"/>
    <m/>
    <d v="2024-01-06T00:00:00"/>
    <x v="1"/>
    <n v="10"/>
  </r>
  <r>
    <n v="7089"/>
    <s v="66.Dengue fever"/>
    <s v="พรไพลิน เจริญพันธ์"/>
    <m/>
    <s v="หญิง"/>
    <n v="17"/>
    <n v="5"/>
    <s v="ไม่ทราบอาชีพ/ในปกครอง"/>
    <s v="107"/>
    <x v="12"/>
    <x v="90"/>
    <x v="13"/>
    <x v="1"/>
    <m/>
    <d v="2024-03-04T00:00:00"/>
    <d v="2024-03-07T00:00:00"/>
    <m/>
    <d v="2024-01-06T00:00:00"/>
    <x v="7"/>
    <n v="9"/>
  </r>
  <r>
    <n v="8298"/>
    <s v="66.Dengue fever"/>
    <s v="แพรนภา อ่อนหญิง"/>
    <m/>
    <s v="หญิง"/>
    <n v="16"/>
    <n v="5"/>
    <s v="นักเรียน"/>
    <s v="123"/>
    <x v="0"/>
    <x v="44"/>
    <x v="17"/>
    <x v="9"/>
    <m/>
    <d v="2024-03-23T00:00:00"/>
    <d v="2024-03-23T00:00:00"/>
    <m/>
    <d v="2024-01-06T00:00:00"/>
    <x v="11"/>
    <n v="12"/>
  </r>
  <r>
    <n v="5282"/>
    <s v="66.Dengue fever"/>
    <s v="ชนะเทพ ศรีวิสุทธิ์"/>
    <m/>
    <s v="ชาย"/>
    <n v="8"/>
    <n v="1"/>
    <s v="นักเรียน"/>
    <s v="33"/>
    <x v="11"/>
    <x v="91"/>
    <x v="57"/>
    <x v="11"/>
    <m/>
    <d v="2024-02-05T00:00:00"/>
    <d v="2024-02-05T00:00:00"/>
    <m/>
    <d v="2024-01-06T00:00:00"/>
    <x v="8"/>
    <n v="5"/>
  </r>
  <r>
    <n v="7091"/>
    <s v="66.Dengue fever"/>
    <s v="ธนา โปร่งพรมมา"/>
    <m/>
    <s v="ชาย"/>
    <n v="10"/>
    <n v="7"/>
    <s v="ไม่ทราบอาชีพ/ในปกครอง"/>
    <s v="8"/>
    <x v="12"/>
    <x v="90"/>
    <x v="13"/>
    <x v="1"/>
    <m/>
    <d v="2024-02-14T00:00:00"/>
    <d v="2024-02-19T00:00:00"/>
    <m/>
    <d v="2024-01-06T00:00:00"/>
    <x v="0"/>
    <n v="6"/>
  </r>
  <r>
    <n v="5592"/>
    <s v="66.Dengue fever"/>
    <s v="กชกร ศรีไชยวาลย์"/>
    <m/>
    <s v="หญิง"/>
    <n v="8"/>
    <n v="0"/>
    <s v="ไม่ทราบอาชีพ/ในปกครอง"/>
    <s v="59"/>
    <x v="11"/>
    <x v="16"/>
    <x v="13"/>
    <x v="1"/>
    <m/>
    <d v="2024-02-14T00:00:00"/>
    <d v="2024-02-19T00:00:00"/>
    <m/>
    <d v="2024-01-06T00:00:00"/>
    <x v="0"/>
    <n v="6"/>
  </r>
  <r>
    <n v="5530"/>
    <s v="66.Dengue fever"/>
    <s v="อัฑฒวีร์ เศษโถ"/>
    <m/>
    <s v="ชาย"/>
    <n v="13"/>
    <n v="6"/>
    <s v="ไม่ทราบอาชีพ/ในปกครอง"/>
    <s v="19"/>
    <x v="19"/>
    <x v="92"/>
    <x v="3"/>
    <x v="2"/>
    <m/>
    <d v="2024-02-04T00:00:00"/>
    <d v="2024-02-07T00:00:00"/>
    <m/>
    <d v="2024-01-06T00:00:00"/>
    <x v="8"/>
    <n v="5"/>
  </r>
  <r>
    <n v="8722"/>
    <s v="66.Dengue fever"/>
    <s v="พัชรพร ชมบุตรศรี"/>
    <m/>
    <s v="หญิง"/>
    <n v="12"/>
    <n v="1"/>
    <s v="นักเรียน"/>
    <s v="92"/>
    <x v="5"/>
    <x v="6"/>
    <x v="6"/>
    <x v="4"/>
    <m/>
    <d v="2024-03-29T00:00:00"/>
    <d v="2024-03-31T00:00:00"/>
    <m/>
    <d v="2024-01-06T00:00:00"/>
    <x v="12"/>
    <n v="12"/>
  </r>
  <r>
    <n v="5505"/>
    <s v="66.Dengue fever"/>
    <s v="อรทัย วงศ์ณรัตน์"/>
    <m/>
    <s v="ชาย"/>
    <n v="63"/>
    <n v="7"/>
    <s v="ไม่ทราบอาชีพ/ในปกครอง"/>
    <s v="77"/>
    <x v="9"/>
    <x v="93"/>
    <x v="3"/>
    <x v="2"/>
    <m/>
    <d v="2024-02-02T00:00:00"/>
    <d v="2024-02-05T00:00:00"/>
    <m/>
    <d v="2024-01-06T00:00:00"/>
    <x v="8"/>
    <n v="4"/>
  </r>
  <r>
    <n v="5743"/>
    <s v="66.Dengue fever"/>
    <s v="พรศิลป์ เสาร์แก้ว"/>
    <m/>
    <s v="หญิง"/>
    <n v="5"/>
    <n v="7"/>
    <s v="ไม่ทราบอาชีพ/ในปกครอง"/>
    <s v="49"/>
    <x v="19"/>
    <x v="94"/>
    <x v="58"/>
    <x v="14"/>
    <m/>
    <d v="2024-02-17T00:00:00"/>
    <d v="2024-02-22T00:00:00"/>
    <m/>
    <d v="2024-01-06T00:00:00"/>
    <x v="0"/>
    <n v="7"/>
  </r>
  <r>
    <n v="5405"/>
    <s v="66.Dengue fever"/>
    <s v="ฐิติกาญจน์ ยอดคำ"/>
    <m/>
    <s v="หญิง"/>
    <n v="45"/>
    <n v="1"/>
    <s v="รับจ้าง,กรรมกร"/>
    <s v="121"/>
    <x v="6"/>
    <x v="95"/>
    <x v="59"/>
    <x v="8"/>
    <m/>
    <d v="2024-02-03T00:00:00"/>
    <d v="2024-02-05T00:00:00"/>
    <m/>
    <d v="2024-01-06T00:00:00"/>
    <x v="8"/>
    <n v="5"/>
  </r>
  <r>
    <n v="5776"/>
    <s v="66.Dengue fever"/>
    <s v="วรวิชญ์ แพงโพนทอง"/>
    <m/>
    <s v="ชาย"/>
    <n v="14"/>
    <n v="1"/>
    <s v="นักเรียน"/>
    <s v="245"/>
    <x v="10"/>
    <x v="96"/>
    <x v="46"/>
    <x v="7"/>
    <m/>
    <d v="2024-02-20T00:00:00"/>
    <d v="2024-02-23T00:00:00"/>
    <m/>
    <d v="2024-01-06T00:00:00"/>
    <x v="0"/>
    <n v="7"/>
  </r>
  <r>
    <n v="5279"/>
    <s v="66.Dengue fever"/>
    <s v="เรวดี เหมัง"/>
    <m/>
    <s v="หญิง"/>
    <n v="34"/>
    <n v="6"/>
    <s v="รับจ้าง,กรรมกร"/>
    <s v="225"/>
    <x v="16"/>
    <x v="97"/>
    <x v="19"/>
    <x v="11"/>
    <m/>
    <d v="2024-02-16T00:00:00"/>
    <d v="2024-02-16T00:00:00"/>
    <m/>
    <d v="2024-01-06T00:00:00"/>
    <x v="4"/>
    <n v="6"/>
  </r>
  <r>
    <n v="5206"/>
    <s v="66.Dengue fever"/>
    <s v="พรรณกร ผิวพรรณ์"/>
    <m/>
    <s v="ชาย"/>
    <n v="40"/>
    <n v="0"/>
    <s v="ทหาร,ตำรวจ"/>
    <s v="112"/>
    <x v="0"/>
    <x v="98"/>
    <x v="60"/>
    <x v="13"/>
    <m/>
    <d v="2024-02-16T00:00:00"/>
    <d v="2024-02-16T00:00:00"/>
    <m/>
    <d v="2024-01-06T00:00:00"/>
    <x v="4"/>
    <n v="6"/>
  </r>
  <r>
    <n v="4482"/>
    <s v="66.Dengue fever"/>
    <s v="ศุภโชติ เทียมสิงห์"/>
    <m/>
    <s v="ชาย"/>
    <n v="10"/>
    <n v="10"/>
    <s v="ไม่ทราบอาชีพ/ในปกครอง"/>
    <m/>
    <x v="8"/>
    <x v="99"/>
    <x v="61"/>
    <x v="11"/>
    <m/>
    <d v="2024-02-06T00:00:00"/>
    <d v="2024-02-09T00:00:00"/>
    <m/>
    <d v="2024-01-06T00:00:00"/>
    <x v="8"/>
    <n v="5"/>
  </r>
  <r>
    <n v="4478"/>
    <s v="66.Dengue fever"/>
    <s v="ณัชชา ตาลสันต์"/>
    <m/>
    <s v="หญิง"/>
    <n v="15"/>
    <n v="9"/>
    <s v="นักเรียน"/>
    <s v="193"/>
    <x v="5"/>
    <x v="100"/>
    <x v="56"/>
    <x v="7"/>
    <m/>
    <d v="2024-02-05T00:00:00"/>
    <d v="2024-02-09T00:00:00"/>
    <m/>
    <d v="2024-01-06T00:00:00"/>
    <x v="8"/>
    <n v="5"/>
  </r>
  <r>
    <n v="4477"/>
    <s v="66.Dengue fever"/>
    <s v="ปานรดา ไกยสวน"/>
    <m/>
    <s v="หญิง"/>
    <n v="18"/>
    <n v="4"/>
    <s v="ไม่ทราบอาชีพ/ในปกครอง"/>
    <s v="266"/>
    <x v="19"/>
    <x v="101"/>
    <x v="62"/>
    <x v="17"/>
    <m/>
    <d v="2024-01-22T00:00:00"/>
    <d v="2024-01-24T00:00:00"/>
    <m/>
    <d v="2024-01-06T00:00:00"/>
    <x v="2"/>
    <n v="3"/>
  </r>
  <r>
    <n v="4471"/>
    <s v="66.Dengue fever"/>
    <s v="หัทยา ทองทา"/>
    <m/>
    <s v="หญิง"/>
    <n v="27"/>
    <n v="10"/>
    <s v="รับจ้าง,กรรมกร"/>
    <s v="152"/>
    <x v="11"/>
    <x v="29"/>
    <x v="19"/>
    <x v="11"/>
    <m/>
    <d v="2024-02-04T00:00:00"/>
    <d v="2024-02-08T00:00:00"/>
    <m/>
    <d v="2024-01-06T00:00:00"/>
    <x v="8"/>
    <n v="5"/>
  </r>
  <r>
    <n v="4316"/>
    <s v="66.Dengue fever"/>
    <s v="กานต์มณี สายทา"/>
    <m/>
    <s v="หญิง"/>
    <n v="27"/>
    <n v="7"/>
    <s v="รับจ้าง,กรรมกร"/>
    <s v="128"/>
    <x v="1"/>
    <x v="2"/>
    <x v="2"/>
    <x v="1"/>
    <m/>
    <d v="2024-02-05T00:00:00"/>
    <d v="2024-02-07T00:00:00"/>
    <m/>
    <d v="2024-01-06T00:00:00"/>
    <x v="8"/>
    <n v="5"/>
  </r>
  <r>
    <n v="106"/>
    <s v="66.Dengue fever"/>
    <s v="ชานนท์ ทิพศาลา"/>
    <m/>
    <s v="ชาย"/>
    <n v="17"/>
    <n v="8"/>
    <s v="รับจ้าง,กรรมกร"/>
    <s v="68"/>
    <x v="9"/>
    <x v="65"/>
    <x v="35"/>
    <x v="7"/>
    <m/>
    <d v="2024-03-31T00:00:00"/>
    <d v="2024-04-07T00:00:00"/>
    <m/>
    <d v="2024-01-06T00:00:00"/>
    <x v="13"/>
    <n v="13"/>
  </r>
  <r>
    <n v="6224"/>
    <s v="66.Dengue fever"/>
    <s v="ธีระวุฒิ โชติประเดิม"/>
    <m/>
    <s v="ชาย"/>
    <n v="13"/>
    <n v="10"/>
    <s v="ไม่ทราบอาชีพ/ในปกครอง"/>
    <s v="60"/>
    <x v="12"/>
    <x v="21"/>
    <x v="6"/>
    <x v="4"/>
    <m/>
    <d v="2024-02-24T00:00:00"/>
    <d v="2024-02-24T00:00:00"/>
    <m/>
    <d v="2024-01-06T00:00:00"/>
    <x v="3"/>
    <n v="8"/>
  </r>
  <r>
    <n v="4260"/>
    <s v="66.Dengue fever"/>
    <s v="ธัญญาภรณ์ ดงยางวัน"/>
    <m/>
    <s v="หญิง"/>
    <n v="11"/>
    <n v="4"/>
    <s v="ไม่ทราบอาชีพ/ในปกครอง"/>
    <s v="34"/>
    <x v="12"/>
    <x v="62"/>
    <x v="38"/>
    <x v="11"/>
    <m/>
    <d v="2024-02-02T00:00:00"/>
    <d v="2024-02-06T00:00:00"/>
    <m/>
    <d v="2024-01-06T00:00:00"/>
    <x v="8"/>
    <n v="4"/>
  </r>
  <r>
    <n v="6904"/>
    <s v="66.Dengue fever"/>
    <s v="อนุชิต โชคบัณฑิต"/>
    <m/>
    <s v="ชาย"/>
    <n v="29"/>
    <n v="5"/>
    <s v="ไม่ทราบอาชีพ/ในปกครอง"/>
    <s v="48"/>
    <x v="8"/>
    <x v="102"/>
    <x v="63"/>
    <x v="10"/>
    <m/>
    <d v="2024-03-01T00:00:00"/>
    <d v="2024-03-05T00:00:00"/>
    <m/>
    <d v="2024-01-06T00:00:00"/>
    <x v="7"/>
    <n v="8"/>
  </r>
  <r>
    <n v="6882"/>
    <s v="66.Dengue fever"/>
    <s v="ปิยะราช สุทธิชัย"/>
    <m/>
    <s v="ชาย"/>
    <n v="14"/>
    <n v="4"/>
    <s v="นักเรียน"/>
    <s v="38"/>
    <x v="12"/>
    <x v="21"/>
    <x v="6"/>
    <x v="4"/>
    <m/>
    <d v="2024-03-06T00:00:00"/>
    <d v="2024-03-06T00:00:00"/>
    <m/>
    <d v="2024-01-06T00:00:00"/>
    <x v="7"/>
    <n v="9"/>
  </r>
  <r>
    <n v="6780"/>
    <s v="66.Dengue fever"/>
    <s v="ณรงค์ชัย หวายฤทธิ์"/>
    <m/>
    <s v="ชาย"/>
    <n v="13"/>
    <n v="4"/>
    <s v="นักเรียน"/>
    <s v="158"/>
    <x v="6"/>
    <x v="103"/>
    <x v="26"/>
    <x v="4"/>
    <m/>
    <d v="2024-03-04T00:00:00"/>
    <d v="2024-03-04T00:00:00"/>
    <m/>
    <d v="2024-01-06T00:00:00"/>
    <x v="7"/>
    <n v="9"/>
  </r>
  <r>
    <n v="6701"/>
    <s v="66.Dengue fever"/>
    <s v="วรโชติ พิลาทา"/>
    <m/>
    <s v="ชาย"/>
    <n v="8"/>
    <n v="6"/>
    <s v="ไม่ทราบอาชีพ/ในปกครอง"/>
    <s v="154"/>
    <x v="12"/>
    <x v="104"/>
    <x v="61"/>
    <x v="11"/>
    <m/>
    <d v="2024-02-28T00:00:00"/>
    <d v="2024-03-02T00:00:00"/>
    <m/>
    <d v="2024-01-06T00:00:00"/>
    <x v="7"/>
    <n v="8"/>
  </r>
  <r>
    <n v="6455"/>
    <s v="66.Dengue fever"/>
    <s v="จิรภัทร โอ้อารีย์"/>
    <m/>
    <s v="ชาย"/>
    <n v="10"/>
    <n v="5"/>
    <s v="นักเรียน"/>
    <s v="9"/>
    <x v="11"/>
    <x v="16"/>
    <x v="13"/>
    <x v="1"/>
    <m/>
    <d v="2024-02-23T00:00:00"/>
    <d v="2024-02-27T00:00:00"/>
    <m/>
    <d v="2024-01-06T00:00:00"/>
    <x v="3"/>
    <n v="7"/>
  </r>
  <r>
    <n v="6352"/>
    <s v="66.Dengue fever"/>
    <s v="กชกาญจน์ แก้วหิน"/>
    <m/>
    <s v="หญิง"/>
    <n v="10"/>
    <n v="4"/>
    <s v="ไม่ทราบอาชีพ/ในปกครอง"/>
    <s v="90"/>
    <x v="12"/>
    <x v="51"/>
    <x v="34"/>
    <x v="5"/>
    <m/>
    <d v="2024-02-19T00:00:00"/>
    <d v="2024-02-19T00:00:00"/>
    <m/>
    <d v="2024-01-06T00:00:00"/>
    <x v="0"/>
    <n v="7"/>
  </r>
  <r>
    <n v="7090"/>
    <s v="66.Dengue fever"/>
    <s v="พุฒิเมธ เฉิดเจือ"/>
    <m/>
    <s v="ชาย"/>
    <n v="8"/>
    <n v="3"/>
    <s v="ไม่ทราบอาชีพ/ในปกครอง"/>
    <s v="47"/>
    <x v="11"/>
    <x v="16"/>
    <x v="13"/>
    <x v="1"/>
    <m/>
    <d v="2024-03-01T00:00:00"/>
    <d v="2024-03-08T00:00:00"/>
    <m/>
    <d v="2024-01-06T00:00:00"/>
    <x v="7"/>
    <n v="8"/>
  </r>
  <r>
    <n v="6053"/>
    <s v="66.Dengue fever"/>
    <s v="ฐาปกรณ์ โคตรเพชร"/>
    <m/>
    <s v="ชาย"/>
    <n v="33"/>
    <n v="0"/>
    <s v="รับจ้าง,กรรมกร"/>
    <s v="69"/>
    <x v="8"/>
    <x v="25"/>
    <x v="20"/>
    <x v="12"/>
    <m/>
    <d v="2024-02-26T00:00:00"/>
    <d v="2024-02-26T00:00:00"/>
    <m/>
    <d v="2024-01-06T00:00:00"/>
    <x v="3"/>
    <n v="8"/>
  </r>
  <r>
    <n v="6022"/>
    <s v="66.Dengue fever"/>
    <s v="ภราดร อินทมล"/>
    <m/>
    <s v="ชาย"/>
    <n v="22"/>
    <n v="7"/>
    <s v="นักเรียน"/>
    <s v="91"/>
    <x v="12"/>
    <x v="105"/>
    <x v="45"/>
    <x v="11"/>
    <m/>
    <d v="2024-02-26T00:00:00"/>
    <d v="2024-02-26T00:00:00"/>
    <m/>
    <d v="2024-01-06T00:00:00"/>
    <x v="3"/>
    <n v="8"/>
  </r>
  <r>
    <n v="5794"/>
    <s v="66.Dengue fever"/>
    <s v="โชคศุภกานต์ ภูมิเรือง"/>
    <m/>
    <s v="หญิง"/>
    <n v="48"/>
    <n v="6"/>
    <s v="ข้าราชการ"/>
    <s v="50"/>
    <x v="9"/>
    <x v="106"/>
    <x v="64"/>
    <x v="18"/>
    <m/>
    <d v="2024-02-16T00:00:00"/>
    <d v="2024-02-19T00:00:00"/>
    <m/>
    <d v="2024-01-06T00:00:00"/>
    <x v="0"/>
    <n v="6"/>
  </r>
  <r>
    <n v="5793"/>
    <s v="66.Dengue fever"/>
    <s v="กมลชนก สาธารณ์"/>
    <m/>
    <s v="หญิง"/>
    <n v="8"/>
    <n v="11"/>
    <s v="ไม่ทราบอาชีพ/ในปกครอง"/>
    <s v="95"/>
    <x v="11"/>
    <x v="29"/>
    <x v="19"/>
    <x v="11"/>
    <m/>
    <d v="2024-02-21T00:00:00"/>
    <d v="2024-02-23T00:00:00"/>
    <m/>
    <d v="2024-01-06T00:00:00"/>
    <x v="0"/>
    <n v="7"/>
  </r>
  <r>
    <n v="5790"/>
    <s v="66.Dengue fever"/>
    <s v="ปวีณ์นุช เดชะ"/>
    <m/>
    <s v="หญิง"/>
    <n v="12"/>
    <n v="4"/>
    <s v="ไม่ทราบอาชีพ/ในปกครอง"/>
    <s v="36"/>
    <x v="1"/>
    <x v="107"/>
    <x v="22"/>
    <x v="13"/>
    <m/>
    <d v="2024-02-22T00:00:00"/>
    <d v="2024-02-22T00:00:00"/>
    <m/>
    <d v="2024-01-06T00:00:00"/>
    <x v="0"/>
    <n v="7"/>
  </r>
  <r>
    <n v="5782"/>
    <s v="66.Dengue fever"/>
    <s v="ธัญชนก ถึงเสียบญวน"/>
    <m/>
    <s v="หญิง"/>
    <n v="9"/>
    <n v="4"/>
    <s v="ไม่ทราบอาชีพ/ในปกครอง"/>
    <s v="4"/>
    <x v="5"/>
    <x v="101"/>
    <x v="62"/>
    <x v="17"/>
    <m/>
    <d v="2024-02-18T00:00:00"/>
    <d v="2024-02-21T00:00:00"/>
    <m/>
    <d v="2024-01-06T00:00:00"/>
    <x v="0"/>
    <n v="7"/>
  </r>
  <r>
    <n v="5777"/>
    <s v="66.Dengue fever"/>
    <s v="ภัทรพร บุญมี"/>
    <m/>
    <s v="หญิง"/>
    <n v="9"/>
    <n v="10"/>
    <s v="ไม่ทราบอาชีพ/ในปกครอง"/>
    <s v="44"/>
    <x v="13"/>
    <x v="33"/>
    <x v="21"/>
    <x v="2"/>
    <m/>
    <d v="2024-02-13T00:00:00"/>
    <d v="2024-02-14T00:00:00"/>
    <m/>
    <d v="2024-01-06T00:00:00"/>
    <x v="4"/>
    <n v="6"/>
  </r>
  <r>
    <n v="6439"/>
    <s v="66.Dengue fever"/>
    <s v="พริสร นากอก"/>
    <m/>
    <s v="ชาย"/>
    <n v="12"/>
    <n v="11"/>
    <s v="ไม่ทราบอาชีพ/ในปกครอง"/>
    <s v="93"/>
    <x v="12"/>
    <x v="38"/>
    <x v="21"/>
    <x v="2"/>
    <m/>
    <d v="2024-02-26T00:00:00"/>
    <d v="2024-02-29T00:00:00"/>
    <m/>
    <d v="2024-01-06T00:00:00"/>
    <x v="3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5:S203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"/>
        <item x="13"/>
        <item x="12"/>
        <item x="8"/>
        <item x="9"/>
        <item x="11"/>
        <item sd="0" x="0"/>
        <item x="5"/>
        <item x="4"/>
        <item x="6"/>
        <item x="10"/>
        <item x="14"/>
        <item x="16"/>
        <item x="7"/>
        <item x="18"/>
        <item x="19"/>
        <item x="2"/>
        <item x="3"/>
        <item x="17"/>
        <item x="15"/>
        <item t="default"/>
      </items>
    </pivotField>
    <pivotField axis="axisRow" compact="0" outline="0" subtotalTop="0" showAll="0" includeNewItemsInFilter="1" sortType="ascending">
      <items count="109">
        <item x="36"/>
        <item x="34"/>
        <item x="68"/>
        <item x="63"/>
        <item x="8"/>
        <item x="66"/>
        <item x="2"/>
        <item x="103"/>
        <item x="30"/>
        <item x="7"/>
        <item x="50"/>
        <item x="106"/>
        <item x="93"/>
        <item x="13"/>
        <item x="26"/>
        <item x="24"/>
        <item x="104"/>
        <item x="102"/>
        <item x="76"/>
        <item x="88"/>
        <item x="97"/>
        <item x="81"/>
        <item x="62"/>
        <item x="31"/>
        <item x="86"/>
        <item x="100"/>
        <item x="92"/>
        <item x="18"/>
        <item x="43"/>
        <item x="35"/>
        <item x="33"/>
        <item x="84"/>
        <item x="25"/>
        <item x="95"/>
        <item x="12"/>
        <item x="61"/>
        <item x="89"/>
        <item x="74"/>
        <item x="82"/>
        <item x="83"/>
        <item x="72"/>
        <item x="56"/>
        <item x="51"/>
        <item x="52"/>
        <item x="64"/>
        <item x="40"/>
        <item x="94"/>
        <item x="87"/>
        <item x="15"/>
        <item x="42"/>
        <item x="80"/>
        <item x="47"/>
        <item x="5"/>
        <item x="21"/>
        <item x="23"/>
        <item x="55"/>
        <item x="59"/>
        <item x="17"/>
        <item x="85"/>
        <item x="57"/>
        <item x="49"/>
        <item x="65"/>
        <item x="0"/>
        <item x="105"/>
        <item x="22"/>
        <item x="32"/>
        <item x="37"/>
        <item x="67"/>
        <item x="44"/>
        <item x="71"/>
        <item x="107"/>
        <item x="73"/>
        <item x="79"/>
        <item x="48"/>
        <item x="9"/>
        <item x="11"/>
        <item x="3"/>
        <item x="39"/>
        <item x="90"/>
        <item x="16"/>
        <item x="98"/>
        <item x="101"/>
        <item x="60"/>
        <item x="46"/>
        <item x="45"/>
        <item x="41"/>
        <item x="91"/>
        <item x="58"/>
        <item x="4"/>
        <item x="1"/>
        <item x="38"/>
        <item x="29"/>
        <item x="10"/>
        <item x="6"/>
        <item x="20"/>
        <item x="78"/>
        <item x="75"/>
        <item x="77"/>
        <item x="14"/>
        <item x="54"/>
        <item x="28"/>
        <item x="19"/>
        <item x="27"/>
        <item x="70"/>
        <item x="69"/>
        <item x="53"/>
        <item x="96"/>
        <item x="99"/>
        <item t="default"/>
      </items>
    </pivotField>
    <pivotField axis="axisRow" compact="0" outline="0" subtotalTop="0" showAll="0" includeNewItemsInFilter="1" sortType="descending">
      <items count="66">
        <item x="1"/>
        <item x="29"/>
        <item x="4"/>
        <item x="5"/>
        <item x="43"/>
        <item x="41"/>
        <item x="31"/>
        <item x="0"/>
        <item x="42"/>
        <item x="2"/>
        <item x="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2"/>
        <item x="33"/>
        <item x="34"/>
        <item x="35"/>
        <item x="36"/>
        <item x="37"/>
        <item x="38"/>
        <item x="39"/>
        <item x="40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0">
        <item x="5"/>
        <item x="11"/>
        <item x="8"/>
        <item x="10"/>
        <item x="17"/>
        <item x="14"/>
        <item x="18"/>
        <item x="15"/>
        <item x="6"/>
        <item x="7"/>
        <item x="4"/>
        <item x="3"/>
        <item x="9"/>
        <item x="16"/>
        <item x="2"/>
        <item x="12"/>
        <item x="1"/>
        <item x="13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6">
        <item x="14"/>
        <item x="9"/>
        <item x="5"/>
        <item x="2"/>
        <item x="6"/>
        <item x="8"/>
        <item x="4"/>
        <item x="0"/>
        <item x="3"/>
        <item x="7"/>
        <item x="1"/>
        <item x="10"/>
        <item x="11"/>
        <item x="12"/>
        <item x="13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97">
    <i>
      <x/>
      <x v="12"/>
      <x v="2"/>
    </i>
    <i r="2">
      <x v="3"/>
    </i>
    <i r="2">
      <x v="4"/>
    </i>
    <i r="2">
      <x v="95"/>
    </i>
    <i r="2">
      <x v="98"/>
    </i>
    <i t="default" r="1">
      <x v="12"/>
    </i>
    <i r="1">
      <x v="37"/>
      <x v="42"/>
    </i>
    <i t="default" r="1">
      <x v="37"/>
    </i>
    <i r="1">
      <x v="39"/>
      <x v="105"/>
    </i>
    <i t="default" r="1">
      <x v="39"/>
    </i>
    <i r="1">
      <x v="13"/>
      <x v="74"/>
    </i>
    <i t="default" r="1">
      <x v="13"/>
    </i>
    <i r="1">
      <x v="55"/>
      <x v="47"/>
    </i>
    <i t="default" r="1">
      <x v="55"/>
    </i>
    <i r="1">
      <x v="19"/>
      <x v="57"/>
    </i>
    <i t="default" r="1">
      <x v="19"/>
    </i>
    <i t="default">
      <x/>
    </i>
    <i>
      <x v="1"/>
      <x v="24"/>
      <x v="20"/>
    </i>
    <i r="2">
      <x v="54"/>
    </i>
    <i r="2">
      <x v="91"/>
    </i>
    <i t="default" r="1">
      <x v="24"/>
    </i>
    <i r="1">
      <x v="45"/>
      <x v="40"/>
    </i>
    <i r="2">
      <x v="63"/>
    </i>
    <i t="default" r="1">
      <x v="45"/>
    </i>
    <i r="1">
      <x v="61"/>
      <x v="16"/>
    </i>
    <i r="2">
      <x v="107"/>
    </i>
    <i t="default" r="1">
      <x v="61"/>
    </i>
    <i r="1">
      <x v="41"/>
      <x v="22"/>
    </i>
    <i t="default" r="1">
      <x v="41"/>
    </i>
    <i r="1">
      <x v="22"/>
      <x v="87"/>
    </i>
    <i t="default" r="1">
      <x v="22"/>
    </i>
    <i r="1">
      <x v="57"/>
      <x v="86"/>
    </i>
    <i t="default" r="1">
      <x v="57"/>
    </i>
    <i t="default">
      <x v="1"/>
    </i>
    <i>
      <x v="2"/>
      <x v="59"/>
      <x v="33"/>
    </i>
    <i t="default" r="1">
      <x v="59"/>
    </i>
    <i r="1">
      <x v="21"/>
      <x v="101"/>
    </i>
    <i t="default" r="1">
      <x v="21"/>
    </i>
    <i t="default">
      <x v="2"/>
    </i>
    <i>
      <x v="3"/>
      <x v="18"/>
      <x v="38"/>
    </i>
    <i t="default" r="1">
      <x v="18"/>
    </i>
    <i r="1">
      <x v="63"/>
      <x v="17"/>
    </i>
    <i t="default" r="1">
      <x v="63"/>
    </i>
    <i r="1">
      <x v="23"/>
      <x v="64"/>
    </i>
    <i t="default" r="1">
      <x v="23"/>
    </i>
    <i t="default">
      <x v="3"/>
    </i>
    <i>
      <x v="4"/>
      <x v="62"/>
      <x v="81"/>
    </i>
    <i t="default" r="1">
      <x v="62"/>
    </i>
    <i r="1">
      <x v="54"/>
      <x v="24"/>
    </i>
    <i t="default" r="1">
      <x v="54"/>
    </i>
    <i t="default">
      <x v="4"/>
    </i>
    <i>
      <x v="5"/>
      <x v="58"/>
      <x v="46"/>
    </i>
    <i t="default" r="1">
      <x v="58"/>
    </i>
    <i r="1">
      <x v="33"/>
      <x v="49"/>
    </i>
    <i t="default" r="1">
      <x v="33"/>
    </i>
    <i t="default">
      <x v="5"/>
    </i>
    <i>
      <x v="6"/>
      <x v="64"/>
      <x v="11"/>
    </i>
    <i t="default" r="1">
      <x v="64"/>
    </i>
    <i t="default">
      <x v="6"/>
    </i>
    <i>
      <x v="7"/>
      <x v="53"/>
      <x v="36"/>
    </i>
    <i r="2">
      <x v="39"/>
    </i>
    <i t="default" r="1">
      <x v="53"/>
    </i>
    <i r="1">
      <x v="51"/>
      <x v="72"/>
    </i>
    <i t="default" r="1">
      <x v="51"/>
    </i>
    <i r="1">
      <x v="40"/>
      <x v="59"/>
    </i>
    <i t="default" r="1">
      <x v="40"/>
    </i>
    <i r="1">
      <x v="49"/>
      <x v="18"/>
    </i>
    <i t="default" r="1">
      <x v="49"/>
    </i>
    <i t="default">
      <x v="7"/>
    </i>
    <i>
      <x v="8"/>
      <x v="15"/>
      <x v="56"/>
    </i>
    <i r="2">
      <x v="75"/>
    </i>
    <i r="2">
      <x v="85"/>
    </i>
    <i t="default" r="1">
      <x v="15"/>
    </i>
    <i r="1">
      <x v="20"/>
      <x v="27"/>
    </i>
    <i t="default" r="1">
      <x v="20"/>
    </i>
    <i t="default">
      <x v="8"/>
    </i>
    <i>
      <x v="9"/>
      <x v="38"/>
      <x v="41"/>
    </i>
    <i r="2">
      <x v="43"/>
    </i>
    <i r="2">
      <x v="61"/>
    </i>
    <i t="default" r="1">
      <x v="38"/>
    </i>
    <i r="1">
      <x v="46"/>
      <x v="71"/>
    </i>
    <i r="2">
      <x v="106"/>
    </i>
    <i t="default" r="1">
      <x v="46"/>
    </i>
    <i r="1">
      <x v="56"/>
      <x v="19"/>
    </i>
    <i r="2">
      <x v="25"/>
    </i>
    <i t="default" r="1">
      <x v="56"/>
    </i>
    <i r="1">
      <x v="32"/>
      <x v="45"/>
    </i>
    <i t="default" r="1">
      <x v="32"/>
    </i>
    <i r="1">
      <x v="17"/>
      <x v="48"/>
    </i>
    <i t="default" r="1">
      <x v="17"/>
    </i>
    <i r="1">
      <x v="44"/>
      <x v="69"/>
    </i>
    <i t="default" r="1">
      <x v="44"/>
    </i>
    <i t="default">
      <x v="9"/>
    </i>
    <i>
      <x v="10"/>
      <x v="11"/>
      <x v="8"/>
    </i>
    <i r="2">
      <x v="53"/>
    </i>
    <i r="2">
      <x v="93"/>
    </i>
    <i t="default" r="1">
      <x v="11"/>
    </i>
    <i r="1">
      <x v="31"/>
      <x v="7"/>
    </i>
    <i r="2">
      <x v="66"/>
    </i>
    <i t="default" r="1">
      <x v="31"/>
    </i>
    <i t="default">
      <x v="10"/>
    </i>
    <i>
      <x v="11"/>
      <x v="1"/>
      <x v="83"/>
    </i>
    <i t="default" r="1">
      <x v="1"/>
    </i>
    <i r="1">
      <x/>
      <x v="82"/>
    </i>
    <i r="2">
      <x v="99"/>
    </i>
    <i t="default" r="1">
      <x/>
    </i>
    <i r="1">
      <x v="2"/>
      <x v="84"/>
    </i>
    <i r="2">
      <x v="88"/>
    </i>
    <i t="default" r="1">
      <x v="2"/>
    </i>
    <i r="1">
      <x v="6"/>
      <x v="73"/>
    </i>
    <i t="default" r="1">
      <x v="6"/>
    </i>
    <i r="1">
      <x v="5"/>
      <x v="67"/>
    </i>
    <i t="default" r="1">
      <x v="5"/>
    </i>
    <i r="1">
      <x v="4"/>
      <x v="103"/>
    </i>
    <i t="default" r="1">
      <x v="4"/>
    </i>
    <i r="1">
      <x v="3"/>
      <x v="52"/>
    </i>
    <i t="default" r="1">
      <x v="3"/>
    </i>
    <i t="default">
      <x v="11"/>
    </i>
    <i>
      <x v="12"/>
      <x v="22"/>
      <x v="52"/>
    </i>
    <i r="2">
      <x v="68"/>
    </i>
    <i r="2">
      <x v="94"/>
    </i>
    <i t="default" r="1">
      <x v="22"/>
    </i>
    <i t="default">
      <x v="12"/>
    </i>
    <i>
      <x v="13"/>
      <x v="48"/>
      <x v="96"/>
    </i>
    <i t="default" r="1">
      <x v="48"/>
    </i>
    <i r="1">
      <x v="42"/>
      <x v="44"/>
    </i>
    <i t="default" r="1">
      <x v="42"/>
    </i>
    <i t="default">
      <x v="13"/>
    </i>
    <i>
      <x v="14"/>
      <x v="10"/>
      <x v="1"/>
    </i>
    <i r="2">
      <x v="9"/>
    </i>
    <i r="2">
      <x v="12"/>
    </i>
    <i r="2">
      <x v="13"/>
    </i>
    <i r="2">
      <x v="14"/>
    </i>
    <i r="2">
      <x v="15"/>
    </i>
    <i r="2">
      <x v="26"/>
    </i>
    <i r="2">
      <x v="28"/>
    </i>
    <i r="2">
      <x v="29"/>
    </i>
    <i r="2">
      <x v="76"/>
    </i>
    <i t="default" r="1">
      <x v="10"/>
    </i>
    <i r="1">
      <x v="26"/>
      <x v="30"/>
    </i>
    <i r="2">
      <x v="90"/>
    </i>
    <i r="2">
      <x v="102"/>
    </i>
    <i t="default" r="1">
      <x v="26"/>
    </i>
    <i r="1">
      <x v="29"/>
      <x v="65"/>
    </i>
    <i t="default" r="1">
      <x v="29"/>
    </i>
    <i r="1">
      <x v="47"/>
      <x v="31"/>
    </i>
    <i r="2">
      <x v="37"/>
    </i>
    <i t="default" r="1">
      <x v="47"/>
    </i>
    <i r="1">
      <x v="16"/>
      <x v="34"/>
    </i>
    <i t="default" r="1">
      <x v="16"/>
    </i>
    <i r="1">
      <x v="50"/>
      <x v="58"/>
    </i>
    <i r="2">
      <x v="97"/>
    </i>
    <i t="default" r="1">
      <x v="50"/>
    </i>
    <i r="1">
      <x v="36"/>
      <x v="10"/>
    </i>
    <i t="default" r="1">
      <x v="36"/>
    </i>
    <i r="1">
      <x v="14"/>
      <x v="92"/>
    </i>
    <i t="default" r="1">
      <x v="14"/>
    </i>
    <i r="1">
      <x v="43"/>
      <x v="5"/>
    </i>
    <i t="default" r="1">
      <x v="43"/>
    </i>
    <i r="1">
      <x v="28"/>
      <x v="23"/>
    </i>
    <i t="default" r="1">
      <x v="28"/>
    </i>
    <i t="default">
      <x v="14"/>
    </i>
    <i>
      <x v="15"/>
      <x v="25"/>
      <x v="32"/>
    </i>
    <i t="default" r="1">
      <x v="25"/>
    </i>
    <i r="1">
      <x v="35"/>
      <x v="60"/>
    </i>
    <i t="default" r="1">
      <x v="35"/>
    </i>
    <i t="default">
      <x v="15"/>
    </i>
    <i>
      <x v="16"/>
      <x v="18"/>
      <x v="78"/>
    </i>
    <i r="2">
      <x v="79"/>
    </i>
    <i t="default" r="1">
      <x v="18"/>
    </i>
    <i r="1">
      <x v="30"/>
      <x/>
    </i>
    <i r="2">
      <x v="21"/>
    </i>
    <i r="2">
      <x v="35"/>
    </i>
    <i r="2">
      <x v="77"/>
    </i>
    <i t="default" r="1">
      <x v="30"/>
    </i>
    <i r="1">
      <x v="9"/>
      <x v="6"/>
    </i>
    <i t="default" r="1">
      <x v="9"/>
    </i>
    <i r="1">
      <x/>
      <x v="55"/>
    </i>
    <i r="2">
      <x v="89"/>
    </i>
    <i t="default" r="1">
      <x/>
    </i>
    <i r="1">
      <x v="52"/>
      <x v="50"/>
    </i>
    <i t="default" r="1">
      <x v="52"/>
    </i>
    <i r="1">
      <x v="34"/>
      <x v="51"/>
    </i>
    <i t="default" r="1">
      <x v="34"/>
    </i>
    <i t="default">
      <x v="16"/>
    </i>
    <i>
      <x v="17"/>
      <x v="27"/>
      <x v="70"/>
    </i>
    <i r="2">
      <x v="100"/>
    </i>
    <i t="default" r="1">
      <x v="27"/>
    </i>
    <i r="1">
      <x v="60"/>
      <x v="80"/>
    </i>
    <i t="default" r="1">
      <x v="60"/>
    </i>
    <i t="default">
      <x v="17"/>
    </i>
    <i>
      <x v="18"/>
      <x v="8"/>
      <x v="104"/>
    </i>
    <i t="default" r="1">
      <x v="8"/>
    </i>
    <i r="1">
      <x v="7"/>
      <x v="62"/>
    </i>
    <i t="default" r="1">
      <x v="7"/>
    </i>
    <i t="default">
      <x v="18"/>
    </i>
    <i t="grand">
      <x/>
    </i>
  </rowItems>
  <colFields count="1">
    <field x="18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36" t="s">
        <v>381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19"/>
    </row>
    <row r="2" spans="1:30" ht="24">
      <c r="A2" s="21"/>
      <c r="B2" s="21"/>
      <c r="C2" s="22" t="s">
        <v>643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382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383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62</v>
      </c>
      <c r="E13" s="49">
        <v>10</v>
      </c>
      <c r="F13" s="49">
        <v>0</v>
      </c>
      <c r="G13" s="49">
        <v>0</v>
      </c>
      <c r="H13" s="49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171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507</v>
      </c>
      <c r="B14" s="54">
        <f>B13</f>
        <v>48</v>
      </c>
      <c r="C14" s="54">
        <f>B13+C13</f>
        <v>99</v>
      </c>
      <c r="D14" s="54">
        <f>B13+C13+D13</f>
        <v>161</v>
      </c>
      <c r="E14" s="55">
        <f>SUM(B13:E13)</f>
        <v>171</v>
      </c>
      <c r="F14" s="55">
        <f>SUM(B13:F13)</f>
        <v>171</v>
      </c>
      <c r="G14" s="55">
        <f>SUM(B13:G13)</f>
        <v>171</v>
      </c>
      <c r="H14" s="55">
        <f>SUM(B13:H13)</f>
        <v>171</v>
      </c>
      <c r="I14" s="55">
        <f>SUM(B13:I13)</f>
        <v>171</v>
      </c>
      <c r="J14" s="55">
        <f>SUM(B13:J13)</f>
        <v>171</v>
      </c>
      <c r="K14" s="55">
        <f>SUM(B13:K13)</f>
        <v>171</v>
      </c>
      <c r="L14" s="55">
        <f>SUM(B13:L13)</f>
        <v>171</v>
      </c>
      <c r="M14" s="55">
        <f>SUM(B13:M13)</f>
        <v>171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528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37"/>
      <c r="E31" s="337"/>
      <c r="F31" s="337"/>
      <c r="G31" s="337"/>
      <c r="H31" s="337"/>
      <c r="I31" s="337"/>
      <c r="J31" s="337"/>
      <c r="K31" s="337"/>
    </row>
    <row r="32" spans="1:19">
      <c r="D32" s="337"/>
      <c r="E32" s="337"/>
      <c r="F32" s="337"/>
      <c r="G32" s="337"/>
      <c r="H32" s="337"/>
      <c r="I32" s="337"/>
      <c r="J32" s="337"/>
      <c r="K32" s="337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E16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384</v>
      </c>
      <c r="R1" s="341" t="s">
        <v>330</v>
      </c>
      <c r="S1" s="341"/>
      <c r="T1" s="341"/>
      <c r="U1" s="341"/>
      <c r="V1" s="341"/>
      <c r="W1" s="341"/>
    </row>
    <row r="2" spans="1:26">
      <c r="B2" s="73" t="s">
        <v>644</v>
      </c>
      <c r="R2" s="74"/>
      <c r="S2" s="74"/>
      <c r="T2" s="342" t="s">
        <v>337</v>
      </c>
      <c r="U2" s="343"/>
      <c r="V2" s="343"/>
      <c r="W2" s="344"/>
    </row>
    <row r="3" spans="1:26">
      <c r="A3" s="75" t="s">
        <v>9</v>
      </c>
      <c r="B3" s="338" t="s">
        <v>43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40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30">
        <v>5</v>
      </c>
      <c r="C5" s="330">
        <v>3</v>
      </c>
      <c r="D5" s="330">
        <v>1</v>
      </c>
      <c r="E5" s="87">
        <v>1</v>
      </c>
      <c r="F5" s="87"/>
      <c r="G5" s="87"/>
      <c r="H5" s="87"/>
      <c r="I5" s="87"/>
      <c r="J5" s="87"/>
      <c r="K5" s="87"/>
      <c r="L5" s="88"/>
      <c r="M5" s="87"/>
      <c r="N5" s="89">
        <f t="shared" ref="N5:N26" si="0">SUM(B5:M5)</f>
        <v>10</v>
      </c>
      <c r="O5" s="90">
        <f t="shared" ref="O5:O27" si="1">V5</f>
        <v>6.3156033295860752</v>
      </c>
      <c r="R5" s="91" t="s">
        <v>331</v>
      </c>
      <c r="S5" s="92">
        <v>158338</v>
      </c>
      <c r="T5" s="93">
        <f>T6+T7</f>
        <v>10</v>
      </c>
      <c r="U5" s="94">
        <v>0</v>
      </c>
      <c r="V5" s="95">
        <f>T5*100000/S5</f>
        <v>6.3156033295860752</v>
      </c>
      <c r="W5" s="96">
        <f>(U5/T5)*100</f>
        <v>0</v>
      </c>
      <c r="X5" s="97"/>
    </row>
    <row r="6" spans="1:26">
      <c r="A6" s="98" t="s">
        <v>57</v>
      </c>
      <c r="B6" s="331">
        <v>1</v>
      </c>
      <c r="C6" s="331">
        <v>0</v>
      </c>
      <c r="D6" s="331">
        <v>0</v>
      </c>
      <c r="E6" s="99">
        <v>0</v>
      </c>
      <c r="F6" s="99"/>
      <c r="G6" s="99"/>
      <c r="H6" s="99"/>
      <c r="I6" s="100"/>
      <c r="J6" s="101"/>
      <c r="K6" s="101"/>
      <c r="L6" s="101"/>
      <c r="M6" s="101"/>
      <c r="N6" s="102">
        <f t="shared" si="0"/>
        <v>1</v>
      </c>
      <c r="O6" s="103">
        <f t="shared" si="1"/>
        <v>2.8310166180675482</v>
      </c>
      <c r="R6" s="298" t="s">
        <v>332</v>
      </c>
      <c r="S6" s="105">
        <v>35323</v>
      </c>
      <c r="T6" s="106">
        <f>N6</f>
        <v>1</v>
      </c>
      <c r="U6" s="107">
        <v>0</v>
      </c>
      <c r="V6" s="108">
        <f>T6*100000/S6</f>
        <v>2.8310166180675482</v>
      </c>
      <c r="W6" s="96">
        <f t="shared" ref="W6:W26" si="2">(U6/T6)*100</f>
        <v>0</v>
      </c>
      <c r="X6" s="97"/>
    </row>
    <row r="7" spans="1:26">
      <c r="A7" s="98" t="s">
        <v>22</v>
      </c>
      <c r="B7" s="331">
        <v>4</v>
      </c>
      <c r="C7" s="331">
        <v>3</v>
      </c>
      <c r="D7" s="331">
        <v>1</v>
      </c>
      <c r="E7" s="99">
        <v>1</v>
      </c>
      <c r="F7" s="99"/>
      <c r="G7" s="99"/>
      <c r="H7" s="99"/>
      <c r="I7" s="100"/>
      <c r="J7" s="101"/>
      <c r="K7" s="101"/>
      <c r="L7" s="101"/>
      <c r="M7" s="101"/>
      <c r="N7" s="102">
        <f t="shared" si="0"/>
        <v>9</v>
      </c>
      <c r="O7" s="103">
        <f t="shared" si="1"/>
        <v>7.3161809535422506</v>
      </c>
      <c r="R7" s="298" t="s">
        <v>77</v>
      </c>
      <c r="S7" s="105">
        <v>123015</v>
      </c>
      <c r="T7" s="106">
        <f t="shared" ref="T7:T26" si="3">N7</f>
        <v>9</v>
      </c>
      <c r="U7" s="107">
        <v>0</v>
      </c>
      <c r="V7" s="108">
        <f t="shared" ref="V7:V26" si="4">T7*100000/S7</f>
        <v>7.3161809535422506</v>
      </c>
      <c r="W7" s="96">
        <f t="shared" si="2"/>
        <v>0</v>
      </c>
      <c r="X7" s="97"/>
      <c r="Z7" s="109"/>
    </row>
    <row r="8" spans="1:26">
      <c r="A8" s="98" t="s">
        <v>23</v>
      </c>
      <c r="B8" s="331">
        <v>10</v>
      </c>
      <c r="C8" s="331">
        <v>3</v>
      </c>
      <c r="D8" s="331">
        <v>2</v>
      </c>
      <c r="E8" s="99">
        <v>0</v>
      </c>
      <c r="F8" s="99"/>
      <c r="G8" s="99"/>
      <c r="H8" s="99"/>
      <c r="I8" s="100"/>
      <c r="J8" s="101"/>
      <c r="K8" s="101"/>
      <c r="L8" s="101"/>
      <c r="M8" s="101"/>
      <c r="N8" s="102">
        <f t="shared" si="0"/>
        <v>15</v>
      </c>
      <c r="O8" s="103">
        <f t="shared" si="1"/>
        <v>15.394246656882768</v>
      </c>
      <c r="R8" s="110" t="s">
        <v>23</v>
      </c>
      <c r="S8" s="111">
        <v>97439</v>
      </c>
      <c r="T8" s="106">
        <f t="shared" si="3"/>
        <v>15</v>
      </c>
      <c r="U8" s="112">
        <v>0</v>
      </c>
      <c r="V8" s="108">
        <f t="shared" si="4"/>
        <v>15.394246656882768</v>
      </c>
      <c r="W8" s="96">
        <f t="shared" si="2"/>
        <v>0</v>
      </c>
      <c r="X8" s="97"/>
      <c r="Z8" s="109"/>
    </row>
    <row r="9" spans="1:26">
      <c r="A9" s="98" t="s">
        <v>31</v>
      </c>
      <c r="B9" s="331">
        <v>0</v>
      </c>
      <c r="C9" s="331">
        <v>1</v>
      </c>
      <c r="D9" s="331">
        <v>1</v>
      </c>
      <c r="E9" s="113">
        <v>0</v>
      </c>
      <c r="F9" s="99"/>
      <c r="G9" s="99"/>
      <c r="H9" s="113"/>
      <c r="I9" s="100"/>
      <c r="J9" s="101"/>
      <c r="K9" s="101"/>
      <c r="L9" s="101"/>
      <c r="M9" s="101"/>
      <c r="N9" s="102">
        <f t="shared" si="0"/>
        <v>2</v>
      </c>
      <c r="O9" s="103">
        <f t="shared" si="1"/>
        <v>3.7268932617769828</v>
      </c>
      <c r="R9" s="110" t="s">
        <v>31</v>
      </c>
      <c r="S9" s="111">
        <v>53664</v>
      </c>
      <c r="T9" s="106">
        <f t="shared" si="3"/>
        <v>2</v>
      </c>
      <c r="U9" s="112">
        <v>0</v>
      </c>
      <c r="V9" s="108">
        <f t="shared" si="4"/>
        <v>3.7268932617769828</v>
      </c>
      <c r="W9" s="96">
        <f t="shared" si="2"/>
        <v>0</v>
      </c>
      <c r="X9" s="97"/>
      <c r="Z9" s="109"/>
    </row>
    <row r="10" spans="1:26">
      <c r="A10" s="98" t="s">
        <v>24</v>
      </c>
      <c r="B10" s="331">
        <v>4</v>
      </c>
      <c r="C10" s="331">
        <v>11</v>
      </c>
      <c r="D10" s="331">
        <v>1</v>
      </c>
      <c r="E10" s="113">
        <v>0</v>
      </c>
      <c r="F10" s="99"/>
      <c r="G10" s="99"/>
      <c r="H10" s="113"/>
      <c r="I10" s="100"/>
      <c r="J10" s="101"/>
      <c r="K10" s="101"/>
      <c r="L10" s="101"/>
      <c r="M10" s="101"/>
      <c r="N10" s="102">
        <f t="shared" si="0"/>
        <v>16</v>
      </c>
      <c r="O10" s="103">
        <f t="shared" si="1"/>
        <v>20.209420115951549</v>
      </c>
      <c r="R10" s="110" t="s">
        <v>24</v>
      </c>
      <c r="S10" s="111">
        <v>79171</v>
      </c>
      <c r="T10" s="106">
        <f t="shared" si="3"/>
        <v>16</v>
      </c>
      <c r="U10" s="112">
        <v>0</v>
      </c>
      <c r="V10" s="108">
        <f t="shared" si="4"/>
        <v>20.209420115951549</v>
      </c>
      <c r="W10" s="96">
        <f t="shared" si="2"/>
        <v>0</v>
      </c>
      <c r="X10" s="97"/>
      <c r="Z10" s="109"/>
    </row>
    <row r="11" spans="1:26">
      <c r="A11" s="98" t="s">
        <v>25</v>
      </c>
      <c r="B11" s="331">
        <v>1</v>
      </c>
      <c r="C11" s="331">
        <v>1</v>
      </c>
      <c r="D11" s="331">
        <v>1</v>
      </c>
      <c r="E11" s="113">
        <v>0</v>
      </c>
      <c r="F11" s="99"/>
      <c r="G11" s="99"/>
      <c r="H11" s="113"/>
      <c r="I11" s="100"/>
      <c r="J11" s="101"/>
      <c r="K11" s="101"/>
      <c r="L11" s="101"/>
      <c r="M11" s="101"/>
      <c r="N11" s="102">
        <f t="shared" si="0"/>
        <v>3</v>
      </c>
      <c r="O11" s="103">
        <f t="shared" si="1"/>
        <v>4.4675432979404626</v>
      </c>
      <c r="R11" s="110" t="s">
        <v>25</v>
      </c>
      <c r="S11" s="111">
        <v>67151</v>
      </c>
      <c r="T11" s="106">
        <f t="shared" si="3"/>
        <v>3</v>
      </c>
      <c r="U11" s="112">
        <v>0</v>
      </c>
      <c r="V11" s="108">
        <f t="shared" si="4"/>
        <v>4.4675432979404626</v>
      </c>
      <c r="W11" s="96">
        <f t="shared" si="2"/>
        <v>0</v>
      </c>
      <c r="Z11" s="109"/>
    </row>
    <row r="12" spans="1:26">
      <c r="A12" s="98" t="s">
        <v>26</v>
      </c>
      <c r="B12" s="331">
        <v>0</v>
      </c>
      <c r="C12" s="331">
        <v>1</v>
      </c>
      <c r="D12" s="331">
        <v>0</v>
      </c>
      <c r="E12" s="113">
        <v>0</v>
      </c>
      <c r="F12" s="99"/>
      <c r="G12" s="99"/>
      <c r="H12" s="113"/>
      <c r="I12" s="100"/>
      <c r="J12" s="101"/>
      <c r="K12" s="101"/>
      <c r="L12" s="101"/>
      <c r="M12" s="101"/>
      <c r="N12" s="102">
        <f t="shared" si="0"/>
        <v>1</v>
      </c>
      <c r="O12" s="103">
        <f t="shared" si="1"/>
        <v>1.4061928734145175</v>
      </c>
      <c r="R12" s="110" t="s">
        <v>26</v>
      </c>
      <c r="S12" s="111">
        <v>71114</v>
      </c>
      <c r="T12" s="106">
        <f t="shared" si="3"/>
        <v>1</v>
      </c>
      <c r="U12" s="112">
        <v>0</v>
      </c>
      <c r="V12" s="108">
        <f t="shared" si="4"/>
        <v>1.4061928734145175</v>
      </c>
      <c r="W12" s="96">
        <f t="shared" si="2"/>
        <v>0</v>
      </c>
      <c r="Z12" s="109"/>
    </row>
    <row r="13" spans="1:26">
      <c r="A13" s="98" t="s">
        <v>27</v>
      </c>
      <c r="B13" s="331">
        <v>1</v>
      </c>
      <c r="C13" s="331">
        <v>2</v>
      </c>
      <c r="D13" s="331">
        <v>4</v>
      </c>
      <c r="E13" s="113">
        <v>7</v>
      </c>
      <c r="F13" s="99"/>
      <c r="G13" s="99"/>
      <c r="H13" s="113"/>
      <c r="I13" s="100"/>
      <c r="J13" s="101"/>
      <c r="K13" s="101"/>
      <c r="L13" s="101"/>
      <c r="M13" s="101"/>
      <c r="N13" s="102">
        <f t="shared" si="0"/>
        <v>14</v>
      </c>
      <c r="O13" s="103">
        <f t="shared" si="1"/>
        <v>12.969687986363299</v>
      </c>
      <c r="R13" s="110" t="s">
        <v>27</v>
      </c>
      <c r="S13" s="111">
        <v>107944</v>
      </c>
      <c r="T13" s="106">
        <f t="shared" si="3"/>
        <v>14</v>
      </c>
      <c r="U13" s="112">
        <v>0</v>
      </c>
      <c r="V13" s="108">
        <f t="shared" si="4"/>
        <v>12.969687986363299</v>
      </c>
      <c r="W13" s="96">
        <f t="shared" si="2"/>
        <v>0</v>
      </c>
      <c r="Z13" s="109"/>
    </row>
    <row r="14" spans="1:26">
      <c r="A14" s="98" t="s">
        <v>34</v>
      </c>
      <c r="B14" s="331">
        <v>1</v>
      </c>
      <c r="C14" s="331">
        <v>0</v>
      </c>
      <c r="D14" s="331">
        <v>4</v>
      </c>
      <c r="E14" s="113">
        <v>0</v>
      </c>
      <c r="F14" s="99"/>
      <c r="G14" s="99"/>
      <c r="H14" s="113"/>
      <c r="I14" s="100"/>
      <c r="J14" s="101"/>
      <c r="K14" s="101"/>
      <c r="L14" s="101"/>
      <c r="M14" s="101"/>
      <c r="N14" s="102">
        <f t="shared" si="0"/>
        <v>5</v>
      </c>
      <c r="O14" s="103">
        <f t="shared" si="1"/>
        <v>8.6088154269972446</v>
      </c>
      <c r="R14" s="110" t="s">
        <v>34</v>
      </c>
      <c r="S14" s="111">
        <v>58080</v>
      </c>
      <c r="T14" s="106">
        <f t="shared" si="3"/>
        <v>5</v>
      </c>
      <c r="U14" s="112">
        <v>0</v>
      </c>
      <c r="V14" s="108">
        <f t="shared" si="4"/>
        <v>8.6088154269972446</v>
      </c>
      <c r="W14" s="96">
        <f t="shared" si="2"/>
        <v>0</v>
      </c>
      <c r="Z14" s="109"/>
    </row>
    <row r="15" spans="1:26">
      <c r="A15" s="98" t="s">
        <v>32</v>
      </c>
      <c r="B15" s="331">
        <v>6</v>
      </c>
      <c r="C15" s="331">
        <v>5</v>
      </c>
      <c r="D15" s="331">
        <v>10</v>
      </c>
      <c r="E15" s="113">
        <v>1</v>
      </c>
      <c r="F15" s="99"/>
      <c r="G15" s="99"/>
      <c r="H15" s="113"/>
      <c r="I15" s="100"/>
      <c r="J15" s="101"/>
      <c r="K15" s="101"/>
      <c r="L15" s="101"/>
      <c r="M15" s="101"/>
      <c r="N15" s="102">
        <f t="shared" si="0"/>
        <v>22</v>
      </c>
      <c r="O15" s="103">
        <f t="shared" si="1"/>
        <v>33.098135973160417</v>
      </c>
      <c r="R15" s="110" t="s">
        <v>32</v>
      </c>
      <c r="S15" s="111">
        <v>66469</v>
      </c>
      <c r="T15" s="106">
        <f t="shared" si="3"/>
        <v>22</v>
      </c>
      <c r="U15" s="112">
        <v>0</v>
      </c>
      <c r="V15" s="108">
        <f t="shared" si="4"/>
        <v>33.098135973160417</v>
      </c>
      <c r="W15" s="96">
        <f t="shared" si="2"/>
        <v>0</v>
      </c>
      <c r="Z15" s="109"/>
    </row>
    <row r="16" spans="1:26">
      <c r="A16" s="98" t="s">
        <v>28</v>
      </c>
      <c r="B16" s="331">
        <v>0</v>
      </c>
      <c r="C16" s="331">
        <v>2</v>
      </c>
      <c r="D16" s="331">
        <v>3</v>
      </c>
      <c r="E16" s="113">
        <v>0</v>
      </c>
      <c r="F16" s="99"/>
      <c r="G16" s="99"/>
      <c r="H16" s="113"/>
      <c r="I16" s="100"/>
      <c r="J16" s="101"/>
      <c r="K16" s="101"/>
      <c r="L16" s="101"/>
      <c r="M16" s="101"/>
      <c r="N16" s="102">
        <f t="shared" si="0"/>
        <v>5</v>
      </c>
      <c r="O16" s="103">
        <f t="shared" si="1"/>
        <v>4.2293670329298516</v>
      </c>
      <c r="R16" s="110" t="s">
        <v>28</v>
      </c>
      <c r="S16" s="111">
        <v>118221</v>
      </c>
      <c r="T16" s="106">
        <f t="shared" si="3"/>
        <v>5</v>
      </c>
      <c r="U16" s="112">
        <v>0</v>
      </c>
      <c r="V16" s="108">
        <f t="shared" si="4"/>
        <v>4.2293670329298516</v>
      </c>
      <c r="W16" s="96">
        <f t="shared" si="2"/>
        <v>0</v>
      </c>
      <c r="Z16" s="109"/>
    </row>
    <row r="17" spans="1:26">
      <c r="A17" s="98" t="s">
        <v>29</v>
      </c>
      <c r="B17" s="331">
        <v>10</v>
      </c>
      <c r="C17" s="331">
        <v>11</v>
      </c>
      <c r="D17" s="331">
        <v>21</v>
      </c>
      <c r="E17" s="113">
        <v>1</v>
      </c>
      <c r="F17" s="99"/>
      <c r="G17" s="99"/>
      <c r="H17" s="113"/>
      <c r="I17" s="100"/>
      <c r="J17" s="101"/>
      <c r="K17" s="101"/>
      <c r="L17" s="101"/>
      <c r="M17" s="101"/>
      <c r="N17" s="102">
        <f t="shared" si="0"/>
        <v>43</v>
      </c>
      <c r="O17" s="103">
        <f t="shared" si="1"/>
        <v>37.621614054735076</v>
      </c>
      <c r="R17" s="110" t="s">
        <v>29</v>
      </c>
      <c r="S17" s="111">
        <v>114296</v>
      </c>
      <c r="T17" s="106">
        <f t="shared" si="3"/>
        <v>43</v>
      </c>
      <c r="U17" s="112">
        <v>0</v>
      </c>
      <c r="V17" s="108">
        <f t="shared" si="4"/>
        <v>37.621614054735076</v>
      </c>
      <c r="W17" s="96">
        <f t="shared" si="2"/>
        <v>0</v>
      </c>
      <c r="Z17" s="109"/>
    </row>
    <row r="18" spans="1:26">
      <c r="A18" s="98" t="s">
        <v>33</v>
      </c>
      <c r="B18" s="331">
        <v>1</v>
      </c>
      <c r="C18" s="331">
        <v>0</v>
      </c>
      <c r="D18" s="331">
        <v>6</v>
      </c>
      <c r="E18" s="113">
        <v>0</v>
      </c>
      <c r="F18" s="99"/>
      <c r="G18" s="99"/>
      <c r="H18" s="113"/>
      <c r="I18" s="100"/>
      <c r="J18" s="101"/>
      <c r="K18" s="101"/>
      <c r="L18" s="101"/>
      <c r="M18" s="101"/>
      <c r="N18" s="102">
        <f t="shared" si="0"/>
        <v>7</v>
      </c>
      <c r="O18" s="103">
        <f t="shared" si="1"/>
        <v>30.259802014438247</v>
      </c>
      <c r="R18" s="110" t="s">
        <v>33</v>
      </c>
      <c r="S18" s="111">
        <v>23133</v>
      </c>
      <c r="T18" s="106">
        <f t="shared" si="3"/>
        <v>7</v>
      </c>
      <c r="U18" s="112">
        <v>0</v>
      </c>
      <c r="V18" s="108">
        <f t="shared" si="4"/>
        <v>30.259802014438247</v>
      </c>
      <c r="W18" s="96">
        <f t="shared" si="2"/>
        <v>0</v>
      </c>
      <c r="Z18" s="109"/>
    </row>
    <row r="19" spans="1:26">
      <c r="A19" s="98" t="s">
        <v>58</v>
      </c>
      <c r="B19" s="331">
        <v>4</v>
      </c>
      <c r="C19" s="331">
        <v>1</v>
      </c>
      <c r="D19" s="331">
        <v>1</v>
      </c>
      <c r="E19" s="99">
        <v>0</v>
      </c>
      <c r="F19" s="99"/>
      <c r="G19" s="99"/>
      <c r="H19" s="99"/>
      <c r="I19" s="100"/>
      <c r="J19" s="101"/>
      <c r="K19" s="101"/>
      <c r="L19" s="101"/>
      <c r="M19" s="101"/>
      <c r="N19" s="102">
        <f t="shared" si="0"/>
        <v>6</v>
      </c>
      <c r="O19" s="103">
        <f t="shared" si="1"/>
        <v>21.44542140253056</v>
      </c>
      <c r="R19" s="110" t="s">
        <v>58</v>
      </c>
      <c r="S19" s="111">
        <v>27978</v>
      </c>
      <c r="T19" s="106">
        <f t="shared" si="3"/>
        <v>6</v>
      </c>
      <c r="U19" s="112">
        <v>0</v>
      </c>
      <c r="V19" s="108">
        <f t="shared" si="4"/>
        <v>21.44542140253056</v>
      </c>
      <c r="W19" s="96">
        <v>0</v>
      </c>
      <c r="Z19" s="109"/>
    </row>
    <row r="20" spans="1:26">
      <c r="A20" s="98" t="s">
        <v>30</v>
      </c>
      <c r="B20" s="331">
        <v>1</v>
      </c>
      <c r="C20" s="331">
        <v>1</v>
      </c>
      <c r="D20" s="331">
        <v>0</v>
      </c>
      <c r="E20" s="113">
        <v>0</v>
      </c>
      <c r="F20" s="99"/>
      <c r="G20" s="99"/>
      <c r="H20" s="113"/>
      <c r="I20" s="100"/>
      <c r="J20" s="101"/>
      <c r="K20" s="101"/>
      <c r="L20" s="101"/>
      <c r="M20" s="101"/>
      <c r="N20" s="102">
        <f t="shared" si="0"/>
        <v>2</v>
      </c>
      <c r="O20" s="103">
        <f t="shared" si="1"/>
        <v>2.7130783944002062</v>
      </c>
      <c r="R20" s="110" t="s">
        <v>30</v>
      </c>
      <c r="S20" s="111">
        <v>73717</v>
      </c>
      <c r="T20" s="106">
        <f t="shared" si="3"/>
        <v>2</v>
      </c>
      <c r="U20" s="112">
        <v>0</v>
      </c>
      <c r="V20" s="108">
        <f t="shared" si="4"/>
        <v>2.7130783944002062</v>
      </c>
      <c r="W20" s="96">
        <f t="shared" si="2"/>
        <v>0</v>
      </c>
      <c r="Z20" s="109"/>
    </row>
    <row r="21" spans="1:26">
      <c r="A21" s="98" t="s">
        <v>35</v>
      </c>
      <c r="B21" s="331">
        <v>1</v>
      </c>
      <c r="C21" s="331">
        <v>4</v>
      </c>
      <c r="D21" s="331">
        <v>4</v>
      </c>
      <c r="E21" s="113">
        <v>0</v>
      </c>
      <c r="F21" s="99"/>
      <c r="G21" s="99"/>
      <c r="H21" s="113"/>
      <c r="I21" s="100"/>
      <c r="J21" s="101"/>
      <c r="K21" s="101"/>
      <c r="L21" s="101"/>
      <c r="M21" s="101"/>
      <c r="N21" s="102">
        <f t="shared" si="0"/>
        <v>9</v>
      </c>
      <c r="O21" s="103">
        <f t="shared" si="1"/>
        <v>38.870173620108837</v>
      </c>
      <c r="R21" s="110" t="s">
        <v>35</v>
      </c>
      <c r="S21" s="111">
        <v>23154</v>
      </c>
      <c r="T21" s="106">
        <f t="shared" si="3"/>
        <v>9</v>
      </c>
      <c r="U21" s="112">
        <v>0</v>
      </c>
      <c r="V21" s="108">
        <f t="shared" si="4"/>
        <v>38.870173620108837</v>
      </c>
      <c r="W21" s="96">
        <f t="shared" si="2"/>
        <v>0</v>
      </c>
      <c r="Z21" s="109"/>
    </row>
    <row r="22" spans="1:26">
      <c r="A22" s="98" t="s">
        <v>59</v>
      </c>
      <c r="B22" s="331">
        <v>1</v>
      </c>
      <c r="C22" s="331">
        <v>0</v>
      </c>
      <c r="D22" s="331">
        <v>1</v>
      </c>
      <c r="E22" s="113">
        <v>0</v>
      </c>
      <c r="F22" s="99"/>
      <c r="G22" s="99"/>
      <c r="H22" s="113"/>
      <c r="I22" s="100"/>
      <c r="J22" s="101"/>
      <c r="K22" s="101"/>
      <c r="L22" s="101"/>
      <c r="M22" s="101"/>
      <c r="N22" s="102">
        <f t="shared" si="0"/>
        <v>2</v>
      </c>
      <c r="O22" s="103">
        <f t="shared" si="1"/>
        <v>5.5606528206411436</v>
      </c>
      <c r="R22" s="114" t="s">
        <v>59</v>
      </c>
      <c r="S22" s="111">
        <v>35967</v>
      </c>
      <c r="T22" s="106">
        <f t="shared" si="3"/>
        <v>2</v>
      </c>
      <c r="U22" s="112">
        <v>0</v>
      </c>
      <c r="V22" s="108">
        <f t="shared" si="4"/>
        <v>5.5606528206411436</v>
      </c>
      <c r="W22" s="96">
        <f t="shared" si="2"/>
        <v>0</v>
      </c>
      <c r="Z22" s="109"/>
    </row>
    <row r="23" spans="1:26">
      <c r="A23" s="98" t="s">
        <v>60</v>
      </c>
      <c r="B23" s="331">
        <v>1</v>
      </c>
      <c r="C23" s="331">
        <v>1</v>
      </c>
      <c r="D23" s="331">
        <v>0</v>
      </c>
      <c r="E23" s="113">
        <v>0</v>
      </c>
      <c r="F23" s="99"/>
      <c r="G23" s="99"/>
      <c r="H23" s="113"/>
      <c r="I23" s="100"/>
      <c r="J23" s="101"/>
      <c r="K23" s="101"/>
      <c r="L23" s="101"/>
      <c r="M23" s="101"/>
      <c r="N23" s="102">
        <f t="shared" si="0"/>
        <v>2</v>
      </c>
      <c r="O23" s="103">
        <f t="shared" si="1"/>
        <v>4.4200848656294198</v>
      </c>
      <c r="R23" s="114" t="s">
        <v>60</v>
      </c>
      <c r="S23" s="111">
        <v>45248</v>
      </c>
      <c r="T23" s="106">
        <f t="shared" si="3"/>
        <v>2</v>
      </c>
      <c r="U23" s="112">
        <v>0</v>
      </c>
      <c r="V23" s="108">
        <f t="shared" si="4"/>
        <v>4.4200848656294198</v>
      </c>
      <c r="W23" s="96">
        <f t="shared" si="2"/>
        <v>0</v>
      </c>
      <c r="Z23" s="109"/>
    </row>
    <row r="24" spans="1:26">
      <c r="A24" s="98" t="s">
        <v>61</v>
      </c>
      <c r="B24" s="331">
        <v>0</v>
      </c>
      <c r="C24" s="331">
        <v>0</v>
      </c>
      <c r="D24" s="331">
        <v>0</v>
      </c>
      <c r="E24" s="113">
        <v>0</v>
      </c>
      <c r="F24" s="99"/>
      <c r="G24" s="99"/>
      <c r="H24" s="113"/>
      <c r="I24" s="100"/>
      <c r="J24" s="101"/>
      <c r="K24" s="101"/>
      <c r="L24" s="101"/>
      <c r="M24" s="101"/>
      <c r="N24" s="102">
        <f t="shared" si="0"/>
        <v>0</v>
      </c>
      <c r="O24" s="103">
        <f t="shared" si="1"/>
        <v>0</v>
      </c>
      <c r="R24" s="114" t="s">
        <v>61</v>
      </c>
      <c r="S24" s="111">
        <v>27365</v>
      </c>
      <c r="T24" s="106">
        <f t="shared" si="3"/>
        <v>0</v>
      </c>
      <c r="U24" s="112">
        <v>0</v>
      </c>
      <c r="V24" s="108">
        <f t="shared" si="4"/>
        <v>0</v>
      </c>
      <c r="W24" s="96" t="e">
        <f t="shared" si="2"/>
        <v>#DIV/0!</v>
      </c>
      <c r="Z24" s="109"/>
    </row>
    <row r="25" spans="1:26">
      <c r="A25" s="98" t="s">
        <v>62</v>
      </c>
      <c r="B25" s="331">
        <v>1</v>
      </c>
      <c r="C25" s="331">
        <v>3</v>
      </c>
      <c r="D25" s="331">
        <v>0</v>
      </c>
      <c r="E25" s="113">
        <v>0</v>
      </c>
      <c r="F25" s="99"/>
      <c r="G25" s="99"/>
      <c r="H25" s="113"/>
      <c r="I25" s="100"/>
      <c r="J25" s="101"/>
      <c r="K25" s="101"/>
      <c r="L25" s="101"/>
      <c r="M25" s="101"/>
      <c r="N25" s="102">
        <f t="shared" si="0"/>
        <v>4</v>
      </c>
      <c r="O25" s="103">
        <f t="shared" si="1"/>
        <v>16.410256410256409</v>
      </c>
      <c r="R25" s="114" t="s">
        <v>62</v>
      </c>
      <c r="S25" s="111">
        <v>24375</v>
      </c>
      <c r="T25" s="106">
        <f t="shared" si="3"/>
        <v>4</v>
      </c>
      <c r="U25" s="112">
        <v>0</v>
      </c>
      <c r="V25" s="108">
        <f t="shared" si="4"/>
        <v>16.410256410256409</v>
      </c>
      <c r="W25" s="96">
        <v>0</v>
      </c>
      <c r="Z25" s="109"/>
    </row>
    <row r="26" spans="1:26">
      <c r="A26" s="115" t="s">
        <v>63</v>
      </c>
      <c r="B26" s="331">
        <v>0</v>
      </c>
      <c r="C26" s="331">
        <v>1</v>
      </c>
      <c r="D26" s="331">
        <v>2</v>
      </c>
      <c r="E26" s="113">
        <v>0</v>
      </c>
      <c r="F26" s="99"/>
      <c r="G26" s="99"/>
      <c r="H26" s="113"/>
      <c r="I26" s="100"/>
      <c r="J26" s="116"/>
      <c r="K26" s="116"/>
      <c r="L26" s="116"/>
      <c r="M26" s="116"/>
      <c r="N26" s="102">
        <f t="shared" si="0"/>
        <v>3</v>
      </c>
      <c r="O26" s="117">
        <f t="shared" si="1"/>
        <v>12.937168485057571</v>
      </c>
      <c r="R26" s="118" t="s">
        <v>63</v>
      </c>
      <c r="S26" s="111">
        <v>23189</v>
      </c>
      <c r="T26" s="106">
        <f t="shared" si="3"/>
        <v>3</v>
      </c>
      <c r="U26" s="119">
        <v>0</v>
      </c>
      <c r="V26" s="108">
        <f t="shared" si="4"/>
        <v>12.937168485057571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48</v>
      </c>
      <c r="C27" s="121">
        <f t="shared" si="5"/>
        <v>51</v>
      </c>
      <c r="D27" s="121">
        <f t="shared" si="5"/>
        <v>62</v>
      </c>
      <c r="E27" s="121">
        <f t="shared" si="5"/>
        <v>10</v>
      </c>
      <c r="F27" s="121">
        <f t="shared" si="5"/>
        <v>0</v>
      </c>
      <c r="G27" s="121">
        <f t="shared" si="5"/>
        <v>0</v>
      </c>
      <c r="H27" s="121">
        <f t="shared" si="5"/>
        <v>0</v>
      </c>
      <c r="I27" s="121">
        <f t="shared" si="5"/>
        <v>0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171</v>
      </c>
      <c r="O27" s="122">
        <f t="shared" si="1"/>
        <v>13.194312094091648</v>
      </c>
      <c r="R27" s="120" t="s">
        <v>64</v>
      </c>
      <c r="S27" s="121">
        <f>SUM(S6:S26)</f>
        <v>1296013</v>
      </c>
      <c r="T27" s="121">
        <f>SUM(T6:T26)</f>
        <v>171</v>
      </c>
      <c r="U27" s="121">
        <f>SUM(U6:U26)</f>
        <v>0</v>
      </c>
      <c r="V27" s="122">
        <f>T27*100000/S27</f>
        <v>13.194312094091648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D1" workbookViewId="0">
      <selection activeCell="O4" sqref="O4:O9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0" customWidth="1"/>
    <col min="14" max="14" width="15.8984375" style="130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385</v>
      </c>
      <c r="M1" s="72"/>
      <c r="N1" s="329" t="s">
        <v>443</v>
      </c>
    </row>
    <row r="2" spans="1:22">
      <c r="A2" s="128"/>
      <c r="B2" s="73" t="s">
        <v>645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10</v>
      </c>
      <c r="P4" s="135">
        <f t="shared" ref="P4:P10" si="0">O4*100000/N4</f>
        <v>18.678670825784039</v>
      </c>
      <c r="Q4" s="130"/>
      <c r="R4" s="136">
        <f>O4*100/O10</f>
        <v>5.8479532163742691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23</v>
      </c>
      <c r="P5" s="135">
        <f t="shared" si="0"/>
        <v>34.819468624630993</v>
      </c>
      <c r="R5" s="136">
        <f>O5*100/O10</f>
        <v>13.450292397660819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5</v>
      </c>
      <c r="D6" s="143">
        <v>0</v>
      </c>
      <c r="E6" s="144">
        <f>C6+D6</f>
        <v>5</v>
      </c>
      <c r="F6" s="145">
        <f>E6*100000/B6</f>
        <v>3.1578016647930376</v>
      </c>
      <c r="G6" s="143">
        <v>5</v>
      </c>
      <c r="H6" s="146">
        <f>C6+D6+G6</f>
        <v>10</v>
      </c>
      <c r="I6" s="147">
        <f>H6*100000/B6</f>
        <v>6.3156033295860752</v>
      </c>
      <c r="L6" s="141"/>
      <c r="M6" s="133" t="s">
        <v>36</v>
      </c>
      <c r="N6" s="134">
        <v>70853</v>
      </c>
      <c r="O6" s="133">
        <v>42</v>
      </c>
      <c r="P6" s="135">
        <f t="shared" si="0"/>
        <v>59.277659379278226</v>
      </c>
      <c r="R6" s="136">
        <f>O6*100/O10</f>
        <v>24.561403508771932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0</v>
      </c>
      <c r="D7" s="150">
        <v>0</v>
      </c>
      <c r="E7" s="151">
        <f>C7+D7</f>
        <v>0</v>
      </c>
      <c r="F7" s="152">
        <f>E7*100000/B7</f>
        <v>0</v>
      </c>
      <c r="G7" s="150">
        <v>1</v>
      </c>
      <c r="H7" s="153">
        <f>C7+D7+G7</f>
        <v>1</v>
      </c>
      <c r="I7" s="154">
        <f>H7*100000/B7</f>
        <v>2.8310166180675482</v>
      </c>
      <c r="M7" s="133" t="s">
        <v>37</v>
      </c>
      <c r="N7" s="134">
        <v>157174</v>
      </c>
      <c r="O7" s="133">
        <v>44</v>
      </c>
      <c r="P7" s="135">
        <f t="shared" si="0"/>
        <v>27.994452008601932</v>
      </c>
      <c r="R7" s="136">
        <f>O7*100/O10</f>
        <v>25.730994152046783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5</v>
      </c>
      <c r="D8" s="150">
        <v>0</v>
      </c>
      <c r="E8" s="151">
        <f t="shared" ref="E8:E27" si="1">C8+D8</f>
        <v>5</v>
      </c>
      <c r="F8" s="152">
        <f t="shared" ref="F8:F27" si="2">E8*100000/B8</f>
        <v>4.0645449741901398</v>
      </c>
      <c r="G8" s="150">
        <v>4</v>
      </c>
      <c r="H8" s="153">
        <f t="shared" ref="H8:H27" si="3">C8+D8+G8</f>
        <v>9</v>
      </c>
      <c r="I8" s="154">
        <f t="shared" ref="I8:I27" si="4">H8*100000/B8</f>
        <v>7.3161809535422506</v>
      </c>
      <c r="M8" s="133" t="s">
        <v>38</v>
      </c>
      <c r="N8" s="134">
        <v>382915</v>
      </c>
      <c r="O8" s="133">
        <v>33</v>
      </c>
      <c r="P8" s="135">
        <f t="shared" si="0"/>
        <v>8.6181006228536354</v>
      </c>
      <c r="R8" s="136">
        <f>O8*100/O10</f>
        <v>19.298245614035089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7</v>
      </c>
      <c r="D9" s="150">
        <v>0</v>
      </c>
      <c r="E9" s="151">
        <f t="shared" si="1"/>
        <v>7</v>
      </c>
      <c r="F9" s="152">
        <f t="shared" si="2"/>
        <v>7.1839817732119586</v>
      </c>
      <c r="G9" s="150">
        <v>8</v>
      </c>
      <c r="H9" s="153">
        <f t="shared" si="3"/>
        <v>15</v>
      </c>
      <c r="I9" s="154">
        <f t="shared" si="4"/>
        <v>15.394246656882768</v>
      </c>
      <c r="M9" s="133" t="s">
        <v>39</v>
      </c>
      <c r="N9" s="134">
        <v>565479</v>
      </c>
      <c r="O9" s="133">
        <v>19</v>
      </c>
      <c r="P9" s="135">
        <f t="shared" si="0"/>
        <v>3.3599833061882052</v>
      </c>
      <c r="R9" s="136">
        <f>O9*100/O10</f>
        <v>11.111111111111111</v>
      </c>
      <c r="T9" s="138"/>
      <c r="V9" s="142"/>
    </row>
    <row r="10" spans="1:22">
      <c r="A10" s="110" t="s">
        <v>31</v>
      </c>
      <c r="B10" s="111">
        <v>53664</v>
      </c>
      <c r="C10" s="150">
        <v>1</v>
      </c>
      <c r="D10" s="150">
        <v>0</v>
      </c>
      <c r="E10" s="151">
        <f t="shared" si="1"/>
        <v>1</v>
      </c>
      <c r="F10" s="152">
        <f t="shared" si="2"/>
        <v>1.8634466308884914</v>
      </c>
      <c r="G10" s="150">
        <v>1</v>
      </c>
      <c r="H10" s="153">
        <f t="shared" si="3"/>
        <v>2</v>
      </c>
      <c r="I10" s="154">
        <f t="shared" si="4"/>
        <v>3.7268932617769828</v>
      </c>
      <c r="M10" s="155" t="s">
        <v>41</v>
      </c>
      <c r="N10" s="156">
        <f>SUM(N4:N9)</f>
        <v>1296013</v>
      </c>
      <c r="O10" s="156">
        <f>SUM(O4:O9)</f>
        <v>171</v>
      </c>
      <c r="P10" s="157">
        <f t="shared" si="0"/>
        <v>13.194312094091648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3</v>
      </c>
      <c r="D11" s="150">
        <v>1</v>
      </c>
      <c r="E11" s="151">
        <f t="shared" si="1"/>
        <v>4</v>
      </c>
      <c r="F11" s="152">
        <f t="shared" si="2"/>
        <v>5.0523550289878871</v>
      </c>
      <c r="G11" s="150">
        <v>12</v>
      </c>
      <c r="H11" s="153">
        <f t="shared" si="3"/>
        <v>16</v>
      </c>
      <c r="I11" s="154">
        <f t="shared" si="4"/>
        <v>20.209420115951549</v>
      </c>
      <c r="M11" s="159"/>
      <c r="T11" s="130"/>
    </row>
    <row r="12" spans="1:22">
      <c r="A12" s="110" t="s">
        <v>25</v>
      </c>
      <c r="B12" s="111">
        <v>67151</v>
      </c>
      <c r="C12" s="150">
        <v>0</v>
      </c>
      <c r="D12" s="150">
        <v>0</v>
      </c>
      <c r="E12" s="151">
        <f t="shared" si="1"/>
        <v>0</v>
      </c>
      <c r="F12" s="152">
        <f t="shared" si="2"/>
        <v>0</v>
      </c>
      <c r="G12" s="150">
        <v>3</v>
      </c>
      <c r="H12" s="153">
        <f t="shared" si="3"/>
        <v>3</v>
      </c>
      <c r="I12" s="154">
        <f t="shared" si="4"/>
        <v>4.4675432979404626</v>
      </c>
    </row>
    <row r="13" spans="1:22">
      <c r="A13" s="110" t="s">
        <v>26</v>
      </c>
      <c r="B13" s="111">
        <v>71114</v>
      </c>
      <c r="C13" s="150">
        <v>0</v>
      </c>
      <c r="D13" s="150">
        <v>0</v>
      </c>
      <c r="E13" s="151">
        <f t="shared" si="1"/>
        <v>0</v>
      </c>
      <c r="F13" s="152">
        <f t="shared" si="2"/>
        <v>0</v>
      </c>
      <c r="G13" s="150">
        <v>1</v>
      </c>
      <c r="H13" s="153">
        <f t="shared" si="3"/>
        <v>1</v>
      </c>
      <c r="I13" s="154">
        <f t="shared" si="4"/>
        <v>1.4061928734145175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2</v>
      </c>
      <c r="D14" s="150">
        <v>0</v>
      </c>
      <c r="E14" s="151">
        <f t="shared" si="1"/>
        <v>2</v>
      </c>
      <c r="F14" s="152">
        <f t="shared" si="2"/>
        <v>1.8528125694804713</v>
      </c>
      <c r="G14" s="150">
        <v>12</v>
      </c>
      <c r="H14" s="153">
        <f t="shared" si="3"/>
        <v>14</v>
      </c>
      <c r="I14" s="154">
        <f t="shared" si="4"/>
        <v>12.969687986363299</v>
      </c>
      <c r="M14" s="162" t="s">
        <v>70</v>
      </c>
      <c r="N14" s="163">
        <v>641883</v>
      </c>
      <c r="O14" s="162">
        <v>89</v>
      </c>
      <c r="P14" s="135">
        <f>O14*100000/N14</f>
        <v>13.865455230937725</v>
      </c>
      <c r="R14" s="97"/>
    </row>
    <row r="15" spans="1:22">
      <c r="A15" s="110" t="s">
        <v>34</v>
      </c>
      <c r="B15" s="111">
        <v>58080</v>
      </c>
      <c r="C15" s="150">
        <v>0</v>
      </c>
      <c r="D15" s="150">
        <v>0</v>
      </c>
      <c r="E15" s="151">
        <f t="shared" si="1"/>
        <v>0</v>
      </c>
      <c r="F15" s="152">
        <f t="shared" si="2"/>
        <v>0</v>
      </c>
      <c r="G15" s="150">
        <v>5</v>
      </c>
      <c r="H15" s="153">
        <f t="shared" si="3"/>
        <v>5</v>
      </c>
      <c r="I15" s="154">
        <f t="shared" si="4"/>
        <v>8.6088154269972446</v>
      </c>
      <c r="M15" s="162" t="s">
        <v>71</v>
      </c>
      <c r="N15" s="163">
        <v>654130</v>
      </c>
      <c r="O15" s="163">
        <f>O10-O14</f>
        <v>82</v>
      </c>
      <c r="P15" s="135">
        <f>O15*100000/N15</f>
        <v>12.535734487028572</v>
      </c>
    </row>
    <row r="16" spans="1:22">
      <c r="A16" s="110" t="s">
        <v>32</v>
      </c>
      <c r="B16" s="111">
        <v>66469</v>
      </c>
      <c r="C16" s="150">
        <v>9</v>
      </c>
      <c r="D16" s="150">
        <v>0</v>
      </c>
      <c r="E16" s="151">
        <f t="shared" si="1"/>
        <v>9</v>
      </c>
      <c r="F16" s="152">
        <f t="shared" si="2"/>
        <v>13.540146534474717</v>
      </c>
      <c r="G16" s="150">
        <v>13</v>
      </c>
      <c r="H16" s="153">
        <f t="shared" si="3"/>
        <v>22</v>
      </c>
      <c r="I16" s="154">
        <f t="shared" si="4"/>
        <v>33.098135973160417</v>
      </c>
      <c r="M16" s="164" t="s">
        <v>41</v>
      </c>
      <c r="N16" s="165">
        <f>N14+N15</f>
        <v>1296013</v>
      </c>
      <c r="O16" s="166">
        <f>O14+O15</f>
        <v>171</v>
      </c>
      <c r="P16" s="167">
        <f>O16*100000/N16</f>
        <v>13.194312094091648</v>
      </c>
    </row>
    <row r="17" spans="1:22">
      <c r="A17" s="110" t="s">
        <v>28</v>
      </c>
      <c r="B17" s="111">
        <v>118221</v>
      </c>
      <c r="C17" s="150">
        <v>3</v>
      </c>
      <c r="D17" s="150">
        <v>0</v>
      </c>
      <c r="E17" s="151">
        <f t="shared" si="1"/>
        <v>3</v>
      </c>
      <c r="F17" s="152">
        <f t="shared" si="2"/>
        <v>2.537620219757911</v>
      </c>
      <c r="G17" s="150">
        <v>2</v>
      </c>
      <c r="H17" s="153">
        <f t="shared" si="3"/>
        <v>5</v>
      </c>
      <c r="I17" s="154">
        <f t="shared" si="4"/>
        <v>4.2293670329298516</v>
      </c>
      <c r="O17" s="97">
        <f>O14/O15</f>
        <v>1.0853658536585367</v>
      </c>
    </row>
    <row r="18" spans="1:22">
      <c r="A18" s="110" t="s">
        <v>29</v>
      </c>
      <c r="B18" s="111">
        <v>114296</v>
      </c>
      <c r="C18" s="150">
        <v>23</v>
      </c>
      <c r="D18" s="150">
        <v>0</v>
      </c>
      <c r="E18" s="151">
        <f t="shared" si="1"/>
        <v>23</v>
      </c>
      <c r="F18" s="152">
        <f t="shared" si="2"/>
        <v>20.123188912997829</v>
      </c>
      <c r="G18" s="150">
        <v>20</v>
      </c>
      <c r="H18" s="153">
        <f t="shared" si="3"/>
        <v>43</v>
      </c>
      <c r="I18" s="154">
        <f t="shared" si="4"/>
        <v>37.621614054735076</v>
      </c>
      <c r="R18" s="97"/>
    </row>
    <row r="19" spans="1:22">
      <c r="A19" s="110" t="s">
        <v>33</v>
      </c>
      <c r="B19" s="111">
        <v>23133</v>
      </c>
      <c r="C19" s="150">
        <v>2</v>
      </c>
      <c r="D19" s="150">
        <v>0</v>
      </c>
      <c r="E19" s="151">
        <f t="shared" si="1"/>
        <v>2</v>
      </c>
      <c r="F19" s="152">
        <f t="shared" si="2"/>
        <v>8.6456577184109289</v>
      </c>
      <c r="G19" s="150">
        <v>5</v>
      </c>
      <c r="H19" s="153">
        <f t="shared" si="3"/>
        <v>7</v>
      </c>
      <c r="I19" s="154">
        <f t="shared" si="4"/>
        <v>30.259802014438247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3</v>
      </c>
      <c r="D20" s="150">
        <v>0</v>
      </c>
      <c r="E20" s="151">
        <f t="shared" si="1"/>
        <v>3</v>
      </c>
      <c r="F20" s="152">
        <f t="shared" si="2"/>
        <v>10.72271070126528</v>
      </c>
      <c r="G20" s="150">
        <v>3</v>
      </c>
      <c r="H20" s="153">
        <f t="shared" si="3"/>
        <v>6</v>
      </c>
      <c r="I20" s="154">
        <f t="shared" si="4"/>
        <v>21.44542140253056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1</v>
      </c>
      <c r="D21" s="150">
        <v>0</v>
      </c>
      <c r="E21" s="151">
        <f t="shared" si="1"/>
        <v>1</v>
      </c>
      <c r="F21" s="152">
        <f t="shared" si="2"/>
        <v>1.3565391972001031</v>
      </c>
      <c r="G21" s="150">
        <v>1</v>
      </c>
      <c r="H21" s="153">
        <f t="shared" si="3"/>
        <v>2</v>
      </c>
      <c r="I21" s="154">
        <f t="shared" si="4"/>
        <v>2.7130783944002062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4</v>
      </c>
      <c r="D22" s="150">
        <v>0</v>
      </c>
      <c r="E22" s="151">
        <f t="shared" si="1"/>
        <v>4</v>
      </c>
      <c r="F22" s="152">
        <f t="shared" si="2"/>
        <v>17.275632720048371</v>
      </c>
      <c r="G22" s="150">
        <v>5</v>
      </c>
      <c r="H22" s="153">
        <f t="shared" si="3"/>
        <v>9</v>
      </c>
      <c r="I22" s="154">
        <f t="shared" si="4"/>
        <v>38.870173620108837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2</v>
      </c>
      <c r="H23" s="153">
        <f t="shared" si="3"/>
        <v>2</v>
      </c>
      <c r="I23" s="154">
        <f t="shared" si="4"/>
        <v>5.5606528206411436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1</v>
      </c>
      <c r="D24" s="150">
        <v>0</v>
      </c>
      <c r="E24" s="151">
        <f t="shared" si="1"/>
        <v>1</v>
      </c>
      <c r="F24" s="152">
        <f t="shared" si="2"/>
        <v>2.2100424328147099</v>
      </c>
      <c r="G24" s="150">
        <v>1</v>
      </c>
      <c r="H24" s="153">
        <f t="shared" si="3"/>
        <v>2</v>
      </c>
      <c r="I24" s="154">
        <f t="shared" si="4"/>
        <v>4.4200848656294198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0</v>
      </c>
      <c r="H25" s="153">
        <f t="shared" si="3"/>
        <v>0</v>
      </c>
      <c r="I25" s="154">
        <f t="shared" si="4"/>
        <v>0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2</v>
      </c>
      <c r="H26" s="153">
        <f t="shared" si="3"/>
        <v>4</v>
      </c>
      <c r="I26" s="154">
        <f t="shared" si="4"/>
        <v>16.410256410256409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1</v>
      </c>
      <c r="D27" s="113">
        <v>0</v>
      </c>
      <c r="E27" s="151">
        <f t="shared" si="1"/>
        <v>1</v>
      </c>
      <c r="F27" s="152">
        <f t="shared" si="2"/>
        <v>4.3123894950191906</v>
      </c>
      <c r="G27" s="113">
        <v>2</v>
      </c>
      <c r="H27" s="153">
        <f t="shared" si="3"/>
        <v>3</v>
      </c>
      <c r="I27" s="154">
        <f t="shared" si="4"/>
        <v>12.937168485057571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67</v>
      </c>
      <c r="D28" s="172">
        <f>SUM(D7:D27)</f>
        <v>1</v>
      </c>
      <c r="E28" s="172">
        <f>SUM(E7:E27)</f>
        <v>68</v>
      </c>
      <c r="F28" s="173">
        <f>E28*100000/B28</f>
        <v>5.2468609496972638</v>
      </c>
      <c r="G28" s="172">
        <f>SUM(G7:G27)</f>
        <v>103</v>
      </c>
      <c r="H28" s="172">
        <f>C28+D28+G28</f>
        <v>171</v>
      </c>
      <c r="I28" s="173">
        <f>H28*100000/B28</f>
        <v>13.194312094091648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zoomScale="90" zoomScaleNormal="90" workbookViewId="0">
      <selection activeCell="C31" sqref="C31:P31"/>
    </sheetView>
  </sheetViews>
  <sheetFormatPr defaultColWidth="8.8984375" defaultRowHeight="27.75"/>
  <cols>
    <col min="1" max="1" width="18.09765625" style="17" customWidth="1"/>
    <col min="2" max="2" width="10.8984375" style="130" customWidth="1"/>
    <col min="3" max="21" width="9.09765625" style="130" customWidth="1"/>
    <col min="22" max="16384" width="8.8984375" style="17"/>
  </cols>
  <sheetData>
    <row r="1" spans="1:54">
      <c r="A1" s="72" t="s">
        <v>389</v>
      </c>
    </row>
    <row r="2" spans="1:54">
      <c r="A2" s="72"/>
      <c r="B2" s="177"/>
      <c r="C2" s="73" t="s">
        <v>645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10</v>
      </c>
      <c r="C5" s="133">
        <v>1</v>
      </c>
      <c r="D5" s="133">
        <v>2</v>
      </c>
      <c r="E5" s="133">
        <v>1</v>
      </c>
      <c r="F5" s="133">
        <v>1</v>
      </c>
      <c r="G5" s="133">
        <v>0</v>
      </c>
      <c r="H5" s="133">
        <v>0</v>
      </c>
      <c r="I5" s="133">
        <v>2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15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2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16</v>
      </c>
      <c r="C8" s="133">
        <v>0</v>
      </c>
      <c r="D8" s="133">
        <v>3</v>
      </c>
      <c r="E8" s="133">
        <v>0</v>
      </c>
      <c r="F8" s="133">
        <v>1</v>
      </c>
      <c r="G8" s="133">
        <v>4</v>
      </c>
      <c r="H8" s="133">
        <v>3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3</v>
      </c>
      <c r="C9" s="133">
        <v>0</v>
      </c>
      <c r="D9" s="133">
        <v>0</v>
      </c>
      <c r="E9" s="133">
        <v>1</v>
      </c>
      <c r="F9" s="133">
        <v>0</v>
      </c>
      <c r="G9" s="133">
        <v>0</v>
      </c>
      <c r="H9" s="133">
        <v>0</v>
      </c>
      <c r="I9" s="133">
        <v>1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1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14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5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0</v>
      </c>
      <c r="P12" s="133">
        <v>0</v>
      </c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22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1</v>
      </c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5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43</v>
      </c>
      <c r="C15" s="133">
        <v>2</v>
      </c>
      <c r="D15" s="133">
        <v>3</v>
      </c>
      <c r="E15" s="133">
        <v>2</v>
      </c>
      <c r="F15" s="133">
        <v>3</v>
      </c>
      <c r="G15" s="133">
        <v>2</v>
      </c>
      <c r="H15" s="133">
        <v>5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4</v>
      </c>
      <c r="P15" s="133">
        <v>1</v>
      </c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7</v>
      </c>
      <c r="C16" s="133">
        <v>0</v>
      </c>
      <c r="D16" s="133">
        <v>0</v>
      </c>
      <c r="E16" s="133">
        <v>0</v>
      </c>
      <c r="F16" s="133">
        <v>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6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2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9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2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2</v>
      </c>
      <c r="C21" s="133">
        <v>0</v>
      </c>
      <c r="D21" s="133">
        <v>0</v>
      </c>
      <c r="E21" s="133">
        <v>0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4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3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171</v>
      </c>
      <c r="C25" s="190">
        <f t="shared" ref="C25:R25" si="1">SUM(C5:C24)</f>
        <v>10</v>
      </c>
      <c r="D25" s="190">
        <f t="shared" si="1"/>
        <v>14</v>
      </c>
      <c r="E25" s="190">
        <f t="shared" si="1"/>
        <v>12</v>
      </c>
      <c r="F25" s="190">
        <f t="shared" si="1"/>
        <v>13</v>
      </c>
      <c r="G25" s="190">
        <f t="shared" si="1"/>
        <v>11</v>
      </c>
      <c r="H25" s="190">
        <f t="shared" si="1"/>
        <v>11</v>
      </c>
      <c r="I25" s="190">
        <f t="shared" si="1"/>
        <v>16</v>
      </c>
      <c r="J25" s="190">
        <f t="shared" si="1"/>
        <v>10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9</v>
      </c>
      <c r="P25" s="190">
        <f t="shared" si="1"/>
        <v>9</v>
      </c>
      <c r="Q25" s="190">
        <f t="shared" si="1"/>
        <v>0</v>
      </c>
      <c r="R25" s="190">
        <f t="shared" si="1"/>
        <v>0</v>
      </c>
      <c r="S25" s="190">
        <f t="shared" ref="S25:BB25" si="2">SUM(S5:S24)</f>
        <v>0</v>
      </c>
      <c r="T25" s="190">
        <f t="shared" si="2"/>
        <v>0</v>
      </c>
      <c r="U25" s="190">
        <f t="shared" si="2"/>
        <v>0</v>
      </c>
      <c r="V25" s="190">
        <f t="shared" si="2"/>
        <v>0</v>
      </c>
      <c r="W25" s="190">
        <f t="shared" si="2"/>
        <v>0</v>
      </c>
      <c r="X25" s="190">
        <f t="shared" si="2"/>
        <v>0</v>
      </c>
      <c r="Y25" s="190">
        <f t="shared" si="2"/>
        <v>0</v>
      </c>
      <c r="Z25" s="190">
        <f t="shared" si="2"/>
        <v>0</v>
      </c>
      <c r="AA25" s="190">
        <f t="shared" si="2"/>
        <v>0</v>
      </c>
      <c r="AB25" s="190">
        <f t="shared" si="2"/>
        <v>0</v>
      </c>
      <c r="AC25" s="190">
        <f t="shared" si="2"/>
        <v>0</v>
      </c>
      <c r="AD25" s="190">
        <f t="shared" si="2"/>
        <v>0</v>
      </c>
      <c r="AE25" s="190">
        <f t="shared" si="2"/>
        <v>0</v>
      </c>
      <c r="AF25" s="190">
        <f t="shared" si="2"/>
        <v>0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386</v>
      </c>
      <c r="J28" s="197"/>
      <c r="K28" s="197"/>
      <c r="L28" s="197"/>
      <c r="S28" s="198"/>
      <c r="T28" s="198"/>
    </row>
    <row r="29" spans="1:55" s="195" customFormat="1">
      <c r="G29" s="199" t="s">
        <v>646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374</v>
      </c>
    </row>
    <row r="31" spans="1:55" s="207" customFormat="1">
      <c r="A31" s="204" t="s">
        <v>387</v>
      </c>
      <c r="B31" s="205">
        <f t="shared" ref="B31:B34" si="3">SUM(C31:BC31)</f>
        <v>171</v>
      </c>
      <c r="C31" s="206">
        <f>C25</f>
        <v>10</v>
      </c>
      <c r="D31" s="206">
        <f t="shared" ref="D31:BB31" si="4">D25</f>
        <v>14</v>
      </c>
      <c r="E31" s="206">
        <f t="shared" si="4"/>
        <v>12</v>
      </c>
      <c r="F31" s="206">
        <f t="shared" si="4"/>
        <v>13</v>
      </c>
      <c r="G31" s="206">
        <f t="shared" si="4"/>
        <v>11</v>
      </c>
      <c r="H31" s="206">
        <f t="shared" si="4"/>
        <v>11</v>
      </c>
      <c r="I31" s="206">
        <f t="shared" si="4"/>
        <v>16</v>
      </c>
      <c r="J31" s="206">
        <f t="shared" si="4"/>
        <v>10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9</v>
      </c>
      <c r="P31" s="206">
        <f t="shared" si="4"/>
        <v>9</v>
      </c>
      <c r="Q31" s="206">
        <f t="shared" si="4"/>
        <v>0</v>
      </c>
      <c r="R31" s="206">
        <f t="shared" si="4"/>
        <v>0</v>
      </c>
      <c r="S31" s="206">
        <f t="shared" si="4"/>
        <v>0</v>
      </c>
      <c r="T31" s="206">
        <f t="shared" si="4"/>
        <v>0</v>
      </c>
      <c r="U31" s="206">
        <f t="shared" si="4"/>
        <v>0</v>
      </c>
      <c r="V31" s="206">
        <f t="shared" si="4"/>
        <v>0</v>
      </c>
      <c r="W31" s="206">
        <f t="shared" si="4"/>
        <v>0</v>
      </c>
      <c r="X31" s="206">
        <f t="shared" si="4"/>
        <v>0</v>
      </c>
      <c r="Y31" s="206">
        <f t="shared" si="4"/>
        <v>0</v>
      </c>
      <c r="Z31" s="206">
        <f t="shared" si="4"/>
        <v>0</v>
      </c>
      <c r="AA31" s="206">
        <f t="shared" si="4"/>
        <v>0</v>
      </c>
      <c r="AB31" s="206">
        <f t="shared" si="4"/>
        <v>0</v>
      </c>
      <c r="AC31" s="206">
        <f t="shared" si="4"/>
        <v>0</v>
      </c>
      <c r="AD31" s="206">
        <f t="shared" si="4"/>
        <v>0</v>
      </c>
      <c r="AE31" s="206">
        <f t="shared" si="4"/>
        <v>0</v>
      </c>
      <c r="AF31" s="206">
        <f t="shared" si="4"/>
        <v>0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24"/>
    </row>
    <row r="32" spans="1:55" s="210" customFormat="1">
      <c r="A32" s="204" t="s">
        <v>333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25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2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27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27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27"/>
    </row>
    <row r="37" spans="1:67" s="221" customFormat="1">
      <c r="A37" s="218" t="s">
        <v>388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I200" sqref="I200"/>
    </sheetView>
  </sheetViews>
  <sheetFormatPr defaultColWidth="8.8984375" defaultRowHeight="18.75"/>
  <cols>
    <col min="1" max="2" width="14.3984375" style="227" customWidth="1"/>
    <col min="3" max="3" width="12.59765625" style="228" bestFit="1" customWidth="1"/>
    <col min="4" max="4" width="10.8984375" style="228" customWidth="1"/>
    <col min="5" max="8" width="7.09765625" style="228" customWidth="1"/>
    <col min="9" max="9" width="10" style="228" customWidth="1"/>
    <col min="10" max="10" width="8.8984375" style="227"/>
    <col min="11" max="11" width="27.59765625" style="227" customWidth="1"/>
    <col min="12" max="16" width="8.8984375" style="227"/>
    <col min="17" max="17" width="11.69921875" style="227" customWidth="1"/>
    <col min="18" max="16384" width="8.8984375" style="227"/>
  </cols>
  <sheetData>
    <row r="1" spans="1:17">
      <c r="A1" s="1" t="s">
        <v>647</v>
      </c>
    </row>
    <row r="2" spans="1:17">
      <c r="A2" s="2" t="s">
        <v>192</v>
      </c>
      <c r="B2" s="2" t="s">
        <v>193</v>
      </c>
      <c r="C2" s="3" t="s">
        <v>648</v>
      </c>
      <c r="D2" s="4" t="s">
        <v>649</v>
      </c>
      <c r="E2" s="4" t="s">
        <v>508</v>
      </c>
      <c r="F2" s="4" t="s">
        <v>522</v>
      </c>
      <c r="G2" s="4" t="s">
        <v>529</v>
      </c>
      <c r="H2" s="4" t="s">
        <v>650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332">
        <v>1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2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333">
        <v>1</v>
      </c>
      <c r="J4" s="229"/>
      <c r="K4" s="345" t="s">
        <v>196</v>
      </c>
      <c r="L4" s="345"/>
      <c r="M4" s="345"/>
      <c r="N4" s="345"/>
      <c r="O4" s="345"/>
      <c r="P4" s="345"/>
      <c r="Q4" s="345"/>
    </row>
    <row r="5" spans="1:17" ht="20.25" customHeight="1">
      <c r="A5" s="15" t="s">
        <v>21</v>
      </c>
      <c r="B5" s="15" t="s">
        <v>146</v>
      </c>
      <c r="C5" s="16">
        <v>1</v>
      </c>
      <c r="D5" s="16">
        <v>1</v>
      </c>
      <c r="E5" s="16">
        <v>0</v>
      </c>
      <c r="F5" s="16">
        <v>1</v>
      </c>
      <c r="G5" s="16">
        <v>0</v>
      </c>
      <c r="H5" s="16">
        <v>0</v>
      </c>
      <c r="I5" s="334">
        <v>2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333">
        <v>1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0</v>
      </c>
      <c r="D8" s="16">
        <v>1</v>
      </c>
      <c r="E8" s="16">
        <v>0</v>
      </c>
      <c r="F8" s="16">
        <v>0</v>
      </c>
      <c r="G8" s="16">
        <v>0</v>
      </c>
      <c r="H8" s="16">
        <v>1</v>
      </c>
      <c r="I8" s="335">
        <v>3</v>
      </c>
      <c r="J8" s="229"/>
    </row>
    <row r="9" spans="1:17" ht="20.25" customHeight="1">
      <c r="A9" s="15" t="s">
        <v>21</v>
      </c>
      <c r="B9" s="15" t="s">
        <v>203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>
      <c r="A13" s="15" t="s">
        <v>21</v>
      </c>
      <c r="B13" s="15" t="s">
        <v>170</v>
      </c>
      <c r="C13" s="16">
        <v>2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333">
        <v>1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33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229"/>
    </row>
    <row r="17" spans="1:10" ht="20.25" customHeight="1">
      <c r="A17" s="15" t="s">
        <v>21</v>
      </c>
      <c r="B17" s="15" t="s">
        <v>185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33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33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33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9"/>
    </row>
    <row r="27" spans="1:10" ht="20.25" customHeight="1">
      <c r="A27" s="15" t="s">
        <v>23</v>
      </c>
      <c r="B27" s="15" t="s">
        <v>214</v>
      </c>
      <c r="C27" s="16">
        <v>2</v>
      </c>
      <c r="D27" s="16">
        <v>1</v>
      </c>
      <c r="E27" s="16">
        <v>1</v>
      </c>
      <c r="F27" s="16">
        <v>0</v>
      </c>
      <c r="G27" s="16">
        <v>0</v>
      </c>
      <c r="H27" s="16">
        <v>0</v>
      </c>
      <c r="I27" s="334">
        <v>2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33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33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333">
        <v>1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33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2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333">
        <v>1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33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229"/>
    </row>
    <row r="42" spans="1:10" ht="20.25" customHeight="1">
      <c r="A42" s="15" t="s">
        <v>24</v>
      </c>
      <c r="B42" s="15" t="s">
        <v>164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33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8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33">
        <v>1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33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33">
        <v>1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33">
        <v>1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0</v>
      </c>
      <c r="D56" s="16">
        <v>1</v>
      </c>
      <c r="E56" s="16">
        <v>1</v>
      </c>
      <c r="F56" s="16">
        <v>0</v>
      </c>
      <c r="G56" s="16">
        <v>0</v>
      </c>
      <c r="H56" s="16">
        <v>0</v>
      </c>
      <c r="I56" s="334">
        <v>2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333">
        <v>1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229"/>
    </row>
    <row r="66" spans="1:10" ht="20.25" customHeight="1">
      <c r="A66" s="15" t="s">
        <v>26</v>
      </c>
      <c r="B66" s="15" t="s">
        <v>239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229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33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33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1</v>
      </c>
      <c r="D80" s="16">
        <v>1</v>
      </c>
      <c r="E80" s="16">
        <v>1</v>
      </c>
      <c r="F80" s="16">
        <v>0</v>
      </c>
      <c r="G80" s="16">
        <v>0</v>
      </c>
      <c r="H80" s="16">
        <v>0</v>
      </c>
      <c r="I80" s="334">
        <v>2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0</v>
      </c>
      <c r="D82" s="16">
        <v>1</v>
      </c>
      <c r="E82" s="16">
        <v>0</v>
      </c>
      <c r="F82" s="16">
        <v>0</v>
      </c>
      <c r="G82" s="16">
        <v>1</v>
      </c>
      <c r="H82" s="16">
        <v>0</v>
      </c>
      <c r="I82" s="335">
        <v>3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0</v>
      </c>
      <c r="D87" s="16">
        <v>7</v>
      </c>
      <c r="E87" s="16">
        <v>0</v>
      </c>
      <c r="F87" s="16">
        <v>0</v>
      </c>
      <c r="G87" s="16">
        <v>3</v>
      </c>
      <c r="H87" s="16">
        <v>4</v>
      </c>
      <c r="I87" s="335">
        <v>3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33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229"/>
    </row>
    <row r="91" spans="1:10" ht="20.25" customHeight="1">
      <c r="A91" s="15" t="s">
        <v>34</v>
      </c>
      <c r="B91" s="15" t="s">
        <v>258</v>
      </c>
      <c r="C91" s="16">
        <v>0</v>
      </c>
      <c r="D91" s="16">
        <v>1</v>
      </c>
      <c r="E91" s="16">
        <v>1</v>
      </c>
      <c r="F91" s="16">
        <v>0</v>
      </c>
      <c r="G91" s="16">
        <v>0</v>
      </c>
      <c r="H91" s="16">
        <v>0</v>
      </c>
      <c r="I91" s="334">
        <v>2</v>
      </c>
      <c r="J91" s="229"/>
    </row>
    <row r="92" spans="1:10" ht="20.25" customHeight="1">
      <c r="A92" s="15" t="s">
        <v>34</v>
      </c>
      <c r="B92" s="15" t="s">
        <v>259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229"/>
    </row>
    <row r="93" spans="1:10" ht="20.25" customHeight="1">
      <c r="A93" s="15" t="s">
        <v>34</v>
      </c>
      <c r="B93" s="15" t="s">
        <v>260</v>
      </c>
      <c r="C93" s="16">
        <v>1</v>
      </c>
      <c r="D93" s="16">
        <v>1</v>
      </c>
      <c r="E93" s="16">
        <v>0</v>
      </c>
      <c r="F93" s="16">
        <v>1</v>
      </c>
      <c r="G93" s="16">
        <v>0</v>
      </c>
      <c r="H93" s="16">
        <v>0</v>
      </c>
      <c r="I93" s="334">
        <v>2</v>
      </c>
      <c r="J93" s="229"/>
    </row>
    <row r="94" spans="1:10" ht="20.25" customHeight="1">
      <c r="A94" s="15" t="s">
        <v>34</v>
      </c>
      <c r="B94" s="15" t="s">
        <v>261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333">
        <v>1</v>
      </c>
      <c r="J94" s="229"/>
    </row>
    <row r="95" spans="1:10" ht="20.25" customHeight="1">
      <c r="A95" s="15" t="s">
        <v>34</v>
      </c>
      <c r="B95" s="15" t="s">
        <v>262</v>
      </c>
      <c r="C95" s="16">
        <v>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333">
        <v>1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29"/>
    </row>
    <row r="98" spans="1:10" ht="20.25" customHeight="1">
      <c r="A98" s="15" t="s">
        <v>34</v>
      </c>
      <c r="B98" s="15" t="s">
        <v>265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229"/>
    </row>
    <row r="99" spans="1:10" ht="20.25" customHeight="1">
      <c r="A99" s="15" t="s">
        <v>32</v>
      </c>
      <c r="B99" s="15" t="s">
        <v>32</v>
      </c>
      <c r="C99" s="16">
        <v>1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333">
        <v>1</v>
      </c>
      <c r="J99" s="229"/>
    </row>
    <row r="100" spans="1:10" ht="20.25" customHeight="1">
      <c r="A100" s="15" t="s">
        <v>32</v>
      </c>
      <c r="B100" s="15" t="s">
        <v>266</v>
      </c>
      <c r="C100" s="16">
        <v>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33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0</v>
      </c>
      <c r="D101" s="16">
        <v>1</v>
      </c>
      <c r="E101" s="16">
        <v>0</v>
      </c>
      <c r="F101" s="16">
        <v>1</v>
      </c>
      <c r="G101" s="16">
        <v>0</v>
      </c>
      <c r="H101" s="16">
        <v>0</v>
      </c>
      <c r="I101" s="334">
        <v>2</v>
      </c>
      <c r="J101" s="229"/>
    </row>
    <row r="102" spans="1:10" ht="20.25" customHeight="1">
      <c r="A102" s="15" t="s">
        <v>32</v>
      </c>
      <c r="B102" s="15" t="s">
        <v>268</v>
      </c>
      <c r="C102" s="16">
        <v>4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33">
        <v>1</v>
      </c>
      <c r="J102" s="229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229"/>
    </row>
    <row r="104" spans="1:10" ht="20.25" customHeight="1">
      <c r="A104" s="15" t="s">
        <v>32</v>
      </c>
      <c r="B104" s="15" t="s">
        <v>269</v>
      </c>
      <c r="C104" s="16">
        <v>1</v>
      </c>
      <c r="D104" s="16">
        <v>5</v>
      </c>
      <c r="E104" s="16">
        <v>2</v>
      </c>
      <c r="F104" s="16">
        <v>2</v>
      </c>
      <c r="G104" s="16">
        <v>1</v>
      </c>
      <c r="H104" s="16">
        <v>0</v>
      </c>
      <c r="I104" s="335">
        <v>3</v>
      </c>
      <c r="J104" s="229"/>
    </row>
    <row r="105" spans="1:10" ht="20.25" customHeight="1">
      <c r="A105" s="15" t="s">
        <v>32</v>
      </c>
      <c r="B105" s="15" t="s">
        <v>169</v>
      </c>
      <c r="C105" s="16">
        <v>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333">
        <v>1</v>
      </c>
      <c r="J105" s="229"/>
    </row>
    <row r="106" spans="1:10" ht="20.25" customHeight="1">
      <c r="A106" s="15" t="s">
        <v>32</v>
      </c>
      <c r="B106" s="15" t="s">
        <v>270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229"/>
    </row>
    <row r="107" spans="1:10" ht="20.25" customHeight="1">
      <c r="A107" s="15" t="s">
        <v>32</v>
      </c>
      <c r="B107" s="15" t="s">
        <v>271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229"/>
    </row>
    <row r="108" spans="1:10" ht="20.25" customHeight="1">
      <c r="A108" s="15" t="s">
        <v>28</v>
      </c>
      <c r="B108" s="15" t="s">
        <v>272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229"/>
    </row>
    <row r="109" spans="1:10" ht="20.25" customHeight="1">
      <c r="A109" s="15" t="s">
        <v>28</v>
      </c>
      <c r="B109" s="15" t="s">
        <v>273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229"/>
    </row>
    <row r="112" spans="1:10" ht="20.25" customHeight="1">
      <c r="A112" s="15" t="s">
        <v>28</v>
      </c>
      <c r="B112" s="15" t="s">
        <v>275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33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229"/>
    </row>
    <row r="117" spans="1:10" ht="20.25" customHeight="1">
      <c r="A117" s="15" t="s">
        <v>28</v>
      </c>
      <c r="B117" s="15" t="s">
        <v>278</v>
      </c>
      <c r="C117" s="16">
        <v>0</v>
      </c>
      <c r="D117" s="16">
        <v>1</v>
      </c>
      <c r="E117" s="16">
        <v>1</v>
      </c>
      <c r="F117" s="16">
        <v>0</v>
      </c>
      <c r="G117" s="16">
        <v>0</v>
      </c>
      <c r="H117" s="16">
        <v>0</v>
      </c>
      <c r="I117" s="334">
        <v>2</v>
      </c>
      <c r="J117" s="229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17</v>
      </c>
      <c r="D126" s="16">
        <v>1</v>
      </c>
      <c r="E126" s="16">
        <v>0</v>
      </c>
      <c r="F126" s="16">
        <v>0</v>
      </c>
      <c r="G126" s="16">
        <v>1</v>
      </c>
      <c r="H126" s="16">
        <v>0</v>
      </c>
      <c r="I126" s="335">
        <v>3</v>
      </c>
      <c r="J126" s="229"/>
    </row>
    <row r="127" spans="1:10" ht="20.25" customHeight="1">
      <c r="A127" s="15" t="s">
        <v>29</v>
      </c>
      <c r="B127" s="15" t="s">
        <v>283</v>
      </c>
      <c r="C127" s="16">
        <v>1</v>
      </c>
      <c r="D127" s="16">
        <v>1</v>
      </c>
      <c r="E127" s="16">
        <v>0</v>
      </c>
      <c r="F127" s="16">
        <v>1</v>
      </c>
      <c r="G127" s="16">
        <v>0</v>
      </c>
      <c r="H127" s="16">
        <v>0</v>
      </c>
      <c r="I127" s="334">
        <v>2</v>
      </c>
      <c r="J127" s="229"/>
    </row>
    <row r="128" spans="1:10" ht="20.25" customHeight="1">
      <c r="A128" s="15" t="s">
        <v>29</v>
      </c>
      <c r="B128" s="15" t="s">
        <v>284</v>
      </c>
      <c r="C128" s="16">
        <v>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333">
        <v>1</v>
      </c>
      <c r="J128" s="229"/>
    </row>
    <row r="129" spans="1:10" ht="20.25" customHeight="1">
      <c r="A129" s="15" t="s">
        <v>29</v>
      </c>
      <c r="B129" s="15" t="s">
        <v>168</v>
      </c>
      <c r="C129" s="16">
        <v>2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333">
        <v>1</v>
      </c>
      <c r="J129" s="229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229"/>
    </row>
    <row r="131" spans="1:10" ht="20.25" customHeight="1">
      <c r="A131" s="15" t="s">
        <v>29</v>
      </c>
      <c r="B131" s="15" t="s">
        <v>286</v>
      </c>
      <c r="C131" s="16">
        <v>4</v>
      </c>
      <c r="D131" s="16">
        <v>9</v>
      </c>
      <c r="E131" s="16">
        <v>3</v>
      </c>
      <c r="F131" s="16">
        <v>5</v>
      </c>
      <c r="G131" s="16">
        <v>1</v>
      </c>
      <c r="H131" s="16">
        <v>0</v>
      </c>
      <c r="I131" s="335">
        <v>3</v>
      </c>
      <c r="J131" s="229"/>
    </row>
    <row r="132" spans="1:10" ht="20.25" customHeight="1">
      <c r="A132" s="15" t="s">
        <v>29</v>
      </c>
      <c r="B132" s="15" t="s">
        <v>287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229"/>
    </row>
    <row r="133" spans="1:10" ht="20.25" customHeight="1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33">
        <v>1</v>
      </c>
      <c r="J133" s="229"/>
    </row>
    <row r="134" spans="1:10" ht="20.25" customHeight="1">
      <c r="A134" s="15" t="s">
        <v>29</v>
      </c>
      <c r="B134" s="15" t="s">
        <v>223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33">
        <v>1</v>
      </c>
      <c r="J135" s="229"/>
    </row>
    <row r="136" spans="1:10" ht="20.25" customHeight="1">
      <c r="A136" s="15" t="s">
        <v>29</v>
      </c>
      <c r="B136" s="15" t="s">
        <v>289</v>
      </c>
      <c r="C136" s="16">
        <v>0</v>
      </c>
      <c r="D136" s="16">
        <v>1</v>
      </c>
      <c r="E136" s="16">
        <v>0</v>
      </c>
      <c r="F136" s="16">
        <v>1</v>
      </c>
      <c r="G136" s="16">
        <v>0</v>
      </c>
      <c r="H136" s="16">
        <v>0</v>
      </c>
      <c r="I136" s="334">
        <v>2</v>
      </c>
      <c r="J136" s="229"/>
    </row>
    <row r="137" spans="1:10" ht="20.25" customHeight="1">
      <c r="A137" s="15" t="s">
        <v>29</v>
      </c>
      <c r="B137" s="15" t="s">
        <v>290</v>
      </c>
      <c r="C137" s="16">
        <v>0</v>
      </c>
      <c r="D137" s="16">
        <v>1</v>
      </c>
      <c r="E137" s="16">
        <v>0</v>
      </c>
      <c r="F137" s="16">
        <v>1</v>
      </c>
      <c r="G137" s="16">
        <v>0</v>
      </c>
      <c r="H137" s="16">
        <v>0</v>
      </c>
      <c r="I137" s="334">
        <v>2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33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2</v>
      </c>
      <c r="D141" s="16">
        <v>5</v>
      </c>
      <c r="E141" s="16">
        <v>2</v>
      </c>
      <c r="F141" s="16">
        <v>2</v>
      </c>
      <c r="G141" s="16">
        <v>1</v>
      </c>
      <c r="H141" s="16">
        <v>0</v>
      </c>
      <c r="I141" s="335">
        <v>3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33">
        <v>1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33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33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33">
        <v>1</v>
      </c>
      <c r="J157" s="229"/>
    </row>
    <row r="158" spans="1:10" ht="20.25" customHeight="1">
      <c r="A158" s="15" t="s">
        <v>30</v>
      </c>
      <c r="B158" s="15" t="s">
        <v>186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229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229"/>
    </row>
    <row r="160" spans="1:10" ht="20.25" customHeight="1">
      <c r="A160" s="15" t="s">
        <v>30</v>
      </c>
      <c r="B160" s="15" t="s">
        <v>302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333">
        <v>1</v>
      </c>
      <c r="J161" s="229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29"/>
    </row>
    <row r="163" spans="1:10" ht="20.25" customHeight="1">
      <c r="A163" s="15" t="s">
        <v>35</v>
      </c>
      <c r="B163" s="15" t="s">
        <v>304</v>
      </c>
      <c r="C163" s="16">
        <v>6</v>
      </c>
      <c r="D163" s="16">
        <v>1</v>
      </c>
      <c r="E163" s="16">
        <v>0</v>
      </c>
      <c r="F163" s="16">
        <v>1</v>
      </c>
      <c r="G163" s="16">
        <v>0</v>
      </c>
      <c r="H163" s="16">
        <v>0</v>
      </c>
      <c r="I163" s="334">
        <v>2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33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33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229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229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33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33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33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1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333">
        <v>1</v>
      </c>
      <c r="J190" s="229"/>
    </row>
    <row r="191" spans="1:10" ht="20.25" customHeight="1">
      <c r="A191" s="15" t="s">
        <v>63</v>
      </c>
      <c r="B191" s="15" t="s">
        <v>63</v>
      </c>
      <c r="C191" s="16">
        <v>1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333">
        <v>1</v>
      </c>
      <c r="J191" s="229"/>
    </row>
    <row r="192" spans="1:10" ht="20.25" customHeight="1">
      <c r="A192" s="15" t="s">
        <v>63</v>
      </c>
      <c r="B192" s="15" t="s">
        <v>321</v>
      </c>
      <c r="C192" s="16">
        <v>1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33">
        <v>1</v>
      </c>
      <c r="J192" s="229"/>
    </row>
    <row r="193" spans="1:10" ht="20.25" customHeight="1">
      <c r="A193" s="15" t="s">
        <v>63</v>
      </c>
      <c r="B193" s="15" t="s">
        <v>266</v>
      </c>
      <c r="C193" s="16">
        <v>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333">
        <v>1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229"/>
    </row>
    <row r="196" spans="1:10">
      <c r="A196" s="6" t="s">
        <v>324</v>
      </c>
      <c r="B196" s="7"/>
      <c r="C196" s="8">
        <f>SUM(C3:C195)</f>
        <v>130</v>
      </c>
      <c r="D196" s="234">
        <f>E196+F196+G196+H196</f>
        <v>41</v>
      </c>
      <c r="E196" s="9">
        <f>SUM(E3:E195)</f>
        <v>12</v>
      </c>
      <c r="F196" s="9">
        <f>SUM(F3:F195)</f>
        <v>16</v>
      </c>
      <c r="G196" s="9">
        <f>SUM(G3:G195)</f>
        <v>8</v>
      </c>
      <c r="H196" s="9">
        <f>SUM(H3:H195)</f>
        <v>5</v>
      </c>
      <c r="I196" s="230"/>
      <c r="J196" s="10"/>
    </row>
    <row r="197" spans="1:10">
      <c r="A197" s="11" t="s">
        <v>651</v>
      </c>
      <c r="B197" s="12"/>
      <c r="C197" s="346">
        <f>C196+D196</f>
        <v>171</v>
      </c>
      <c r="D197" s="347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S203"/>
  <sheetViews>
    <sheetView topLeftCell="A25" zoomScale="60" zoomScaleNormal="60" workbookViewId="0">
      <selection activeCell="R128" sqref="O128:R128"/>
    </sheetView>
  </sheetViews>
  <sheetFormatPr defaultColWidth="9.09765625" defaultRowHeight="27.75"/>
  <cols>
    <col min="1" max="1" width="15.3984375" style="18" customWidth="1"/>
    <col min="2" max="2" width="16.3984375" style="18" customWidth="1"/>
    <col min="3" max="3" width="21.59765625" style="18" bestFit="1" customWidth="1"/>
    <col min="4" max="18" width="7.69921875" style="18" customWidth="1"/>
    <col min="19" max="19" width="11.5" style="18" bestFit="1" customWidth="1"/>
    <col min="20" max="55" width="4.3984375" style="18" customWidth="1"/>
    <col min="56" max="56" width="15.59765625" style="18" bestFit="1" customWidth="1"/>
    <col min="57" max="16384" width="9.09765625" style="18"/>
  </cols>
  <sheetData>
    <row r="1" spans="1:19" s="296" customFormat="1" ht="30.75">
      <c r="A1" s="295" t="s">
        <v>334</v>
      </c>
      <c r="B1" s="295"/>
    </row>
    <row r="2" spans="1:19" s="296" customFormat="1" ht="30.75">
      <c r="B2" s="297" t="s">
        <v>652</v>
      </c>
    </row>
    <row r="5" spans="1:19" ht="30.75">
      <c r="A5" s="362" t="s">
        <v>326</v>
      </c>
      <c r="B5" s="363"/>
      <c r="C5" s="363"/>
      <c r="D5" s="362" t="s">
        <v>327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4"/>
    </row>
    <row r="6" spans="1:19" ht="30.75">
      <c r="A6" s="362" t="s">
        <v>9</v>
      </c>
      <c r="B6" s="362" t="s">
        <v>42</v>
      </c>
      <c r="C6" s="362" t="s">
        <v>325</v>
      </c>
      <c r="D6" s="362">
        <v>0</v>
      </c>
      <c r="E6" s="365">
        <v>1</v>
      </c>
      <c r="F6" s="365">
        <v>2</v>
      </c>
      <c r="G6" s="365">
        <v>3</v>
      </c>
      <c r="H6" s="365">
        <v>4</v>
      </c>
      <c r="I6" s="365">
        <v>5</v>
      </c>
      <c r="J6" s="365">
        <v>6</v>
      </c>
      <c r="K6" s="365">
        <v>7</v>
      </c>
      <c r="L6" s="365">
        <v>8</v>
      </c>
      <c r="M6" s="365">
        <v>9</v>
      </c>
      <c r="N6" s="365">
        <v>10</v>
      </c>
      <c r="O6" s="365">
        <v>11</v>
      </c>
      <c r="P6" s="365">
        <v>12</v>
      </c>
      <c r="Q6" s="365">
        <v>13</v>
      </c>
      <c r="R6" s="365">
        <v>14</v>
      </c>
      <c r="S6" s="366" t="s">
        <v>353</v>
      </c>
    </row>
    <row r="7" spans="1:19" ht="30.75">
      <c r="A7" s="348" t="s">
        <v>23</v>
      </c>
      <c r="B7" s="348" t="s">
        <v>23</v>
      </c>
      <c r="C7" s="348" t="s">
        <v>346</v>
      </c>
      <c r="D7" s="349"/>
      <c r="E7" s="350"/>
      <c r="F7" s="350"/>
      <c r="G7" s="350">
        <v>1</v>
      </c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1">
        <v>1</v>
      </c>
    </row>
    <row r="8" spans="1:19" ht="30.75">
      <c r="A8" s="352"/>
      <c r="B8" s="352"/>
      <c r="C8" s="353" t="s">
        <v>356</v>
      </c>
      <c r="D8" s="354"/>
      <c r="E8" s="355"/>
      <c r="F8" s="355"/>
      <c r="G8" s="355"/>
      <c r="H8" s="355">
        <v>1</v>
      </c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6">
        <v>1</v>
      </c>
    </row>
    <row r="9" spans="1:19" ht="30.75">
      <c r="A9" s="352"/>
      <c r="B9" s="352"/>
      <c r="C9" s="353" t="s">
        <v>23</v>
      </c>
      <c r="D9" s="354"/>
      <c r="E9" s="355"/>
      <c r="F9" s="355"/>
      <c r="G9" s="355">
        <v>2</v>
      </c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6">
        <v>2</v>
      </c>
    </row>
    <row r="10" spans="1:19" ht="30.75">
      <c r="A10" s="352"/>
      <c r="B10" s="352"/>
      <c r="C10" s="353" t="s">
        <v>170</v>
      </c>
      <c r="D10" s="354"/>
      <c r="E10" s="355"/>
      <c r="F10" s="355"/>
      <c r="G10" s="355"/>
      <c r="H10" s="355"/>
      <c r="I10" s="355"/>
      <c r="J10" s="355"/>
      <c r="K10" s="355"/>
      <c r="L10" s="355">
        <v>1</v>
      </c>
      <c r="M10" s="355"/>
      <c r="N10" s="355"/>
      <c r="O10" s="355"/>
      <c r="P10" s="355"/>
      <c r="Q10" s="355"/>
      <c r="R10" s="355"/>
      <c r="S10" s="356">
        <v>1</v>
      </c>
    </row>
    <row r="11" spans="1:19" ht="30.75">
      <c r="A11" s="352"/>
      <c r="B11" s="352"/>
      <c r="C11" s="353" t="s">
        <v>340</v>
      </c>
      <c r="D11" s="354">
        <v>1</v>
      </c>
      <c r="E11" s="355"/>
      <c r="F11" s="355">
        <v>1</v>
      </c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6">
        <v>2</v>
      </c>
    </row>
    <row r="12" spans="1:19" ht="30.75">
      <c r="A12" s="352"/>
      <c r="B12" s="367" t="s">
        <v>404</v>
      </c>
      <c r="C12" s="368"/>
      <c r="D12" s="369">
        <v>1</v>
      </c>
      <c r="E12" s="370"/>
      <c r="F12" s="370">
        <v>1</v>
      </c>
      <c r="G12" s="370">
        <v>3</v>
      </c>
      <c r="H12" s="370">
        <v>1</v>
      </c>
      <c r="I12" s="370"/>
      <c r="J12" s="370"/>
      <c r="K12" s="370"/>
      <c r="L12" s="370">
        <v>1</v>
      </c>
      <c r="M12" s="370"/>
      <c r="N12" s="370"/>
      <c r="O12" s="370"/>
      <c r="P12" s="370"/>
      <c r="Q12" s="370"/>
      <c r="R12" s="370"/>
      <c r="S12" s="371">
        <v>7</v>
      </c>
    </row>
    <row r="13" spans="1:19" ht="30.75">
      <c r="A13" s="352"/>
      <c r="B13" s="348" t="s">
        <v>214</v>
      </c>
      <c r="C13" s="348" t="s">
        <v>377</v>
      </c>
      <c r="D13" s="349">
        <v>1</v>
      </c>
      <c r="E13" s="350"/>
      <c r="F13" s="350"/>
      <c r="G13" s="350"/>
      <c r="H13" s="350"/>
      <c r="I13" s="350"/>
      <c r="J13" s="350"/>
      <c r="K13" s="350">
        <v>1</v>
      </c>
      <c r="L13" s="350"/>
      <c r="M13" s="350"/>
      <c r="N13" s="350"/>
      <c r="O13" s="350">
        <v>1</v>
      </c>
      <c r="P13" s="350"/>
      <c r="Q13" s="350"/>
      <c r="R13" s="350"/>
      <c r="S13" s="351">
        <v>3</v>
      </c>
    </row>
    <row r="14" spans="1:19" ht="30.75">
      <c r="A14" s="352"/>
      <c r="B14" s="367" t="s">
        <v>453</v>
      </c>
      <c r="C14" s="368"/>
      <c r="D14" s="369">
        <v>1</v>
      </c>
      <c r="E14" s="370"/>
      <c r="F14" s="370"/>
      <c r="G14" s="370"/>
      <c r="H14" s="370"/>
      <c r="I14" s="370"/>
      <c r="J14" s="370"/>
      <c r="K14" s="370">
        <v>1</v>
      </c>
      <c r="L14" s="370"/>
      <c r="M14" s="370"/>
      <c r="N14" s="370"/>
      <c r="O14" s="370">
        <v>1</v>
      </c>
      <c r="P14" s="370"/>
      <c r="Q14" s="370"/>
      <c r="R14" s="370"/>
      <c r="S14" s="371">
        <v>3</v>
      </c>
    </row>
    <row r="15" spans="1:19" ht="30.75">
      <c r="A15" s="352"/>
      <c r="B15" s="348" t="s">
        <v>211</v>
      </c>
      <c r="C15" s="348" t="s">
        <v>401</v>
      </c>
      <c r="D15" s="349"/>
      <c r="E15" s="350"/>
      <c r="F15" s="350"/>
      <c r="G15" s="350"/>
      <c r="H15" s="350">
        <v>1</v>
      </c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1">
        <v>1</v>
      </c>
    </row>
    <row r="16" spans="1:19" ht="30.75">
      <c r="A16" s="352"/>
      <c r="B16" s="367" t="s">
        <v>405</v>
      </c>
      <c r="C16" s="368"/>
      <c r="D16" s="369"/>
      <c r="E16" s="370"/>
      <c r="F16" s="370"/>
      <c r="G16" s="370"/>
      <c r="H16" s="370">
        <v>1</v>
      </c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1">
        <v>1</v>
      </c>
    </row>
    <row r="17" spans="1:19" ht="30.75">
      <c r="A17" s="352"/>
      <c r="B17" s="348" t="s">
        <v>209</v>
      </c>
      <c r="C17" s="348" t="s">
        <v>209</v>
      </c>
      <c r="D17" s="349"/>
      <c r="E17" s="350"/>
      <c r="F17" s="350">
        <v>1</v>
      </c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1">
        <v>1</v>
      </c>
    </row>
    <row r="18" spans="1:19" ht="30.75">
      <c r="A18" s="352"/>
      <c r="B18" s="367" t="s">
        <v>406</v>
      </c>
      <c r="C18" s="368"/>
      <c r="D18" s="369"/>
      <c r="E18" s="370"/>
      <c r="F18" s="370">
        <v>1</v>
      </c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1">
        <v>1</v>
      </c>
    </row>
    <row r="19" spans="1:19" ht="30.75">
      <c r="A19" s="352"/>
      <c r="B19" s="348" t="s">
        <v>190</v>
      </c>
      <c r="C19" s="348" t="s">
        <v>190</v>
      </c>
      <c r="D19" s="349"/>
      <c r="E19" s="350"/>
      <c r="F19" s="350"/>
      <c r="G19" s="350"/>
      <c r="H19" s="350"/>
      <c r="I19" s="350"/>
      <c r="J19" s="350"/>
      <c r="K19" s="350"/>
      <c r="L19" s="350"/>
      <c r="M19" s="350"/>
      <c r="N19" s="350">
        <v>1</v>
      </c>
      <c r="O19" s="350"/>
      <c r="P19" s="350"/>
      <c r="Q19" s="350"/>
      <c r="R19" s="350"/>
      <c r="S19" s="351">
        <v>1</v>
      </c>
    </row>
    <row r="20" spans="1:19" ht="30.75">
      <c r="A20" s="352"/>
      <c r="B20" s="367" t="s">
        <v>516</v>
      </c>
      <c r="C20" s="368"/>
      <c r="D20" s="369"/>
      <c r="E20" s="370"/>
      <c r="F20" s="370"/>
      <c r="G20" s="370"/>
      <c r="H20" s="370"/>
      <c r="I20" s="370"/>
      <c r="J20" s="370"/>
      <c r="K20" s="370"/>
      <c r="L20" s="370"/>
      <c r="M20" s="370"/>
      <c r="N20" s="370">
        <v>1</v>
      </c>
      <c r="O20" s="370"/>
      <c r="P20" s="370"/>
      <c r="Q20" s="370"/>
      <c r="R20" s="370"/>
      <c r="S20" s="371">
        <v>1</v>
      </c>
    </row>
    <row r="21" spans="1:19" ht="30.75">
      <c r="A21" s="352"/>
      <c r="B21" s="348" t="s">
        <v>216</v>
      </c>
      <c r="C21" s="348" t="s">
        <v>347</v>
      </c>
      <c r="D21" s="349"/>
      <c r="E21" s="350"/>
      <c r="F21" s="350">
        <v>1</v>
      </c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1">
        <v>1</v>
      </c>
    </row>
    <row r="22" spans="1:19" ht="30.75">
      <c r="A22" s="352"/>
      <c r="B22" s="367" t="s">
        <v>407</v>
      </c>
      <c r="C22" s="368"/>
      <c r="D22" s="369"/>
      <c r="E22" s="370"/>
      <c r="F22" s="370">
        <v>1</v>
      </c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1">
        <v>1</v>
      </c>
    </row>
    <row r="23" spans="1:19" ht="30.75">
      <c r="A23" s="372" t="s">
        <v>404</v>
      </c>
      <c r="B23" s="373"/>
      <c r="C23" s="373"/>
      <c r="D23" s="374">
        <v>2</v>
      </c>
      <c r="E23" s="375"/>
      <c r="F23" s="375">
        <v>3</v>
      </c>
      <c r="G23" s="375">
        <v>3</v>
      </c>
      <c r="H23" s="375">
        <v>2</v>
      </c>
      <c r="I23" s="375"/>
      <c r="J23" s="375"/>
      <c r="K23" s="375">
        <v>1</v>
      </c>
      <c r="L23" s="375">
        <v>1</v>
      </c>
      <c r="M23" s="375"/>
      <c r="N23" s="375">
        <v>1</v>
      </c>
      <c r="O23" s="375">
        <v>1</v>
      </c>
      <c r="P23" s="375"/>
      <c r="Q23" s="375"/>
      <c r="R23" s="375"/>
      <c r="S23" s="376">
        <v>14</v>
      </c>
    </row>
    <row r="24" spans="1:19" ht="30.75">
      <c r="A24" s="348" t="s">
        <v>24</v>
      </c>
      <c r="B24" s="348" t="s">
        <v>165</v>
      </c>
      <c r="C24" s="348" t="s">
        <v>165</v>
      </c>
      <c r="D24" s="349"/>
      <c r="E24" s="350"/>
      <c r="F24" s="350"/>
      <c r="G24" s="350"/>
      <c r="H24" s="350"/>
      <c r="I24" s="350"/>
      <c r="J24" s="350">
        <v>1</v>
      </c>
      <c r="K24" s="350"/>
      <c r="L24" s="350"/>
      <c r="M24" s="350"/>
      <c r="N24" s="350"/>
      <c r="O24" s="350"/>
      <c r="P24" s="350"/>
      <c r="Q24" s="350"/>
      <c r="R24" s="350"/>
      <c r="S24" s="351">
        <v>1</v>
      </c>
    </row>
    <row r="25" spans="1:19" ht="30.75">
      <c r="A25" s="352"/>
      <c r="B25" s="352"/>
      <c r="C25" s="353" t="s">
        <v>348</v>
      </c>
      <c r="D25" s="354"/>
      <c r="E25" s="355"/>
      <c r="F25" s="355">
        <v>1</v>
      </c>
      <c r="G25" s="355"/>
      <c r="H25" s="355">
        <v>1</v>
      </c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6">
        <v>2</v>
      </c>
    </row>
    <row r="26" spans="1:19" ht="30.75">
      <c r="A26" s="352"/>
      <c r="B26" s="352"/>
      <c r="C26" s="353" t="s">
        <v>349</v>
      </c>
      <c r="D26" s="354"/>
      <c r="E26" s="355"/>
      <c r="F26" s="355"/>
      <c r="G26" s="355"/>
      <c r="H26" s="355"/>
      <c r="I26" s="355">
        <v>1</v>
      </c>
      <c r="J26" s="355">
        <v>2</v>
      </c>
      <c r="K26" s="355">
        <v>2</v>
      </c>
      <c r="L26" s="355"/>
      <c r="M26" s="355"/>
      <c r="N26" s="355"/>
      <c r="O26" s="355"/>
      <c r="P26" s="355"/>
      <c r="Q26" s="355"/>
      <c r="R26" s="355"/>
      <c r="S26" s="356">
        <v>5</v>
      </c>
    </row>
    <row r="27" spans="1:19" ht="30.75">
      <c r="A27" s="352"/>
      <c r="B27" s="367" t="s">
        <v>409</v>
      </c>
      <c r="C27" s="368"/>
      <c r="D27" s="369"/>
      <c r="E27" s="370"/>
      <c r="F27" s="370">
        <v>1</v>
      </c>
      <c r="G27" s="370"/>
      <c r="H27" s="370">
        <v>1</v>
      </c>
      <c r="I27" s="370">
        <v>1</v>
      </c>
      <c r="J27" s="370">
        <v>3</v>
      </c>
      <c r="K27" s="370">
        <v>2</v>
      </c>
      <c r="L27" s="370"/>
      <c r="M27" s="370"/>
      <c r="N27" s="370"/>
      <c r="O27" s="370"/>
      <c r="P27" s="370"/>
      <c r="Q27" s="370"/>
      <c r="R27" s="370"/>
      <c r="S27" s="371">
        <v>8</v>
      </c>
    </row>
    <row r="28" spans="1:19" ht="30.75">
      <c r="A28" s="352"/>
      <c r="B28" s="348" t="s">
        <v>224</v>
      </c>
      <c r="C28" s="348" t="s">
        <v>224</v>
      </c>
      <c r="D28" s="349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>
        <v>1</v>
      </c>
      <c r="P28" s="350"/>
      <c r="Q28" s="350"/>
      <c r="R28" s="350"/>
      <c r="S28" s="351">
        <v>1</v>
      </c>
    </row>
    <row r="29" spans="1:19" ht="30.75">
      <c r="A29" s="352"/>
      <c r="B29" s="352"/>
      <c r="C29" s="353" t="s">
        <v>456</v>
      </c>
      <c r="D29" s="354"/>
      <c r="E29" s="355"/>
      <c r="F29" s="355"/>
      <c r="G29" s="355"/>
      <c r="H29" s="355"/>
      <c r="I29" s="355"/>
      <c r="J29" s="355"/>
      <c r="K29" s="355"/>
      <c r="L29" s="355">
        <v>1</v>
      </c>
      <c r="M29" s="355"/>
      <c r="N29" s="355"/>
      <c r="O29" s="355"/>
      <c r="P29" s="355"/>
      <c r="Q29" s="355"/>
      <c r="R29" s="355"/>
      <c r="S29" s="356">
        <v>1</v>
      </c>
    </row>
    <row r="30" spans="1:19" ht="30.75">
      <c r="A30" s="352"/>
      <c r="B30" s="367" t="s">
        <v>457</v>
      </c>
      <c r="C30" s="368"/>
      <c r="D30" s="369"/>
      <c r="E30" s="370"/>
      <c r="F30" s="370"/>
      <c r="G30" s="370"/>
      <c r="H30" s="370"/>
      <c r="I30" s="370"/>
      <c r="J30" s="370"/>
      <c r="K30" s="370"/>
      <c r="L30" s="370">
        <v>1</v>
      </c>
      <c r="M30" s="370"/>
      <c r="N30" s="370"/>
      <c r="O30" s="370">
        <v>1</v>
      </c>
      <c r="P30" s="370"/>
      <c r="Q30" s="370"/>
      <c r="R30" s="370"/>
      <c r="S30" s="371">
        <v>2</v>
      </c>
    </row>
    <row r="31" spans="1:19" ht="30.75">
      <c r="A31" s="352"/>
      <c r="B31" s="348" t="s">
        <v>223</v>
      </c>
      <c r="C31" s="348" t="s">
        <v>487</v>
      </c>
      <c r="D31" s="349"/>
      <c r="E31" s="350"/>
      <c r="F31" s="350"/>
      <c r="G31" s="350"/>
      <c r="H31" s="350"/>
      <c r="I31" s="350"/>
      <c r="J31" s="350"/>
      <c r="K31" s="350"/>
      <c r="L31" s="350"/>
      <c r="M31" s="350">
        <v>1</v>
      </c>
      <c r="N31" s="350"/>
      <c r="O31" s="350"/>
      <c r="P31" s="350"/>
      <c r="Q31" s="350"/>
      <c r="R31" s="350"/>
      <c r="S31" s="351">
        <v>1</v>
      </c>
    </row>
    <row r="32" spans="1:19" ht="30.75">
      <c r="A32" s="352"/>
      <c r="B32" s="352"/>
      <c r="C32" s="353" t="s">
        <v>352</v>
      </c>
      <c r="D32" s="354"/>
      <c r="E32" s="355"/>
      <c r="F32" s="355"/>
      <c r="G32" s="355"/>
      <c r="H32" s="355"/>
      <c r="I32" s="355">
        <v>1</v>
      </c>
      <c r="J32" s="355"/>
      <c r="K32" s="355"/>
      <c r="L32" s="355"/>
      <c r="M32" s="355"/>
      <c r="N32" s="355"/>
      <c r="O32" s="355"/>
      <c r="P32" s="355"/>
      <c r="Q32" s="355"/>
      <c r="R32" s="355"/>
      <c r="S32" s="356">
        <v>1</v>
      </c>
    </row>
    <row r="33" spans="1:19" ht="30.75">
      <c r="A33" s="352"/>
      <c r="B33" s="367" t="s">
        <v>410</v>
      </c>
      <c r="C33" s="368"/>
      <c r="D33" s="369"/>
      <c r="E33" s="370"/>
      <c r="F33" s="370"/>
      <c r="G33" s="370"/>
      <c r="H33" s="370"/>
      <c r="I33" s="370">
        <v>1</v>
      </c>
      <c r="J33" s="370"/>
      <c r="K33" s="370"/>
      <c r="L33" s="370"/>
      <c r="M33" s="370">
        <v>1</v>
      </c>
      <c r="N33" s="370"/>
      <c r="O33" s="370"/>
      <c r="P33" s="370"/>
      <c r="Q33" s="370"/>
      <c r="R33" s="370"/>
      <c r="S33" s="371">
        <v>2</v>
      </c>
    </row>
    <row r="34" spans="1:19" ht="30.75">
      <c r="A34" s="352"/>
      <c r="B34" s="348" t="s">
        <v>228</v>
      </c>
      <c r="C34" s="348" t="s">
        <v>342</v>
      </c>
      <c r="D34" s="349"/>
      <c r="E34" s="350"/>
      <c r="F34" s="350">
        <v>1</v>
      </c>
      <c r="G34" s="350"/>
      <c r="H34" s="350"/>
      <c r="I34" s="350">
        <v>1</v>
      </c>
      <c r="J34" s="350"/>
      <c r="K34" s="350"/>
      <c r="L34" s="350"/>
      <c r="M34" s="350"/>
      <c r="N34" s="350"/>
      <c r="O34" s="350"/>
      <c r="P34" s="350"/>
      <c r="Q34" s="350"/>
      <c r="R34" s="350"/>
      <c r="S34" s="351">
        <v>2</v>
      </c>
    </row>
    <row r="35" spans="1:19" ht="30.75">
      <c r="A35" s="352"/>
      <c r="B35" s="367" t="s">
        <v>408</v>
      </c>
      <c r="C35" s="368"/>
      <c r="D35" s="369"/>
      <c r="E35" s="370"/>
      <c r="F35" s="370">
        <v>1</v>
      </c>
      <c r="G35" s="370"/>
      <c r="H35" s="370"/>
      <c r="I35" s="370">
        <v>1</v>
      </c>
      <c r="J35" s="370"/>
      <c r="K35" s="370"/>
      <c r="L35" s="370"/>
      <c r="M35" s="370"/>
      <c r="N35" s="370"/>
      <c r="O35" s="370"/>
      <c r="P35" s="370"/>
      <c r="Q35" s="370"/>
      <c r="R35" s="370"/>
      <c r="S35" s="371">
        <v>2</v>
      </c>
    </row>
    <row r="36" spans="1:19" ht="30.75">
      <c r="A36" s="352"/>
      <c r="B36" s="348" t="s">
        <v>148</v>
      </c>
      <c r="C36" s="348" t="s">
        <v>148</v>
      </c>
      <c r="D36" s="349"/>
      <c r="E36" s="350"/>
      <c r="F36" s="350">
        <v>1</v>
      </c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1">
        <v>1</v>
      </c>
    </row>
    <row r="37" spans="1:19" ht="30.75">
      <c r="A37" s="352"/>
      <c r="B37" s="367" t="s">
        <v>411</v>
      </c>
      <c r="C37" s="368"/>
      <c r="D37" s="369"/>
      <c r="E37" s="370"/>
      <c r="F37" s="370">
        <v>1</v>
      </c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1">
        <v>1</v>
      </c>
    </row>
    <row r="38" spans="1:19" ht="30.75">
      <c r="A38" s="352"/>
      <c r="B38" s="348" t="s">
        <v>226</v>
      </c>
      <c r="C38" s="348" t="s">
        <v>454</v>
      </c>
      <c r="D38" s="349"/>
      <c r="E38" s="350"/>
      <c r="F38" s="350"/>
      <c r="G38" s="350"/>
      <c r="H38" s="350"/>
      <c r="I38" s="350">
        <v>1</v>
      </c>
      <c r="J38" s="350"/>
      <c r="K38" s="350"/>
      <c r="L38" s="350"/>
      <c r="M38" s="350"/>
      <c r="N38" s="350"/>
      <c r="O38" s="350"/>
      <c r="P38" s="350"/>
      <c r="Q38" s="350"/>
      <c r="R38" s="350"/>
      <c r="S38" s="351">
        <v>1</v>
      </c>
    </row>
    <row r="39" spans="1:19" ht="30.75">
      <c r="A39" s="352"/>
      <c r="B39" s="367" t="s">
        <v>455</v>
      </c>
      <c r="C39" s="368"/>
      <c r="D39" s="369"/>
      <c r="E39" s="370"/>
      <c r="F39" s="370"/>
      <c r="G39" s="370"/>
      <c r="H39" s="370"/>
      <c r="I39" s="370">
        <v>1</v>
      </c>
      <c r="J39" s="370"/>
      <c r="K39" s="370"/>
      <c r="L39" s="370"/>
      <c r="M39" s="370"/>
      <c r="N39" s="370"/>
      <c r="O39" s="370"/>
      <c r="P39" s="370"/>
      <c r="Q39" s="370"/>
      <c r="R39" s="370"/>
      <c r="S39" s="371">
        <v>1</v>
      </c>
    </row>
    <row r="40" spans="1:19" ht="30.75">
      <c r="A40" s="372" t="s">
        <v>412</v>
      </c>
      <c r="B40" s="373"/>
      <c r="C40" s="373"/>
      <c r="D40" s="374"/>
      <c r="E40" s="375"/>
      <c r="F40" s="375">
        <v>3</v>
      </c>
      <c r="G40" s="375"/>
      <c r="H40" s="375">
        <v>1</v>
      </c>
      <c r="I40" s="375">
        <v>4</v>
      </c>
      <c r="J40" s="375">
        <v>3</v>
      </c>
      <c r="K40" s="375">
        <v>2</v>
      </c>
      <c r="L40" s="375">
        <v>1</v>
      </c>
      <c r="M40" s="375">
        <v>1</v>
      </c>
      <c r="N40" s="375"/>
      <c r="O40" s="375">
        <v>1</v>
      </c>
      <c r="P40" s="375"/>
      <c r="Q40" s="375"/>
      <c r="R40" s="375"/>
      <c r="S40" s="376">
        <v>16</v>
      </c>
    </row>
    <row r="41" spans="1:19" ht="30.75">
      <c r="A41" s="348" t="s">
        <v>60</v>
      </c>
      <c r="B41" s="348" t="s">
        <v>311</v>
      </c>
      <c r="C41" s="348" t="s">
        <v>458</v>
      </c>
      <c r="D41" s="349"/>
      <c r="E41" s="350"/>
      <c r="F41" s="350"/>
      <c r="G41" s="350"/>
      <c r="H41" s="350"/>
      <c r="I41" s="350">
        <v>1</v>
      </c>
      <c r="J41" s="350"/>
      <c r="K41" s="350"/>
      <c r="L41" s="350"/>
      <c r="M41" s="350"/>
      <c r="N41" s="350"/>
      <c r="O41" s="350"/>
      <c r="P41" s="350"/>
      <c r="Q41" s="350"/>
      <c r="R41" s="350"/>
      <c r="S41" s="351">
        <v>1</v>
      </c>
    </row>
    <row r="42" spans="1:19" ht="30.75">
      <c r="A42" s="352"/>
      <c r="B42" s="367" t="s">
        <v>459</v>
      </c>
      <c r="C42" s="368"/>
      <c r="D42" s="369"/>
      <c r="E42" s="370"/>
      <c r="F42" s="370"/>
      <c r="G42" s="370"/>
      <c r="H42" s="370"/>
      <c r="I42" s="370">
        <v>1</v>
      </c>
      <c r="J42" s="370"/>
      <c r="K42" s="370"/>
      <c r="L42" s="370"/>
      <c r="M42" s="370"/>
      <c r="N42" s="370"/>
      <c r="O42" s="370"/>
      <c r="P42" s="370"/>
      <c r="Q42" s="370"/>
      <c r="R42" s="370"/>
      <c r="S42" s="371">
        <v>1</v>
      </c>
    </row>
    <row r="43" spans="1:19" ht="30.75">
      <c r="A43" s="352"/>
      <c r="B43" s="348" t="s">
        <v>60</v>
      </c>
      <c r="C43" s="348" t="s">
        <v>395</v>
      </c>
      <c r="D43" s="349"/>
      <c r="E43" s="350"/>
      <c r="F43" s="350"/>
      <c r="G43" s="350"/>
      <c r="H43" s="350">
        <v>1</v>
      </c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1">
        <v>1</v>
      </c>
    </row>
    <row r="44" spans="1:19" ht="30.75">
      <c r="A44" s="352"/>
      <c r="B44" s="367" t="s">
        <v>413</v>
      </c>
      <c r="C44" s="368"/>
      <c r="D44" s="369"/>
      <c r="E44" s="370"/>
      <c r="F44" s="370"/>
      <c r="G44" s="370"/>
      <c r="H44" s="370">
        <v>1</v>
      </c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1">
        <v>1</v>
      </c>
    </row>
    <row r="45" spans="1:19" ht="30.75">
      <c r="A45" s="372" t="s">
        <v>413</v>
      </c>
      <c r="B45" s="373"/>
      <c r="C45" s="373"/>
      <c r="D45" s="374"/>
      <c r="E45" s="375"/>
      <c r="F45" s="375"/>
      <c r="G45" s="375"/>
      <c r="H45" s="375">
        <v>1</v>
      </c>
      <c r="I45" s="375">
        <v>1</v>
      </c>
      <c r="J45" s="375"/>
      <c r="K45" s="375"/>
      <c r="L45" s="375"/>
      <c r="M45" s="375"/>
      <c r="N45" s="375"/>
      <c r="O45" s="375"/>
      <c r="P45" s="375"/>
      <c r="Q45" s="375"/>
      <c r="R45" s="375"/>
      <c r="S45" s="376">
        <v>2</v>
      </c>
    </row>
    <row r="46" spans="1:19" ht="30.75">
      <c r="A46" s="348" t="s">
        <v>63</v>
      </c>
      <c r="B46" s="348" t="s">
        <v>266</v>
      </c>
      <c r="C46" s="348" t="s">
        <v>523</v>
      </c>
      <c r="D46" s="349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>
        <v>1</v>
      </c>
      <c r="P46" s="350"/>
      <c r="Q46" s="350"/>
      <c r="R46" s="350"/>
      <c r="S46" s="351">
        <v>1</v>
      </c>
    </row>
    <row r="47" spans="1:19" ht="30.75">
      <c r="A47" s="352"/>
      <c r="B47" s="367" t="s">
        <v>483</v>
      </c>
      <c r="C47" s="368"/>
      <c r="D47" s="369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>
        <v>1</v>
      </c>
      <c r="P47" s="370"/>
      <c r="Q47" s="370"/>
      <c r="R47" s="370"/>
      <c r="S47" s="371">
        <v>1</v>
      </c>
    </row>
    <row r="48" spans="1:19" ht="30.75">
      <c r="A48" s="352"/>
      <c r="B48" s="348" t="s">
        <v>63</v>
      </c>
      <c r="C48" s="348" t="s">
        <v>491</v>
      </c>
      <c r="D48" s="349"/>
      <c r="E48" s="350"/>
      <c r="F48" s="350"/>
      <c r="G48" s="350"/>
      <c r="H48" s="350"/>
      <c r="I48" s="350"/>
      <c r="J48" s="350"/>
      <c r="K48" s="350"/>
      <c r="L48" s="350"/>
      <c r="M48" s="350">
        <v>1</v>
      </c>
      <c r="N48" s="350"/>
      <c r="O48" s="350"/>
      <c r="P48" s="350"/>
      <c r="Q48" s="350"/>
      <c r="R48" s="350"/>
      <c r="S48" s="351">
        <v>1</v>
      </c>
    </row>
    <row r="49" spans="1:19" ht="30.75">
      <c r="A49" s="352"/>
      <c r="B49" s="367" t="s">
        <v>446</v>
      </c>
      <c r="C49" s="368"/>
      <c r="D49" s="369"/>
      <c r="E49" s="370"/>
      <c r="F49" s="370"/>
      <c r="G49" s="370"/>
      <c r="H49" s="370"/>
      <c r="I49" s="370"/>
      <c r="J49" s="370"/>
      <c r="K49" s="370"/>
      <c r="L49" s="370"/>
      <c r="M49" s="370">
        <v>1</v>
      </c>
      <c r="N49" s="370"/>
      <c r="O49" s="370"/>
      <c r="P49" s="370"/>
      <c r="Q49" s="370"/>
      <c r="R49" s="370"/>
      <c r="S49" s="371">
        <v>1</v>
      </c>
    </row>
    <row r="50" spans="1:19" ht="30.75">
      <c r="A50" s="352"/>
      <c r="B50" s="348" t="s">
        <v>321</v>
      </c>
      <c r="C50" s="348" t="s">
        <v>444</v>
      </c>
      <c r="D50" s="349"/>
      <c r="E50" s="350"/>
      <c r="F50" s="350"/>
      <c r="G50" s="350"/>
      <c r="H50" s="350"/>
      <c r="I50" s="350"/>
      <c r="J50" s="350">
        <v>1</v>
      </c>
      <c r="K50" s="350"/>
      <c r="L50" s="350"/>
      <c r="M50" s="350"/>
      <c r="N50" s="350"/>
      <c r="O50" s="350"/>
      <c r="P50" s="350"/>
      <c r="Q50" s="350"/>
      <c r="R50" s="350"/>
      <c r="S50" s="351">
        <v>1</v>
      </c>
    </row>
    <row r="51" spans="1:19" ht="30.75">
      <c r="A51" s="352"/>
      <c r="B51" s="367" t="s">
        <v>445</v>
      </c>
      <c r="C51" s="368"/>
      <c r="D51" s="369"/>
      <c r="E51" s="370"/>
      <c r="F51" s="370"/>
      <c r="G51" s="370"/>
      <c r="H51" s="370"/>
      <c r="I51" s="370"/>
      <c r="J51" s="370">
        <v>1</v>
      </c>
      <c r="K51" s="370"/>
      <c r="L51" s="370"/>
      <c r="M51" s="370"/>
      <c r="N51" s="370"/>
      <c r="O51" s="370"/>
      <c r="P51" s="370"/>
      <c r="Q51" s="370"/>
      <c r="R51" s="370"/>
      <c r="S51" s="371">
        <v>1</v>
      </c>
    </row>
    <row r="52" spans="1:19" ht="30.75">
      <c r="A52" s="372" t="s">
        <v>446</v>
      </c>
      <c r="B52" s="373"/>
      <c r="C52" s="373"/>
      <c r="D52" s="374"/>
      <c r="E52" s="375"/>
      <c r="F52" s="375"/>
      <c r="G52" s="375"/>
      <c r="H52" s="375"/>
      <c r="I52" s="375"/>
      <c r="J52" s="375">
        <v>1</v>
      </c>
      <c r="K52" s="375"/>
      <c r="L52" s="375"/>
      <c r="M52" s="375">
        <v>1</v>
      </c>
      <c r="N52" s="375"/>
      <c r="O52" s="375">
        <v>1</v>
      </c>
      <c r="P52" s="375"/>
      <c r="Q52" s="375"/>
      <c r="R52" s="375"/>
      <c r="S52" s="376">
        <v>3</v>
      </c>
    </row>
    <row r="53" spans="1:19" ht="30.75">
      <c r="A53" s="348" t="s">
        <v>25</v>
      </c>
      <c r="B53" s="348" t="s">
        <v>157</v>
      </c>
      <c r="C53" s="348" t="s">
        <v>344</v>
      </c>
      <c r="D53" s="349"/>
      <c r="E53" s="350"/>
      <c r="F53" s="350"/>
      <c r="G53" s="350">
        <v>1</v>
      </c>
      <c r="H53" s="350"/>
      <c r="I53" s="350"/>
      <c r="J53" s="350"/>
      <c r="K53" s="350">
        <v>1</v>
      </c>
      <c r="L53" s="350"/>
      <c r="M53" s="350"/>
      <c r="N53" s="350"/>
      <c r="O53" s="350"/>
      <c r="P53" s="350"/>
      <c r="Q53" s="350"/>
      <c r="R53" s="350"/>
      <c r="S53" s="351">
        <v>2</v>
      </c>
    </row>
    <row r="54" spans="1:19" ht="30.75">
      <c r="A54" s="352"/>
      <c r="B54" s="367" t="s">
        <v>414</v>
      </c>
      <c r="C54" s="368"/>
      <c r="D54" s="369"/>
      <c r="E54" s="370"/>
      <c r="F54" s="370"/>
      <c r="G54" s="370">
        <v>1</v>
      </c>
      <c r="H54" s="370"/>
      <c r="I54" s="370"/>
      <c r="J54" s="370"/>
      <c r="K54" s="370">
        <v>1</v>
      </c>
      <c r="L54" s="370"/>
      <c r="M54" s="370"/>
      <c r="N54" s="370"/>
      <c r="O54" s="370"/>
      <c r="P54" s="370"/>
      <c r="Q54" s="370"/>
      <c r="R54" s="370"/>
      <c r="S54" s="371">
        <v>2</v>
      </c>
    </row>
    <row r="55" spans="1:19" ht="30.75">
      <c r="A55" s="352"/>
      <c r="B55" s="348" t="s">
        <v>232</v>
      </c>
      <c r="C55" s="348" t="s">
        <v>514</v>
      </c>
      <c r="D55" s="349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>
        <v>1</v>
      </c>
      <c r="P55" s="350"/>
      <c r="Q55" s="350"/>
      <c r="R55" s="350"/>
      <c r="S55" s="351">
        <v>1</v>
      </c>
    </row>
    <row r="56" spans="1:19" ht="30.75">
      <c r="A56" s="352"/>
      <c r="B56" s="367" t="s">
        <v>517</v>
      </c>
      <c r="C56" s="368"/>
      <c r="D56" s="369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>
        <v>1</v>
      </c>
      <c r="P56" s="370"/>
      <c r="Q56" s="370"/>
      <c r="R56" s="370"/>
      <c r="S56" s="371">
        <v>1</v>
      </c>
    </row>
    <row r="57" spans="1:19" ht="30.75">
      <c r="A57" s="372" t="s">
        <v>415</v>
      </c>
      <c r="B57" s="373"/>
      <c r="C57" s="373"/>
      <c r="D57" s="374"/>
      <c r="E57" s="375"/>
      <c r="F57" s="375"/>
      <c r="G57" s="375">
        <v>1</v>
      </c>
      <c r="H57" s="375"/>
      <c r="I57" s="375"/>
      <c r="J57" s="375"/>
      <c r="K57" s="375">
        <v>1</v>
      </c>
      <c r="L57" s="375"/>
      <c r="M57" s="375"/>
      <c r="N57" s="375"/>
      <c r="O57" s="375">
        <v>1</v>
      </c>
      <c r="P57" s="375"/>
      <c r="Q57" s="375"/>
      <c r="R57" s="375"/>
      <c r="S57" s="376">
        <v>3</v>
      </c>
    </row>
    <row r="58" spans="1:19" ht="30.75">
      <c r="A58" s="348" t="s">
        <v>31</v>
      </c>
      <c r="B58" s="348" t="s">
        <v>220</v>
      </c>
      <c r="C58" s="348" t="s">
        <v>460</v>
      </c>
      <c r="D58" s="349"/>
      <c r="E58" s="350"/>
      <c r="F58" s="350"/>
      <c r="G58" s="350"/>
      <c r="H58" s="350"/>
      <c r="I58" s="350"/>
      <c r="J58" s="350"/>
      <c r="K58" s="350">
        <v>1</v>
      </c>
      <c r="L58" s="350"/>
      <c r="M58" s="350"/>
      <c r="N58" s="350"/>
      <c r="O58" s="350"/>
      <c r="P58" s="350"/>
      <c r="Q58" s="350"/>
      <c r="R58" s="350"/>
      <c r="S58" s="351">
        <v>1</v>
      </c>
    </row>
    <row r="59" spans="1:19" ht="30.75">
      <c r="A59" s="352"/>
      <c r="B59" s="367" t="s">
        <v>461</v>
      </c>
      <c r="C59" s="368"/>
      <c r="D59" s="369"/>
      <c r="E59" s="370"/>
      <c r="F59" s="370"/>
      <c r="G59" s="370"/>
      <c r="H59" s="370"/>
      <c r="I59" s="370"/>
      <c r="J59" s="370"/>
      <c r="K59" s="370">
        <v>1</v>
      </c>
      <c r="L59" s="370"/>
      <c r="M59" s="370"/>
      <c r="N59" s="370"/>
      <c r="O59" s="370"/>
      <c r="P59" s="370"/>
      <c r="Q59" s="370"/>
      <c r="R59" s="370"/>
      <c r="S59" s="371">
        <v>1</v>
      </c>
    </row>
    <row r="60" spans="1:19" ht="30.75">
      <c r="A60" s="352"/>
      <c r="B60" s="348" t="s">
        <v>217</v>
      </c>
      <c r="C60" s="348" t="s">
        <v>217</v>
      </c>
      <c r="D60" s="349"/>
      <c r="E60" s="350"/>
      <c r="F60" s="350"/>
      <c r="G60" s="350"/>
      <c r="H60" s="350"/>
      <c r="I60" s="350"/>
      <c r="J60" s="350"/>
      <c r="K60" s="350"/>
      <c r="L60" s="350"/>
      <c r="M60" s="350"/>
      <c r="N60" s="350">
        <v>1</v>
      </c>
      <c r="O60" s="350"/>
      <c r="P60" s="350"/>
      <c r="Q60" s="350"/>
      <c r="R60" s="350"/>
      <c r="S60" s="351">
        <v>1</v>
      </c>
    </row>
    <row r="61" spans="1:19" ht="30.75">
      <c r="A61" s="352"/>
      <c r="B61" s="367" t="s">
        <v>495</v>
      </c>
      <c r="C61" s="368"/>
      <c r="D61" s="369"/>
      <c r="E61" s="370"/>
      <c r="F61" s="370"/>
      <c r="G61" s="370"/>
      <c r="H61" s="370"/>
      <c r="I61" s="370"/>
      <c r="J61" s="370"/>
      <c r="K61" s="370"/>
      <c r="L61" s="370"/>
      <c r="M61" s="370"/>
      <c r="N61" s="370">
        <v>1</v>
      </c>
      <c r="O61" s="370"/>
      <c r="P61" s="370"/>
      <c r="Q61" s="370"/>
      <c r="R61" s="370"/>
      <c r="S61" s="371">
        <v>1</v>
      </c>
    </row>
    <row r="62" spans="1:19" ht="30.75">
      <c r="A62" s="372" t="s">
        <v>462</v>
      </c>
      <c r="B62" s="373"/>
      <c r="C62" s="373"/>
      <c r="D62" s="374"/>
      <c r="E62" s="375"/>
      <c r="F62" s="375"/>
      <c r="G62" s="375"/>
      <c r="H62" s="375"/>
      <c r="I62" s="375"/>
      <c r="J62" s="375"/>
      <c r="K62" s="375">
        <v>1</v>
      </c>
      <c r="L62" s="375"/>
      <c r="M62" s="375"/>
      <c r="N62" s="375">
        <v>1</v>
      </c>
      <c r="O62" s="375"/>
      <c r="P62" s="375"/>
      <c r="Q62" s="375"/>
      <c r="R62" s="375"/>
      <c r="S62" s="376">
        <v>2</v>
      </c>
    </row>
    <row r="63" spans="1:19" ht="30.75">
      <c r="A63" s="348" t="s">
        <v>26</v>
      </c>
      <c r="B63" s="348" t="s">
        <v>26</v>
      </c>
      <c r="C63" s="348" t="s">
        <v>463</v>
      </c>
      <c r="D63" s="349"/>
      <c r="E63" s="350"/>
      <c r="F63" s="350"/>
      <c r="G63" s="350"/>
      <c r="H63" s="350"/>
      <c r="I63" s="350"/>
      <c r="J63" s="350"/>
      <c r="K63" s="350">
        <v>1</v>
      </c>
      <c r="L63" s="350"/>
      <c r="M63" s="350"/>
      <c r="N63" s="350"/>
      <c r="O63" s="350"/>
      <c r="P63" s="350"/>
      <c r="Q63" s="350"/>
      <c r="R63" s="350"/>
      <c r="S63" s="351">
        <v>1</v>
      </c>
    </row>
    <row r="64" spans="1:19" ht="30.75">
      <c r="A64" s="352"/>
      <c r="B64" s="367" t="s">
        <v>464</v>
      </c>
      <c r="C64" s="368"/>
      <c r="D64" s="369"/>
      <c r="E64" s="370"/>
      <c r="F64" s="370"/>
      <c r="G64" s="370"/>
      <c r="H64" s="370"/>
      <c r="I64" s="370"/>
      <c r="J64" s="370"/>
      <c r="K64" s="370">
        <v>1</v>
      </c>
      <c r="L64" s="370"/>
      <c r="M64" s="370"/>
      <c r="N64" s="370"/>
      <c r="O64" s="370"/>
      <c r="P64" s="370"/>
      <c r="Q64" s="370"/>
      <c r="R64" s="370"/>
      <c r="S64" s="371">
        <v>1</v>
      </c>
    </row>
    <row r="65" spans="1:19" ht="30.75">
      <c r="A65" s="372" t="s">
        <v>464</v>
      </c>
      <c r="B65" s="373"/>
      <c r="C65" s="373"/>
      <c r="D65" s="374"/>
      <c r="E65" s="375"/>
      <c r="F65" s="375"/>
      <c r="G65" s="375"/>
      <c r="H65" s="375"/>
      <c r="I65" s="375"/>
      <c r="J65" s="375"/>
      <c r="K65" s="375">
        <v>1</v>
      </c>
      <c r="L65" s="375"/>
      <c r="M65" s="375"/>
      <c r="N65" s="375"/>
      <c r="O65" s="375"/>
      <c r="P65" s="375"/>
      <c r="Q65" s="375"/>
      <c r="R65" s="375"/>
      <c r="S65" s="376">
        <v>1</v>
      </c>
    </row>
    <row r="66" spans="1:19" ht="30.75">
      <c r="A66" s="348" t="s">
        <v>34</v>
      </c>
      <c r="B66" s="348" t="s">
        <v>260</v>
      </c>
      <c r="C66" s="348" t="s">
        <v>509</v>
      </c>
      <c r="D66" s="349"/>
      <c r="E66" s="350"/>
      <c r="F66" s="350"/>
      <c r="G66" s="350"/>
      <c r="H66" s="350"/>
      <c r="I66" s="350"/>
      <c r="J66" s="350"/>
      <c r="K66" s="350"/>
      <c r="L66" s="350"/>
      <c r="M66" s="350"/>
      <c r="N66" s="350">
        <v>1</v>
      </c>
      <c r="O66" s="350"/>
      <c r="P66" s="350"/>
      <c r="Q66" s="350"/>
      <c r="R66" s="350"/>
      <c r="S66" s="351">
        <v>1</v>
      </c>
    </row>
    <row r="67" spans="1:19" ht="30.75">
      <c r="A67" s="352"/>
      <c r="B67" s="352"/>
      <c r="C67" s="353" t="s">
        <v>524</v>
      </c>
      <c r="D67" s="354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>
        <v>1</v>
      </c>
      <c r="Q67" s="355"/>
      <c r="R67" s="355"/>
      <c r="S67" s="356">
        <v>1</v>
      </c>
    </row>
    <row r="68" spans="1:19" ht="30.75">
      <c r="A68" s="352"/>
      <c r="B68" s="367" t="s">
        <v>518</v>
      </c>
      <c r="C68" s="368"/>
      <c r="D68" s="369"/>
      <c r="E68" s="370"/>
      <c r="F68" s="370"/>
      <c r="G68" s="370"/>
      <c r="H68" s="370"/>
      <c r="I68" s="370"/>
      <c r="J68" s="370"/>
      <c r="K68" s="370"/>
      <c r="L68" s="370"/>
      <c r="M68" s="370"/>
      <c r="N68" s="370">
        <v>1</v>
      </c>
      <c r="O68" s="370"/>
      <c r="P68" s="370">
        <v>1</v>
      </c>
      <c r="Q68" s="370"/>
      <c r="R68" s="370"/>
      <c r="S68" s="371">
        <v>2</v>
      </c>
    </row>
    <row r="69" spans="1:19" ht="30.75">
      <c r="A69" s="352"/>
      <c r="B69" s="348" t="s">
        <v>261</v>
      </c>
      <c r="C69" s="348" t="s">
        <v>261</v>
      </c>
      <c r="D69" s="349"/>
      <c r="E69" s="350"/>
      <c r="F69" s="350"/>
      <c r="G69" s="350"/>
      <c r="H69" s="350"/>
      <c r="I69" s="350"/>
      <c r="J69" s="350"/>
      <c r="K69" s="350"/>
      <c r="L69" s="350"/>
      <c r="M69" s="350"/>
      <c r="N69" s="350">
        <v>1</v>
      </c>
      <c r="O69" s="350"/>
      <c r="P69" s="350"/>
      <c r="Q69" s="350"/>
      <c r="R69" s="350"/>
      <c r="S69" s="351">
        <v>1</v>
      </c>
    </row>
    <row r="70" spans="1:19" ht="30.75">
      <c r="A70" s="352"/>
      <c r="B70" s="367" t="s">
        <v>496</v>
      </c>
      <c r="C70" s="368"/>
      <c r="D70" s="369"/>
      <c r="E70" s="370"/>
      <c r="F70" s="370"/>
      <c r="G70" s="370"/>
      <c r="H70" s="370"/>
      <c r="I70" s="370"/>
      <c r="J70" s="370"/>
      <c r="K70" s="370"/>
      <c r="L70" s="370"/>
      <c r="M70" s="370"/>
      <c r="N70" s="370">
        <v>1</v>
      </c>
      <c r="O70" s="370"/>
      <c r="P70" s="370"/>
      <c r="Q70" s="370"/>
      <c r="R70" s="370"/>
      <c r="S70" s="371">
        <v>1</v>
      </c>
    </row>
    <row r="71" spans="1:19" ht="30.75">
      <c r="A71" s="352"/>
      <c r="B71" s="348" t="s">
        <v>262</v>
      </c>
      <c r="C71" s="348" t="s">
        <v>267</v>
      </c>
      <c r="D71" s="349"/>
      <c r="E71" s="350">
        <v>1</v>
      </c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1">
        <v>1</v>
      </c>
    </row>
    <row r="72" spans="1:19" ht="30.75">
      <c r="A72" s="352"/>
      <c r="B72" s="367" t="s">
        <v>416</v>
      </c>
      <c r="C72" s="368"/>
      <c r="D72" s="369"/>
      <c r="E72" s="370">
        <v>1</v>
      </c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1">
        <v>1</v>
      </c>
    </row>
    <row r="73" spans="1:19" ht="30.75">
      <c r="A73" s="352"/>
      <c r="B73" s="348" t="s">
        <v>258</v>
      </c>
      <c r="C73" s="348" t="s">
        <v>258</v>
      </c>
      <c r="D73" s="349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>
        <v>1</v>
      </c>
      <c r="P73" s="350"/>
      <c r="Q73" s="350"/>
      <c r="R73" s="350"/>
      <c r="S73" s="351">
        <v>1</v>
      </c>
    </row>
    <row r="74" spans="1:19" ht="30.75">
      <c r="A74" s="352"/>
      <c r="B74" s="367" t="s">
        <v>519</v>
      </c>
      <c r="C74" s="368"/>
      <c r="D74" s="369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>
        <v>1</v>
      </c>
      <c r="P74" s="370"/>
      <c r="Q74" s="370"/>
      <c r="R74" s="370"/>
      <c r="S74" s="371">
        <v>1</v>
      </c>
    </row>
    <row r="75" spans="1:19" ht="30.75">
      <c r="A75" s="372" t="s">
        <v>417</v>
      </c>
      <c r="B75" s="373"/>
      <c r="C75" s="373"/>
      <c r="D75" s="374"/>
      <c r="E75" s="375">
        <v>1</v>
      </c>
      <c r="F75" s="375"/>
      <c r="G75" s="375"/>
      <c r="H75" s="375"/>
      <c r="I75" s="375"/>
      <c r="J75" s="375"/>
      <c r="K75" s="375"/>
      <c r="L75" s="375"/>
      <c r="M75" s="375"/>
      <c r="N75" s="375">
        <v>2</v>
      </c>
      <c r="O75" s="375">
        <v>1</v>
      </c>
      <c r="P75" s="375">
        <v>1</v>
      </c>
      <c r="Q75" s="375"/>
      <c r="R75" s="375"/>
      <c r="S75" s="376">
        <v>5</v>
      </c>
    </row>
    <row r="76" spans="1:19" ht="30.75">
      <c r="A76" s="348" t="s">
        <v>58</v>
      </c>
      <c r="B76" s="348" t="s">
        <v>58</v>
      </c>
      <c r="C76" s="348" t="s">
        <v>58</v>
      </c>
      <c r="D76" s="349"/>
      <c r="E76" s="350"/>
      <c r="F76" s="350">
        <v>1</v>
      </c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1">
        <v>1</v>
      </c>
    </row>
    <row r="77" spans="1:19" ht="30.75">
      <c r="A77" s="352"/>
      <c r="B77" s="352"/>
      <c r="C77" s="353" t="s">
        <v>393</v>
      </c>
      <c r="D77" s="354"/>
      <c r="E77" s="355">
        <v>1</v>
      </c>
      <c r="F77" s="355"/>
      <c r="G77" s="355"/>
      <c r="H77" s="355">
        <v>1</v>
      </c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6">
        <v>2</v>
      </c>
    </row>
    <row r="78" spans="1:19" ht="30.75">
      <c r="A78" s="352"/>
      <c r="B78" s="352"/>
      <c r="C78" s="353" t="s">
        <v>512</v>
      </c>
      <c r="D78" s="354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>
        <v>1</v>
      </c>
      <c r="P78" s="355"/>
      <c r="Q78" s="355"/>
      <c r="R78" s="355"/>
      <c r="S78" s="356">
        <v>1</v>
      </c>
    </row>
    <row r="79" spans="1:19" ht="30.75">
      <c r="A79" s="352"/>
      <c r="B79" s="367" t="s">
        <v>418</v>
      </c>
      <c r="C79" s="368"/>
      <c r="D79" s="369"/>
      <c r="E79" s="370">
        <v>1</v>
      </c>
      <c r="F79" s="370">
        <v>1</v>
      </c>
      <c r="G79" s="370"/>
      <c r="H79" s="370">
        <v>1</v>
      </c>
      <c r="I79" s="370"/>
      <c r="J79" s="370"/>
      <c r="K79" s="370"/>
      <c r="L79" s="370"/>
      <c r="M79" s="370"/>
      <c r="N79" s="370"/>
      <c r="O79" s="370">
        <v>1</v>
      </c>
      <c r="P79" s="370"/>
      <c r="Q79" s="370"/>
      <c r="R79" s="370"/>
      <c r="S79" s="371">
        <v>4</v>
      </c>
    </row>
    <row r="80" spans="1:19" ht="30.75">
      <c r="A80" s="352"/>
      <c r="B80" s="348" t="s">
        <v>296</v>
      </c>
      <c r="C80" s="348" t="s">
        <v>355</v>
      </c>
      <c r="D80" s="349"/>
      <c r="E80" s="350"/>
      <c r="F80" s="350">
        <v>1</v>
      </c>
      <c r="G80" s="350"/>
      <c r="H80" s="350"/>
      <c r="I80" s="350"/>
      <c r="J80" s="350"/>
      <c r="K80" s="350"/>
      <c r="L80" s="350">
        <v>1</v>
      </c>
      <c r="M80" s="350"/>
      <c r="N80" s="350"/>
      <c r="O80" s="350"/>
      <c r="P80" s="350"/>
      <c r="Q80" s="350"/>
      <c r="R80" s="350"/>
      <c r="S80" s="351">
        <v>2</v>
      </c>
    </row>
    <row r="81" spans="1:19" ht="30.75">
      <c r="A81" s="352"/>
      <c r="B81" s="367" t="s">
        <v>419</v>
      </c>
      <c r="C81" s="368"/>
      <c r="D81" s="369"/>
      <c r="E81" s="370"/>
      <c r="F81" s="370">
        <v>1</v>
      </c>
      <c r="G81" s="370"/>
      <c r="H81" s="370"/>
      <c r="I81" s="370"/>
      <c r="J81" s="370"/>
      <c r="K81" s="370"/>
      <c r="L81" s="370">
        <v>1</v>
      </c>
      <c r="M81" s="370"/>
      <c r="N81" s="370"/>
      <c r="O81" s="370"/>
      <c r="P81" s="370"/>
      <c r="Q81" s="370"/>
      <c r="R81" s="370"/>
      <c r="S81" s="371">
        <v>2</v>
      </c>
    </row>
    <row r="82" spans="1:19" ht="30.75">
      <c r="A82" s="372" t="s">
        <v>418</v>
      </c>
      <c r="B82" s="373"/>
      <c r="C82" s="373"/>
      <c r="D82" s="374"/>
      <c r="E82" s="375">
        <v>1</v>
      </c>
      <c r="F82" s="375">
        <v>2</v>
      </c>
      <c r="G82" s="375"/>
      <c r="H82" s="375">
        <v>1</v>
      </c>
      <c r="I82" s="375"/>
      <c r="J82" s="375"/>
      <c r="K82" s="375"/>
      <c r="L82" s="375">
        <v>1</v>
      </c>
      <c r="M82" s="375"/>
      <c r="N82" s="375"/>
      <c r="O82" s="375">
        <v>1</v>
      </c>
      <c r="P82" s="375"/>
      <c r="Q82" s="375"/>
      <c r="R82" s="375"/>
      <c r="S82" s="376">
        <v>6</v>
      </c>
    </row>
    <row r="83" spans="1:19" ht="30.75">
      <c r="A83" s="348" t="s">
        <v>27</v>
      </c>
      <c r="B83" s="348" t="s">
        <v>255</v>
      </c>
      <c r="C83" s="348" t="s">
        <v>530</v>
      </c>
      <c r="D83" s="349"/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>
        <v>1</v>
      </c>
      <c r="R83" s="350"/>
      <c r="S83" s="351">
        <v>1</v>
      </c>
    </row>
    <row r="84" spans="1:19" ht="30.75">
      <c r="A84" s="352"/>
      <c r="B84" s="352"/>
      <c r="C84" s="353" t="s">
        <v>653</v>
      </c>
      <c r="D84" s="354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>
        <v>4</v>
      </c>
      <c r="S84" s="356">
        <v>4</v>
      </c>
    </row>
    <row r="85" spans="1:19" ht="30.75">
      <c r="A85" s="352"/>
      <c r="B85" s="352"/>
      <c r="C85" s="353" t="s">
        <v>232</v>
      </c>
      <c r="D85" s="354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>
        <v>2</v>
      </c>
      <c r="S85" s="356">
        <v>2</v>
      </c>
    </row>
    <row r="86" spans="1:19" ht="30.75">
      <c r="A86" s="352"/>
      <c r="B86" s="367" t="s">
        <v>531</v>
      </c>
      <c r="C86" s="368"/>
      <c r="D86" s="369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>
        <v>1</v>
      </c>
      <c r="R86" s="370">
        <v>6</v>
      </c>
      <c r="S86" s="371">
        <v>7</v>
      </c>
    </row>
    <row r="87" spans="1:19" ht="30.75">
      <c r="A87" s="352"/>
      <c r="B87" s="348" t="s">
        <v>182</v>
      </c>
      <c r="C87" s="348" t="s">
        <v>497</v>
      </c>
      <c r="D87" s="349"/>
      <c r="E87" s="350"/>
      <c r="F87" s="350"/>
      <c r="G87" s="350"/>
      <c r="H87" s="350"/>
      <c r="I87" s="350"/>
      <c r="J87" s="350"/>
      <c r="K87" s="350"/>
      <c r="L87" s="350"/>
      <c r="M87" s="350"/>
      <c r="N87" s="350">
        <v>1</v>
      </c>
      <c r="O87" s="350"/>
      <c r="P87" s="350"/>
      <c r="Q87" s="350"/>
      <c r="R87" s="350"/>
      <c r="S87" s="351">
        <v>1</v>
      </c>
    </row>
    <row r="88" spans="1:19" ht="30.75">
      <c r="A88" s="352"/>
      <c r="B88" s="352"/>
      <c r="C88" s="353" t="s">
        <v>465</v>
      </c>
      <c r="D88" s="354"/>
      <c r="E88" s="355"/>
      <c r="F88" s="355"/>
      <c r="G88" s="355"/>
      <c r="H88" s="355"/>
      <c r="I88" s="355"/>
      <c r="J88" s="355"/>
      <c r="K88" s="355">
        <v>1</v>
      </c>
      <c r="L88" s="355"/>
      <c r="M88" s="355"/>
      <c r="N88" s="355"/>
      <c r="O88" s="355"/>
      <c r="P88" s="355"/>
      <c r="Q88" s="355"/>
      <c r="R88" s="355"/>
      <c r="S88" s="356">
        <v>1</v>
      </c>
    </row>
    <row r="89" spans="1:19" ht="30.75">
      <c r="A89" s="352"/>
      <c r="B89" s="367" t="s">
        <v>466</v>
      </c>
      <c r="C89" s="368"/>
      <c r="D89" s="369"/>
      <c r="E89" s="370"/>
      <c r="F89" s="370"/>
      <c r="G89" s="370"/>
      <c r="H89" s="370"/>
      <c r="I89" s="370"/>
      <c r="J89" s="370"/>
      <c r="K89" s="370">
        <v>1</v>
      </c>
      <c r="L89" s="370"/>
      <c r="M89" s="370"/>
      <c r="N89" s="370">
        <v>1</v>
      </c>
      <c r="O89" s="370"/>
      <c r="P89" s="370"/>
      <c r="Q89" s="370"/>
      <c r="R89" s="370"/>
      <c r="S89" s="371">
        <v>2</v>
      </c>
    </row>
    <row r="90" spans="1:19" ht="30.75">
      <c r="A90" s="352"/>
      <c r="B90" s="348" t="s">
        <v>161</v>
      </c>
      <c r="C90" s="348" t="s">
        <v>513</v>
      </c>
      <c r="D90" s="349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>
        <v>1</v>
      </c>
      <c r="P90" s="350"/>
      <c r="Q90" s="350"/>
      <c r="R90" s="350"/>
      <c r="S90" s="351">
        <v>1</v>
      </c>
    </row>
    <row r="91" spans="1:19" ht="30.75">
      <c r="A91" s="352"/>
      <c r="B91" s="352"/>
      <c r="C91" s="353" t="s">
        <v>341</v>
      </c>
      <c r="D91" s="354"/>
      <c r="E91" s="355"/>
      <c r="F91" s="355"/>
      <c r="G91" s="355"/>
      <c r="H91" s="355"/>
      <c r="I91" s="355">
        <v>1</v>
      </c>
      <c r="J91" s="355"/>
      <c r="K91" s="355"/>
      <c r="L91" s="355"/>
      <c r="M91" s="355"/>
      <c r="N91" s="355"/>
      <c r="O91" s="355"/>
      <c r="P91" s="355"/>
      <c r="Q91" s="355"/>
      <c r="R91" s="355"/>
      <c r="S91" s="356">
        <v>1</v>
      </c>
    </row>
    <row r="92" spans="1:19" ht="30.75">
      <c r="A92" s="352"/>
      <c r="B92" s="367" t="s">
        <v>420</v>
      </c>
      <c r="C92" s="368"/>
      <c r="D92" s="369"/>
      <c r="E92" s="370"/>
      <c r="F92" s="370"/>
      <c r="G92" s="370"/>
      <c r="H92" s="370"/>
      <c r="I92" s="370">
        <v>1</v>
      </c>
      <c r="J92" s="370"/>
      <c r="K92" s="370"/>
      <c r="L92" s="370"/>
      <c r="M92" s="370"/>
      <c r="N92" s="370"/>
      <c r="O92" s="370">
        <v>1</v>
      </c>
      <c r="P92" s="370"/>
      <c r="Q92" s="370"/>
      <c r="R92" s="370"/>
      <c r="S92" s="371">
        <v>2</v>
      </c>
    </row>
    <row r="93" spans="1:19" ht="30.75">
      <c r="A93" s="352"/>
      <c r="B93" s="348" t="s">
        <v>251</v>
      </c>
      <c r="C93" s="348" t="s">
        <v>654</v>
      </c>
      <c r="D93" s="349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>
        <v>1</v>
      </c>
      <c r="R93" s="350"/>
      <c r="S93" s="351">
        <v>1</v>
      </c>
    </row>
    <row r="94" spans="1:19" ht="30.75">
      <c r="A94" s="352"/>
      <c r="B94" s="367" t="s">
        <v>655</v>
      </c>
      <c r="C94" s="368"/>
      <c r="D94" s="369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>
        <v>1</v>
      </c>
      <c r="R94" s="370"/>
      <c r="S94" s="371">
        <v>1</v>
      </c>
    </row>
    <row r="95" spans="1:19" ht="30.75">
      <c r="A95" s="352"/>
      <c r="B95" s="348" t="s">
        <v>249</v>
      </c>
      <c r="C95" s="348" t="s">
        <v>498</v>
      </c>
      <c r="D95" s="349"/>
      <c r="E95" s="350"/>
      <c r="F95" s="350"/>
      <c r="G95" s="350"/>
      <c r="H95" s="350"/>
      <c r="I95" s="350"/>
      <c r="J95" s="350"/>
      <c r="K95" s="350"/>
      <c r="L95" s="350"/>
      <c r="M95" s="350"/>
      <c r="N95" s="350">
        <v>1</v>
      </c>
      <c r="O95" s="350"/>
      <c r="P95" s="350"/>
      <c r="Q95" s="350"/>
      <c r="R95" s="350"/>
      <c r="S95" s="351">
        <v>1</v>
      </c>
    </row>
    <row r="96" spans="1:19" ht="30.75">
      <c r="A96" s="352"/>
      <c r="B96" s="367" t="s">
        <v>499</v>
      </c>
      <c r="C96" s="368"/>
      <c r="D96" s="369"/>
      <c r="E96" s="370"/>
      <c r="F96" s="370"/>
      <c r="G96" s="370"/>
      <c r="H96" s="370"/>
      <c r="I96" s="370"/>
      <c r="J96" s="370"/>
      <c r="K96" s="370"/>
      <c r="L96" s="370"/>
      <c r="M96" s="370"/>
      <c r="N96" s="370">
        <v>1</v>
      </c>
      <c r="O96" s="370"/>
      <c r="P96" s="370"/>
      <c r="Q96" s="370"/>
      <c r="R96" s="370"/>
      <c r="S96" s="371">
        <v>1</v>
      </c>
    </row>
    <row r="97" spans="1:19" ht="30.75">
      <c r="A97" s="352"/>
      <c r="B97" s="348" t="s">
        <v>256</v>
      </c>
      <c r="C97" s="348" t="s">
        <v>380</v>
      </c>
      <c r="D97" s="349"/>
      <c r="E97" s="350"/>
      <c r="F97" s="350"/>
      <c r="G97" s="350">
        <v>1</v>
      </c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1">
        <v>1</v>
      </c>
    </row>
    <row r="98" spans="1:19" ht="30.75">
      <c r="A98" s="352"/>
      <c r="B98" s="367" t="s">
        <v>421</v>
      </c>
      <c r="C98" s="368"/>
      <c r="D98" s="369"/>
      <c r="E98" s="370"/>
      <c r="F98" s="370"/>
      <c r="G98" s="370">
        <v>1</v>
      </c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1">
        <v>1</v>
      </c>
    </row>
    <row r="99" spans="1:19" ht="30.75">
      <c r="A99" s="372" t="s">
        <v>422</v>
      </c>
      <c r="B99" s="373"/>
      <c r="C99" s="373"/>
      <c r="D99" s="374"/>
      <c r="E99" s="375"/>
      <c r="F99" s="375"/>
      <c r="G99" s="375">
        <v>1</v>
      </c>
      <c r="H99" s="375"/>
      <c r="I99" s="375">
        <v>1</v>
      </c>
      <c r="J99" s="375"/>
      <c r="K99" s="375">
        <v>1</v>
      </c>
      <c r="L99" s="375"/>
      <c r="M99" s="375"/>
      <c r="N99" s="375">
        <v>2</v>
      </c>
      <c r="O99" s="375">
        <v>1</v>
      </c>
      <c r="P99" s="375"/>
      <c r="Q99" s="375">
        <v>2</v>
      </c>
      <c r="R99" s="375">
        <v>6</v>
      </c>
      <c r="S99" s="376">
        <v>14</v>
      </c>
    </row>
    <row r="100" spans="1:19" ht="30.75">
      <c r="A100" s="348" t="s">
        <v>35</v>
      </c>
      <c r="B100" s="348" t="s">
        <v>304</v>
      </c>
      <c r="C100" s="348" t="s">
        <v>467</v>
      </c>
      <c r="D100" s="349"/>
      <c r="E100" s="350"/>
      <c r="F100" s="350"/>
      <c r="G100" s="350"/>
      <c r="H100" s="350"/>
      <c r="I100" s="350"/>
      <c r="J100" s="350"/>
      <c r="K100" s="350">
        <v>1</v>
      </c>
      <c r="L100" s="350"/>
      <c r="M100" s="350"/>
      <c r="N100" s="350"/>
      <c r="O100" s="350"/>
      <c r="P100" s="350"/>
      <c r="Q100" s="350"/>
      <c r="R100" s="350"/>
      <c r="S100" s="351">
        <v>1</v>
      </c>
    </row>
    <row r="101" spans="1:19" ht="30.75">
      <c r="A101" s="352"/>
      <c r="B101" s="352"/>
      <c r="C101" s="353" t="s">
        <v>447</v>
      </c>
      <c r="D101" s="354"/>
      <c r="E101" s="355"/>
      <c r="F101" s="355"/>
      <c r="G101" s="355"/>
      <c r="H101" s="355"/>
      <c r="I101" s="355"/>
      <c r="J101" s="355">
        <v>1</v>
      </c>
      <c r="K101" s="355"/>
      <c r="L101" s="355">
        <v>1</v>
      </c>
      <c r="M101" s="355">
        <v>1</v>
      </c>
      <c r="N101" s="355"/>
      <c r="O101" s="355"/>
      <c r="P101" s="355"/>
      <c r="Q101" s="355"/>
      <c r="R101" s="355"/>
      <c r="S101" s="356">
        <v>3</v>
      </c>
    </row>
    <row r="102" spans="1:19" ht="30.75">
      <c r="A102" s="352"/>
      <c r="B102" s="352"/>
      <c r="C102" s="353" t="s">
        <v>468</v>
      </c>
      <c r="D102" s="354"/>
      <c r="E102" s="355"/>
      <c r="F102" s="355"/>
      <c r="G102" s="355"/>
      <c r="H102" s="355"/>
      <c r="I102" s="355"/>
      <c r="J102" s="355"/>
      <c r="K102" s="355"/>
      <c r="L102" s="355">
        <v>1</v>
      </c>
      <c r="M102" s="355">
        <v>1</v>
      </c>
      <c r="N102" s="355"/>
      <c r="O102" s="355"/>
      <c r="P102" s="355"/>
      <c r="Q102" s="355">
        <v>1</v>
      </c>
      <c r="R102" s="355"/>
      <c r="S102" s="356">
        <v>3</v>
      </c>
    </row>
    <row r="103" spans="1:19" ht="30.75">
      <c r="A103" s="352"/>
      <c r="B103" s="367" t="s">
        <v>448</v>
      </c>
      <c r="C103" s="368"/>
      <c r="D103" s="369"/>
      <c r="E103" s="370"/>
      <c r="F103" s="370"/>
      <c r="G103" s="370"/>
      <c r="H103" s="370"/>
      <c r="I103" s="370"/>
      <c r="J103" s="370">
        <v>1</v>
      </c>
      <c r="K103" s="370">
        <v>1</v>
      </c>
      <c r="L103" s="370">
        <v>2</v>
      </c>
      <c r="M103" s="370">
        <v>2</v>
      </c>
      <c r="N103" s="370"/>
      <c r="O103" s="370"/>
      <c r="P103" s="370"/>
      <c r="Q103" s="370">
        <v>1</v>
      </c>
      <c r="R103" s="370"/>
      <c r="S103" s="371">
        <v>7</v>
      </c>
    </row>
    <row r="104" spans="1:19" ht="30.75">
      <c r="A104" s="352"/>
      <c r="B104" s="348" t="s">
        <v>35</v>
      </c>
      <c r="C104" s="348" t="s">
        <v>490</v>
      </c>
      <c r="D104" s="349"/>
      <c r="E104" s="350"/>
      <c r="F104" s="350"/>
      <c r="G104" s="350"/>
      <c r="H104" s="350"/>
      <c r="I104" s="350"/>
      <c r="J104" s="350"/>
      <c r="K104" s="350"/>
      <c r="L104" s="350"/>
      <c r="M104" s="350">
        <v>1</v>
      </c>
      <c r="N104" s="350"/>
      <c r="O104" s="350"/>
      <c r="P104" s="350"/>
      <c r="Q104" s="350"/>
      <c r="R104" s="350"/>
      <c r="S104" s="351">
        <v>1</v>
      </c>
    </row>
    <row r="105" spans="1:19" ht="30.75">
      <c r="A105" s="352"/>
      <c r="B105" s="352"/>
      <c r="C105" s="353" t="s">
        <v>398</v>
      </c>
      <c r="D105" s="354"/>
      <c r="E105" s="355">
        <v>1</v>
      </c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6">
        <v>1</v>
      </c>
    </row>
    <row r="106" spans="1:19" ht="30.75">
      <c r="A106" s="352"/>
      <c r="B106" s="367" t="s">
        <v>423</v>
      </c>
      <c r="C106" s="368"/>
      <c r="D106" s="369"/>
      <c r="E106" s="370">
        <v>1</v>
      </c>
      <c r="F106" s="370"/>
      <c r="G106" s="370"/>
      <c r="H106" s="370"/>
      <c r="I106" s="370"/>
      <c r="J106" s="370"/>
      <c r="K106" s="370"/>
      <c r="L106" s="370"/>
      <c r="M106" s="370">
        <v>1</v>
      </c>
      <c r="N106" s="370"/>
      <c r="O106" s="370"/>
      <c r="P106" s="370"/>
      <c r="Q106" s="370"/>
      <c r="R106" s="370"/>
      <c r="S106" s="371">
        <v>2</v>
      </c>
    </row>
    <row r="107" spans="1:19" ht="30.75">
      <c r="A107" s="372" t="s">
        <v>423</v>
      </c>
      <c r="B107" s="373"/>
      <c r="C107" s="373"/>
      <c r="D107" s="374"/>
      <c r="E107" s="375">
        <v>1</v>
      </c>
      <c r="F107" s="375"/>
      <c r="G107" s="375"/>
      <c r="H107" s="375"/>
      <c r="I107" s="375"/>
      <c r="J107" s="375">
        <v>1</v>
      </c>
      <c r="K107" s="375">
        <v>1</v>
      </c>
      <c r="L107" s="375">
        <v>2</v>
      </c>
      <c r="M107" s="375">
        <v>3</v>
      </c>
      <c r="N107" s="375"/>
      <c r="O107" s="375"/>
      <c r="P107" s="375"/>
      <c r="Q107" s="375">
        <v>1</v>
      </c>
      <c r="R107" s="375"/>
      <c r="S107" s="376">
        <v>9</v>
      </c>
    </row>
    <row r="108" spans="1:19" ht="30.75">
      <c r="A108" s="348" t="s">
        <v>21</v>
      </c>
      <c r="B108" s="348" t="s">
        <v>170</v>
      </c>
      <c r="C108" s="348" t="s">
        <v>500</v>
      </c>
      <c r="D108" s="349"/>
      <c r="E108" s="350"/>
      <c r="F108" s="350">
        <v>1</v>
      </c>
      <c r="G108" s="350"/>
      <c r="H108" s="350"/>
      <c r="I108" s="350"/>
      <c r="J108" s="350"/>
      <c r="K108" s="350"/>
      <c r="L108" s="350"/>
      <c r="M108" s="350">
        <v>1</v>
      </c>
      <c r="N108" s="350"/>
      <c r="O108" s="350"/>
      <c r="P108" s="350"/>
      <c r="Q108" s="350"/>
      <c r="R108" s="350"/>
      <c r="S108" s="351">
        <v>2</v>
      </c>
    </row>
    <row r="109" spans="1:19" ht="30.75">
      <c r="A109" s="352"/>
      <c r="B109" s="367" t="s">
        <v>501</v>
      </c>
      <c r="C109" s="368"/>
      <c r="D109" s="369"/>
      <c r="E109" s="370"/>
      <c r="F109" s="370">
        <v>1</v>
      </c>
      <c r="G109" s="370"/>
      <c r="H109" s="370"/>
      <c r="I109" s="370"/>
      <c r="J109" s="370"/>
      <c r="K109" s="370"/>
      <c r="L109" s="370"/>
      <c r="M109" s="370">
        <v>1</v>
      </c>
      <c r="N109" s="370"/>
      <c r="O109" s="370"/>
      <c r="P109" s="370"/>
      <c r="Q109" s="370"/>
      <c r="R109" s="370"/>
      <c r="S109" s="371">
        <v>2</v>
      </c>
    </row>
    <row r="110" spans="1:19" ht="30.75">
      <c r="A110" s="352"/>
      <c r="B110" s="348" t="s">
        <v>169</v>
      </c>
      <c r="C110" s="348" t="s">
        <v>400</v>
      </c>
      <c r="D110" s="349">
        <v>1</v>
      </c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1">
        <v>1</v>
      </c>
    </row>
    <row r="111" spans="1:19" ht="30.75">
      <c r="A111" s="352"/>
      <c r="B111" s="352"/>
      <c r="C111" s="353" t="s">
        <v>378</v>
      </c>
      <c r="D111" s="354"/>
      <c r="E111" s="355"/>
      <c r="F111" s="355"/>
      <c r="G111" s="355"/>
      <c r="H111" s="355">
        <v>1</v>
      </c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6">
        <v>1</v>
      </c>
    </row>
    <row r="112" spans="1:19" ht="30.75">
      <c r="A112" s="352"/>
      <c r="B112" s="367" t="s">
        <v>424</v>
      </c>
      <c r="C112" s="368"/>
      <c r="D112" s="369">
        <v>1</v>
      </c>
      <c r="E112" s="370"/>
      <c r="F112" s="370"/>
      <c r="G112" s="370"/>
      <c r="H112" s="370">
        <v>1</v>
      </c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1">
        <v>2</v>
      </c>
    </row>
    <row r="113" spans="1:19" ht="30.75">
      <c r="A113" s="352"/>
      <c r="B113" s="348" t="s">
        <v>146</v>
      </c>
      <c r="C113" s="348" t="s">
        <v>532</v>
      </c>
      <c r="D113" s="349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>
        <v>1</v>
      </c>
      <c r="Q113" s="350"/>
      <c r="R113" s="350"/>
      <c r="S113" s="351">
        <v>1</v>
      </c>
    </row>
    <row r="114" spans="1:19" ht="30.75">
      <c r="A114" s="352"/>
      <c r="B114" s="352"/>
      <c r="C114" s="353" t="s">
        <v>157</v>
      </c>
      <c r="D114" s="354"/>
      <c r="E114" s="355"/>
      <c r="F114" s="355"/>
      <c r="G114" s="355"/>
      <c r="H114" s="355"/>
      <c r="I114" s="355"/>
      <c r="J114" s="355"/>
      <c r="K114" s="355">
        <v>1</v>
      </c>
      <c r="L114" s="355"/>
      <c r="M114" s="355"/>
      <c r="N114" s="355"/>
      <c r="O114" s="355"/>
      <c r="P114" s="355"/>
      <c r="Q114" s="355"/>
      <c r="R114" s="355"/>
      <c r="S114" s="356">
        <v>1</v>
      </c>
    </row>
    <row r="115" spans="1:19" ht="30.75">
      <c r="A115" s="352"/>
      <c r="B115" s="367" t="s">
        <v>469</v>
      </c>
      <c r="C115" s="368"/>
      <c r="D115" s="369"/>
      <c r="E115" s="370"/>
      <c r="F115" s="370"/>
      <c r="G115" s="370"/>
      <c r="H115" s="370"/>
      <c r="I115" s="370"/>
      <c r="J115" s="370"/>
      <c r="K115" s="370">
        <v>1</v>
      </c>
      <c r="L115" s="370"/>
      <c r="M115" s="370"/>
      <c r="N115" s="370"/>
      <c r="O115" s="370"/>
      <c r="P115" s="370">
        <v>1</v>
      </c>
      <c r="Q115" s="370"/>
      <c r="R115" s="370"/>
      <c r="S115" s="371">
        <v>2</v>
      </c>
    </row>
    <row r="116" spans="1:19" ht="30.75">
      <c r="A116" s="352"/>
      <c r="B116" s="348" t="s">
        <v>202</v>
      </c>
      <c r="C116" s="348" t="s">
        <v>202</v>
      </c>
      <c r="D116" s="349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>
        <v>1</v>
      </c>
      <c r="S116" s="351">
        <v>1</v>
      </c>
    </row>
    <row r="117" spans="1:19" ht="30.75">
      <c r="A117" s="352"/>
      <c r="B117" s="367" t="s">
        <v>656</v>
      </c>
      <c r="C117" s="368"/>
      <c r="D117" s="369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>
        <v>1</v>
      </c>
      <c r="S117" s="371">
        <v>1</v>
      </c>
    </row>
    <row r="118" spans="1:19" ht="30.75">
      <c r="A118" s="352"/>
      <c r="B118" s="348" t="s">
        <v>154</v>
      </c>
      <c r="C118" s="348" t="s">
        <v>354</v>
      </c>
      <c r="D118" s="349"/>
      <c r="E118" s="350"/>
      <c r="F118" s="350">
        <v>1</v>
      </c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1">
        <v>1</v>
      </c>
    </row>
    <row r="119" spans="1:19" ht="30.75">
      <c r="A119" s="352"/>
      <c r="B119" s="367" t="s">
        <v>425</v>
      </c>
      <c r="C119" s="368"/>
      <c r="D119" s="369"/>
      <c r="E119" s="370"/>
      <c r="F119" s="370">
        <v>1</v>
      </c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1">
        <v>1</v>
      </c>
    </row>
    <row r="120" spans="1:19" ht="30.75">
      <c r="A120" s="352"/>
      <c r="B120" s="348" t="s">
        <v>147</v>
      </c>
      <c r="C120" s="348" t="s">
        <v>343</v>
      </c>
      <c r="D120" s="349"/>
      <c r="E120" s="350"/>
      <c r="F120" s="350"/>
      <c r="G120" s="350">
        <v>1</v>
      </c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1">
        <v>1</v>
      </c>
    </row>
    <row r="121" spans="1:19" ht="30.75">
      <c r="A121" s="352"/>
      <c r="B121" s="367" t="s">
        <v>426</v>
      </c>
      <c r="C121" s="368"/>
      <c r="D121" s="369"/>
      <c r="E121" s="370"/>
      <c r="F121" s="370"/>
      <c r="G121" s="370">
        <v>1</v>
      </c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1">
        <v>1</v>
      </c>
    </row>
    <row r="122" spans="1:19" ht="30.75">
      <c r="A122" s="352"/>
      <c r="B122" s="348" t="s">
        <v>198</v>
      </c>
      <c r="C122" s="348" t="s">
        <v>470</v>
      </c>
      <c r="D122" s="349"/>
      <c r="E122" s="350"/>
      <c r="F122" s="350"/>
      <c r="G122" s="350"/>
      <c r="H122" s="350"/>
      <c r="I122" s="350"/>
      <c r="J122" s="350"/>
      <c r="K122" s="350">
        <v>1</v>
      </c>
      <c r="L122" s="350"/>
      <c r="M122" s="350"/>
      <c r="N122" s="350"/>
      <c r="O122" s="350"/>
      <c r="P122" s="350"/>
      <c r="Q122" s="350"/>
      <c r="R122" s="350"/>
      <c r="S122" s="351">
        <v>1</v>
      </c>
    </row>
    <row r="123" spans="1:19" ht="30.75">
      <c r="A123" s="352"/>
      <c r="B123" s="367" t="s">
        <v>471</v>
      </c>
      <c r="C123" s="368"/>
      <c r="D123" s="369"/>
      <c r="E123" s="370"/>
      <c r="F123" s="370"/>
      <c r="G123" s="370"/>
      <c r="H123" s="370"/>
      <c r="I123" s="370"/>
      <c r="J123" s="370"/>
      <c r="K123" s="370">
        <v>1</v>
      </c>
      <c r="L123" s="370"/>
      <c r="M123" s="370"/>
      <c r="N123" s="370"/>
      <c r="O123" s="370"/>
      <c r="P123" s="370"/>
      <c r="Q123" s="370"/>
      <c r="R123" s="370"/>
      <c r="S123" s="371">
        <v>1</v>
      </c>
    </row>
    <row r="124" spans="1:19" ht="30.75">
      <c r="A124" s="372" t="s">
        <v>427</v>
      </c>
      <c r="B124" s="373"/>
      <c r="C124" s="373"/>
      <c r="D124" s="374">
        <v>1</v>
      </c>
      <c r="E124" s="375"/>
      <c r="F124" s="375">
        <v>2</v>
      </c>
      <c r="G124" s="375">
        <v>1</v>
      </c>
      <c r="H124" s="375">
        <v>1</v>
      </c>
      <c r="I124" s="375"/>
      <c r="J124" s="375"/>
      <c r="K124" s="375">
        <v>2</v>
      </c>
      <c r="L124" s="375"/>
      <c r="M124" s="375">
        <v>1</v>
      </c>
      <c r="N124" s="375"/>
      <c r="O124" s="375"/>
      <c r="P124" s="375">
        <v>1</v>
      </c>
      <c r="Q124" s="375"/>
      <c r="R124" s="375">
        <v>1</v>
      </c>
      <c r="S124" s="376">
        <v>10</v>
      </c>
    </row>
    <row r="125" spans="1:19" ht="30.75">
      <c r="A125" s="348" t="s">
        <v>33</v>
      </c>
      <c r="B125" s="348" t="s">
        <v>148</v>
      </c>
      <c r="C125" s="348" t="s">
        <v>470</v>
      </c>
      <c r="D125" s="349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>
        <v>1</v>
      </c>
      <c r="P125" s="350"/>
      <c r="Q125" s="350"/>
      <c r="R125" s="350"/>
      <c r="S125" s="351">
        <v>1</v>
      </c>
    </row>
    <row r="126" spans="1:19" ht="30.75">
      <c r="A126" s="352"/>
      <c r="B126" s="352"/>
      <c r="C126" s="353" t="s">
        <v>525</v>
      </c>
      <c r="D126" s="354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>
        <v>2</v>
      </c>
      <c r="P126" s="355">
        <v>1</v>
      </c>
      <c r="Q126" s="355">
        <v>2</v>
      </c>
      <c r="R126" s="355"/>
      <c r="S126" s="356">
        <v>5</v>
      </c>
    </row>
    <row r="127" spans="1:19" ht="30.75">
      <c r="A127" s="352"/>
      <c r="B127" s="352"/>
      <c r="C127" s="353" t="s">
        <v>339</v>
      </c>
      <c r="D127" s="354"/>
      <c r="E127" s="355"/>
      <c r="F127" s="355"/>
      <c r="G127" s="355"/>
      <c r="H127" s="355">
        <v>1</v>
      </c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6">
        <v>1</v>
      </c>
    </row>
    <row r="128" spans="1:19" ht="30.75">
      <c r="A128" s="352"/>
      <c r="B128" s="367" t="s">
        <v>411</v>
      </c>
      <c r="C128" s="368"/>
      <c r="D128" s="369"/>
      <c r="E128" s="370"/>
      <c r="F128" s="370"/>
      <c r="G128" s="370"/>
      <c r="H128" s="370">
        <v>1</v>
      </c>
      <c r="I128" s="370"/>
      <c r="J128" s="370"/>
      <c r="K128" s="370"/>
      <c r="L128" s="370"/>
      <c r="M128" s="370"/>
      <c r="N128" s="370"/>
      <c r="O128" s="370">
        <v>3</v>
      </c>
      <c r="P128" s="370">
        <v>1</v>
      </c>
      <c r="Q128" s="370">
        <v>2</v>
      </c>
      <c r="R128" s="370"/>
      <c r="S128" s="371">
        <v>7</v>
      </c>
    </row>
    <row r="129" spans="1:19" ht="30.75">
      <c r="A129" s="372" t="s">
        <v>428</v>
      </c>
      <c r="B129" s="373"/>
      <c r="C129" s="373"/>
      <c r="D129" s="374"/>
      <c r="E129" s="375"/>
      <c r="F129" s="375"/>
      <c r="G129" s="375"/>
      <c r="H129" s="375">
        <v>1</v>
      </c>
      <c r="I129" s="375"/>
      <c r="J129" s="375"/>
      <c r="K129" s="375"/>
      <c r="L129" s="375"/>
      <c r="M129" s="375"/>
      <c r="N129" s="375"/>
      <c r="O129" s="375">
        <v>3</v>
      </c>
      <c r="P129" s="375">
        <v>1</v>
      </c>
      <c r="Q129" s="375">
        <v>2</v>
      </c>
      <c r="R129" s="375"/>
      <c r="S129" s="376">
        <v>7</v>
      </c>
    </row>
    <row r="130" spans="1:19" ht="30.75">
      <c r="A130" s="348" t="s">
        <v>59</v>
      </c>
      <c r="B130" s="348" t="s">
        <v>179</v>
      </c>
      <c r="C130" s="348" t="s">
        <v>502</v>
      </c>
      <c r="D130" s="349"/>
      <c r="E130" s="350"/>
      <c r="F130" s="350"/>
      <c r="G130" s="350"/>
      <c r="H130" s="350"/>
      <c r="I130" s="350"/>
      <c r="J130" s="350"/>
      <c r="K130" s="350"/>
      <c r="L130" s="350"/>
      <c r="M130" s="350"/>
      <c r="N130" s="350">
        <v>1</v>
      </c>
      <c r="O130" s="350"/>
      <c r="P130" s="350"/>
      <c r="Q130" s="350"/>
      <c r="R130" s="350"/>
      <c r="S130" s="351">
        <v>1</v>
      </c>
    </row>
    <row r="131" spans="1:19" ht="30.75">
      <c r="A131" s="352"/>
      <c r="B131" s="367" t="s">
        <v>503</v>
      </c>
      <c r="C131" s="368"/>
      <c r="D131" s="369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>
        <v>1</v>
      </c>
      <c r="O131" s="370"/>
      <c r="P131" s="370"/>
      <c r="Q131" s="370"/>
      <c r="R131" s="370"/>
      <c r="S131" s="371">
        <v>1</v>
      </c>
    </row>
    <row r="132" spans="1:19" ht="30.75">
      <c r="A132" s="352"/>
      <c r="B132" s="348" t="s">
        <v>163</v>
      </c>
      <c r="C132" s="348" t="s">
        <v>488</v>
      </c>
      <c r="D132" s="349"/>
      <c r="E132" s="350"/>
      <c r="F132" s="350">
        <v>1</v>
      </c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1">
        <v>1</v>
      </c>
    </row>
    <row r="133" spans="1:19" ht="30.75">
      <c r="A133" s="352"/>
      <c r="B133" s="367" t="s">
        <v>493</v>
      </c>
      <c r="C133" s="368"/>
      <c r="D133" s="369"/>
      <c r="E133" s="370"/>
      <c r="F133" s="370">
        <v>1</v>
      </c>
      <c r="G133" s="370"/>
      <c r="H133" s="370"/>
      <c r="I133" s="37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1">
        <v>1</v>
      </c>
    </row>
    <row r="134" spans="1:19" ht="30.75">
      <c r="A134" s="372" t="s">
        <v>429</v>
      </c>
      <c r="B134" s="373"/>
      <c r="C134" s="373"/>
      <c r="D134" s="374"/>
      <c r="E134" s="375"/>
      <c r="F134" s="375">
        <v>1</v>
      </c>
      <c r="G134" s="375"/>
      <c r="H134" s="375"/>
      <c r="I134" s="375"/>
      <c r="J134" s="375"/>
      <c r="K134" s="375"/>
      <c r="L134" s="375"/>
      <c r="M134" s="375"/>
      <c r="N134" s="375">
        <v>1</v>
      </c>
      <c r="O134" s="375"/>
      <c r="P134" s="375"/>
      <c r="Q134" s="375"/>
      <c r="R134" s="375"/>
      <c r="S134" s="376">
        <v>2</v>
      </c>
    </row>
    <row r="135" spans="1:19" ht="30.75">
      <c r="A135" s="348" t="s">
        <v>29</v>
      </c>
      <c r="B135" s="348" t="s">
        <v>180</v>
      </c>
      <c r="C135" s="348" t="s">
        <v>472</v>
      </c>
      <c r="D135" s="349"/>
      <c r="E135" s="350"/>
      <c r="F135" s="350"/>
      <c r="G135" s="350"/>
      <c r="H135" s="350"/>
      <c r="I135" s="350"/>
      <c r="J135" s="350">
        <v>1</v>
      </c>
      <c r="K135" s="350"/>
      <c r="L135" s="350"/>
      <c r="M135" s="350"/>
      <c r="N135" s="350"/>
      <c r="O135" s="350"/>
      <c r="P135" s="350"/>
      <c r="Q135" s="350"/>
      <c r="R135" s="350"/>
      <c r="S135" s="351">
        <v>1</v>
      </c>
    </row>
    <row r="136" spans="1:19" ht="30.75">
      <c r="A136" s="352"/>
      <c r="B136" s="352"/>
      <c r="C136" s="353" t="s">
        <v>379</v>
      </c>
      <c r="D136" s="354"/>
      <c r="E136" s="355"/>
      <c r="F136" s="355"/>
      <c r="G136" s="355"/>
      <c r="H136" s="355"/>
      <c r="I136" s="355"/>
      <c r="J136" s="355">
        <v>1</v>
      </c>
      <c r="K136" s="355"/>
      <c r="L136" s="355">
        <v>1</v>
      </c>
      <c r="M136" s="355"/>
      <c r="N136" s="355"/>
      <c r="O136" s="355"/>
      <c r="P136" s="355"/>
      <c r="Q136" s="355"/>
      <c r="R136" s="355"/>
      <c r="S136" s="356">
        <v>2</v>
      </c>
    </row>
    <row r="137" spans="1:19" ht="30.75">
      <c r="A137" s="352"/>
      <c r="B137" s="352"/>
      <c r="C137" s="353" t="s">
        <v>345</v>
      </c>
      <c r="D137" s="354"/>
      <c r="E137" s="355"/>
      <c r="F137" s="355"/>
      <c r="G137" s="355"/>
      <c r="H137" s="355"/>
      <c r="I137" s="355">
        <v>1</v>
      </c>
      <c r="J137" s="355"/>
      <c r="K137" s="355"/>
      <c r="L137" s="355"/>
      <c r="M137" s="355"/>
      <c r="N137" s="355"/>
      <c r="O137" s="355"/>
      <c r="P137" s="355"/>
      <c r="Q137" s="355"/>
      <c r="R137" s="355"/>
      <c r="S137" s="356">
        <v>1</v>
      </c>
    </row>
    <row r="138" spans="1:19" ht="30.75">
      <c r="A138" s="352"/>
      <c r="B138" s="352"/>
      <c r="C138" s="353" t="s">
        <v>473</v>
      </c>
      <c r="D138" s="354"/>
      <c r="E138" s="355"/>
      <c r="F138" s="355"/>
      <c r="G138" s="355"/>
      <c r="H138" s="355">
        <v>1</v>
      </c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6">
        <v>1</v>
      </c>
    </row>
    <row r="139" spans="1:19" ht="30.75">
      <c r="A139" s="352"/>
      <c r="B139" s="352"/>
      <c r="C139" s="353" t="s">
        <v>399</v>
      </c>
      <c r="D139" s="354"/>
      <c r="E139" s="355">
        <v>1</v>
      </c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>
        <v>1</v>
      </c>
      <c r="S139" s="356">
        <v>2</v>
      </c>
    </row>
    <row r="140" spans="1:19" ht="30.75">
      <c r="A140" s="352"/>
      <c r="B140" s="352"/>
      <c r="C140" s="353" t="s">
        <v>449</v>
      </c>
      <c r="D140" s="354"/>
      <c r="E140" s="355"/>
      <c r="F140" s="355"/>
      <c r="G140" s="355"/>
      <c r="H140" s="355">
        <v>1</v>
      </c>
      <c r="I140" s="355"/>
      <c r="J140" s="355"/>
      <c r="K140" s="355"/>
      <c r="L140" s="355"/>
      <c r="M140" s="355"/>
      <c r="N140" s="355"/>
      <c r="O140" s="355">
        <v>1</v>
      </c>
      <c r="P140" s="355"/>
      <c r="Q140" s="355"/>
      <c r="R140" s="355"/>
      <c r="S140" s="356">
        <v>2</v>
      </c>
    </row>
    <row r="141" spans="1:19" ht="30.75">
      <c r="A141" s="352"/>
      <c r="B141" s="352"/>
      <c r="C141" s="353" t="s">
        <v>474</v>
      </c>
      <c r="D141" s="354"/>
      <c r="E141" s="355"/>
      <c r="F141" s="355"/>
      <c r="G141" s="355"/>
      <c r="H141" s="355"/>
      <c r="I141" s="355">
        <v>1</v>
      </c>
      <c r="J141" s="355"/>
      <c r="K141" s="355"/>
      <c r="L141" s="355"/>
      <c r="M141" s="355"/>
      <c r="N141" s="355"/>
      <c r="O141" s="355"/>
      <c r="P141" s="355"/>
      <c r="Q141" s="355"/>
      <c r="R141" s="355"/>
      <c r="S141" s="356">
        <v>1</v>
      </c>
    </row>
    <row r="142" spans="1:19" ht="30.75">
      <c r="A142" s="352"/>
      <c r="B142" s="352"/>
      <c r="C142" s="353" t="s">
        <v>504</v>
      </c>
      <c r="D142" s="354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>
        <v>1</v>
      </c>
      <c r="O142" s="355"/>
      <c r="P142" s="355"/>
      <c r="Q142" s="355"/>
      <c r="R142" s="355"/>
      <c r="S142" s="356">
        <v>1</v>
      </c>
    </row>
    <row r="143" spans="1:19" ht="30.75">
      <c r="A143" s="352"/>
      <c r="B143" s="352"/>
      <c r="C143" s="353" t="s">
        <v>511</v>
      </c>
      <c r="D143" s="354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>
        <v>1</v>
      </c>
      <c r="O143" s="355">
        <v>3</v>
      </c>
      <c r="P143" s="355"/>
      <c r="Q143" s="355"/>
      <c r="R143" s="355"/>
      <c r="S143" s="356">
        <v>4</v>
      </c>
    </row>
    <row r="144" spans="1:19" ht="30.75">
      <c r="A144" s="352"/>
      <c r="B144" s="352"/>
      <c r="C144" s="353" t="s">
        <v>475</v>
      </c>
      <c r="D144" s="354"/>
      <c r="E144" s="355"/>
      <c r="F144" s="355"/>
      <c r="G144" s="355"/>
      <c r="H144" s="355"/>
      <c r="I144" s="355"/>
      <c r="J144" s="355"/>
      <c r="K144" s="355">
        <v>1</v>
      </c>
      <c r="L144" s="355"/>
      <c r="M144" s="355"/>
      <c r="N144" s="355">
        <v>2</v>
      </c>
      <c r="O144" s="355"/>
      <c r="P144" s="355"/>
      <c r="Q144" s="355"/>
      <c r="R144" s="355"/>
      <c r="S144" s="356">
        <v>3</v>
      </c>
    </row>
    <row r="145" spans="1:19" ht="30.75">
      <c r="A145" s="352"/>
      <c r="B145" s="367" t="s">
        <v>433</v>
      </c>
      <c r="C145" s="368"/>
      <c r="D145" s="369"/>
      <c r="E145" s="370">
        <v>1</v>
      </c>
      <c r="F145" s="370"/>
      <c r="G145" s="370"/>
      <c r="H145" s="370">
        <v>2</v>
      </c>
      <c r="I145" s="370">
        <v>2</v>
      </c>
      <c r="J145" s="370">
        <v>2</v>
      </c>
      <c r="K145" s="370">
        <v>1</v>
      </c>
      <c r="L145" s="370">
        <v>1</v>
      </c>
      <c r="M145" s="370"/>
      <c r="N145" s="370">
        <v>4</v>
      </c>
      <c r="O145" s="370">
        <v>4</v>
      </c>
      <c r="P145" s="370"/>
      <c r="Q145" s="370"/>
      <c r="R145" s="370">
        <v>1</v>
      </c>
      <c r="S145" s="371">
        <v>18</v>
      </c>
    </row>
    <row r="146" spans="1:19" ht="30.75">
      <c r="A146" s="352"/>
      <c r="B146" s="348" t="s">
        <v>286</v>
      </c>
      <c r="C146" s="348" t="s">
        <v>476</v>
      </c>
      <c r="D146" s="349"/>
      <c r="E146" s="350"/>
      <c r="F146" s="350"/>
      <c r="G146" s="350"/>
      <c r="H146" s="350"/>
      <c r="I146" s="350"/>
      <c r="J146" s="350">
        <v>2</v>
      </c>
      <c r="K146" s="350"/>
      <c r="L146" s="350"/>
      <c r="M146" s="350"/>
      <c r="N146" s="350"/>
      <c r="O146" s="350"/>
      <c r="P146" s="350"/>
      <c r="Q146" s="350"/>
      <c r="R146" s="350"/>
      <c r="S146" s="351">
        <v>2</v>
      </c>
    </row>
    <row r="147" spans="1:19" ht="30.75">
      <c r="A147" s="352"/>
      <c r="B147" s="352"/>
      <c r="C147" s="353" t="s">
        <v>477</v>
      </c>
      <c r="D147" s="354"/>
      <c r="E147" s="355"/>
      <c r="F147" s="355"/>
      <c r="G147" s="355"/>
      <c r="H147" s="355"/>
      <c r="I147" s="355"/>
      <c r="J147" s="355"/>
      <c r="K147" s="355"/>
      <c r="L147" s="355">
        <v>1</v>
      </c>
      <c r="M147" s="355"/>
      <c r="N147" s="355"/>
      <c r="O147" s="355">
        <v>2</v>
      </c>
      <c r="P147" s="355">
        <v>3</v>
      </c>
      <c r="Q147" s="355">
        <v>4</v>
      </c>
      <c r="R147" s="355"/>
      <c r="S147" s="356">
        <v>10</v>
      </c>
    </row>
    <row r="148" spans="1:19" ht="30.75">
      <c r="A148" s="352"/>
      <c r="B148" s="352"/>
      <c r="C148" s="353" t="s">
        <v>351</v>
      </c>
      <c r="D148" s="354"/>
      <c r="E148" s="355"/>
      <c r="F148" s="355">
        <v>1</v>
      </c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6">
        <v>1</v>
      </c>
    </row>
    <row r="149" spans="1:19" ht="30.75">
      <c r="A149" s="352"/>
      <c r="B149" s="367" t="s">
        <v>431</v>
      </c>
      <c r="C149" s="368"/>
      <c r="D149" s="369"/>
      <c r="E149" s="370"/>
      <c r="F149" s="370">
        <v>1</v>
      </c>
      <c r="G149" s="370"/>
      <c r="H149" s="370"/>
      <c r="I149" s="370"/>
      <c r="J149" s="370">
        <v>2</v>
      </c>
      <c r="K149" s="370"/>
      <c r="L149" s="370">
        <v>1</v>
      </c>
      <c r="M149" s="370"/>
      <c r="N149" s="370"/>
      <c r="O149" s="370">
        <v>2</v>
      </c>
      <c r="P149" s="370">
        <v>3</v>
      </c>
      <c r="Q149" s="370">
        <v>4</v>
      </c>
      <c r="R149" s="370"/>
      <c r="S149" s="371">
        <v>13</v>
      </c>
    </row>
    <row r="150" spans="1:19" ht="30.75">
      <c r="A150" s="352"/>
      <c r="B150" s="348" t="s">
        <v>283</v>
      </c>
      <c r="C150" s="348" t="s">
        <v>480</v>
      </c>
      <c r="D150" s="349"/>
      <c r="E150" s="350"/>
      <c r="F150" s="350"/>
      <c r="G150" s="350"/>
      <c r="H150" s="350"/>
      <c r="I150" s="350"/>
      <c r="J150" s="350">
        <v>1</v>
      </c>
      <c r="K150" s="350"/>
      <c r="L150" s="350"/>
      <c r="M150" s="350"/>
      <c r="N150" s="350"/>
      <c r="O150" s="350"/>
      <c r="P150" s="350">
        <v>1</v>
      </c>
      <c r="Q150" s="350"/>
      <c r="R150" s="350"/>
      <c r="S150" s="351">
        <v>2</v>
      </c>
    </row>
    <row r="151" spans="1:19" ht="30.75">
      <c r="A151" s="352"/>
      <c r="B151" s="367" t="s">
        <v>481</v>
      </c>
      <c r="C151" s="368"/>
      <c r="D151" s="369"/>
      <c r="E151" s="370"/>
      <c r="F151" s="370"/>
      <c r="G151" s="370"/>
      <c r="H151" s="370"/>
      <c r="I151" s="370"/>
      <c r="J151" s="370">
        <v>1</v>
      </c>
      <c r="K151" s="370"/>
      <c r="L151" s="370"/>
      <c r="M151" s="370"/>
      <c r="N151" s="370"/>
      <c r="O151" s="370"/>
      <c r="P151" s="370">
        <v>1</v>
      </c>
      <c r="Q151" s="370"/>
      <c r="R151" s="370"/>
      <c r="S151" s="371">
        <v>2</v>
      </c>
    </row>
    <row r="152" spans="1:19" ht="30.75">
      <c r="A152" s="352"/>
      <c r="B152" s="348" t="s">
        <v>284</v>
      </c>
      <c r="C152" s="348" t="s">
        <v>515</v>
      </c>
      <c r="D152" s="349"/>
      <c r="E152" s="350"/>
      <c r="F152" s="350"/>
      <c r="G152" s="350"/>
      <c r="H152" s="350"/>
      <c r="I152" s="350"/>
      <c r="J152" s="350"/>
      <c r="K152" s="350"/>
      <c r="L152" s="350">
        <v>1</v>
      </c>
      <c r="M152" s="350"/>
      <c r="N152" s="350"/>
      <c r="O152" s="350"/>
      <c r="P152" s="350"/>
      <c r="Q152" s="350"/>
      <c r="R152" s="350"/>
      <c r="S152" s="351">
        <v>1</v>
      </c>
    </row>
    <row r="153" spans="1:19" ht="30.75">
      <c r="A153" s="352"/>
      <c r="B153" s="352"/>
      <c r="C153" s="353" t="s">
        <v>478</v>
      </c>
      <c r="D153" s="354"/>
      <c r="E153" s="355"/>
      <c r="F153" s="355"/>
      <c r="G153" s="355"/>
      <c r="H153" s="355">
        <v>1</v>
      </c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6">
        <v>1</v>
      </c>
    </row>
    <row r="154" spans="1:19" ht="30.75">
      <c r="A154" s="352"/>
      <c r="B154" s="367" t="s">
        <v>479</v>
      </c>
      <c r="C154" s="368"/>
      <c r="D154" s="369"/>
      <c r="E154" s="370"/>
      <c r="F154" s="370"/>
      <c r="G154" s="370"/>
      <c r="H154" s="370">
        <v>1</v>
      </c>
      <c r="I154" s="370"/>
      <c r="J154" s="370"/>
      <c r="K154" s="370"/>
      <c r="L154" s="370">
        <v>1</v>
      </c>
      <c r="M154" s="370"/>
      <c r="N154" s="370"/>
      <c r="O154" s="370"/>
      <c r="P154" s="370"/>
      <c r="Q154" s="370"/>
      <c r="R154" s="370"/>
      <c r="S154" s="371">
        <v>2</v>
      </c>
    </row>
    <row r="155" spans="1:19" ht="30.75">
      <c r="A155" s="352"/>
      <c r="B155" s="348" t="s">
        <v>288</v>
      </c>
      <c r="C155" s="348" t="s">
        <v>394</v>
      </c>
      <c r="D155" s="349"/>
      <c r="E155" s="350"/>
      <c r="F155" s="350">
        <v>2</v>
      </c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1">
        <v>2</v>
      </c>
    </row>
    <row r="156" spans="1:19" ht="30.75">
      <c r="A156" s="352"/>
      <c r="B156" s="367" t="s">
        <v>430</v>
      </c>
      <c r="C156" s="368"/>
      <c r="D156" s="369"/>
      <c r="E156" s="370"/>
      <c r="F156" s="370">
        <v>2</v>
      </c>
      <c r="G156" s="370"/>
      <c r="H156" s="370"/>
      <c r="I156" s="37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1">
        <v>2</v>
      </c>
    </row>
    <row r="157" spans="1:19" ht="30.75">
      <c r="A157" s="352"/>
      <c r="B157" s="348" t="s">
        <v>168</v>
      </c>
      <c r="C157" s="348" t="s">
        <v>510</v>
      </c>
      <c r="D157" s="349"/>
      <c r="E157" s="350"/>
      <c r="F157" s="350"/>
      <c r="G157" s="350"/>
      <c r="H157" s="350"/>
      <c r="I157" s="350"/>
      <c r="J157" s="350"/>
      <c r="K157" s="350"/>
      <c r="L157" s="350"/>
      <c r="M157" s="350">
        <v>1</v>
      </c>
      <c r="N157" s="350"/>
      <c r="O157" s="350"/>
      <c r="P157" s="350"/>
      <c r="Q157" s="350"/>
      <c r="R157" s="350"/>
      <c r="S157" s="351">
        <v>1</v>
      </c>
    </row>
    <row r="158" spans="1:19" ht="30.75">
      <c r="A158" s="352"/>
      <c r="B158" s="352"/>
      <c r="C158" s="353" t="s">
        <v>505</v>
      </c>
      <c r="D158" s="354"/>
      <c r="E158" s="355">
        <v>1</v>
      </c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6">
        <v>1</v>
      </c>
    </row>
    <row r="159" spans="1:19" ht="30.75">
      <c r="A159" s="352"/>
      <c r="B159" s="367" t="s">
        <v>506</v>
      </c>
      <c r="C159" s="368"/>
      <c r="D159" s="369"/>
      <c r="E159" s="370">
        <v>1</v>
      </c>
      <c r="F159" s="370"/>
      <c r="G159" s="370"/>
      <c r="H159" s="370"/>
      <c r="I159" s="370"/>
      <c r="J159" s="370"/>
      <c r="K159" s="370"/>
      <c r="L159" s="370"/>
      <c r="M159" s="370">
        <v>1</v>
      </c>
      <c r="N159" s="370"/>
      <c r="O159" s="370"/>
      <c r="P159" s="370"/>
      <c r="Q159" s="370"/>
      <c r="R159" s="370"/>
      <c r="S159" s="371">
        <v>2</v>
      </c>
    </row>
    <row r="160" spans="1:19" ht="30.75">
      <c r="A160" s="352"/>
      <c r="B160" s="348" t="s">
        <v>289</v>
      </c>
      <c r="C160" s="348" t="s">
        <v>533</v>
      </c>
      <c r="D160" s="349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>
        <v>1</v>
      </c>
      <c r="Q160" s="350"/>
      <c r="R160" s="350"/>
      <c r="S160" s="351">
        <v>1</v>
      </c>
    </row>
    <row r="161" spans="1:19" ht="30.75">
      <c r="A161" s="352"/>
      <c r="B161" s="367" t="s">
        <v>534</v>
      </c>
      <c r="C161" s="368"/>
      <c r="D161" s="369"/>
      <c r="E161" s="370"/>
      <c r="F161" s="370"/>
      <c r="G161" s="370"/>
      <c r="H161" s="370"/>
      <c r="I161" s="370"/>
      <c r="J161" s="370"/>
      <c r="K161" s="370"/>
      <c r="L161" s="370"/>
      <c r="M161" s="370"/>
      <c r="N161" s="370"/>
      <c r="O161" s="370"/>
      <c r="P161" s="370">
        <v>1</v>
      </c>
      <c r="Q161" s="370"/>
      <c r="R161" s="370"/>
      <c r="S161" s="371">
        <v>1</v>
      </c>
    </row>
    <row r="162" spans="1:19" ht="30.75">
      <c r="A162" s="352"/>
      <c r="B162" s="348" t="s">
        <v>292</v>
      </c>
      <c r="C162" s="348" t="s">
        <v>492</v>
      </c>
      <c r="D162" s="349"/>
      <c r="E162" s="350"/>
      <c r="F162" s="350"/>
      <c r="G162" s="350">
        <v>1</v>
      </c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1">
        <v>1</v>
      </c>
    </row>
    <row r="163" spans="1:19" ht="30.75">
      <c r="A163" s="352"/>
      <c r="B163" s="367" t="s">
        <v>494</v>
      </c>
      <c r="C163" s="368"/>
      <c r="D163" s="369"/>
      <c r="E163" s="370"/>
      <c r="F163" s="370"/>
      <c r="G163" s="370">
        <v>1</v>
      </c>
      <c r="H163" s="370"/>
      <c r="I163" s="37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1">
        <v>1</v>
      </c>
    </row>
    <row r="164" spans="1:19" ht="30.75">
      <c r="A164" s="352"/>
      <c r="B164" s="348" t="s">
        <v>290</v>
      </c>
      <c r="C164" s="348" t="s">
        <v>535</v>
      </c>
      <c r="D164" s="349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>
        <v>1</v>
      </c>
      <c r="Q164" s="350"/>
      <c r="R164" s="350"/>
      <c r="S164" s="351">
        <v>1</v>
      </c>
    </row>
    <row r="165" spans="1:19" ht="30.75">
      <c r="A165" s="352"/>
      <c r="B165" s="367" t="s">
        <v>536</v>
      </c>
      <c r="C165" s="368"/>
      <c r="D165" s="369"/>
      <c r="E165" s="370"/>
      <c r="F165" s="370"/>
      <c r="G165" s="370"/>
      <c r="H165" s="370"/>
      <c r="I165" s="370"/>
      <c r="J165" s="370"/>
      <c r="K165" s="370"/>
      <c r="L165" s="370"/>
      <c r="M165" s="370"/>
      <c r="N165" s="370"/>
      <c r="O165" s="370"/>
      <c r="P165" s="370">
        <v>1</v>
      </c>
      <c r="Q165" s="370"/>
      <c r="R165" s="370"/>
      <c r="S165" s="371">
        <v>1</v>
      </c>
    </row>
    <row r="166" spans="1:19" ht="30.75">
      <c r="A166" s="352"/>
      <c r="B166" s="348" t="s">
        <v>162</v>
      </c>
      <c r="C166" s="348" t="s">
        <v>403</v>
      </c>
      <c r="D166" s="349"/>
      <c r="E166" s="350"/>
      <c r="F166" s="350"/>
      <c r="G166" s="350">
        <v>1</v>
      </c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1">
        <v>1</v>
      </c>
    </row>
    <row r="167" spans="1:19" ht="30.75">
      <c r="A167" s="352"/>
      <c r="B167" s="367" t="s">
        <v>432</v>
      </c>
      <c r="C167" s="368"/>
      <c r="D167" s="369"/>
      <c r="E167" s="370"/>
      <c r="F167" s="370"/>
      <c r="G167" s="370">
        <v>1</v>
      </c>
      <c r="H167" s="370"/>
      <c r="I167" s="37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1">
        <v>1</v>
      </c>
    </row>
    <row r="168" spans="1:19" ht="30.75">
      <c r="A168" s="372" t="s">
        <v>434</v>
      </c>
      <c r="B168" s="373"/>
      <c r="C168" s="373"/>
      <c r="D168" s="374"/>
      <c r="E168" s="375">
        <v>2</v>
      </c>
      <c r="F168" s="375">
        <v>3</v>
      </c>
      <c r="G168" s="375">
        <v>2</v>
      </c>
      <c r="H168" s="375">
        <v>3</v>
      </c>
      <c r="I168" s="375">
        <v>2</v>
      </c>
      <c r="J168" s="375">
        <v>5</v>
      </c>
      <c r="K168" s="375">
        <v>1</v>
      </c>
      <c r="L168" s="375">
        <v>3</v>
      </c>
      <c r="M168" s="375">
        <v>1</v>
      </c>
      <c r="N168" s="375">
        <v>4</v>
      </c>
      <c r="O168" s="375">
        <v>6</v>
      </c>
      <c r="P168" s="375">
        <v>6</v>
      </c>
      <c r="Q168" s="375">
        <v>4</v>
      </c>
      <c r="R168" s="375">
        <v>1</v>
      </c>
      <c r="S168" s="376">
        <v>43</v>
      </c>
    </row>
    <row r="169" spans="1:19" ht="30.75">
      <c r="A169" s="348" t="s">
        <v>28</v>
      </c>
      <c r="B169" s="348" t="s">
        <v>151</v>
      </c>
      <c r="C169" s="348" t="s">
        <v>396</v>
      </c>
      <c r="D169" s="349"/>
      <c r="E169" s="350"/>
      <c r="F169" s="350"/>
      <c r="G169" s="350"/>
      <c r="H169" s="350"/>
      <c r="I169" s="350">
        <v>1</v>
      </c>
      <c r="J169" s="350"/>
      <c r="K169" s="350"/>
      <c r="L169" s="350">
        <v>1</v>
      </c>
      <c r="M169" s="350"/>
      <c r="N169" s="350">
        <v>2</v>
      </c>
      <c r="O169" s="350"/>
      <c r="P169" s="350"/>
      <c r="Q169" s="350"/>
      <c r="R169" s="350"/>
      <c r="S169" s="351">
        <v>4</v>
      </c>
    </row>
    <row r="170" spans="1:19" ht="30.75">
      <c r="A170" s="352"/>
      <c r="B170" s="367" t="s">
        <v>435</v>
      </c>
      <c r="C170" s="368"/>
      <c r="D170" s="369"/>
      <c r="E170" s="370"/>
      <c r="F170" s="370"/>
      <c r="G170" s="370"/>
      <c r="H170" s="370"/>
      <c r="I170" s="370">
        <v>1</v>
      </c>
      <c r="J170" s="370"/>
      <c r="K170" s="370"/>
      <c r="L170" s="370">
        <v>1</v>
      </c>
      <c r="M170" s="370"/>
      <c r="N170" s="370">
        <v>2</v>
      </c>
      <c r="O170" s="370"/>
      <c r="P170" s="370"/>
      <c r="Q170" s="370"/>
      <c r="R170" s="370"/>
      <c r="S170" s="371">
        <v>4</v>
      </c>
    </row>
    <row r="171" spans="1:19" ht="30.75">
      <c r="A171" s="352"/>
      <c r="B171" s="348" t="s">
        <v>278</v>
      </c>
      <c r="C171" s="348" t="s">
        <v>537</v>
      </c>
      <c r="D171" s="349"/>
      <c r="E171" s="350"/>
      <c r="F171" s="350"/>
      <c r="G171" s="350"/>
      <c r="H171" s="350"/>
      <c r="I171" s="350"/>
      <c r="J171" s="350"/>
      <c r="K171" s="350"/>
      <c r="L171" s="350"/>
      <c r="M171" s="350"/>
      <c r="N171" s="350"/>
      <c r="O171" s="350">
        <v>1</v>
      </c>
      <c r="P171" s="350"/>
      <c r="Q171" s="350"/>
      <c r="R171" s="350"/>
      <c r="S171" s="351">
        <v>1</v>
      </c>
    </row>
    <row r="172" spans="1:19" ht="30.75">
      <c r="A172" s="352"/>
      <c r="B172" s="367" t="s">
        <v>538</v>
      </c>
      <c r="C172" s="368"/>
      <c r="D172" s="369"/>
      <c r="E172" s="370"/>
      <c r="F172" s="370"/>
      <c r="G172" s="370"/>
      <c r="H172" s="370"/>
      <c r="I172" s="370"/>
      <c r="J172" s="370"/>
      <c r="K172" s="370"/>
      <c r="L172" s="370"/>
      <c r="M172" s="370"/>
      <c r="N172" s="370"/>
      <c r="O172" s="370">
        <v>1</v>
      </c>
      <c r="P172" s="370"/>
      <c r="Q172" s="370"/>
      <c r="R172" s="370"/>
      <c r="S172" s="371">
        <v>1</v>
      </c>
    </row>
    <row r="173" spans="1:19" ht="30.75">
      <c r="A173" s="372" t="s">
        <v>436</v>
      </c>
      <c r="B173" s="373"/>
      <c r="C173" s="373"/>
      <c r="D173" s="374"/>
      <c r="E173" s="375"/>
      <c r="F173" s="375"/>
      <c r="G173" s="375"/>
      <c r="H173" s="375"/>
      <c r="I173" s="375">
        <v>1</v>
      </c>
      <c r="J173" s="375"/>
      <c r="K173" s="375"/>
      <c r="L173" s="375">
        <v>1</v>
      </c>
      <c r="M173" s="375"/>
      <c r="N173" s="375">
        <v>2</v>
      </c>
      <c r="O173" s="375">
        <v>1</v>
      </c>
      <c r="P173" s="375"/>
      <c r="Q173" s="375"/>
      <c r="R173" s="375"/>
      <c r="S173" s="376">
        <v>5</v>
      </c>
    </row>
    <row r="174" spans="1:19" ht="30.75">
      <c r="A174" s="348" t="s">
        <v>32</v>
      </c>
      <c r="B174" s="348" t="s">
        <v>266</v>
      </c>
      <c r="C174" s="348" t="s">
        <v>489</v>
      </c>
      <c r="D174" s="349"/>
      <c r="E174" s="350"/>
      <c r="F174" s="350"/>
      <c r="G174" s="350"/>
      <c r="H174" s="350"/>
      <c r="I174" s="350"/>
      <c r="J174" s="350"/>
      <c r="K174" s="350">
        <v>1</v>
      </c>
      <c r="L174" s="350"/>
      <c r="M174" s="350">
        <v>1</v>
      </c>
      <c r="N174" s="350"/>
      <c r="O174" s="350"/>
      <c r="P174" s="350"/>
      <c r="Q174" s="350"/>
      <c r="R174" s="350"/>
      <c r="S174" s="351">
        <v>2</v>
      </c>
    </row>
    <row r="175" spans="1:19" ht="30.75">
      <c r="A175" s="352"/>
      <c r="B175" s="352"/>
      <c r="C175" s="353" t="s">
        <v>482</v>
      </c>
      <c r="D175" s="354"/>
      <c r="E175" s="355"/>
      <c r="F175" s="355"/>
      <c r="G175" s="355">
        <v>1</v>
      </c>
      <c r="H175" s="355"/>
      <c r="I175" s="355"/>
      <c r="J175" s="355"/>
      <c r="K175" s="355">
        <v>1</v>
      </c>
      <c r="L175" s="355">
        <v>1</v>
      </c>
      <c r="M175" s="355">
        <v>3</v>
      </c>
      <c r="N175" s="355"/>
      <c r="O175" s="355"/>
      <c r="P175" s="355"/>
      <c r="Q175" s="355"/>
      <c r="R175" s="355"/>
      <c r="S175" s="356">
        <v>6</v>
      </c>
    </row>
    <row r="176" spans="1:19" ht="30.75">
      <c r="A176" s="352"/>
      <c r="B176" s="367" t="s">
        <v>483</v>
      </c>
      <c r="C176" s="368"/>
      <c r="D176" s="369"/>
      <c r="E176" s="370"/>
      <c r="F176" s="370"/>
      <c r="G176" s="370">
        <v>1</v>
      </c>
      <c r="H176" s="370"/>
      <c r="I176" s="370"/>
      <c r="J176" s="370"/>
      <c r="K176" s="370">
        <v>2</v>
      </c>
      <c r="L176" s="370">
        <v>1</v>
      </c>
      <c r="M176" s="370">
        <v>4</v>
      </c>
      <c r="N176" s="370"/>
      <c r="O176" s="370"/>
      <c r="P176" s="370"/>
      <c r="Q176" s="370"/>
      <c r="R176" s="370"/>
      <c r="S176" s="371">
        <v>8</v>
      </c>
    </row>
    <row r="177" spans="1:19" ht="30.75">
      <c r="A177" s="352"/>
      <c r="B177" s="348" t="s">
        <v>269</v>
      </c>
      <c r="C177" s="348" t="s">
        <v>526</v>
      </c>
      <c r="D177" s="349"/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>
        <v>2</v>
      </c>
      <c r="Q177" s="350"/>
      <c r="R177" s="350">
        <v>1</v>
      </c>
      <c r="S177" s="351">
        <v>3</v>
      </c>
    </row>
    <row r="178" spans="1:19" ht="30.75">
      <c r="A178" s="352"/>
      <c r="B178" s="352"/>
      <c r="C178" s="353" t="s">
        <v>539</v>
      </c>
      <c r="D178" s="354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>
        <v>1</v>
      </c>
      <c r="Q178" s="355"/>
      <c r="R178" s="355"/>
      <c r="S178" s="356">
        <v>1</v>
      </c>
    </row>
    <row r="179" spans="1:19" ht="30.75">
      <c r="A179" s="352"/>
      <c r="B179" s="352"/>
      <c r="C179" s="353" t="s">
        <v>402</v>
      </c>
      <c r="D179" s="354"/>
      <c r="E179" s="355">
        <v>1</v>
      </c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6">
        <v>1</v>
      </c>
    </row>
    <row r="180" spans="1:19" ht="30.75">
      <c r="A180" s="352"/>
      <c r="B180" s="352"/>
      <c r="C180" s="353" t="s">
        <v>527</v>
      </c>
      <c r="D180" s="354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>
        <v>1</v>
      </c>
      <c r="Q180" s="355"/>
      <c r="R180" s="355"/>
      <c r="S180" s="356">
        <v>1</v>
      </c>
    </row>
    <row r="181" spans="1:19" ht="30.75">
      <c r="A181" s="352"/>
      <c r="B181" s="367" t="s">
        <v>438</v>
      </c>
      <c r="C181" s="368"/>
      <c r="D181" s="369"/>
      <c r="E181" s="370">
        <v>1</v>
      </c>
      <c r="F181" s="370"/>
      <c r="G181" s="370"/>
      <c r="H181" s="370"/>
      <c r="I181" s="370"/>
      <c r="J181" s="370"/>
      <c r="K181" s="370"/>
      <c r="L181" s="370"/>
      <c r="M181" s="370"/>
      <c r="N181" s="370"/>
      <c r="O181" s="370"/>
      <c r="P181" s="370">
        <v>4</v>
      </c>
      <c r="Q181" s="370"/>
      <c r="R181" s="370">
        <v>1</v>
      </c>
      <c r="S181" s="371">
        <v>6</v>
      </c>
    </row>
    <row r="182" spans="1:19" ht="30.75">
      <c r="A182" s="352"/>
      <c r="B182" s="348" t="s">
        <v>268</v>
      </c>
      <c r="C182" s="348" t="s">
        <v>350</v>
      </c>
      <c r="D182" s="349"/>
      <c r="E182" s="350"/>
      <c r="F182" s="350"/>
      <c r="G182" s="350">
        <v>2</v>
      </c>
      <c r="H182" s="350">
        <v>1</v>
      </c>
      <c r="I182" s="350">
        <v>1</v>
      </c>
      <c r="J182" s="350"/>
      <c r="K182" s="350"/>
      <c r="L182" s="350"/>
      <c r="M182" s="350"/>
      <c r="N182" s="350"/>
      <c r="O182" s="350"/>
      <c r="P182" s="350"/>
      <c r="Q182" s="350"/>
      <c r="R182" s="350"/>
      <c r="S182" s="351">
        <v>4</v>
      </c>
    </row>
    <row r="183" spans="1:19" ht="30.75">
      <c r="A183" s="352"/>
      <c r="B183" s="367" t="s">
        <v>437</v>
      </c>
      <c r="C183" s="368"/>
      <c r="D183" s="369"/>
      <c r="E183" s="370"/>
      <c r="F183" s="370"/>
      <c r="G183" s="370">
        <v>2</v>
      </c>
      <c r="H183" s="370">
        <v>1</v>
      </c>
      <c r="I183" s="370">
        <v>1</v>
      </c>
      <c r="J183" s="370"/>
      <c r="K183" s="370"/>
      <c r="L183" s="370"/>
      <c r="M183" s="370"/>
      <c r="N183" s="370"/>
      <c r="O183" s="370"/>
      <c r="P183" s="370"/>
      <c r="Q183" s="370"/>
      <c r="R183" s="370"/>
      <c r="S183" s="371">
        <v>4</v>
      </c>
    </row>
    <row r="184" spans="1:19" ht="30.75">
      <c r="A184" s="352"/>
      <c r="B184" s="348" t="s">
        <v>169</v>
      </c>
      <c r="C184" s="348" t="s">
        <v>357</v>
      </c>
      <c r="D184" s="349"/>
      <c r="E184" s="350"/>
      <c r="F184" s="350"/>
      <c r="G184" s="350"/>
      <c r="H184" s="350"/>
      <c r="I184" s="350">
        <v>1</v>
      </c>
      <c r="J184" s="350"/>
      <c r="K184" s="350"/>
      <c r="L184" s="350"/>
      <c r="M184" s="350"/>
      <c r="N184" s="350"/>
      <c r="O184" s="350"/>
      <c r="P184" s="350"/>
      <c r="Q184" s="350"/>
      <c r="R184" s="350"/>
      <c r="S184" s="351">
        <v>1</v>
      </c>
    </row>
    <row r="185" spans="1:19" ht="30.75">
      <c r="A185" s="352"/>
      <c r="B185" s="352"/>
      <c r="C185" s="353" t="s">
        <v>32</v>
      </c>
      <c r="D185" s="354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>
        <v>1</v>
      </c>
      <c r="O185" s="355"/>
      <c r="P185" s="355"/>
      <c r="Q185" s="355"/>
      <c r="R185" s="355"/>
      <c r="S185" s="356">
        <v>1</v>
      </c>
    </row>
    <row r="186" spans="1:19" ht="30.75">
      <c r="A186" s="352"/>
      <c r="B186" s="367" t="s">
        <v>424</v>
      </c>
      <c r="C186" s="368"/>
      <c r="D186" s="369"/>
      <c r="E186" s="370"/>
      <c r="F186" s="370"/>
      <c r="G186" s="370"/>
      <c r="H186" s="370"/>
      <c r="I186" s="370">
        <v>1</v>
      </c>
      <c r="J186" s="370"/>
      <c r="K186" s="370"/>
      <c r="L186" s="370"/>
      <c r="M186" s="370"/>
      <c r="N186" s="370">
        <v>1</v>
      </c>
      <c r="O186" s="370"/>
      <c r="P186" s="370"/>
      <c r="Q186" s="370"/>
      <c r="R186" s="370"/>
      <c r="S186" s="371">
        <v>2</v>
      </c>
    </row>
    <row r="187" spans="1:19" ht="30.75">
      <c r="A187" s="352"/>
      <c r="B187" s="348" t="s">
        <v>267</v>
      </c>
      <c r="C187" s="348" t="s">
        <v>540</v>
      </c>
      <c r="D187" s="349"/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>
        <v>1</v>
      </c>
      <c r="Q187" s="350"/>
      <c r="R187" s="350"/>
      <c r="S187" s="351">
        <v>1</v>
      </c>
    </row>
    <row r="188" spans="1:19" ht="30.75">
      <c r="A188" s="352"/>
      <c r="B188" s="367" t="s">
        <v>541</v>
      </c>
      <c r="C188" s="368"/>
      <c r="D188" s="369"/>
      <c r="E188" s="370"/>
      <c r="F188" s="370"/>
      <c r="G188" s="370"/>
      <c r="H188" s="370"/>
      <c r="I188" s="370"/>
      <c r="J188" s="370"/>
      <c r="K188" s="370"/>
      <c r="L188" s="370"/>
      <c r="M188" s="370"/>
      <c r="N188" s="370"/>
      <c r="O188" s="370"/>
      <c r="P188" s="370">
        <v>1</v>
      </c>
      <c r="Q188" s="370"/>
      <c r="R188" s="370"/>
      <c r="S188" s="371">
        <v>1</v>
      </c>
    </row>
    <row r="189" spans="1:19" ht="30.75">
      <c r="A189" s="352"/>
      <c r="B189" s="348" t="s">
        <v>32</v>
      </c>
      <c r="C189" s="348" t="s">
        <v>397</v>
      </c>
      <c r="D189" s="349"/>
      <c r="E189" s="350">
        <v>1</v>
      </c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1">
        <v>1</v>
      </c>
    </row>
    <row r="190" spans="1:19" ht="30.75">
      <c r="A190" s="352"/>
      <c r="B190" s="367" t="s">
        <v>439</v>
      </c>
      <c r="C190" s="368"/>
      <c r="D190" s="369"/>
      <c r="E190" s="370">
        <v>1</v>
      </c>
      <c r="F190" s="370"/>
      <c r="G190" s="370"/>
      <c r="H190" s="370"/>
      <c r="I190" s="37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1">
        <v>1</v>
      </c>
    </row>
    <row r="191" spans="1:19" ht="30.75">
      <c r="A191" s="372" t="s">
        <v>439</v>
      </c>
      <c r="B191" s="373"/>
      <c r="C191" s="373"/>
      <c r="D191" s="374"/>
      <c r="E191" s="375">
        <v>2</v>
      </c>
      <c r="F191" s="375"/>
      <c r="G191" s="375">
        <v>3</v>
      </c>
      <c r="H191" s="375">
        <v>1</v>
      </c>
      <c r="I191" s="375">
        <v>2</v>
      </c>
      <c r="J191" s="375"/>
      <c r="K191" s="375">
        <v>2</v>
      </c>
      <c r="L191" s="375">
        <v>1</v>
      </c>
      <c r="M191" s="375">
        <v>4</v>
      </c>
      <c r="N191" s="375">
        <v>1</v>
      </c>
      <c r="O191" s="375"/>
      <c r="P191" s="375">
        <v>5</v>
      </c>
      <c r="Q191" s="375"/>
      <c r="R191" s="375">
        <v>1</v>
      </c>
      <c r="S191" s="376">
        <v>22</v>
      </c>
    </row>
    <row r="192" spans="1:19" ht="30.75">
      <c r="A192" s="348" t="s">
        <v>62</v>
      </c>
      <c r="B192" s="348" t="s">
        <v>62</v>
      </c>
      <c r="C192" s="348" t="s">
        <v>484</v>
      </c>
      <c r="D192" s="349"/>
      <c r="E192" s="350"/>
      <c r="F192" s="350"/>
      <c r="G192" s="350"/>
      <c r="H192" s="350"/>
      <c r="I192" s="350"/>
      <c r="J192" s="350"/>
      <c r="K192" s="350">
        <v>1</v>
      </c>
      <c r="L192" s="350"/>
      <c r="M192" s="350"/>
      <c r="N192" s="350"/>
      <c r="O192" s="350"/>
      <c r="P192" s="350"/>
      <c r="Q192" s="350"/>
      <c r="R192" s="350"/>
      <c r="S192" s="351">
        <v>1</v>
      </c>
    </row>
    <row r="193" spans="1:19" ht="30.75">
      <c r="A193" s="352"/>
      <c r="B193" s="352"/>
      <c r="C193" s="353" t="s">
        <v>62</v>
      </c>
      <c r="D193" s="354"/>
      <c r="E193" s="355"/>
      <c r="F193" s="355"/>
      <c r="G193" s="355"/>
      <c r="H193" s="355">
        <v>1</v>
      </c>
      <c r="I193" s="355"/>
      <c r="J193" s="355"/>
      <c r="K193" s="355">
        <v>1</v>
      </c>
      <c r="L193" s="355"/>
      <c r="M193" s="355"/>
      <c r="N193" s="355"/>
      <c r="O193" s="355"/>
      <c r="P193" s="355"/>
      <c r="Q193" s="355"/>
      <c r="R193" s="355"/>
      <c r="S193" s="356">
        <v>2</v>
      </c>
    </row>
    <row r="194" spans="1:19" ht="30.75">
      <c r="A194" s="352"/>
      <c r="B194" s="367" t="s">
        <v>440</v>
      </c>
      <c r="C194" s="368"/>
      <c r="D194" s="369"/>
      <c r="E194" s="370"/>
      <c r="F194" s="370"/>
      <c r="G194" s="370"/>
      <c r="H194" s="370">
        <v>1</v>
      </c>
      <c r="I194" s="370"/>
      <c r="J194" s="370"/>
      <c r="K194" s="370">
        <v>2</v>
      </c>
      <c r="L194" s="370"/>
      <c r="M194" s="370"/>
      <c r="N194" s="370"/>
      <c r="O194" s="370"/>
      <c r="P194" s="370"/>
      <c r="Q194" s="370"/>
      <c r="R194" s="370"/>
      <c r="S194" s="371">
        <v>3</v>
      </c>
    </row>
    <row r="195" spans="1:19" ht="30.75">
      <c r="A195" s="352"/>
      <c r="B195" s="348" t="s">
        <v>320</v>
      </c>
      <c r="C195" s="348" t="s">
        <v>450</v>
      </c>
      <c r="D195" s="349"/>
      <c r="E195" s="350"/>
      <c r="F195" s="350"/>
      <c r="G195" s="350"/>
      <c r="H195" s="350"/>
      <c r="I195" s="350"/>
      <c r="J195" s="350">
        <v>1</v>
      </c>
      <c r="K195" s="350"/>
      <c r="L195" s="350"/>
      <c r="M195" s="350"/>
      <c r="N195" s="350"/>
      <c r="O195" s="350"/>
      <c r="P195" s="350"/>
      <c r="Q195" s="350"/>
      <c r="R195" s="350"/>
      <c r="S195" s="351">
        <v>1</v>
      </c>
    </row>
    <row r="196" spans="1:19" ht="30.75">
      <c r="A196" s="352"/>
      <c r="B196" s="367" t="s">
        <v>451</v>
      </c>
      <c r="C196" s="368"/>
      <c r="D196" s="369"/>
      <c r="E196" s="370"/>
      <c r="F196" s="370"/>
      <c r="G196" s="370"/>
      <c r="H196" s="370"/>
      <c r="I196" s="370"/>
      <c r="J196" s="370">
        <v>1</v>
      </c>
      <c r="K196" s="370"/>
      <c r="L196" s="370"/>
      <c r="M196" s="370"/>
      <c r="N196" s="370"/>
      <c r="O196" s="370"/>
      <c r="P196" s="370"/>
      <c r="Q196" s="370"/>
      <c r="R196" s="370"/>
      <c r="S196" s="371">
        <v>1</v>
      </c>
    </row>
    <row r="197" spans="1:19" ht="30.75">
      <c r="A197" s="372" t="s">
        <v>440</v>
      </c>
      <c r="B197" s="373"/>
      <c r="C197" s="373"/>
      <c r="D197" s="374"/>
      <c r="E197" s="375"/>
      <c r="F197" s="375"/>
      <c r="G197" s="375"/>
      <c r="H197" s="375">
        <v>1</v>
      </c>
      <c r="I197" s="375"/>
      <c r="J197" s="375">
        <v>1</v>
      </c>
      <c r="K197" s="375">
        <v>2</v>
      </c>
      <c r="L197" s="375"/>
      <c r="M197" s="375"/>
      <c r="N197" s="375"/>
      <c r="O197" s="375"/>
      <c r="P197" s="375"/>
      <c r="Q197" s="375"/>
      <c r="R197" s="375"/>
      <c r="S197" s="376">
        <v>4</v>
      </c>
    </row>
    <row r="198" spans="1:19" ht="30.75">
      <c r="A198" s="348" t="s">
        <v>30</v>
      </c>
      <c r="B198" s="348" t="s">
        <v>301</v>
      </c>
      <c r="C198" s="348" t="s">
        <v>301</v>
      </c>
      <c r="D198" s="349"/>
      <c r="E198" s="350"/>
      <c r="F198" s="350"/>
      <c r="G198" s="350">
        <v>1</v>
      </c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1">
        <v>1</v>
      </c>
    </row>
    <row r="199" spans="1:19" ht="30.75">
      <c r="A199" s="352"/>
      <c r="B199" s="367" t="s">
        <v>441</v>
      </c>
      <c r="C199" s="368"/>
      <c r="D199" s="369"/>
      <c r="E199" s="370"/>
      <c r="F199" s="370"/>
      <c r="G199" s="370">
        <v>1</v>
      </c>
      <c r="H199" s="370"/>
      <c r="I199" s="370"/>
      <c r="J199" s="370"/>
      <c r="K199" s="370"/>
      <c r="L199" s="370"/>
      <c r="M199" s="370"/>
      <c r="N199" s="370"/>
      <c r="O199" s="370"/>
      <c r="P199" s="370"/>
      <c r="Q199" s="370"/>
      <c r="R199" s="370"/>
      <c r="S199" s="371">
        <v>1</v>
      </c>
    </row>
    <row r="200" spans="1:19" ht="30.75">
      <c r="A200" s="352"/>
      <c r="B200" s="348" t="s">
        <v>298</v>
      </c>
      <c r="C200" s="348" t="s">
        <v>485</v>
      </c>
      <c r="D200" s="349"/>
      <c r="E200" s="350"/>
      <c r="F200" s="350"/>
      <c r="G200" s="350"/>
      <c r="H200" s="350"/>
      <c r="I200" s="350"/>
      <c r="J200" s="350"/>
      <c r="K200" s="350">
        <v>1</v>
      </c>
      <c r="L200" s="350"/>
      <c r="M200" s="350"/>
      <c r="N200" s="350"/>
      <c r="O200" s="350"/>
      <c r="P200" s="350"/>
      <c r="Q200" s="350"/>
      <c r="R200" s="350"/>
      <c r="S200" s="351">
        <v>1</v>
      </c>
    </row>
    <row r="201" spans="1:19" ht="30.75">
      <c r="A201" s="352"/>
      <c r="B201" s="367" t="s">
        <v>486</v>
      </c>
      <c r="C201" s="368"/>
      <c r="D201" s="369"/>
      <c r="E201" s="370"/>
      <c r="F201" s="370"/>
      <c r="G201" s="370"/>
      <c r="H201" s="370"/>
      <c r="I201" s="370"/>
      <c r="J201" s="370"/>
      <c r="K201" s="370">
        <v>1</v>
      </c>
      <c r="L201" s="370"/>
      <c r="M201" s="370"/>
      <c r="N201" s="370"/>
      <c r="O201" s="370"/>
      <c r="P201" s="370"/>
      <c r="Q201" s="370"/>
      <c r="R201" s="370"/>
      <c r="S201" s="371">
        <v>1</v>
      </c>
    </row>
    <row r="202" spans="1:19" ht="30.75">
      <c r="A202" s="372" t="s">
        <v>442</v>
      </c>
      <c r="B202" s="373"/>
      <c r="C202" s="373"/>
      <c r="D202" s="374"/>
      <c r="E202" s="375"/>
      <c r="F202" s="375"/>
      <c r="G202" s="375">
        <v>1</v>
      </c>
      <c r="H202" s="375"/>
      <c r="I202" s="375"/>
      <c r="J202" s="375"/>
      <c r="K202" s="375">
        <v>1</v>
      </c>
      <c r="L202" s="375"/>
      <c r="M202" s="375"/>
      <c r="N202" s="375"/>
      <c r="O202" s="375"/>
      <c r="P202" s="375"/>
      <c r="Q202" s="375"/>
      <c r="R202" s="375"/>
      <c r="S202" s="376">
        <v>2</v>
      </c>
    </row>
    <row r="203" spans="1:19" ht="30.75">
      <c r="A203" s="357" t="s">
        <v>353</v>
      </c>
      <c r="B203" s="358"/>
      <c r="C203" s="358"/>
      <c r="D203" s="359">
        <v>3</v>
      </c>
      <c r="E203" s="360">
        <v>7</v>
      </c>
      <c r="F203" s="360">
        <v>14</v>
      </c>
      <c r="G203" s="360">
        <v>12</v>
      </c>
      <c r="H203" s="360">
        <v>12</v>
      </c>
      <c r="I203" s="360">
        <v>11</v>
      </c>
      <c r="J203" s="360">
        <v>11</v>
      </c>
      <c r="K203" s="360">
        <v>16</v>
      </c>
      <c r="L203" s="360">
        <v>10</v>
      </c>
      <c r="M203" s="360">
        <v>11</v>
      </c>
      <c r="N203" s="360">
        <v>14</v>
      </c>
      <c r="O203" s="360">
        <v>17</v>
      </c>
      <c r="P203" s="360">
        <v>14</v>
      </c>
      <c r="Q203" s="360">
        <v>9</v>
      </c>
      <c r="R203" s="360">
        <v>9</v>
      </c>
      <c r="S203" s="361">
        <v>170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5" customWidth="1"/>
    <col min="2" max="2" width="18.59765625" style="293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5" customWidth="1"/>
    <col min="16" max="16" width="18.09765625" style="176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6" t="s">
        <v>390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646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335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333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391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387</v>
      </c>
      <c r="C12" s="256">
        <f>รายเดือน67!B5</f>
        <v>5</v>
      </c>
      <c r="D12" s="256">
        <f>รายเดือน67!C5</f>
        <v>3</v>
      </c>
      <c r="E12" s="256">
        <f>รายเดือน67!D5</f>
        <v>1</v>
      </c>
      <c r="F12" s="256">
        <f>รายเดือน67!E5</f>
        <v>1</v>
      </c>
      <c r="G12" s="256">
        <f>รายเดือน67!F5</f>
        <v>0</v>
      </c>
      <c r="H12" s="256">
        <f>รายเดือน67!G5</f>
        <v>0</v>
      </c>
      <c r="I12" s="256">
        <f>รายเดือน67!H5</f>
        <v>0</v>
      </c>
      <c r="J12" s="256">
        <f>รายเดือน67!I5</f>
        <v>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10</v>
      </c>
      <c r="P12" s="258"/>
    </row>
    <row r="13" spans="1:19">
      <c r="A13" s="245"/>
      <c r="B13" s="259" t="s">
        <v>392</v>
      </c>
      <c r="C13" s="260">
        <f>C12</f>
        <v>5</v>
      </c>
      <c r="D13" s="260">
        <f>C12+D12</f>
        <v>8</v>
      </c>
      <c r="E13" s="260">
        <f>C12+D12+E12</f>
        <v>9</v>
      </c>
      <c r="F13" s="260">
        <f>C12+D12+E12+F12</f>
        <v>10</v>
      </c>
      <c r="G13" s="260">
        <f>C12+D12+E12+F12+G12</f>
        <v>10</v>
      </c>
      <c r="H13" s="260">
        <f>C12+D12+E12+F12+G12+H12</f>
        <v>10</v>
      </c>
      <c r="I13" s="260">
        <f>C12+D12+E12+F12+G12+H12+I12</f>
        <v>10</v>
      </c>
      <c r="J13" s="260">
        <f>C12+D12+E12+F12+G12+H12+I12+J12</f>
        <v>10</v>
      </c>
      <c r="K13" s="260">
        <f>C12+D12+E12+F12+G12+H12+I12+J12+K12</f>
        <v>10</v>
      </c>
      <c r="L13" s="260">
        <f>C12+D12+E12+F12+G12+H12+I12+J12+K12+L12</f>
        <v>10</v>
      </c>
      <c r="M13" s="260">
        <f>C12+D12+E12+F12+G12+H12+I12+J12+K12+L12+M12</f>
        <v>10</v>
      </c>
      <c r="N13" s="260">
        <f>C12+D12+E12+F12+G12+H12+I12+J12+K12+L12+M12+N12</f>
        <v>10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333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391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387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0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1</v>
      </c>
    </row>
    <row r="23" spans="1:18">
      <c r="A23" s="267"/>
      <c r="B23" s="259" t="s">
        <v>392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1</v>
      </c>
      <c r="I23" s="260">
        <f>C22+D22+E22+F22+G22+H22+I22</f>
        <v>1</v>
      </c>
      <c r="J23" s="260">
        <f>C22+D22+E22+F22+G22+H22+I22+J22</f>
        <v>1</v>
      </c>
      <c r="K23" s="260">
        <f>C22+D22+E22+F22+G22+H22+I22+J22+K22</f>
        <v>1</v>
      </c>
      <c r="L23" s="260">
        <f>C22+D22+E22+F22+G22+H22+I22+J22+K22+L22</f>
        <v>1</v>
      </c>
      <c r="M23" s="260">
        <f>C22+D22+E22+F22+G22+H22+I22+J22+K22+L22+M22</f>
        <v>1</v>
      </c>
      <c r="N23" s="260">
        <f>C22+D22+E22+F22+G22+H22+I22+J22+K22+L22+M22+N22</f>
        <v>1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333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391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387</v>
      </c>
      <c r="C32" s="256">
        <f>รายเดือน67!B7</f>
        <v>4</v>
      </c>
      <c r="D32" s="256">
        <f>รายเดือน67!C7</f>
        <v>3</v>
      </c>
      <c r="E32" s="256">
        <f>รายเดือน67!D7</f>
        <v>1</v>
      </c>
      <c r="F32" s="256">
        <f>รายเดือน67!E7</f>
        <v>1</v>
      </c>
      <c r="G32" s="256">
        <f>รายเดือน67!F7</f>
        <v>0</v>
      </c>
      <c r="H32" s="256">
        <f>รายเดือน67!G7</f>
        <v>0</v>
      </c>
      <c r="I32" s="256">
        <f>รายเดือน67!H7</f>
        <v>0</v>
      </c>
      <c r="J32" s="256">
        <f>รายเดือน67!I7</f>
        <v>0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9</v>
      </c>
    </row>
    <row r="33" spans="1:16">
      <c r="A33" s="267"/>
      <c r="B33" s="259" t="s">
        <v>392</v>
      </c>
      <c r="C33" s="260">
        <f>C32</f>
        <v>4</v>
      </c>
      <c r="D33" s="260">
        <f>C32+D32</f>
        <v>7</v>
      </c>
      <c r="E33" s="260">
        <f>C32+D32+E32</f>
        <v>8</v>
      </c>
      <c r="F33" s="260">
        <f>C32+D32+E32+F32</f>
        <v>9</v>
      </c>
      <c r="G33" s="260">
        <f>C32+D32+E32+F32+G32</f>
        <v>9</v>
      </c>
      <c r="H33" s="260">
        <f>C32+D32+E32+F32+G32+H32</f>
        <v>9</v>
      </c>
      <c r="I33" s="260">
        <f>C32+D32+E32+F32+G32+H32+I32</f>
        <v>9</v>
      </c>
      <c r="J33" s="260">
        <f>C32+D32+E32+F32+G32+H32+I32+J32</f>
        <v>9</v>
      </c>
      <c r="K33" s="260">
        <f>C32+D32+E32+F32+G32+H32+I32+J32+K32</f>
        <v>9</v>
      </c>
      <c r="L33" s="260">
        <f>C32+D32+E32+F32+G32+H32+I32+J32+K32+L32</f>
        <v>9</v>
      </c>
      <c r="M33" s="260">
        <f>C32+D32+E32+F32+G32+H32+I32+J32+K32+L32+M32</f>
        <v>9</v>
      </c>
      <c r="N33" s="260">
        <f>C32+D32+E32+F32+G32+H32+I32+J32+K32+L32+M32+N32</f>
        <v>9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333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391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387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0</v>
      </c>
      <c r="G42" s="256">
        <f>รายเดือน67!F8</f>
        <v>0</v>
      </c>
      <c r="H42" s="256">
        <f>รายเดือน67!G8</f>
        <v>0</v>
      </c>
      <c r="I42" s="256">
        <f>รายเดือน67!H8</f>
        <v>0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15</v>
      </c>
    </row>
    <row r="43" spans="1:16">
      <c r="A43" s="267"/>
      <c r="B43" s="259" t="s">
        <v>392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15</v>
      </c>
      <c r="G43" s="260">
        <f>C42+D42+E42+F42+G42</f>
        <v>15</v>
      </c>
      <c r="H43" s="260">
        <f>C42+D42+E42+F42+G42+H42</f>
        <v>15</v>
      </c>
      <c r="I43" s="260">
        <f>C42+D42+E42+F42+G42+H42+I42</f>
        <v>15</v>
      </c>
      <c r="J43" s="260">
        <f>C42+D42+E42+F42+G42+H42+I42+J42</f>
        <v>15</v>
      </c>
      <c r="K43" s="260">
        <f>C42+D42+E42+F42+G42+H42+I42+J42+K42</f>
        <v>15</v>
      </c>
      <c r="L43" s="260">
        <f>C42+D42+E42+F42+G42+H42+I42+J42+K42+L42</f>
        <v>15</v>
      </c>
      <c r="M43" s="260">
        <f>C42+D42+E42+F42+G42+H42+I42+J42+K42+L42+M42</f>
        <v>15</v>
      </c>
      <c r="N43" s="260">
        <f>C42+D42+E42+F42+G42+H42+I42+J42+K42+L42+M42+N42</f>
        <v>15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333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391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387</v>
      </c>
      <c r="C52" s="256">
        <f>รายเดือน67!B10</f>
        <v>4</v>
      </c>
      <c r="D52" s="256">
        <f>รายเดือน67!C10</f>
        <v>11</v>
      </c>
      <c r="E52" s="256">
        <f>รายเดือน67!D10</f>
        <v>1</v>
      </c>
      <c r="F52" s="256">
        <f>รายเดือน67!E10</f>
        <v>0</v>
      </c>
      <c r="G52" s="256">
        <f>รายเดือน67!F10</f>
        <v>0</v>
      </c>
      <c r="H52" s="256">
        <f>รายเดือน67!G10</f>
        <v>0</v>
      </c>
      <c r="I52" s="256">
        <f>รายเดือน67!H10</f>
        <v>0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16</v>
      </c>
    </row>
    <row r="53" spans="1:16">
      <c r="A53" s="267"/>
      <c r="B53" s="259" t="s">
        <v>392</v>
      </c>
      <c r="C53" s="260">
        <f>C52</f>
        <v>4</v>
      </c>
      <c r="D53" s="260">
        <f>C52+D52</f>
        <v>15</v>
      </c>
      <c r="E53" s="260">
        <f>C52+D52+E52</f>
        <v>16</v>
      </c>
      <c r="F53" s="260">
        <f>C52+D52+E52+F52</f>
        <v>16</v>
      </c>
      <c r="G53" s="260">
        <f>C52+D52+E52+F52+G52</f>
        <v>16</v>
      </c>
      <c r="H53" s="260">
        <f>C52+D52+E52+F52+G52+H52</f>
        <v>16</v>
      </c>
      <c r="I53" s="260">
        <f>C52+D52+E52+F52+G52+H52+I52</f>
        <v>16</v>
      </c>
      <c r="J53" s="260">
        <f>C52+D52+E52+F52+G52+H52+I52+J52</f>
        <v>16</v>
      </c>
      <c r="K53" s="260">
        <f>C52+D52+E52+F52+G52+H52+I52+J52+K52</f>
        <v>16</v>
      </c>
      <c r="L53" s="260">
        <f>C52+D52+E52+F52+G52+H52+I52+J52+K52+L52</f>
        <v>16</v>
      </c>
      <c r="M53" s="260">
        <f>C52+D52+E52+F52+G52+H52+I52+J52+K52+L52+M52</f>
        <v>16</v>
      </c>
      <c r="N53" s="260">
        <f>C52+D52+E52+F52+G52+H52+I52+J52+K52+L52+M52+N52</f>
        <v>16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333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391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387</v>
      </c>
      <c r="C62" s="256">
        <f>รายเดือน67!B11</f>
        <v>1</v>
      </c>
      <c r="D62" s="256">
        <f>รายเดือน67!C11</f>
        <v>1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0</v>
      </c>
      <c r="I62" s="256">
        <f>รายเดือน67!H11</f>
        <v>0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3</v>
      </c>
    </row>
    <row r="63" spans="1:16">
      <c r="A63" s="274"/>
      <c r="B63" s="259" t="s">
        <v>392</v>
      </c>
      <c r="C63" s="260">
        <f>C62</f>
        <v>1</v>
      </c>
      <c r="D63" s="260">
        <f>C62+D62</f>
        <v>2</v>
      </c>
      <c r="E63" s="260">
        <f>C62+D62+E62</f>
        <v>3</v>
      </c>
      <c r="F63" s="260">
        <f>C62+D62+E62+F62</f>
        <v>3</v>
      </c>
      <c r="G63" s="260">
        <f>C62+D62+E62+F62+G62</f>
        <v>3</v>
      </c>
      <c r="H63" s="260">
        <f>C62+D62+E62+F62+G62+H62</f>
        <v>3</v>
      </c>
      <c r="I63" s="260">
        <f>C62+D62+E62+F62+G62+H62+I62</f>
        <v>3</v>
      </c>
      <c r="J63" s="260">
        <f>C62+D62+E62+F62+G62+H62+I62+J62</f>
        <v>3</v>
      </c>
      <c r="K63" s="260">
        <f>C62+D62+E62+F62+G62+H62+I62+J62+K62</f>
        <v>3</v>
      </c>
      <c r="L63" s="260">
        <f>C62+D62+E62+F62+G62+H62+I62+J62+K62+L62</f>
        <v>3</v>
      </c>
      <c r="M63" s="260">
        <f>C62+D62+E62+F62+G62+H62+I62+J62+K62+L62+M62</f>
        <v>3</v>
      </c>
      <c r="N63" s="260">
        <f>C62+D62+E62+F62+G62+H62+I62+J62+K62+L62+M62+N62</f>
        <v>3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333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391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387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0</v>
      </c>
      <c r="G72" s="256">
        <f>รายเดือน67!F12</f>
        <v>0</v>
      </c>
      <c r="H72" s="256">
        <f>รายเดือน67!G12</f>
        <v>0</v>
      </c>
      <c r="I72" s="256">
        <f>รายเดือน67!H12</f>
        <v>0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1</v>
      </c>
    </row>
    <row r="73" spans="1:18">
      <c r="A73" s="267"/>
      <c r="B73" s="259" t="s">
        <v>392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1</v>
      </c>
      <c r="G73" s="260">
        <f>C72+D72+E72+F72+G72</f>
        <v>1</v>
      </c>
      <c r="H73" s="260">
        <f>C72+D72+E72+F72+G72+H72</f>
        <v>1</v>
      </c>
      <c r="I73" s="260">
        <f>C72+D72+E72+F72+G72+H72+I72</f>
        <v>1</v>
      </c>
      <c r="J73" s="260">
        <f>C72+D72+E72+F72+G72+H72+I72+J72</f>
        <v>1</v>
      </c>
      <c r="K73" s="260">
        <f>C72+D72+E72+F72+G72+H72+I72+J72+K72</f>
        <v>1</v>
      </c>
      <c r="L73" s="260">
        <f>C72+D72+E72+F72+G72+H72+I72+J72+K72+L72</f>
        <v>1</v>
      </c>
      <c r="M73" s="260">
        <f>C72+D72+E72+F72+G72+H72+I72+J72+K72+L72+M72</f>
        <v>1</v>
      </c>
      <c r="N73" s="260">
        <f>C72+D72+E72+F72+G72+H72+I72+J72+K72+L72+M72+N72</f>
        <v>1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333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391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387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7</v>
      </c>
      <c r="G82" s="256">
        <f>รายเดือน67!F13</f>
        <v>0</v>
      </c>
      <c r="H82" s="256">
        <f>รายเดือน67!G13</f>
        <v>0</v>
      </c>
      <c r="I82" s="256">
        <f>รายเดือน67!H13</f>
        <v>0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14</v>
      </c>
    </row>
    <row r="83" spans="1:16">
      <c r="A83" s="267"/>
      <c r="B83" s="259" t="s">
        <v>392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14</v>
      </c>
      <c r="G83" s="260">
        <f>C82+D82+E82+F82+G82</f>
        <v>14</v>
      </c>
      <c r="H83" s="260">
        <f>C82+D82+E82+F82+G82+H82</f>
        <v>14</v>
      </c>
      <c r="I83" s="260">
        <f>C82+D82+E82+F82+G82+H82+I82</f>
        <v>14</v>
      </c>
      <c r="J83" s="260">
        <f>C82+D82+E82+F82+G82+H82+I82+J82</f>
        <v>14</v>
      </c>
      <c r="K83" s="260">
        <f>C82+D82+E82+F82+G82+H82+I82+J82+K82</f>
        <v>14</v>
      </c>
      <c r="L83" s="260">
        <f>C82+D82+E82+F82+G82+H82+I82+J82+K82+L82</f>
        <v>14</v>
      </c>
      <c r="M83" s="260">
        <f>C82+D82+E82+F82+G82+H82+I82+J82+K82+L82+M82</f>
        <v>14</v>
      </c>
      <c r="N83" s="260">
        <f>C82+D82+E82+F82+G82+H82+I82+J82+K82+L82+M82+N82</f>
        <v>14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333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391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387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0</v>
      </c>
      <c r="H92" s="256">
        <f>รายเดือน67!G16</f>
        <v>0</v>
      </c>
      <c r="I92" s="256">
        <f>รายเดือน67!H16</f>
        <v>0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5</v>
      </c>
    </row>
    <row r="93" spans="1:16">
      <c r="A93" s="267"/>
      <c r="B93" s="259" t="s">
        <v>392</v>
      </c>
      <c r="C93" s="260">
        <f>C92</f>
        <v>0</v>
      </c>
      <c r="D93" s="260">
        <f>C92+D92</f>
        <v>2</v>
      </c>
      <c r="E93" s="260">
        <f>C92+D92+E92</f>
        <v>5</v>
      </c>
      <c r="F93" s="260">
        <f>C92+D92+E92+F92</f>
        <v>5</v>
      </c>
      <c r="G93" s="260">
        <f>C92+D92+E92+F92+G92</f>
        <v>5</v>
      </c>
      <c r="H93" s="260">
        <f>C92+D92+E92+F92+G92+H92</f>
        <v>5</v>
      </c>
      <c r="I93" s="260">
        <f>C92+D92+E92+F92+G92+H92+I92</f>
        <v>5</v>
      </c>
      <c r="J93" s="260">
        <f>C92+D92+E92+F92+G92+H92+I92+J92</f>
        <v>5</v>
      </c>
      <c r="K93" s="260">
        <f>C92+D92+E92+F92+G92+H92+I92+J92+K92</f>
        <v>5</v>
      </c>
      <c r="L93" s="260">
        <f>C92+D92+E92+F92+G92+H92+I92+J92+K92+L92</f>
        <v>5</v>
      </c>
      <c r="M93" s="260">
        <f>C92+D92+E92+F92+G92+H92+I92+J92+K92+L92+M92</f>
        <v>5</v>
      </c>
      <c r="N93" s="260">
        <f>C92+D92+E92+F92+G92+H92+I92+J92+K92+L92+M92+N92</f>
        <v>5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333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391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387</v>
      </c>
      <c r="C102" s="256">
        <f>รายเดือน67!B17</f>
        <v>10</v>
      </c>
      <c r="D102" s="256">
        <f>รายเดือน67!C17</f>
        <v>11</v>
      </c>
      <c r="E102" s="256">
        <f>รายเดือน67!D17</f>
        <v>21</v>
      </c>
      <c r="F102" s="256">
        <f>รายเดือน67!E17</f>
        <v>1</v>
      </c>
      <c r="G102" s="256">
        <f>รายเดือน67!F17</f>
        <v>0</v>
      </c>
      <c r="H102" s="256">
        <f>รายเดือน67!G17</f>
        <v>0</v>
      </c>
      <c r="I102" s="256">
        <f>รายเดือน67!H17</f>
        <v>0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43</v>
      </c>
    </row>
    <row r="103" spans="1:16">
      <c r="A103" s="267"/>
      <c r="B103" s="259" t="s">
        <v>392</v>
      </c>
      <c r="C103" s="260">
        <f>C102</f>
        <v>10</v>
      </c>
      <c r="D103" s="260">
        <f>C102+D102</f>
        <v>21</v>
      </c>
      <c r="E103" s="260">
        <f>C102+D102+E102</f>
        <v>42</v>
      </c>
      <c r="F103" s="260">
        <f>C102+D102+E102+F102</f>
        <v>43</v>
      </c>
      <c r="G103" s="260">
        <f>C102+D102+E102+F102+G102</f>
        <v>43</v>
      </c>
      <c r="H103" s="260">
        <f>C102+D102+E102+F102+G102+H102</f>
        <v>43</v>
      </c>
      <c r="I103" s="260">
        <f>C102+D102+E102+F102+G102+H102+I102</f>
        <v>43</v>
      </c>
      <c r="J103" s="260">
        <f>C102+D102+E102+F102+G102+H102+I102+J102</f>
        <v>43</v>
      </c>
      <c r="K103" s="260">
        <f>C102+D102+E102+F102+G102+H102+I102+J102+K102</f>
        <v>43</v>
      </c>
      <c r="L103" s="260">
        <f>C102+D102+E102+F102+G102+H102+I102+J102+K102+L102</f>
        <v>43</v>
      </c>
      <c r="M103" s="260">
        <f>C102+D102+E102+F102+G102+H102+I102+J102+K102+L102+M102</f>
        <v>43</v>
      </c>
      <c r="N103" s="260">
        <f>C102+D102+E102+F102+G102+H102+I102+J102+K102+L102+M102+N102</f>
        <v>43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333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391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387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0</v>
      </c>
      <c r="H112" s="256">
        <f>รายเดือน67!G20</f>
        <v>0</v>
      </c>
      <c r="I112" s="256">
        <f>รายเดือน67!H20</f>
        <v>0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2</v>
      </c>
    </row>
    <row r="113" spans="1:16">
      <c r="A113" s="245"/>
      <c r="B113" s="259" t="s">
        <v>392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2</v>
      </c>
      <c r="H113" s="260">
        <f>C112+D112+E112+F112+G112+H112</f>
        <v>2</v>
      </c>
      <c r="I113" s="260">
        <f>C112+D112+E112+F112+G112+H112+I112</f>
        <v>2</v>
      </c>
      <c r="J113" s="260">
        <f>C112+D112+E112+F112+G112+H112+I112+J112</f>
        <v>2</v>
      </c>
      <c r="K113" s="260">
        <f>C112+D112+E112+F112+G112+H112+I112+J112+K112</f>
        <v>2</v>
      </c>
      <c r="L113" s="260">
        <f>C112+D112+E112+F112+G112+H112+I112+J112+K112+L112</f>
        <v>2</v>
      </c>
      <c r="M113" s="260">
        <f>C112+D112+E112+F112+G112+H112+I112+J112+K112+L112+M112</f>
        <v>2</v>
      </c>
      <c r="N113" s="260">
        <f>C112+D112+E112+F112+G112+H112+I112+J112+K112+L112+M112+N112</f>
        <v>2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333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391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387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0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2</v>
      </c>
    </row>
    <row r="123" spans="1:16">
      <c r="A123" s="267"/>
      <c r="B123" s="259" t="s">
        <v>392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2</v>
      </c>
      <c r="J123" s="260">
        <f>C122+D122+E122+F122+G122+H122+I122+J122</f>
        <v>2</v>
      </c>
      <c r="K123" s="260">
        <f>C122+D122+E122+F122+G122+H122+I122+J122+K122</f>
        <v>2</v>
      </c>
      <c r="L123" s="260">
        <f>C122+D122+E122+F122+G122+H122+I122+J122+K122+L122</f>
        <v>2</v>
      </c>
      <c r="M123" s="260">
        <f>C122+D122+E122+F122+G122+H122+I122+J122+K122+L122+M122</f>
        <v>2</v>
      </c>
      <c r="N123" s="260">
        <f>C122+D122+E122+F122+G122+H122+I122+J122+K122+L122+M122+N122</f>
        <v>2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300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300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300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300">
        <f t="shared" si="24"/>
        <v>7</v>
      </c>
    </row>
    <row r="129" spans="1:16">
      <c r="A129" s="245"/>
      <c r="B129" s="246" t="s">
        <v>333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300">
        <f t="shared" si="24"/>
        <v>98</v>
      </c>
    </row>
    <row r="130" spans="1:16">
      <c r="A130" s="250"/>
      <c r="B130" s="251" t="s">
        <v>391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387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</v>
      </c>
      <c r="G132" s="256">
        <f>รายเดือน67!F15</f>
        <v>0</v>
      </c>
      <c r="H132" s="256">
        <f>รายเดือน67!G15</f>
        <v>0</v>
      </c>
      <c r="I132" s="256">
        <f>รายเดือน67!H15</f>
        <v>0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9">
        <f t="shared" si="24"/>
        <v>22</v>
      </c>
    </row>
    <row r="133" spans="1:16">
      <c r="A133" s="267"/>
      <c r="B133" s="259" t="s">
        <v>392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22</v>
      </c>
      <c r="G133" s="260">
        <f>C132+D132+E132+F132+G132</f>
        <v>22</v>
      </c>
      <c r="H133" s="260">
        <f>C132+D132+E132+F132+G132+H132</f>
        <v>22</v>
      </c>
      <c r="I133" s="260">
        <f>C132+D132+E132+F132+G132+H132+I132</f>
        <v>22</v>
      </c>
      <c r="J133" s="260">
        <f>C132+D132+E132+F132+G132+H132+I132+J132</f>
        <v>22</v>
      </c>
      <c r="K133" s="260">
        <f>C132+D132+E132+F132+G132+H132+I132+J132+K132</f>
        <v>22</v>
      </c>
      <c r="L133" s="260">
        <f>C132+D132+E132+F132+G132+H132+I132+J132+K132+L132</f>
        <v>22</v>
      </c>
      <c r="M133" s="260">
        <f>C132+D132+E132+F132+G132+H132+I132+J132+K132+L132+M132</f>
        <v>22</v>
      </c>
      <c r="N133" s="260">
        <f>C132+D132+E132+F132+G132+H132+I132+J132+K132+L132+M132+N132</f>
        <v>22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333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391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387</v>
      </c>
      <c r="C142" s="256">
        <f>รายเดือน67!B18</f>
        <v>1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0</v>
      </c>
      <c r="G142" s="256">
        <f>รายเดือน67!F18</f>
        <v>0</v>
      </c>
      <c r="H142" s="256">
        <f>รายเดือน67!G18</f>
        <v>0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7</v>
      </c>
    </row>
    <row r="143" spans="1:16">
      <c r="A143" s="267"/>
      <c r="B143" s="259" t="s">
        <v>392</v>
      </c>
      <c r="C143" s="260">
        <f>C142</f>
        <v>1</v>
      </c>
      <c r="D143" s="260">
        <f>C142+D142</f>
        <v>1</v>
      </c>
      <c r="E143" s="260">
        <f>C142+D142+E142</f>
        <v>7</v>
      </c>
      <c r="F143" s="260">
        <f>C142+D142+E142+F142</f>
        <v>7</v>
      </c>
      <c r="G143" s="260">
        <f>C142+D142+E142+F142+G142</f>
        <v>7</v>
      </c>
      <c r="H143" s="260">
        <f>C142+D142+E142+F142+G142+H142</f>
        <v>7</v>
      </c>
      <c r="I143" s="260">
        <f>C142+D142+E142+F142+G142+H142+I142</f>
        <v>7</v>
      </c>
      <c r="J143" s="260">
        <f>C142+D142+E142+F142+G142+H142+I142+J142</f>
        <v>7</v>
      </c>
      <c r="K143" s="260">
        <f>C142+D142+E142+F142+G142+H142+I142+J142+K142</f>
        <v>7</v>
      </c>
      <c r="L143" s="260">
        <f>C142+D142+E142+F142+G142+H142+I142+J142+K142+L142</f>
        <v>7</v>
      </c>
      <c r="M143" s="260">
        <f>C142+D142+E142+F142+G142+H142+I142+J142+K142+L142+M142</f>
        <v>7</v>
      </c>
      <c r="N143" s="260">
        <f>C142+D142+E142+F142+G142+H142+I142+J142+K142+L142+M142+N142</f>
        <v>7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333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391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387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0</v>
      </c>
      <c r="G152" s="256">
        <f>รายเดือน67!F14</f>
        <v>0</v>
      </c>
      <c r="H152" s="256">
        <f>รายเดือน67!G14</f>
        <v>0</v>
      </c>
      <c r="I152" s="256">
        <f>รายเดือน67!H14</f>
        <v>0</v>
      </c>
      <c r="J152" s="256">
        <f>รายเดือน67!I14</f>
        <v>0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5</v>
      </c>
    </row>
    <row r="153" spans="1:16">
      <c r="A153" s="267"/>
      <c r="B153" s="259" t="s">
        <v>392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5</v>
      </c>
      <c r="G153" s="260">
        <f>C152+D152+E152+F152+G152</f>
        <v>5</v>
      </c>
      <c r="H153" s="260">
        <f>C152+D152+E152+F152+G152+H152</f>
        <v>5</v>
      </c>
      <c r="I153" s="260">
        <f>C152+D152+E152+F152+G152+H152+I152</f>
        <v>5</v>
      </c>
      <c r="J153" s="260">
        <f>C152+D152+E152+F152+G152+H152+I152+J152</f>
        <v>5</v>
      </c>
      <c r="K153" s="260">
        <f>C152+D152+E152+F152+G152+H152+I152+J152+K152</f>
        <v>5</v>
      </c>
      <c r="L153" s="260">
        <f>C152+D152+E152+F152+G152+H152+I152+J152+K152+L152</f>
        <v>5</v>
      </c>
      <c r="M153" s="260">
        <f>C152+D152+E152+F152+G152+H152+I152+J152+K152+L152+M152</f>
        <v>5</v>
      </c>
      <c r="N153" s="260">
        <f>C152+D152+E152+F152+G152+H152+I152+J152+K152+L152+M152+N152</f>
        <v>5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333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391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387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0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0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9</v>
      </c>
    </row>
    <row r="163" spans="1:16">
      <c r="A163" s="267"/>
      <c r="B163" s="259" t="s">
        <v>392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9</v>
      </c>
      <c r="G163" s="260">
        <f>C162+D162+E162+F162+G162</f>
        <v>9</v>
      </c>
      <c r="H163" s="260">
        <f>C162+D162+E162+F162+G162+H162</f>
        <v>9</v>
      </c>
      <c r="I163" s="260">
        <f>C162+D162+E162+F162+G162+H162+I162</f>
        <v>9</v>
      </c>
      <c r="J163" s="260">
        <f>C162+D162+E162+F162+G162+H162+I162+J162</f>
        <v>9</v>
      </c>
      <c r="K163" s="260">
        <f>C162+D162+E162+F162+G162+H162+I162+J162+K162</f>
        <v>9</v>
      </c>
      <c r="L163" s="260">
        <f>C162+D162+E162+F162+G162+H162+I162+J162+K162+L162</f>
        <v>9</v>
      </c>
      <c r="M163" s="260">
        <f>C162+D162+E162+F162+G162+H162+I162+J162+K162+L162+M162</f>
        <v>9</v>
      </c>
      <c r="N163" s="260">
        <f>C162+D162+E162+F162+G162+H162+I162+J162+K162+L162+M162+N162</f>
        <v>9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333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391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387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0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6</v>
      </c>
    </row>
    <row r="173" spans="1:16">
      <c r="A173" s="267"/>
      <c r="B173" s="259" t="s">
        <v>392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6</v>
      </c>
      <c r="J173" s="260">
        <f>C172+D172+E172+F172+G172+H172+I172+J172</f>
        <v>6</v>
      </c>
      <c r="K173" s="260">
        <f>C172+D172+E172+F172+G172+H172+I172+J172+K172</f>
        <v>6</v>
      </c>
      <c r="L173" s="260">
        <f>C172+D172+E172+F172+G172+H172+I172+J172+K172+L172</f>
        <v>6</v>
      </c>
      <c r="M173" s="260">
        <f>C172+D172+E172+F172+G172+H172+I172+J172+K172+L172+M172</f>
        <v>6</v>
      </c>
      <c r="N173" s="260">
        <f>C172+D172+E172+F172+G172+H172+I172+J172+K172+L172+M172+N172</f>
        <v>6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333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391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387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0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2</v>
      </c>
    </row>
    <row r="183" spans="1:16">
      <c r="A183" s="267"/>
      <c r="B183" s="259" t="s">
        <v>392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2</v>
      </c>
      <c r="J183" s="260">
        <f>C182+D182+E182+F182+G182+H182+I182+J182</f>
        <v>2</v>
      </c>
      <c r="K183" s="260">
        <f>C182+D182+E182+F182+G182+H182+I182+J182+K182</f>
        <v>2</v>
      </c>
      <c r="L183" s="260">
        <f>C182+D182+E182+F182+G182+H182+I182+J182+K182+L182</f>
        <v>2</v>
      </c>
      <c r="M183" s="260">
        <f>C182+D182+E182+F182+G182+H182+I182+J182+K182+L182+M182</f>
        <v>2</v>
      </c>
      <c r="N183" s="260">
        <f>C182+D182+E182+F182+G182+H182+I182+J182+K182+L182+M182+N182</f>
        <v>2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333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391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387</v>
      </c>
      <c r="C192" s="288">
        <f>รายเดือน67!B23</f>
        <v>1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0</v>
      </c>
      <c r="G192" s="288">
        <f>รายเดือน67!F23</f>
        <v>0</v>
      </c>
      <c r="H192" s="288">
        <f>รายเดือน67!G23</f>
        <v>0</v>
      </c>
      <c r="I192" s="288">
        <f>รายเดือน67!H23</f>
        <v>0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2</v>
      </c>
    </row>
    <row r="193" spans="1:16">
      <c r="A193" s="267"/>
      <c r="B193" s="259" t="s">
        <v>392</v>
      </c>
      <c r="C193" s="260">
        <f>C192</f>
        <v>1</v>
      </c>
      <c r="D193" s="260">
        <f>C192+D192</f>
        <v>2</v>
      </c>
      <c r="E193" s="260">
        <f>C192+D192+E192</f>
        <v>2</v>
      </c>
      <c r="F193" s="260">
        <f>C192+D192+E192+F192</f>
        <v>2</v>
      </c>
      <c r="G193" s="260">
        <f>C192+D192+E192+F192+G192</f>
        <v>2</v>
      </c>
      <c r="H193" s="260">
        <f>C192+D192+E192+F192+G192+H192</f>
        <v>2</v>
      </c>
      <c r="I193" s="260">
        <f>C192+D192+E192+F192+G192+H192+I192</f>
        <v>2</v>
      </c>
      <c r="J193" s="260">
        <f>C192+D192+E192+F192+G192+H192+I192+J192</f>
        <v>2</v>
      </c>
      <c r="K193" s="260">
        <f>C192+D192+E192+F192+G192+H192+I192+J192+K192</f>
        <v>2</v>
      </c>
      <c r="L193" s="260">
        <f>C192+D192+E192+F192+G192+H192+I192+J192+K192+L192</f>
        <v>2</v>
      </c>
      <c r="M193" s="260">
        <f>C192+D192+E192+F192+G192+H192+I192+J192+K192+L192+M192</f>
        <v>2</v>
      </c>
      <c r="N193" s="260">
        <f>C192+D192+E192+F192+G192+H192+I192+J192+K192+L192+M192+N192</f>
        <v>2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333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391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387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0</v>
      </c>
      <c r="H202" s="256">
        <f>รายเดือน67!G24</f>
        <v>0</v>
      </c>
      <c r="I202" s="256">
        <f>รายเดือน67!H24</f>
        <v>0</v>
      </c>
      <c r="J202" s="256">
        <f>รายเดือน67!I24</f>
        <v>0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0</v>
      </c>
    </row>
    <row r="203" spans="1:16">
      <c r="A203" s="267"/>
      <c r="B203" s="259" t="s">
        <v>392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0</v>
      </c>
      <c r="H203" s="260">
        <f>C202+D202+E202+F202+G202+H202</f>
        <v>0</v>
      </c>
      <c r="I203" s="260">
        <f>C202+D202+E202+F202+G202+H202+I202</f>
        <v>0</v>
      </c>
      <c r="J203" s="260">
        <f>C202+D202+E202+F202+G202+H202+I202+J202</f>
        <v>0</v>
      </c>
      <c r="K203" s="260">
        <f>C202+D202+E202+F202+G202+H202+I202+J202+K202</f>
        <v>0</v>
      </c>
      <c r="L203" s="260">
        <f>C202+D202+E202+F202+G202+H202+I202+J202+K202+L202</f>
        <v>0</v>
      </c>
      <c r="M203" s="260">
        <f>C202+D202+E202+F202+G202+H202+I202+J202+K202+L202+M202</f>
        <v>0</v>
      </c>
      <c r="N203" s="260">
        <f>C202+D202+E202+F202+G202+H202+I202+J202+K202+L202+M202+N202</f>
        <v>0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333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391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387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0</v>
      </c>
      <c r="I212" s="256">
        <f>รายเดือน67!H25</f>
        <v>0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4</v>
      </c>
    </row>
    <row r="213" spans="1:17">
      <c r="A213" s="267"/>
      <c r="B213" s="259" t="s">
        <v>392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4</v>
      </c>
      <c r="I213" s="260">
        <f>C212+D212+E212+F212+G212+H212+I212</f>
        <v>4</v>
      </c>
      <c r="J213" s="260">
        <f>C212+D212+E212+F212+G212+H212+I212+J212</f>
        <v>4</v>
      </c>
      <c r="K213" s="260">
        <f>C212+D212+E212+F212+G212+H212+I212+J212+K212</f>
        <v>4</v>
      </c>
      <c r="L213" s="260">
        <f>C212+D212+E212+F212+G212+H212+I212+J212+K212+L212</f>
        <v>4</v>
      </c>
      <c r="M213" s="260">
        <f>C212+D212+E212+F212+G212+H212+I212+J212+K212+L212+M212</f>
        <v>4</v>
      </c>
      <c r="N213" s="260">
        <f>C212+D212+E212+F212+G212+H212+I212+J212+K212+L212+M212+N212</f>
        <v>4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333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391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387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0</v>
      </c>
      <c r="H222" s="256">
        <f>รายเดือน67!G26</f>
        <v>0</v>
      </c>
      <c r="I222" s="256">
        <f>รายเดือน67!H26</f>
        <v>0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3</v>
      </c>
      <c r="Q222" s="292"/>
    </row>
    <row r="223" spans="1:17">
      <c r="A223" s="267"/>
      <c r="B223" s="259" t="s">
        <v>392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3</v>
      </c>
      <c r="H223" s="260">
        <f>C222+D222+E222+F222+G222+H222</f>
        <v>3</v>
      </c>
      <c r="I223" s="260">
        <f>C222+D222+E222+F222+G222+H222+I222</f>
        <v>3</v>
      </c>
      <c r="J223" s="260">
        <f>C222+D222+E222+F222+G222+H222+I222+J222</f>
        <v>3</v>
      </c>
      <c r="K223" s="260">
        <f>C222+D222+E222+F222+G222+H222+I222+J222+K222</f>
        <v>3</v>
      </c>
      <c r="L223" s="260">
        <f>C222+D222+E222+F222+G222+H222+I222+J222+K222+L222</f>
        <v>3</v>
      </c>
      <c r="M223" s="260">
        <f>C222+D222+E222+F222+G222+H222+I222+J222+K222+L222+M222</f>
        <v>3</v>
      </c>
      <c r="N223" s="260">
        <f>C222+D222+E222+F222+G222+H222+I222+J222+K222+L222+M222+N222</f>
        <v>3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C116"/>
  <sheetViews>
    <sheetView topLeftCell="A76" zoomScale="90" zoomScaleNormal="90" workbookViewId="0">
      <selection activeCell="L91" sqref="L91"/>
    </sheetView>
  </sheetViews>
  <sheetFormatPr defaultRowHeight="20.25"/>
  <cols>
    <col min="3" max="3" width="14.3984375" customWidth="1"/>
    <col min="4" max="4" width="14.8984375" bestFit="1" customWidth="1"/>
  </cols>
  <sheetData>
    <row r="1" spans="1:55" ht="26.25">
      <c r="A1" s="309" t="s">
        <v>365</v>
      </c>
      <c r="BB1" s="328"/>
      <c r="BC1" s="328"/>
    </row>
    <row r="2" spans="1:55">
      <c r="C2" s="303" t="s">
        <v>9</v>
      </c>
      <c r="D2" s="303" t="s">
        <v>13</v>
      </c>
      <c r="BC2" s="301"/>
    </row>
    <row r="3" spans="1:55">
      <c r="C3" s="303" t="s">
        <v>35</v>
      </c>
      <c r="D3" s="305">
        <v>38.870173620108837</v>
      </c>
      <c r="BC3" s="301"/>
    </row>
    <row r="4" spans="1:55" ht="27.75">
      <c r="C4" s="188" t="s">
        <v>29</v>
      </c>
      <c r="D4" s="135">
        <v>37.621614054735076</v>
      </c>
      <c r="BC4" s="301"/>
    </row>
    <row r="5" spans="1:55" ht="27.75">
      <c r="C5" s="188" t="s">
        <v>32</v>
      </c>
      <c r="D5" s="304">
        <v>33.098135973160417</v>
      </c>
      <c r="BC5" s="301"/>
    </row>
    <row r="6" spans="1:55">
      <c r="C6" s="303" t="s">
        <v>33</v>
      </c>
      <c r="D6" s="305">
        <v>30.259802014438247</v>
      </c>
      <c r="BC6" s="301"/>
    </row>
    <row r="7" spans="1:55">
      <c r="C7" s="303" t="s">
        <v>58</v>
      </c>
      <c r="D7" s="304">
        <v>21.44542140253056</v>
      </c>
      <c r="BC7" s="301"/>
    </row>
    <row r="8" spans="1:55" ht="27.75">
      <c r="C8" s="306" t="s">
        <v>24</v>
      </c>
      <c r="D8" s="135">
        <v>20.209420115951549</v>
      </c>
      <c r="BC8" s="301"/>
    </row>
    <row r="9" spans="1:55">
      <c r="C9" s="303" t="s">
        <v>62</v>
      </c>
      <c r="D9" s="304">
        <v>16.410256410256409</v>
      </c>
      <c r="BC9" s="301"/>
    </row>
    <row r="10" spans="1:55">
      <c r="C10" s="303" t="s">
        <v>23</v>
      </c>
      <c r="D10" s="304">
        <v>15.394246656882768</v>
      </c>
      <c r="BC10" s="301"/>
    </row>
    <row r="11" spans="1:55" ht="27.75">
      <c r="C11" s="306" t="s">
        <v>27</v>
      </c>
      <c r="D11" s="135">
        <v>12.969687986363299</v>
      </c>
      <c r="BC11" s="301"/>
    </row>
    <row r="12" spans="1:55" ht="27.75">
      <c r="C12" s="306" t="s">
        <v>63</v>
      </c>
      <c r="D12" s="135">
        <v>12.937168485057571</v>
      </c>
      <c r="BC12" s="301"/>
    </row>
    <row r="13" spans="1:55">
      <c r="C13" s="303" t="s">
        <v>34</v>
      </c>
      <c r="D13" s="304">
        <v>8.6088154269972446</v>
      </c>
      <c r="BC13" s="301"/>
    </row>
    <row r="14" spans="1:55">
      <c r="C14" s="303" t="s">
        <v>331</v>
      </c>
      <c r="D14" s="304">
        <v>6.3156033295860752</v>
      </c>
      <c r="BC14" s="301"/>
    </row>
    <row r="15" spans="1:55">
      <c r="C15" s="303" t="s">
        <v>59</v>
      </c>
      <c r="D15" s="304">
        <v>5.5606528206411436</v>
      </c>
      <c r="BC15" s="301"/>
    </row>
    <row r="16" spans="1:55">
      <c r="C16" s="303" t="s">
        <v>25</v>
      </c>
      <c r="D16" s="305">
        <v>4.4675432979404626</v>
      </c>
      <c r="BC16" s="301"/>
    </row>
    <row r="17" spans="1:55" ht="27.75">
      <c r="C17" s="188" t="s">
        <v>60</v>
      </c>
      <c r="D17" s="135">
        <v>4.4200848656294198</v>
      </c>
      <c r="BC17" s="301"/>
    </row>
    <row r="18" spans="1:55">
      <c r="C18" s="303" t="s">
        <v>28</v>
      </c>
      <c r="D18" s="305">
        <v>4.2293670329298516</v>
      </c>
      <c r="BC18" s="301"/>
    </row>
    <row r="19" spans="1:55">
      <c r="C19" s="303" t="s">
        <v>31</v>
      </c>
      <c r="D19" s="305">
        <v>3.7268932617769828</v>
      </c>
      <c r="BC19" s="301"/>
    </row>
    <row r="20" spans="1:55">
      <c r="C20" s="303" t="s">
        <v>30</v>
      </c>
      <c r="D20" s="304">
        <v>2.7130783944002062</v>
      </c>
      <c r="BC20" s="301"/>
    </row>
    <row r="21" spans="1:55" ht="27.75">
      <c r="C21" s="188" t="s">
        <v>26</v>
      </c>
      <c r="D21" s="135">
        <v>1.4061928734145175</v>
      </c>
      <c r="BC21" s="301"/>
    </row>
    <row r="22" spans="1:55">
      <c r="C22" s="303" t="s">
        <v>61</v>
      </c>
      <c r="D22" s="305">
        <v>0</v>
      </c>
    </row>
    <row r="24" spans="1:55" ht="30">
      <c r="A24" s="307" t="s">
        <v>69</v>
      </c>
      <c r="C24" s="160"/>
      <c r="D24" s="160" t="s">
        <v>375</v>
      </c>
      <c r="E24" s="160" t="s">
        <v>40</v>
      </c>
      <c r="F24" s="161" t="s">
        <v>13</v>
      </c>
    </row>
    <row r="25" spans="1:55" ht="27.75">
      <c r="A25" t="s">
        <v>366</v>
      </c>
      <c r="C25" s="162" t="s">
        <v>70</v>
      </c>
      <c r="D25" s="163">
        <v>641883</v>
      </c>
      <c r="E25" s="162">
        <v>89</v>
      </c>
      <c r="F25" s="135">
        <f>E25*100000/D25</f>
        <v>13.865455230937725</v>
      </c>
    </row>
    <row r="26" spans="1:55" ht="27.75">
      <c r="C26" s="162" t="s">
        <v>71</v>
      </c>
      <c r="D26" s="163">
        <v>654130</v>
      </c>
      <c r="E26" s="163">
        <v>82</v>
      </c>
      <c r="F26" s="135">
        <f>E26*100000/D26</f>
        <v>12.535734487028572</v>
      </c>
    </row>
    <row r="27" spans="1:55" ht="27.75">
      <c r="C27" s="164" t="s">
        <v>41</v>
      </c>
      <c r="D27" s="165">
        <f>D25+D26</f>
        <v>1296013</v>
      </c>
      <c r="E27" s="166">
        <f>SUM(E25:E26)</f>
        <v>171</v>
      </c>
      <c r="F27" s="318">
        <f>E27*100000/D27</f>
        <v>13.194312094091648</v>
      </c>
    </row>
    <row r="28" spans="1:55">
      <c r="E28" s="301">
        <f>E26/E25</f>
        <v>0.9213483146067416</v>
      </c>
    </row>
    <row r="34" spans="1:6" ht="27">
      <c r="A34" s="310" t="s">
        <v>44</v>
      </c>
    </row>
    <row r="35" spans="1:6" ht="27.75">
      <c r="C35" s="75"/>
      <c r="D35" s="75" t="s">
        <v>10</v>
      </c>
      <c r="E35" s="75" t="s">
        <v>40</v>
      </c>
      <c r="F35" s="75"/>
    </row>
    <row r="36" spans="1:6" ht="27.75">
      <c r="C36" s="75" t="s">
        <v>44</v>
      </c>
      <c r="D36" s="80"/>
      <c r="E36" s="80" t="s">
        <v>18</v>
      </c>
      <c r="F36" s="75" t="s">
        <v>13</v>
      </c>
    </row>
    <row r="37" spans="1:6" ht="27.75">
      <c r="C37" s="133" t="s">
        <v>45</v>
      </c>
      <c r="D37" s="134">
        <v>53537</v>
      </c>
      <c r="E37" s="133">
        <v>10</v>
      </c>
      <c r="F37" s="135">
        <f>E37*100000/D37</f>
        <v>18.678670825784039</v>
      </c>
    </row>
    <row r="38" spans="1:6" ht="27.75">
      <c r="C38" s="133" t="s">
        <v>46</v>
      </c>
      <c r="D38" s="134">
        <v>66055</v>
      </c>
      <c r="E38" s="133">
        <v>23</v>
      </c>
      <c r="F38" s="135">
        <f t="shared" ref="F38:F43" si="0">E38*100000/D38</f>
        <v>34.819468624630993</v>
      </c>
    </row>
    <row r="39" spans="1:6" ht="27.75">
      <c r="C39" s="133" t="s">
        <v>36</v>
      </c>
      <c r="D39" s="134">
        <v>70853</v>
      </c>
      <c r="E39" s="133">
        <v>42</v>
      </c>
      <c r="F39" s="135">
        <f t="shared" si="0"/>
        <v>59.277659379278226</v>
      </c>
    </row>
    <row r="40" spans="1:6" ht="27.75">
      <c r="C40" s="133" t="s">
        <v>37</v>
      </c>
      <c r="D40" s="134">
        <v>157174</v>
      </c>
      <c r="E40" s="133">
        <v>44</v>
      </c>
      <c r="F40" s="135">
        <f t="shared" si="0"/>
        <v>27.994452008601932</v>
      </c>
    </row>
    <row r="41" spans="1:6" ht="27.75">
      <c r="C41" s="133" t="s">
        <v>38</v>
      </c>
      <c r="D41" s="134">
        <v>382915</v>
      </c>
      <c r="E41" s="133">
        <v>33</v>
      </c>
      <c r="F41" s="135">
        <f t="shared" si="0"/>
        <v>8.6181006228536354</v>
      </c>
    </row>
    <row r="42" spans="1:6" ht="27.75">
      <c r="C42" s="133" t="s">
        <v>39</v>
      </c>
      <c r="D42" s="134">
        <v>565479</v>
      </c>
      <c r="E42" s="133">
        <v>19</v>
      </c>
      <c r="F42" s="135">
        <f t="shared" si="0"/>
        <v>3.3599833061882052</v>
      </c>
    </row>
    <row r="43" spans="1:6" ht="27.75">
      <c r="C43" s="155" t="s">
        <v>41</v>
      </c>
      <c r="D43" s="156">
        <f>SUM(D37:D42)</f>
        <v>1296013</v>
      </c>
      <c r="E43" s="156">
        <f>SUM(E37:E42)</f>
        <v>171</v>
      </c>
      <c r="F43" s="135">
        <f t="shared" si="0"/>
        <v>13.194312094091648</v>
      </c>
    </row>
    <row r="48" spans="1:6">
      <c r="A48" t="s">
        <v>367</v>
      </c>
    </row>
    <row r="49" spans="3:5" ht="27.75">
      <c r="C49" s="184"/>
      <c r="D49" s="186" t="s">
        <v>106</v>
      </c>
      <c r="E49" s="186" t="s">
        <v>107</v>
      </c>
    </row>
    <row r="50" spans="3:5" ht="27.75">
      <c r="C50" s="187" t="s">
        <v>27</v>
      </c>
      <c r="D50" s="133">
        <v>2</v>
      </c>
      <c r="E50" s="133">
        <v>6</v>
      </c>
    </row>
    <row r="51" spans="3:5" ht="27.75">
      <c r="C51" s="188" t="s">
        <v>21</v>
      </c>
      <c r="D51" s="133">
        <v>0</v>
      </c>
      <c r="E51" s="133">
        <v>1</v>
      </c>
    </row>
    <row r="52" spans="3:5" ht="27.75">
      <c r="C52" s="188" t="s">
        <v>32</v>
      </c>
      <c r="D52" s="133">
        <v>0</v>
      </c>
      <c r="E52" s="133">
        <v>1</v>
      </c>
    </row>
    <row r="53" spans="3:5" ht="27.75">
      <c r="C53" s="188" t="s">
        <v>29</v>
      </c>
      <c r="D53" s="133">
        <v>4</v>
      </c>
      <c r="E53" s="133">
        <v>1</v>
      </c>
    </row>
    <row r="54" spans="3:5" ht="27.75">
      <c r="C54" s="188" t="s">
        <v>23</v>
      </c>
      <c r="D54" s="133">
        <v>0</v>
      </c>
      <c r="E54" s="133">
        <v>0</v>
      </c>
    </row>
    <row r="55" spans="3:5" ht="27.75">
      <c r="C55" s="188" t="s">
        <v>31</v>
      </c>
      <c r="D55" s="133">
        <v>0</v>
      </c>
      <c r="E55" s="133">
        <v>0</v>
      </c>
    </row>
    <row r="56" spans="3:5" ht="27.75">
      <c r="C56" s="188" t="s">
        <v>24</v>
      </c>
      <c r="D56" s="133">
        <v>0</v>
      </c>
      <c r="E56" s="133">
        <v>0</v>
      </c>
    </row>
    <row r="57" spans="3:5" ht="27.75">
      <c r="C57" s="188" t="s">
        <v>25</v>
      </c>
      <c r="D57" s="133">
        <v>0</v>
      </c>
      <c r="E57" s="133">
        <v>0</v>
      </c>
    </row>
    <row r="58" spans="3:5" ht="27.75">
      <c r="C58" s="188" t="s">
        <v>26</v>
      </c>
      <c r="D58" s="133">
        <v>0</v>
      </c>
      <c r="E58" s="133">
        <v>0</v>
      </c>
    </row>
    <row r="59" spans="3:5" ht="27.75">
      <c r="C59" s="188" t="s">
        <v>34</v>
      </c>
      <c r="D59" s="133">
        <v>0</v>
      </c>
      <c r="E59" s="133">
        <v>0</v>
      </c>
    </row>
    <row r="60" spans="3:5" ht="27.75">
      <c r="C60" s="188" t="s">
        <v>28</v>
      </c>
      <c r="D60" s="133">
        <v>0</v>
      </c>
      <c r="E60" s="133">
        <v>0</v>
      </c>
    </row>
    <row r="61" spans="3:5" ht="27.75">
      <c r="C61" s="188" t="s">
        <v>33</v>
      </c>
      <c r="D61" s="133">
        <v>2</v>
      </c>
      <c r="E61" s="133">
        <v>0</v>
      </c>
    </row>
    <row r="62" spans="3:5" ht="27.75">
      <c r="C62" s="188" t="s">
        <v>58</v>
      </c>
      <c r="D62" s="133">
        <v>0</v>
      </c>
      <c r="E62" s="133">
        <v>0</v>
      </c>
    </row>
    <row r="63" spans="3:5" ht="27.75">
      <c r="C63" s="188" t="s">
        <v>30</v>
      </c>
      <c r="D63" s="133">
        <v>0</v>
      </c>
      <c r="E63" s="133">
        <v>0</v>
      </c>
    </row>
    <row r="64" spans="3:5" ht="27.75">
      <c r="C64" s="188" t="s">
        <v>35</v>
      </c>
      <c r="D64" s="133">
        <v>1</v>
      </c>
      <c r="E64" s="133">
        <v>0</v>
      </c>
    </row>
    <row r="65" spans="1:54" ht="27.75">
      <c r="C65" s="188" t="s">
        <v>59</v>
      </c>
      <c r="D65" s="133">
        <v>0</v>
      </c>
      <c r="E65" s="133">
        <v>0</v>
      </c>
    </row>
    <row r="66" spans="1:54" ht="27.75">
      <c r="C66" s="188" t="s">
        <v>60</v>
      </c>
      <c r="D66" s="133">
        <v>0</v>
      </c>
      <c r="E66" s="133">
        <v>0</v>
      </c>
    </row>
    <row r="67" spans="1:54" ht="27.75">
      <c r="C67" s="188" t="s">
        <v>61</v>
      </c>
      <c r="D67" s="133">
        <v>0</v>
      </c>
      <c r="E67" s="133">
        <v>0</v>
      </c>
    </row>
    <row r="68" spans="1:54" ht="27.75">
      <c r="C68" s="188" t="s">
        <v>62</v>
      </c>
      <c r="D68" s="133">
        <v>0</v>
      </c>
      <c r="E68" s="133">
        <v>0</v>
      </c>
    </row>
    <row r="69" spans="1:54" ht="27.75">
      <c r="C69" s="188" t="s">
        <v>63</v>
      </c>
      <c r="D69" s="133">
        <v>0</v>
      </c>
      <c r="E69" s="133">
        <v>0</v>
      </c>
    </row>
    <row r="72" spans="1:54" ht="23.25">
      <c r="A72" s="308" t="s">
        <v>368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 t="s">
        <v>387</v>
      </c>
      <c r="C75" s="311">
        <v>10</v>
      </c>
      <c r="D75" s="311">
        <v>14</v>
      </c>
      <c r="E75" s="311">
        <v>12</v>
      </c>
      <c r="F75" s="311">
        <v>13</v>
      </c>
      <c r="G75" s="311">
        <v>11</v>
      </c>
      <c r="H75" s="311">
        <v>11</v>
      </c>
      <c r="I75" s="311">
        <v>16</v>
      </c>
      <c r="J75" s="311">
        <v>10</v>
      </c>
      <c r="K75" s="311">
        <v>11</v>
      </c>
      <c r="L75" s="311">
        <v>14</v>
      </c>
      <c r="M75" s="311">
        <v>17</v>
      </c>
      <c r="N75" s="311">
        <v>14</v>
      </c>
      <c r="O75" s="311">
        <v>9</v>
      </c>
      <c r="P75" s="311">
        <v>9</v>
      </c>
      <c r="Q75" s="311"/>
      <c r="R75" s="311"/>
      <c r="S75" s="312"/>
      <c r="T75" s="312"/>
      <c r="U75" s="312"/>
      <c r="V75" s="312"/>
      <c r="W75" s="312"/>
      <c r="X75" s="312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4"/>
      <c r="AT75" s="314"/>
      <c r="AU75" s="314"/>
      <c r="AV75" s="314"/>
      <c r="AW75" s="314"/>
      <c r="AX75" s="314"/>
      <c r="AY75" s="314"/>
      <c r="AZ75" s="315"/>
      <c r="BA75" s="314"/>
    </row>
    <row r="76" spans="1:54">
      <c r="B76" t="s">
        <v>333</v>
      </c>
      <c r="C76" s="313">
        <v>2</v>
      </c>
      <c r="D76" s="313">
        <v>1</v>
      </c>
      <c r="E76" s="313">
        <v>2</v>
      </c>
      <c r="F76" s="313">
        <v>2</v>
      </c>
      <c r="G76" s="313">
        <v>2</v>
      </c>
      <c r="H76" s="313">
        <v>2</v>
      </c>
      <c r="I76" s="313">
        <v>8</v>
      </c>
      <c r="J76" s="313">
        <v>5</v>
      </c>
      <c r="K76" s="313">
        <v>2</v>
      </c>
      <c r="L76" s="313">
        <v>5</v>
      </c>
      <c r="M76" s="313">
        <v>4</v>
      </c>
      <c r="N76" s="313">
        <v>11</v>
      </c>
      <c r="O76" s="313">
        <v>5</v>
      </c>
      <c r="P76" s="313">
        <v>10</v>
      </c>
      <c r="Q76" s="313">
        <v>10</v>
      </c>
      <c r="R76" s="313">
        <v>7</v>
      </c>
      <c r="S76" s="313">
        <v>7</v>
      </c>
      <c r="T76" s="313">
        <v>6</v>
      </c>
      <c r="U76" s="313">
        <v>6</v>
      </c>
      <c r="V76" s="313">
        <v>12</v>
      </c>
      <c r="W76" s="313">
        <v>12</v>
      </c>
      <c r="X76" s="313">
        <v>10</v>
      </c>
      <c r="Y76" s="313">
        <v>22</v>
      </c>
      <c r="Z76" s="313">
        <v>29</v>
      </c>
      <c r="AA76" s="313">
        <v>63</v>
      </c>
      <c r="AB76" s="313">
        <v>68</v>
      </c>
      <c r="AC76" s="313">
        <v>88</v>
      </c>
      <c r="AD76" s="313">
        <v>124</v>
      </c>
      <c r="AE76" s="313">
        <v>93</v>
      </c>
      <c r="AF76" s="313">
        <v>123</v>
      </c>
      <c r="AG76" s="313">
        <v>104</v>
      </c>
      <c r="AH76" s="313">
        <v>94</v>
      </c>
      <c r="AI76" s="313">
        <v>109</v>
      </c>
      <c r="AJ76" s="313">
        <v>75</v>
      </c>
      <c r="AK76" s="313">
        <v>99</v>
      </c>
      <c r="AL76" s="313">
        <v>73</v>
      </c>
      <c r="AM76" s="313">
        <v>78</v>
      </c>
      <c r="AN76" s="313">
        <v>86</v>
      </c>
      <c r="AO76" s="313">
        <v>48</v>
      </c>
      <c r="AP76" s="313">
        <v>69</v>
      </c>
      <c r="AQ76" s="313">
        <v>41</v>
      </c>
      <c r="AR76" s="313">
        <v>27</v>
      </c>
      <c r="AS76" s="314">
        <v>17</v>
      </c>
      <c r="AT76" s="314">
        <v>12</v>
      </c>
      <c r="AU76" s="314">
        <v>9</v>
      </c>
      <c r="AV76" s="314">
        <v>11</v>
      </c>
      <c r="AW76" s="314">
        <v>13</v>
      </c>
      <c r="AX76" s="314">
        <v>11</v>
      </c>
      <c r="AY76" s="314">
        <v>6</v>
      </c>
      <c r="AZ76" s="315">
        <v>1</v>
      </c>
      <c r="BA76" s="314">
        <v>2</v>
      </c>
      <c r="BB76">
        <v>5</v>
      </c>
    </row>
    <row r="77" spans="1:54">
      <c r="B77" t="s">
        <v>369</v>
      </c>
      <c r="C77" s="316">
        <v>6</v>
      </c>
      <c r="D77" s="316">
        <v>2</v>
      </c>
      <c r="E77" s="316">
        <v>6</v>
      </c>
      <c r="F77" s="316">
        <v>6</v>
      </c>
      <c r="G77" s="316">
        <v>2</v>
      </c>
      <c r="H77" s="316">
        <v>5</v>
      </c>
      <c r="I77" s="316">
        <v>8</v>
      </c>
      <c r="J77" s="316">
        <v>5</v>
      </c>
      <c r="K77" s="316">
        <v>2</v>
      </c>
      <c r="L77" s="316">
        <v>5</v>
      </c>
      <c r="M77" s="316">
        <v>4</v>
      </c>
      <c r="N77" s="316">
        <v>11</v>
      </c>
      <c r="O77" s="316">
        <v>5</v>
      </c>
      <c r="P77" s="316">
        <v>10</v>
      </c>
      <c r="Q77" s="316">
        <v>10</v>
      </c>
      <c r="R77" s="316">
        <v>7</v>
      </c>
      <c r="S77" s="316">
        <v>7</v>
      </c>
      <c r="T77" s="316">
        <v>6</v>
      </c>
      <c r="U77" s="316">
        <v>6</v>
      </c>
      <c r="V77" s="316">
        <v>12</v>
      </c>
      <c r="W77" s="316">
        <v>12</v>
      </c>
      <c r="X77" s="316">
        <v>19</v>
      </c>
      <c r="Y77" s="316">
        <v>45</v>
      </c>
      <c r="Z77" s="316">
        <v>38</v>
      </c>
      <c r="AA77" s="316">
        <v>47</v>
      </c>
      <c r="AB77" s="316">
        <v>68</v>
      </c>
      <c r="AC77" s="316">
        <v>75</v>
      </c>
      <c r="AD77" s="316">
        <v>85</v>
      </c>
      <c r="AE77" s="316">
        <v>92</v>
      </c>
      <c r="AF77" s="316">
        <v>68</v>
      </c>
      <c r="AG77" s="316">
        <v>60</v>
      </c>
      <c r="AH77" s="316">
        <v>66</v>
      </c>
      <c r="AI77" s="316">
        <v>83</v>
      </c>
      <c r="AJ77" s="316">
        <v>52</v>
      </c>
      <c r="AK77" s="316">
        <v>71</v>
      </c>
      <c r="AL77" s="316">
        <v>56</v>
      </c>
      <c r="AM77" s="316">
        <v>39</v>
      </c>
      <c r="AN77" s="316">
        <v>34</v>
      </c>
      <c r="AO77" s="316">
        <v>25</v>
      </c>
      <c r="AP77" s="316">
        <v>14</v>
      </c>
      <c r="AQ77" s="316">
        <v>13</v>
      </c>
      <c r="AR77" s="316">
        <v>13</v>
      </c>
      <c r="AS77" s="316">
        <v>14</v>
      </c>
      <c r="AT77" s="316">
        <v>11</v>
      </c>
      <c r="AU77" s="316">
        <v>9</v>
      </c>
      <c r="AV77" s="316">
        <v>6</v>
      </c>
      <c r="AW77" s="316">
        <v>8</v>
      </c>
      <c r="AX77" s="316">
        <v>5</v>
      </c>
      <c r="AY77" s="316">
        <v>6</v>
      </c>
      <c r="AZ77" s="316">
        <v>1</v>
      </c>
      <c r="BA77" s="317">
        <v>2</v>
      </c>
      <c r="BB77" s="316">
        <v>3</v>
      </c>
    </row>
    <row r="94" spans="1:4" ht="27.75">
      <c r="A94" s="323" t="s">
        <v>370</v>
      </c>
    </row>
    <row r="95" spans="1:4">
      <c r="B95" t="s">
        <v>372</v>
      </c>
      <c r="C95" t="s">
        <v>40</v>
      </c>
      <c r="D95" t="s">
        <v>373</v>
      </c>
    </row>
    <row r="96" spans="1:4">
      <c r="B96" s="319" t="s">
        <v>336</v>
      </c>
      <c r="C96" s="320">
        <v>55</v>
      </c>
      <c r="D96" s="302">
        <f>C96*100/C98</f>
        <v>32.163742690058477</v>
      </c>
    </row>
    <row r="97" spans="1:19">
      <c r="B97" s="319" t="s">
        <v>371</v>
      </c>
      <c r="C97" s="320">
        <v>116</v>
      </c>
      <c r="D97" s="302">
        <f>C97*100/C98</f>
        <v>67.836257309941516</v>
      </c>
    </row>
    <row r="98" spans="1:19">
      <c r="B98" s="321" t="s">
        <v>353</v>
      </c>
      <c r="C98" s="322">
        <f>SUM(C96:C97)</f>
        <v>171</v>
      </c>
    </row>
    <row r="106" spans="1:19" ht="27.75">
      <c r="A106" s="323" t="s">
        <v>358</v>
      </c>
    </row>
    <row r="107" spans="1:19">
      <c r="C107" t="s">
        <v>358</v>
      </c>
      <c r="D107" t="s">
        <v>40</v>
      </c>
      <c r="E107" t="s">
        <v>68</v>
      </c>
      <c r="R107" t="s">
        <v>520</v>
      </c>
      <c r="S107" t="s">
        <v>521</v>
      </c>
    </row>
    <row r="108" spans="1:19">
      <c r="C108" t="s">
        <v>376</v>
      </c>
      <c r="D108">
        <v>97</v>
      </c>
      <c r="E108" s="301">
        <f>D108*100/D116</f>
        <v>56.725146198830409</v>
      </c>
      <c r="R108" t="s">
        <v>338</v>
      </c>
      <c r="S108">
        <v>7</v>
      </c>
    </row>
    <row r="109" spans="1:19">
      <c r="C109" t="s">
        <v>359</v>
      </c>
      <c r="D109">
        <v>34</v>
      </c>
      <c r="E109" s="301">
        <f>D109*100/D116</f>
        <v>19.883040935672515</v>
      </c>
      <c r="R109" t="s">
        <v>363</v>
      </c>
      <c r="S109">
        <v>9</v>
      </c>
    </row>
    <row r="110" spans="1:19">
      <c r="C110" t="s">
        <v>360</v>
      </c>
      <c r="D110">
        <v>16</v>
      </c>
      <c r="E110" s="301">
        <f>D110*100/D116</f>
        <v>9.3567251461988299</v>
      </c>
      <c r="R110" t="s">
        <v>361</v>
      </c>
      <c r="S110">
        <v>2</v>
      </c>
    </row>
    <row r="111" spans="1:19">
      <c r="C111" t="s">
        <v>338</v>
      </c>
      <c r="D111">
        <v>9</v>
      </c>
      <c r="E111" s="301">
        <f>D111*100/D116</f>
        <v>5.2631578947368425</v>
      </c>
      <c r="R111" t="s">
        <v>364</v>
      </c>
      <c r="S111">
        <v>1</v>
      </c>
    </row>
    <row r="112" spans="1:19">
      <c r="C112" t="s">
        <v>363</v>
      </c>
      <c r="D112">
        <v>9</v>
      </c>
      <c r="E112" s="301">
        <f>D112*100/D116</f>
        <v>5.2631578947368425</v>
      </c>
      <c r="R112" t="s">
        <v>359</v>
      </c>
      <c r="S112">
        <v>23</v>
      </c>
    </row>
    <row r="113" spans="3:19">
      <c r="C113" t="s">
        <v>362</v>
      </c>
      <c r="D113">
        <v>3</v>
      </c>
      <c r="E113" s="301">
        <f>D113*100/D116</f>
        <v>1.7543859649122806</v>
      </c>
      <c r="R113" t="s">
        <v>452</v>
      </c>
      <c r="S113">
        <v>72</v>
      </c>
    </row>
    <row r="114" spans="3:19">
      <c r="C114" s="328" t="s">
        <v>361</v>
      </c>
      <c r="D114">
        <v>2</v>
      </c>
      <c r="E114" s="301">
        <f>D114*100/D116</f>
        <v>1.1695906432748537</v>
      </c>
      <c r="R114" t="s">
        <v>360</v>
      </c>
      <c r="S114">
        <v>12</v>
      </c>
    </row>
    <row r="115" spans="3:19">
      <c r="C115" t="s">
        <v>364</v>
      </c>
      <c r="D115">
        <v>1</v>
      </c>
      <c r="E115" s="301">
        <f>D115*100/D116</f>
        <v>0.58479532163742687</v>
      </c>
      <c r="R115" t="s">
        <v>362</v>
      </c>
      <c r="S115">
        <v>3</v>
      </c>
    </row>
    <row r="116" spans="3:19">
      <c r="C116" s="321" t="s">
        <v>353</v>
      </c>
      <c r="D116" s="322">
        <f>SUM(D108:D115)</f>
        <v>171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55" workbookViewId="0">
      <selection activeCell="B64" sqref="B63:B64"/>
    </sheetView>
  </sheetViews>
  <sheetFormatPr defaultRowHeight="20.25"/>
  <cols>
    <col min="2" max="2" width="16.5" customWidth="1"/>
  </cols>
  <sheetData>
    <row r="1" spans="1:8">
      <c r="B1" s="377" t="s">
        <v>542</v>
      </c>
    </row>
    <row r="2" spans="1:8">
      <c r="B2" s="377" t="s">
        <v>543</v>
      </c>
    </row>
    <row r="3" spans="1:8">
      <c r="B3" s="378" t="s">
        <v>544</v>
      </c>
      <c r="C3" s="378" t="s">
        <v>545</v>
      </c>
      <c r="D3" s="378" t="s">
        <v>545</v>
      </c>
      <c r="E3" s="378" t="s">
        <v>546</v>
      </c>
      <c r="F3" s="378" t="s">
        <v>547</v>
      </c>
      <c r="G3" s="378" t="s">
        <v>548</v>
      </c>
      <c r="H3" s="378" t="s">
        <v>40</v>
      </c>
    </row>
    <row r="4" spans="1:8" hidden="1">
      <c r="B4" s="378" t="s">
        <v>549</v>
      </c>
      <c r="C4" s="378">
        <v>24619</v>
      </c>
      <c r="D4" s="378">
        <v>22</v>
      </c>
      <c r="E4" s="378">
        <v>37.26</v>
      </c>
      <c r="F4" s="378">
        <v>0.03</v>
      </c>
      <c r="G4" s="378">
        <v>0.09</v>
      </c>
      <c r="H4" s="378">
        <v>66071545</v>
      </c>
    </row>
    <row r="5" spans="1:8" hidden="1">
      <c r="B5" s="378" t="s">
        <v>550</v>
      </c>
      <c r="C5" s="378">
        <v>2574</v>
      </c>
      <c r="D5" s="378">
        <v>1</v>
      </c>
      <c r="E5" s="378">
        <v>21.52</v>
      </c>
      <c r="F5" s="378">
        <v>0.01</v>
      </c>
      <c r="G5" s="378">
        <v>0.04</v>
      </c>
      <c r="H5" s="378">
        <v>11959102</v>
      </c>
    </row>
    <row r="6" spans="1:8" hidden="1">
      <c r="B6" s="378" t="s">
        <v>627</v>
      </c>
      <c r="C6" s="378">
        <v>3731</v>
      </c>
      <c r="D6" s="378">
        <v>3</v>
      </c>
      <c r="E6" s="378">
        <v>83.1</v>
      </c>
      <c r="F6" s="378">
        <v>7.0000000000000007E-2</v>
      </c>
      <c r="G6" s="378">
        <v>0.08</v>
      </c>
      <c r="H6" s="378">
        <v>4489783</v>
      </c>
    </row>
    <row r="7" spans="1:8">
      <c r="A7">
        <v>1</v>
      </c>
      <c r="B7" s="378" t="s">
        <v>631</v>
      </c>
      <c r="C7" s="378">
        <v>896</v>
      </c>
      <c r="D7" s="378">
        <v>0</v>
      </c>
      <c r="E7" s="378">
        <v>212.96</v>
      </c>
      <c r="F7" s="378">
        <v>0</v>
      </c>
      <c r="G7" s="378">
        <v>0</v>
      </c>
      <c r="H7" s="378">
        <v>420746</v>
      </c>
    </row>
    <row r="8" spans="1:8">
      <c r="A8">
        <v>2</v>
      </c>
      <c r="B8" s="378" t="s">
        <v>632</v>
      </c>
      <c r="C8" s="378">
        <v>1360</v>
      </c>
      <c r="D8" s="378">
        <v>0</v>
      </c>
      <c r="E8" s="378">
        <v>126.54</v>
      </c>
      <c r="F8" s="378">
        <v>0</v>
      </c>
      <c r="G8" s="378">
        <v>0</v>
      </c>
      <c r="H8" s="378">
        <v>1074726</v>
      </c>
    </row>
    <row r="9" spans="1:8">
      <c r="A9">
        <v>3</v>
      </c>
      <c r="B9" s="378" t="s">
        <v>636</v>
      </c>
      <c r="C9" s="378">
        <v>1613</v>
      </c>
      <c r="D9" s="378">
        <v>1</v>
      </c>
      <c r="E9" s="378">
        <v>112.68</v>
      </c>
      <c r="F9" s="378">
        <v>7.0000000000000007E-2</v>
      </c>
      <c r="G9" s="378">
        <v>0.06</v>
      </c>
      <c r="H9" s="378">
        <v>1431512</v>
      </c>
    </row>
    <row r="10" spans="1:8">
      <c r="A10">
        <v>4</v>
      </c>
      <c r="B10" s="378" t="s">
        <v>594</v>
      </c>
      <c r="C10" s="378">
        <v>1608</v>
      </c>
      <c r="D10" s="378">
        <v>1</v>
      </c>
      <c r="E10" s="378">
        <v>100.1</v>
      </c>
      <c r="F10" s="378">
        <v>0.06</v>
      </c>
      <c r="G10" s="378">
        <v>0.06</v>
      </c>
      <c r="H10" s="378">
        <v>1606412</v>
      </c>
    </row>
    <row r="11" spans="1:8">
      <c r="A11">
        <v>5</v>
      </c>
      <c r="B11" s="378" t="s">
        <v>639</v>
      </c>
      <c r="C11" s="378">
        <v>504</v>
      </c>
      <c r="D11" s="378">
        <v>0</v>
      </c>
      <c r="E11" s="378">
        <v>96.72</v>
      </c>
      <c r="F11" s="378">
        <v>0</v>
      </c>
      <c r="G11" s="378">
        <v>0</v>
      </c>
      <c r="H11" s="378">
        <v>521109</v>
      </c>
    </row>
    <row r="12" spans="1:8">
      <c r="A12">
        <v>6</v>
      </c>
      <c r="B12" s="378" t="s">
        <v>586</v>
      </c>
      <c r="C12" s="378">
        <v>721</v>
      </c>
      <c r="D12" s="378">
        <v>2</v>
      </c>
      <c r="E12" s="378">
        <v>87.02</v>
      </c>
      <c r="F12" s="378">
        <v>0.24</v>
      </c>
      <c r="G12" s="378">
        <v>0.28000000000000003</v>
      </c>
      <c r="H12" s="378">
        <v>828542</v>
      </c>
    </row>
    <row r="13" spans="1:8">
      <c r="A13">
        <v>7</v>
      </c>
      <c r="B13" s="378" t="s">
        <v>589</v>
      </c>
      <c r="C13" s="378">
        <v>150</v>
      </c>
      <c r="D13" s="378">
        <v>1</v>
      </c>
      <c r="E13" s="378">
        <v>79.48</v>
      </c>
      <c r="F13" s="378">
        <v>0.53</v>
      </c>
      <c r="G13" s="378">
        <v>0.67</v>
      </c>
      <c r="H13" s="378">
        <v>188723</v>
      </c>
    </row>
    <row r="14" spans="1:8">
      <c r="A14">
        <v>8</v>
      </c>
      <c r="B14" s="378" t="s">
        <v>578</v>
      </c>
      <c r="C14" s="378">
        <v>206</v>
      </c>
      <c r="D14" s="378">
        <v>0</v>
      </c>
      <c r="E14" s="378">
        <v>75.83</v>
      </c>
      <c r="F14" s="378">
        <v>0</v>
      </c>
      <c r="G14" s="378">
        <v>0</v>
      </c>
      <c r="H14" s="378">
        <v>271656</v>
      </c>
    </row>
    <row r="15" spans="1:8" hidden="1">
      <c r="B15" s="378" t="s">
        <v>635</v>
      </c>
      <c r="C15" s="378">
        <v>3429</v>
      </c>
      <c r="D15" s="378">
        <v>1</v>
      </c>
      <c r="E15" s="378">
        <v>68.37</v>
      </c>
      <c r="F15" s="378">
        <v>0.02</v>
      </c>
      <c r="G15" s="378">
        <v>0.03</v>
      </c>
      <c r="H15" s="378">
        <v>5015209</v>
      </c>
    </row>
    <row r="16" spans="1:8">
      <c r="A16">
        <v>9</v>
      </c>
      <c r="B16" s="378" t="s">
        <v>567</v>
      </c>
      <c r="C16" s="378">
        <v>238</v>
      </c>
      <c r="D16" s="378">
        <v>0</v>
      </c>
      <c r="E16" s="378">
        <v>75.02</v>
      </c>
      <c r="F16" s="378">
        <v>0</v>
      </c>
      <c r="G16" s="378">
        <v>0</v>
      </c>
      <c r="H16" s="378">
        <v>317263</v>
      </c>
    </row>
    <row r="17" spans="1:8">
      <c r="A17">
        <v>10</v>
      </c>
      <c r="B17" s="378" t="s">
        <v>590</v>
      </c>
      <c r="C17" s="378">
        <v>342</v>
      </c>
      <c r="D17" s="378">
        <v>0</v>
      </c>
      <c r="E17" s="378">
        <v>70.760000000000005</v>
      </c>
      <c r="F17" s="378">
        <v>0</v>
      </c>
      <c r="G17" s="378">
        <v>0</v>
      </c>
      <c r="H17" s="378">
        <v>483305</v>
      </c>
    </row>
    <row r="18" spans="1:8">
      <c r="A18">
        <v>11</v>
      </c>
      <c r="B18" s="378" t="s">
        <v>588</v>
      </c>
      <c r="C18" s="378">
        <v>408</v>
      </c>
      <c r="D18" s="378">
        <v>0</v>
      </c>
      <c r="E18" s="378">
        <v>69.069999999999993</v>
      </c>
      <c r="F18" s="378">
        <v>0</v>
      </c>
      <c r="G18" s="378">
        <v>0</v>
      </c>
      <c r="H18" s="378">
        <v>590730</v>
      </c>
    </row>
    <row r="19" spans="1:8">
      <c r="A19">
        <v>12</v>
      </c>
      <c r="B19" s="378" t="s">
        <v>569</v>
      </c>
      <c r="C19" s="378">
        <v>217</v>
      </c>
      <c r="D19" s="378">
        <v>0</v>
      </c>
      <c r="E19" s="378">
        <v>67.17</v>
      </c>
      <c r="F19" s="378">
        <v>0</v>
      </c>
      <c r="G19" s="378">
        <v>0</v>
      </c>
      <c r="H19" s="378">
        <v>323066</v>
      </c>
    </row>
    <row r="20" spans="1:8">
      <c r="A20">
        <v>13</v>
      </c>
      <c r="B20" s="378" t="s">
        <v>640</v>
      </c>
      <c r="C20" s="378">
        <v>492</v>
      </c>
      <c r="D20" s="378">
        <v>0</v>
      </c>
      <c r="E20" s="378">
        <v>66.94</v>
      </c>
      <c r="F20" s="378">
        <v>0</v>
      </c>
      <c r="G20" s="378">
        <v>0</v>
      </c>
      <c r="H20" s="378">
        <v>735017</v>
      </c>
    </row>
    <row r="21" spans="1:8" hidden="1">
      <c r="B21" s="378" t="s">
        <v>583</v>
      </c>
      <c r="C21" s="378">
        <v>3493</v>
      </c>
      <c r="D21" s="378">
        <v>4</v>
      </c>
      <c r="E21" s="378">
        <v>65.58</v>
      </c>
      <c r="F21" s="378">
        <v>0.08</v>
      </c>
      <c r="G21" s="378">
        <v>0.11</v>
      </c>
      <c r="H21" s="378">
        <v>5326695</v>
      </c>
    </row>
    <row r="22" spans="1:8">
      <c r="A22">
        <v>14</v>
      </c>
      <c r="B22" s="378" t="s">
        <v>587</v>
      </c>
      <c r="C22" s="378">
        <v>612</v>
      </c>
      <c r="D22" s="378">
        <v>0</v>
      </c>
      <c r="E22" s="378">
        <v>66.290000000000006</v>
      </c>
      <c r="F22" s="378">
        <v>0</v>
      </c>
      <c r="G22" s="378">
        <v>0</v>
      </c>
      <c r="H22" s="378">
        <v>923201</v>
      </c>
    </row>
    <row r="23" spans="1:8">
      <c r="A23">
        <v>15</v>
      </c>
      <c r="B23" s="378" t="s">
        <v>584</v>
      </c>
      <c r="C23" s="378">
        <v>544</v>
      </c>
      <c r="D23" s="378">
        <v>0</v>
      </c>
      <c r="E23" s="378">
        <v>62.87</v>
      </c>
      <c r="F23" s="378">
        <v>0</v>
      </c>
      <c r="G23" s="378">
        <v>0</v>
      </c>
      <c r="H23" s="378">
        <v>865276</v>
      </c>
    </row>
    <row r="24" spans="1:8">
      <c r="A24">
        <v>16</v>
      </c>
      <c r="B24" s="378" t="s">
        <v>593</v>
      </c>
      <c r="C24" s="378">
        <v>822</v>
      </c>
      <c r="D24" s="378">
        <v>0</v>
      </c>
      <c r="E24" s="378">
        <v>60.15</v>
      </c>
      <c r="F24" s="378">
        <v>0</v>
      </c>
      <c r="G24" s="378">
        <v>0</v>
      </c>
      <c r="H24" s="378">
        <v>1366598</v>
      </c>
    </row>
    <row r="25" spans="1:8">
      <c r="A25">
        <v>17</v>
      </c>
      <c r="B25" s="378" t="s">
        <v>628</v>
      </c>
      <c r="C25" s="378">
        <v>897</v>
      </c>
      <c r="D25" s="378">
        <v>3</v>
      </c>
      <c r="E25" s="378">
        <v>58.13</v>
      </c>
      <c r="F25" s="378">
        <v>0.19</v>
      </c>
      <c r="G25" s="378">
        <v>0.33</v>
      </c>
      <c r="H25" s="378">
        <v>1543051</v>
      </c>
    </row>
    <row r="26" spans="1:8">
      <c r="A26">
        <v>18</v>
      </c>
      <c r="B26" s="378" t="s">
        <v>595</v>
      </c>
      <c r="C26" s="378">
        <v>437</v>
      </c>
      <c r="D26" s="378">
        <v>0</v>
      </c>
      <c r="E26" s="378">
        <v>57.1</v>
      </c>
      <c r="F26" s="378">
        <v>0</v>
      </c>
      <c r="G26" s="378">
        <v>0</v>
      </c>
      <c r="H26" s="378">
        <v>765287</v>
      </c>
    </row>
    <row r="27" spans="1:8" hidden="1">
      <c r="B27" s="378" t="s">
        <v>572</v>
      </c>
      <c r="C27" s="378">
        <v>11872</v>
      </c>
      <c r="D27" s="378">
        <v>12</v>
      </c>
      <c r="E27" s="378">
        <v>51.94</v>
      </c>
      <c r="F27" s="378">
        <v>0.05</v>
      </c>
      <c r="G27" s="378">
        <v>0.1</v>
      </c>
      <c r="H27" s="378">
        <v>22858243</v>
      </c>
    </row>
    <row r="28" spans="1:8">
      <c r="A28">
        <v>19</v>
      </c>
      <c r="B28" s="378" t="s">
        <v>577</v>
      </c>
      <c r="C28" s="378">
        <v>456</v>
      </c>
      <c r="D28" s="378">
        <v>0</v>
      </c>
      <c r="E28" s="378">
        <v>55.52</v>
      </c>
      <c r="F28" s="378">
        <v>0</v>
      </c>
      <c r="G28" s="378">
        <v>0</v>
      </c>
      <c r="H28" s="378">
        <v>821261</v>
      </c>
    </row>
    <row r="29" spans="1:8" hidden="1">
      <c r="B29" s="378" t="s">
        <v>592</v>
      </c>
      <c r="C29" s="378">
        <v>3443</v>
      </c>
      <c r="D29" s="378">
        <v>1</v>
      </c>
      <c r="E29" s="378">
        <v>54.72</v>
      </c>
      <c r="F29" s="378">
        <v>0.02</v>
      </c>
      <c r="G29" s="378">
        <v>0.03</v>
      </c>
      <c r="H29" s="378">
        <v>6292163</v>
      </c>
    </row>
    <row r="30" spans="1:8">
      <c r="A30">
        <v>20</v>
      </c>
      <c r="B30" s="378" t="s">
        <v>585</v>
      </c>
      <c r="C30" s="378">
        <v>459</v>
      </c>
      <c r="D30" s="378">
        <v>1</v>
      </c>
      <c r="E30" s="378">
        <v>51.3</v>
      </c>
      <c r="F30" s="378">
        <v>0.11</v>
      </c>
      <c r="G30" s="378">
        <v>0.22</v>
      </c>
      <c r="H30" s="378">
        <v>894781</v>
      </c>
    </row>
    <row r="31" spans="1:8">
      <c r="A31">
        <v>21</v>
      </c>
      <c r="B31" s="378" t="s">
        <v>630</v>
      </c>
      <c r="C31" s="378">
        <v>136</v>
      </c>
      <c r="D31" s="378">
        <v>0</v>
      </c>
      <c r="E31" s="378">
        <v>50.89</v>
      </c>
      <c r="F31" s="378">
        <v>0</v>
      </c>
      <c r="G31" s="378">
        <v>0</v>
      </c>
      <c r="H31" s="378">
        <v>267250</v>
      </c>
    </row>
    <row r="32" spans="1:8">
      <c r="A32">
        <v>22</v>
      </c>
      <c r="B32" s="378" t="s">
        <v>576</v>
      </c>
      <c r="C32" s="378">
        <v>607</v>
      </c>
      <c r="D32" s="378">
        <v>2</v>
      </c>
      <c r="E32" s="378">
        <v>50.15</v>
      </c>
      <c r="F32" s="378">
        <v>0.17</v>
      </c>
      <c r="G32" s="378">
        <v>0.33</v>
      </c>
      <c r="H32" s="378">
        <v>1210365</v>
      </c>
    </row>
    <row r="33" spans="1:8">
      <c r="A33">
        <v>23</v>
      </c>
      <c r="B33" s="378" t="s">
        <v>641</v>
      </c>
      <c r="C33" s="378">
        <v>271</v>
      </c>
      <c r="D33" s="378">
        <v>0</v>
      </c>
      <c r="E33" s="378">
        <v>49.46</v>
      </c>
      <c r="F33" s="378">
        <v>0</v>
      </c>
      <c r="G33" s="378">
        <v>0</v>
      </c>
      <c r="H33" s="378">
        <v>547930</v>
      </c>
    </row>
    <row r="34" spans="1:8">
      <c r="A34">
        <v>24</v>
      </c>
      <c r="B34" s="378" t="s">
        <v>579</v>
      </c>
      <c r="C34" s="378">
        <v>352</v>
      </c>
      <c r="D34" s="378">
        <v>0</v>
      </c>
      <c r="E34" s="378">
        <v>48.05</v>
      </c>
      <c r="F34" s="378">
        <v>0</v>
      </c>
      <c r="G34" s="378">
        <v>0</v>
      </c>
      <c r="H34" s="378">
        <v>732495</v>
      </c>
    </row>
    <row r="35" spans="1:8">
      <c r="A35">
        <v>25</v>
      </c>
      <c r="B35" s="378" t="s">
        <v>591</v>
      </c>
      <c r="C35" s="378">
        <v>257</v>
      </c>
      <c r="D35" s="378">
        <v>0</v>
      </c>
      <c r="E35" s="378">
        <v>46.55</v>
      </c>
      <c r="F35" s="378">
        <v>0</v>
      </c>
      <c r="G35" s="378">
        <v>0</v>
      </c>
      <c r="H35" s="378">
        <v>552137</v>
      </c>
    </row>
    <row r="36" spans="1:8">
      <c r="A36">
        <v>26</v>
      </c>
      <c r="B36" s="378" t="s">
        <v>634</v>
      </c>
      <c r="C36" s="378">
        <v>233</v>
      </c>
      <c r="D36" s="378">
        <v>0</v>
      </c>
      <c r="E36" s="378">
        <v>45.77</v>
      </c>
      <c r="F36" s="378">
        <v>0</v>
      </c>
      <c r="G36" s="378">
        <v>0</v>
      </c>
      <c r="H36" s="378">
        <v>509122</v>
      </c>
    </row>
    <row r="37" spans="1:8">
      <c r="A37">
        <v>27</v>
      </c>
      <c r="B37" s="378" t="s">
        <v>559</v>
      </c>
      <c r="C37" s="378">
        <v>122</v>
      </c>
      <c r="D37" s="378">
        <v>0</v>
      </c>
      <c r="E37" s="378">
        <v>42.48</v>
      </c>
      <c r="F37" s="378">
        <v>0</v>
      </c>
      <c r="G37" s="378">
        <v>0</v>
      </c>
      <c r="H37" s="378">
        <v>287215</v>
      </c>
    </row>
    <row r="38" spans="1:8" hidden="1">
      <c r="B38" s="378" t="s">
        <v>574</v>
      </c>
      <c r="C38" s="378">
        <v>2471</v>
      </c>
      <c r="D38" s="378">
        <v>6</v>
      </c>
      <c r="E38" s="378">
        <v>45.43</v>
      </c>
      <c r="F38" s="378">
        <v>0.11</v>
      </c>
      <c r="G38" s="378">
        <v>0.24</v>
      </c>
      <c r="H38" s="378">
        <v>5438863</v>
      </c>
    </row>
    <row r="39" spans="1:8">
      <c r="A39">
        <v>28</v>
      </c>
      <c r="B39" s="378" t="s">
        <v>575</v>
      </c>
      <c r="C39" s="378">
        <v>539</v>
      </c>
      <c r="D39" s="378">
        <v>4</v>
      </c>
      <c r="E39" s="378">
        <v>41.4</v>
      </c>
      <c r="F39" s="378">
        <v>0.31</v>
      </c>
      <c r="G39" s="378">
        <v>0.74</v>
      </c>
      <c r="H39" s="378">
        <v>1302004</v>
      </c>
    </row>
    <row r="40" spans="1:8">
      <c r="A40">
        <v>29</v>
      </c>
      <c r="B40" s="378" t="s">
        <v>568</v>
      </c>
      <c r="C40" s="378">
        <v>420</v>
      </c>
      <c r="D40" s="378">
        <v>0</v>
      </c>
      <c r="E40" s="378">
        <v>40.96</v>
      </c>
      <c r="F40" s="378">
        <v>0</v>
      </c>
      <c r="G40" s="378">
        <v>0</v>
      </c>
      <c r="H40" s="378">
        <v>1025348</v>
      </c>
    </row>
    <row r="41" spans="1:8">
      <c r="A41">
        <v>30</v>
      </c>
      <c r="B41" s="378" t="s">
        <v>573</v>
      </c>
      <c r="C41" s="378">
        <v>2227</v>
      </c>
      <c r="D41" s="378">
        <v>1</v>
      </c>
      <c r="E41" s="378">
        <v>40.61</v>
      </c>
      <c r="F41" s="378">
        <v>0.02</v>
      </c>
      <c r="G41" s="378">
        <v>0.04</v>
      </c>
      <c r="H41" s="378">
        <v>5483259</v>
      </c>
    </row>
    <row r="42" spans="1:8">
      <c r="A42">
        <v>31</v>
      </c>
      <c r="B42" s="378" t="s">
        <v>642</v>
      </c>
      <c r="C42" s="378">
        <v>311</v>
      </c>
      <c r="D42" s="378">
        <v>0</v>
      </c>
      <c r="E42" s="378">
        <v>38.08</v>
      </c>
      <c r="F42" s="378">
        <v>0</v>
      </c>
      <c r="G42" s="378">
        <v>0</v>
      </c>
      <c r="H42" s="378">
        <v>816642</v>
      </c>
    </row>
    <row r="43" spans="1:8">
      <c r="A43">
        <v>32</v>
      </c>
      <c r="B43" s="378" t="s">
        <v>563</v>
      </c>
      <c r="C43" s="378">
        <v>206</v>
      </c>
      <c r="D43" s="378">
        <v>0</v>
      </c>
      <c r="E43" s="378">
        <v>35.53</v>
      </c>
      <c r="F43" s="378">
        <v>0</v>
      </c>
      <c r="G43" s="378">
        <v>0</v>
      </c>
      <c r="H43" s="378">
        <v>579759</v>
      </c>
    </row>
    <row r="44" spans="1:8">
      <c r="A44">
        <v>33</v>
      </c>
      <c r="B44" s="378" t="s">
        <v>571</v>
      </c>
      <c r="C44" s="378">
        <v>186</v>
      </c>
      <c r="D44" s="378">
        <v>0</v>
      </c>
      <c r="E44" s="378">
        <v>35.5</v>
      </c>
      <c r="F44" s="378">
        <v>0</v>
      </c>
      <c r="G44" s="378">
        <v>0</v>
      </c>
      <c r="H44" s="378">
        <v>523925</v>
      </c>
    </row>
    <row r="45" spans="1:8">
      <c r="A45">
        <v>34</v>
      </c>
      <c r="B45" s="378" t="s">
        <v>629</v>
      </c>
      <c r="C45" s="378">
        <v>169</v>
      </c>
      <c r="D45" s="378">
        <v>0</v>
      </c>
      <c r="E45" s="378">
        <v>35.130000000000003</v>
      </c>
      <c r="F45" s="378">
        <v>0</v>
      </c>
      <c r="G45" s="378">
        <v>0</v>
      </c>
      <c r="H45" s="378">
        <v>481089</v>
      </c>
    </row>
    <row r="46" spans="1:8">
      <c r="A46">
        <v>35</v>
      </c>
      <c r="B46" s="378" t="s">
        <v>561</v>
      </c>
      <c r="C46" s="378">
        <v>147</v>
      </c>
      <c r="D46" s="378">
        <v>0</v>
      </c>
      <c r="E46" s="378">
        <v>33.31</v>
      </c>
      <c r="F46" s="378">
        <v>0</v>
      </c>
      <c r="G46" s="378">
        <v>0</v>
      </c>
      <c r="H46" s="378">
        <v>441289</v>
      </c>
    </row>
    <row r="47" spans="1:8" hidden="1">
      <c r="B47" s="378" t="s">
        <v>566</v>
      </c>
      <c r="C47" s="378">
        <v>1282</v>
      </c>
      <c r="D47" s="378">
        <v>1</v>
      </c>
      <c r="E47" s="378">
        <v>44.26</v>
      </c>
      <c r="F47" s="378">
        <v>0.03</v>
      </c>
      <c r="G47" s="378">
        <v>0.08</v>
      </c>
      <c r="H47" s="378">
        <v>2896463</v>
      </c>
    </row>
    <row r="48" spans="1:8">
      <c r="A48">
        <v>36</v>
      </c>
      <c r="B48" s="378" t="s">
        <v>597</v>
      </c>
      <c r="C48" s="378">
        <v>73</v>
      </c>
      <c r="D48" s="378">
        <v>0</v>
      </c>
      <c r="E48" s="378">
        <v>32.1</v>
      </c>
      <c r="F48" s="378">
        <v>0</v>
      </c>
      <c r="G48" s="378">
        <v>0</v>
      </c>
      <c r="H48" s="378">
        <v>227430</v>
      </c>
    </row>
    <row r="49" spans="1:8">
      <c r="A49">
        <v>37</v>
      </c>
      <c r="B49" s="378" t="s">
        <v>581</v>
      </c>
      <c r="C49" s="378">
        <v>200</v>
      </c>
      <c r="D49" s="378">
        <v>0</v>
      </c>
      <c r="E49" s="378">
        <v>31.31</v>
      </c>
      <c r="F49" s="378">
        <v>0</v>
      </c>
      <c r="G49" s="378">
        <v>0</v>
      </c>
      <c r="H49" s="378">
        <v>638704</v>
      </c>
    </row>
    <row r="50" spans="1:8">
      <c r="A50">
        <v>38</v>
      </c>
      <c r="B50" s="378" t="s">
        <v>570</v>
      </c>
      <c r="C50" s="378">
        <v>221</v>
      </c>
      <c r="D50" s="378">
        <v>1</v>
      </c>
      <c r="E50" s="378">
        <v>31.26</v>
      </c>
      <c r="F50" s="378">
        <v>0.14000000000000001</v>
      </c>
      <c r="G50" s="378">
        <v>0.45</v>
      </c>
      <c r="H50" s="378">
        <v>706861</v>
      </c>
    </row>
    <row r="51" spans="1:8">
      <c r="A51">
        <v>39</v>
      </c>
      <c r="B51" s="378" t="s">
        <v>582</v>
      </c>
      <c r="C51" s="378">
        <v>76</v>
      </c>
      <c r="D51" s="378">
        <v>0</v>
      </c>
      <c r="E51" s="378">
        <v>29.2</v>
      </c>
      <c r="F51" s="378">
        <v>0</v>
      </c>
      <c r="G51" s="378">
        <v>0</v>
      </c>
      <c r="H51" s="378">
        <v>260261</v>
      </c>
    </row>
    <row r="52" spans="1:8">
      <c r="A52">
        <v>40</v>
      </c>
      <c r="B52" s="378" t="s">
        <v>596</v>
      </c>
      <c r="C52" s="378">
        <v>148</v>
      </c>
      <c r="D52" s="378">
        <v>0</v>
      </c>
      <c r="E52" s="378">
        <v>27.6</v>
      </c>
      <c r="F52" s="378">
        <v>0</v>
      </c>
      <c r="G52" s="378">
        <v>0</v>
      </c>
      <c r="H52" s="378">
        <v>536290</v>
      </c>
    </row>
    <row r="53" spans="1:8">
      <c r="A53">
        <v>41</v>
      </c>
      <c r="B53" s="379" t="s">
        <v>616</v>
      </c>
      <c r="C53" s="378">
        <v>670</v>
      </c>
      <c r="D53" s="378">
        <v>1</v>
      </c>
      <c r="E53" s="378">
        <v>25.5</v>
      </c>
      <c r="F53" s="378">
        <v>0.04</v>
      </c>
      <c r="G53" s="378">
        <v>0.15</v>
      </c>
      <c r="H53" s="378">
        <v>2627927</v>
      </c>
    </row>
    <row r="54" spans="1:8">
      <c r="A54">
        <v>42</v>
      </c>
      <c r="B54" s="378" t="s">
        <v>638</v>
      </c>
      <c r="C54" s="378">
        <v>162</v>
      </c>
      <c r="D54" s="378">
        <v>0</v>
      </c>
      <c r="E54" s="378">
        <v>25.41</v>
      </c>
      <c r="F54" s="378">
        <v>0</v>
      </c>
      <c r="G54" s="378">
        <v>0</v>
      </c>
      <c r="H54" s="378">
        <v>637612</v>
      </c>
    </row>
    <row r="55" spans="1:8">
      <c r="A55">
        <v>43</v>
      </c>
      <c r="B55" s="378" t="s">
        <v>598</v>
      </c>
      <c r="C55" s="378">
        <v>178</v>
      </c>
      <c r="D55" s="378">
        <v>0</v>
      </c>
      <c r="E55" s="378">
        <v>24.43</v>
      </c>
      <c r="F55" s="378">
        <v>0</v>
      </c>
      <c r="G55" s="378">
        <v>0</v>
      </c>
      <c r="H55" s="378">
        <v>728615</v>
      </c>
    </row>
    <row r="56" spans="1:8" hidden="1">
      <c r="B56" s="378" t="s">
        <v>601</v>
      </c>
      <c r="C56" s="378">
        <v>3013</v>
      </c>
      <c r="D56" s="378">
        <v>5</v>
      </c>
      <c r="E56" s="378">
        <v>13.85</v>
      </c>
      <c r="F56" s="378">
        <v>0.02</v>
      </c>
      <c r="G56" s="378">
        <v>0.17</v>
      </c>
      <c r="H56" s="378">
        <v>21749208</v>
      </c>
    </row>
    <row r="57" spans="1:8" hidden="1">
      <c r="B57" s="378" t="s">
        <v>560</v>
      </c>
      <c r="C57" s="378">
        <v>726</v>
      </c>
      <c r="D57" s="378">
        <v>0</v>
      </c>
      <c r="E57" s="378">
        <v>20.61</v>
      </c>
      <c r="F57" s="378">
        <v>0</v>
      </c>
      <c r="G57" s="378">
        <v>0</v>
      </c>
      <c r="H57" s="378">
        <v>3522489</v>
      </c>
    </row>
    <row r="58" spans="1:8">
      <c r="A58">
        <v>44</v>
      </c>
      <c r="B58" s="378" t="s">
        <v>637</v>
      </c>
      <c r="C58" s="378">
        <v>76</v>
      </c>
      <c r="D58" s="378">
        <v>0</v>
      </c>
      <c r="E58" s="378">
        <v>23.36</v>
      </c>
      <c r="F58" s="378">
        <v>0</v>
      </c>
      <c r="G58" s="378">
        <v>0</v>
      </c>
      <c r="H58" s="378">
        <v>325387</v>
      </c>
    </row>
    <row r="59" spans="1:8">
      <c r="A59">
        <v>45</v>
      </c>
      <c r="B59" s="379" t="s">
        <v>622</v>
      </c>
      <c r="C59" s="378">
        <v>427</v>
      </c>
      <c r="D59" s="378">
        <v>0</v>
      </c>
      <c r="E59" s="378">
        <v>22.84</v>
      </c>
      <c r="F59" s="378">
        <v>0</v>
      </c>
      <c r="G59" s="378">
        <v>0</v>
      </c>
      <c r="H59" s="378">
        <v>1869708</v>
      </c>
    </row>
    <row r="60" spans="1:8">
      <c r="A60">
        <v>46</v>
      </c>
      <c r="B60" s="378" t="s">
        <v>564</v>
      </c>
      <c r="C60" s="378">
        <v>191</v>
      </c>
      <c r="D60" s="378">
        <v>0</v>
      </c>
      <c r="E60" s="378">
        <v>22.65</v>
      </c>
      <c r="F60" s="378">
        <v>0</v>
      </c>
      <c r="G60" s="378">
        <v>0</v>
      </c>
      <c r="H60" s="378">
        <v>843111</v>
      </c>
    </row>
    <row r="61" spans="1:8">
      <c r="A61">
        <v>47</v>
      </c>
      <c r="B61" s="378" t="s">
        <v>553</v>
      </c>
      <c r="C61" s="378">
        <v>90</v>
      </c>
      <c r="D61" s="378">
        <v>0</v>
      </c>
      <c r="E61" s="378">
        <v>22.56</v>
      </c>
      <c r="F61" s="378">
        <v>0</v>
      </c>
      <c r="G61" s="378">
        <v>0</v>
      </c>
      <c r="H61" s="378">
        <v>398998</v>
      </c>
    </row>
    <row r="62" spans="1:8" hidden="1">
      <c r="B62" s="378" t="s">
        <v>615</v>
      </c>
      <c r="C62" s="378">
        <v>1261</v>
      </c>
      <c r="D62" s="378">
        <v>4</v>
      </c>
      <c r="E62" s="378">
        <v>18.850000000000001</v>
      </c>
      <c r="F62" s="378">
        <v>0.06</v>
      </c>
      <c r="G62" s="378">
        <v>0.32</v>
      </c>
      <c r="H62" s="378">
        <v>6689028</v>
      </c>
    </row>
    <row r="63" spans="1:8">
      <c r="A63">
        <v>48</v>
      </c>
      <c r="B63" s="378" t="s">
        <v>633</v>
      </c>
      <c r="C63" s="378">
        <v>40</v>
      </c>
      <c r="D63" s="378">
        <v>0</v>
      </c>
      <c r="E63" s="378">
        <v>20.64</v>
      </c>
      <c r="F63" s="378">
        <v>0</v>
      </c>
      <c r="G63" s="378">
        <v>0</v>
      </c>
      <c r="H63" s="378">
        <v>193799</v>
      </c>
    </row>
    <row r="64" spans="1:8">
      <c r="A64">
        <v>49</v>
      </c>
      <c r="B64" s="379" t="s">
        <v>604</v>
      </c>
      <c r="C64" s="378">
        <v>173</v>
      </c>
      <c r="D64" s="378">
        <v>0</v>
      </c>
      <c r="E64" s="378">
        <v>18.38</v>
      </c>
      <c r="F64" s="378">
        <v>0</v>
      </c>
      <c r="G64" s="378">
        <v>0</v>
      </c>
      <c r="H64" s="378">
        <v>941261</v>
      </c>
    </row>
    <row r="65" spans="1:8">
      <c r="A65">
        <v>50</v>
      </c>
      <c r="B65" s="378" t="s">
        <v>580</v>
      </c>
      <c r="C65" s="378">
        <v>35</v>
      </c>
      <c r="D65" s="378">
        <v>0</v>
      </c>
      <c r="E65" s="378">
        <v>17.32</v>
      </c>
      <c r="F65" s="378">
        <v>0</v>
      </c>
      <c r="G65" s="378">
        <v>0</v>
      </c>
      <c r="H65" s="378">
        <v>202117</v>
      </c>
    </row>
    <row r="66" spans="1:8">
      <c r="A66">
        <v>51</v>
      </c>
      <c r="B66" s="378" t="s">
        <v>599</v>
      </c>
      <c r="C66" s="378">
        <v>84</v>
      </c>
      <c r="D66" s="378">
        <v>0</v>
      </c>
      <c r="E66" s="378">
        <v>16.84</v>
      </c>
      <c r="F66" s="378">
        <v>0</v>
      </c>
      <c r="G66" s="378">
        <v>0</v>
      </c>
      <c r="H66" s="378">
        <v>498671</v>
      </c>
    </row>
    <row r="67" spans="1:8">
      <c r="A67">
        <v>52</v>
      </c>
      <c r="B67" s="379" t="s">
        <v>619</v>
      </c>
      <c r="C67" s="378">
        <v>187</v>
      </c>
      <c r="D67" s="378">
        <v>2</v>
      </c>
      <c r="E67" s="378">
        <v>16.760000000000002</v>
      </c>
      <c r="F67" s="378">
        <v>0.18</v>
      </c>
      <c r="G67" s="378">
        <v>1.07</v>
      </c>
      <c r="H67" s="378">
        <v>1115652</v>
      </c>
    </row>
    <row r="68" spans="1:8">
      <c r="A68">
        <v>53</v>
      </c>
      <c r="B68" s="378" t="s">
        <v>556</v>
      </c>
      <c r="C68" s="378">
        <v>79</v>
      </c>
      <c r="D68" s="378">
        <v>0</v>
      </c>
      <c r="E68" s="378">
        <v>16.68</v>
      </c>
      <c r="F68" s="378">
        <v>0</v>
      </c>
      <c r="G68" s="378">
        <v>0</v>
      </c>
      <c r="H68" s="378">
        <v>473630</v>
      </c>
    </row>
    <row r="69" spans="1:8">
      <c r="A69">
        <v>54</v>
      </c>
      <c r="B69" s="378" t="s">
        <v>600</v>
      </c>
      <c r="C69" s="378">
        <v>93</v>
      </c>
      <c r="D69" s="378">
        <v>0</v>
      </c>
      <c r="E69" s="378">
        <v>16.52</v>
      </c>
      <c r="F69" s="378">
        <v>0</v>
      </c>
      <c r="G69" s="378">
        <v>0</v>
      </c>
      <c r="H69" s="378">
        <v>562860</v>
      </c>
    </row>
    <row r="70" spans="1:8" hidden="1">
      <c r="B70" s="378" t="s">
        <v>620</v>
      </c>
      <c r="C70" s="378">
        <v>700</v>
      </c>
      <c r="D70" s="378">
        <v>0</v>
      </c>
      <c r="E70" s="378">
        <v>15.29</v>
      </c>
      <c r="F70" s="378">
        <v>0.18</v>
      </c>
      <c r="G70" s="378">
        <v>0</v>
      </c>
      <c r="H70" s="378">
        <v>4578831</v>
      </c>
    </row>
    <row r="71" spans="1:8">
      <c r="A71">
        <v>55</v>
      </c>
      <c r="B71" s="378" t="s">
        <v>562</v>
      </c>
      <c r="C71" s="378">
        <v>112</v>
      </c>
      <c r="D71" s="378">
        <v>0</v>
      </c>
      <c r="E71" s="378">
        <v>16.28</v>
      </c>
      <c r="F71" s="378">
        <v>0</v>
      </c>
      <c r="G71" s="378">
        <v>0</v>
      </c>
      <c r="H71" s="378">
        <v>687927</v>
      </c>
    </row>
    <row r="72" spans="1:8">
      <c r="A72">
        <v>56</v>
      </c>
      <c r="B72" s="379" t="s">
        <v>617</v>
      </c>
      <c r="C72" s="378">
        <v>253</v>
      </c>
      <c r="D72" s="378">
        <v>1</v>
      </c>
      <c r="E72" s="378">
        <v>16.059999999999999</v>
      </c>
      <c r="F72" s="378">
        <v>0.06</v>
      </c>
      <c r="G72" s="378">
        <v>0.4</v>
      </c>
      <c r="H72" s="378">
        <v>1575073</v>
      </c>
    </row>
    <row r="73" spans="1:8">
      <c r="A73">
        <v>57</v>
      </c>
      <c r="B73" s="378" t="s">
        <v>558</v>
      </c>
      <c r="C73" s="378">
        <v>206</v>
      </c>
      <c r="D73" s="378">
        <v>0</v>
      </c>
      <c r="E73" s="378">
        <v>15.85</v>
      </c>
      <c r="F73" s="378">
        <v>0</v>
      </c>
      <c r="G73" s="378">
        <v>0</v>
      </c>
      <c r="H73" s="378">
        <v>1299306</v>
      </c>
    </row>
    <row r="74" spans="1:8">
      <c r="A74">
        <v>58</v>
      </c>
      <c r="B74" s="379" t="s">
        <v>608</v>
      </c>
      <c r="C74" s="378">
        <v>66</v>
      </c>
      <c r="D74" s="378">
        <v>0</v>
      </c>
      <c r="E74" s="378">
        <v>15.67</v>
      </c>
      <c r="F74" s="378">
        <v>0</v>
      </c>
      <c r="G74" s="378">
        <v>0</v>
      </c>
      <c r="H74" s="378">
        <v>421086</v>
      </c>
    </row>
    <row r="75" spans="1:8" hidden="1">
      <c r="B75" s="378" t="s">
        <v>602</v>
      </c>
      <c r="C75" s="378">
        <v>706</v>
      </c>
      <c r="D75" s="378">
        <v>1</v>
      </c>
      <c r="E75" s="378">
        <v>14.17</v>
      </c>
      <c r="F75" s="378">
        <v>0.02</v>
      </c>
      <c r="G75" s="378">
        <v>0.14000000000000001</v>
      </c>
      <c r="H75" s="378">
        <v>4981337</v>
      </c>
    </row>
    <row r="76" spans="1:8">
      <c r="A76">
        <v>59</v>
      </c>
      <c r="B76" s="378" t="s">
        <v>554</v>
      </c>
      <c r="C76" s="378">
        <v>112</v>
      </c>
      <c r="D76" s="378">
        <v>0</v>
      </c>
      <c r="E76" s="378">
        <v>15.66</v>
      </c>
      <c r="F76" s="378">
        <v>0</v>
      </c>
      <c r="G76" s="378">
        <v>0</v>
      </c>
      <c r="H76" s="378">
        <v>715133</v>
      </c>
    </row>
    <row r="77" spans="1:8">
      <c r="A77">
        <v>60</v>
      </c>
      <c r="B77" s="379" t="s">
        <v>603</v>
      </c>
      <c r="C77" s="378">
        <v>248</v>
      </c>
      <c r="D77" s="378">
        <v>1</v>
      </c>
      <c r="E77" s="378">
        <v>13.92</v>
      </c>
      <c r="F77" s="378">
        <v>0.06</v>
      </c>
      <c r="G77" s="378">
        <v>0.4</v>
      </c>
      <c r="H77" s="378">
        <v>1782008</v>
      </c>
    </row>
    <row r="78" spans="1:8">
      <c r="A78">
        <v>61</v>
      </c>
      <c r="B78" s="379" t="s">
        <v>605</v>
      </c>
      <c r="C78" s="378">
        <v>170</v>
      </c>
      <c r="D78" s="378">
        <v>0</v>
      </c>
      <c r="E78" s="378">
        <v>13.2</v>
      </c>
      <c r="F78" s="378">
        <v>0</v>
      </c>
      <c r="G78" s="378">
        <v>0</v>
      </c>
      <c r="H78" s="378">
        <v>1287984</v>
      </c>
    </row>
    <row r="79" spans="1:8">
      <c r="A79">
        <v>62</v>
      </c>
      <c r="B79" s="379" t="s">
        <v>623</v>
      </c>
      <c r="C79" s="378">
        <v>64</v>
      </c>
      <c r="D79" s="378">
        <v>0</v>
      </c>
      <c r="E79" s="378">
        <v>12.07</v>
      </c>
      <c r="F79" s="378">
        <v>0</v>
      </c>
      <c r="G79" s="378">
        <v>0</v>
      </c>
      <c r="H79" s="378">
        <v>530239</v>
      </c>
    </row>
    <row r="80" spans="1:8">
      <c r="A80">
        <v>63</v>
      </c>
      <c r="B80" s="379" t="s">
        <v>606</v>
      </c>
      <c r="C80" s="378">
        <v>115</v>
      </c>
      <c r="D80" s="378">
        <v>0</v>
      </c>
      <c r="E80" s="378">
        <v>11.85</v>
      </c>
      <c r="F80" s="378">
        <v>0</v>
      </c>
      <c r="G80" s="378">
        <v>0</v>
      </c>
      <c r="H80" s="378">
        <v>970084</v>
      </c>
    </row>
    <row r="81" spans="1:8" hidden="1">
      <c r="B81" s="378" t="s">
        <v>626</v>
      </c>
      <c r="C81" s="378">
        <v>7160</v>
      </c>
      <c r="D81" s="378">
        <v>4</v>
      </c>
      <c r="E81" s="378">
        <v>75.33</v>
      </c>
      <c r="F81" s="378">
        <v>0.04</v>
      </c>
      <c r="G81" s="378">
        <v>0.06</v>
      </c>
      <c r="H81" s="378">
        <v>9504992</v>
      </c>
    </row>
    <row r="82" spans="1:8" hidden="1">
      <c r="B82" s="378" t="s">
        <v>551</v>
      </c>
      <c r="C82" s="378">
        <v>804</v>
      </c>
      <c r="D82" s="378">
        <v>0</v>
      </c>
      <c r="E82" s="378">
        <v>13.73</v>
      </c>
      <c r="F82" s="378">
        <v>0.01</v>
      </c>
      <c r="G82" s="378">
        <v>0</v>
      </c>
      <c r="H82" s="378">
        <v>5857413</v>
      </c>
    </row>
    <row r="83" spans="1:8">
      <c r="A83">
        <v>64</v>
      </c>
      <c r="B83" s="378" t="s">
        <v>611</v>
      </c>
      <c r="C83" s="378">
        <v>73</v>
      </c>
      <c r="D83" s="378">
        <v>0</v>
      </c>
      <c r="E83" s="378">
        <v>11.47</v>
      </c>
      <c r="F83" s="378">
        <v>0</v>
      </c>
      <c r="G83" s="378">
        <v>0</v>
      </c>
      <c r="H83" s="378">
        <v>636242</v>
      </c>
    </row>
    <row r="84" spans="1:8">
      <c r="A84">
        <v>65</v>
      </c>
      <c r="B84" s="378" t="s">
        <v>555</v>
      </c>
      <c r="C84" s="378">
        <v>48</v>
      </c>
      <c r="D84" s="378">
        <v>0</v>
      </c>
      <c r="E84" s="378">
        <v>11.2</v>
      </c>
      <c r="F84" s="378">
        <v>0</v>
      </c>
      <c r="G84" s="378">
        <v>0</v>
      </c>
      <c r="H84" s="378">
        <v>428499</v>
      </c>
    </row>
    <row r="85" spans="1:8">
      <c r="A85">
        <v>66</v>
      </c>
      <c r="B85" s="378" t="s">
        <v>618</v>
      </c>
      <c r="C85" s="378">
        <v>151</v>
      </c>
      <c r="D85" s="378">
        <v>0</v>
      </c>
      <c r="E85" s="378">
        <v>11.02</v>
      </c>
      <c r="F85" s="378">
        <v>0</v>
      </c>
      <c r="G85" s="378">
        <v>0</v>
      </c>
      <c r="H85" s="378">
        <v>1370376</v>
      </c>
    </row>
    <row r="86" spans="1:8">
      <c r="A86">
        <v>67</v>
      </c>
      <c r="B86" s="378" t="s">
        <v>621</v>
      </c>
      <c r="C86" s="378">
        <v>151</v>
      </c>
      <c r="D86" s="378">
        <v>0</v>
      </c>
      <c r="E86" s="378">
        <v>10.4</v>
      </c>
      <c r="F86" s="378">
        <v>0</v>
      </c>
      <c r="G86" s="378">
        <v>0</v>
      </c>
      <c r="H86" s="378">
        <v>1452532</v>
      </c>
    </row>
    <row r="87" spans="1:8">
      <c r="A87">
        <v>68</v>
      </c>
      <c r="B87" s="378" t="s">
        <v>624</v>
      </c>
      <c r="C87" s="378">
        <v>38</v>
      </c>
      <c r="D87" s="378">
        <v>0</v>
      </c>
      <c r="E87" s="378">
        <v>10.14</v>
      </c>
      <c r="F87" s="378">
        <v>0</v>
      </c>
      <c r="G87" s="378">
        <v>0</v>
      </c>
      <c r="H87" s="378">
        <v>374760</v>
      </c>
    </row>
    <row r="88" spans="1:8">
      <c r="A88">
        <v>69</v>
      </c>
      <c r="B88" s="378" t="s">
        <v>557</v>
      </c>
      <c r="C88" s="378">
        <v>36</v>
      </c>
      <c r="D88" s="378">
        <v>0</v>
      </c>
      <c r="E88" s="378">
        <v>7.83</v>
      </c>
      <c r="F88" s="378">
        <v>0</v>
      </c>
      <c r="G88" s="378">
        <v>0</v>
      </c>
      <c r="H88" s="378">
        <v>459858</v>
      </c>
    </row>
    <row r="89" spans="1:8">
      <c r="A89">
        <v>70</v>
      </c>
      <c r="B89" s="378" t="s">
        <v>565</v>
      </c>
      <c r="C89" s="378">
        <v>70</v>
      </c>
      <c r="D89" s="378">
        <v>0</v>
      </c>
      <c r="E89" s="378">
        <v>7.21</v>
      </c>
      <c r="F89" s="378">
        <v>0</v>
      </c>
      <c r="G89" s="378">
        <v>0</v>
      </c>
      <c r="H89" s="378">
        <v>970403</v>
      </c>
    </row>
    <row r="90" spans="1:8" hidden="1">
      <c r="B90" s="378" t="s">
        <v>607</v>
      </c>
      <c r="C90" s="378">
        <v>346</v>
      </c>
      <c r="D90" s="378">
        <v>0</v>
      </c>
      <c r="E90" s="378">
        <v>6.29</v>
      </c>
      <c r="F90" s="378">
        <v>0</v>
      </c>
      <c r="G90" s="378">
        <v>0</v>
      </c>
      <c r="H90" s="378">
        <v>5500012</v>
      </c>
    </row>
    <row r="91" spans="1:8">
      <c r="A91">
        <v>71</v>
      </c>
      <c r="B91" s="378" t="s">
        <v>552</v>
      </c>
      <c r="C91" s="378">
        <v>111</v>
      </c>
      <c r="D91" s="378">
        <v>0</v>
      </c>
      <c r="E91" s="378">
        <v>6.18</v>
      </c>
      <c r="F91" s="378">
        <v>0</v>
      </c>
      <c r="G91" s="378">
        <v>0</v>
      </c>
      <c r="H91" s="378">
        <v>1794774</v>
      </c>
    </row>
    <row r="92" spans="1:8">
      <c r="A92">
        <v>72</v>
      </c>
      <c r="B92" s="378" t="s">
        <v>609</v>
      </c>
      <c r="C92" s="378">
        <v>31</v>
      </c>
      <c r="D92" s="378">
        <v>0</v>
      </c>
      <c r="E92" s="378">
        <v>6.11</v>
      </c>
      <c r="F92" s="378">
        <v>0</v>
      </c>
      <c r="G92" s="378">
        <v>0</v>
      </c>
      <c r="H92" s="378">
        <v>507599</v>
      </c>
    </row>
    <row r="93" spans="1:8">
      <c r="A93">
        <v>73</v>
      </c>
      <c r="B93" s="378" t="s">
        <v>625</v>
      </c>
      <c r="C93" s="378">
        <v>20</v>
      </c>
      <c r="D93" s="378">
        <v>0</v>
      </c>
      <c r="E93" s="378">
        <v>5.69</v>
      </c>
      <c r="F93" s="378">
        <v>0</v>
      </c>
      <c r="G93" s="378">
        <v>0</v>
      </c>
      <c r="H93" s="378">
        <v>351592</v>
      </c>
    </row>
    <row r="94" spans="1:8">
      <c r="A94">
        <v>74</v>
      </c>
      <c r="B94" s="378" t="s">
        <v>614</v>
      </c>
      <c r="C94" s="378">
        <v>39</v>
      </c>
      <c r="D94" s="378">
        <v>0</v>
      </c>
      <c r="E94" s="378">
        <v>5.45</v>
      </c>
      <c r="F94" s="378">
        <v>0</v>
      </c>
      <c r="G94" s="378">
        <v>0</v>
      </c>
      <c r="H94" s="378">
        <v>715466</v>
      </c>
    </row>
    <row r="95" spans="1:8">
      <c r="A95">
        <v>75</v>
      </c>
      <c r="B95" s="378" t="s">
        <v>610</v>
      </c>
      <c r="C95" s="378">
        <v>79</v>
      </c>
      <c r="D95" s="378">
        <v>0</v>
      </c>
      <c r="E95" s="378">
        <v>5.0599999999999996</v>
      </c>
      <c r="F95" s="378">
        <v>0</v>
      </c>
      <c r="G95" s="378">
        <v>0</v>
      </c>
      <c r="H95" s="378">
        <v>1560788</v>
      </c>
    </row>
    <row r="96" spans="1:8">
      <c r="A96">
        <v>76</v>
      </c>
      <c r="B96" s="378" t="s">
        <v>613</v>
      </c>
      <c r="C96" s="378">
        <v>42</v>
      </c>
      <c r="D96" s="378">
        <v>0</v>
      </c>
      <c r="E96" s="378">
        <v>3.67</v>
      </c>
      <c r="F96" s="378">
        <v>0</v>
      </c>
      <c r="G96" s="378">
        <v>0</v>
      </c>
      <c r="H96" s="378">
        <v>1143922</v>
      </c>
    </row>
    <row r="97" spans="1:8">
      <c r="A97">
        <v>77</v>
      </c>
      <c r="B97" s="378" t="s">
        <v>612</v>
      </c>
      <c r="C97" s="378">
        <v>16</v>
      </c>
      <c r="D97" s="378">
        <v>0</v>
      </c>
      <c r="E97" s="378">
        <v>3.11</v>
      </c>
      <c r="F97" s="378">
        <v>0</v>
      </c>
      <c r="G97" s="378">
        <v>0</v>
      </c>
      <c r="H97" s="378">
        <v>514909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 Thammarat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14 (อำเภอ)</vt:lpstr>
      <vt:lpstr>รายตำบล wk 14_2567</vt:lpstr>
      <vt:lpstr>รายงานหมู่บ้าน รง 506</vt:lpstr>
      <vt:lpstr>มัธยฐานรายอำเภอ66</vt:lpstr>
      <vt:lpstr>กราฟ OnePage</vt:lpstr>
      <vt:lpstr>Sheet3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2024-04-15T04:12:35Z</dcterms:modified>
</cp:coreProperties>
</file>