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charts/chart2.xml" ContentType="application/vnd.openxmlformats-officedocument.drawingml.chart+xml"/>
  <Default Extension="jpeg" ContentType="image/jpeg"/>
  <Override PartName="/xl/pivotTables/pivotTable1.xml" ContentType="application/vnd.openxmlformats-officedocument.spreadsheetml.pivotTable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365" yWindow="4590" windowWidth="10845" windowHeight="5355" tabRatio="898"/>
  </bookViews>
  <sheets>
    <sheet name="ภาพรวมจังหวัด" sheetId="73" r:id="rId1"/>
    <sheet name="รายเดือน67" sheetId="7" r:id="rId2"/>
    <sheet name="แยก3 รหัส" sheetId="10" r:id="rId3"/>
    <sheet name=" สัปดาห์ที่ 9 (อำเภอ)" sheetId="33" r:id="rId4"/>
    <sheet name="รายตำบล wk 9_2567" sheetId="79" r:id="rId5"/>
    <sheet name="รายงานหมู่บ้าน รง 506" sheetId="156" r:id="rId6"/>
    <sheet name="มัธยฐานรายอำเภอ66" sheetId="76" r:id="rId7"/>
    <sheet name="กราฟ OnePage" sheetId="150" r:id="rId8"/>
  </sheets>
  <definedNames>
    <definedName name="_xlnm._FilterDatabase" localSheetId="1" hidden="1">รายเดือน67!$A$4:$O$4</definedName>
    <definedName name="_xlnm._FilterDatabase" localSheetId="4" hidden="1">'รายตำบล wk 9_2567'!$A$2:$Q$197</definedName>
  </definedNames>
  <calcPr calcId="124519"/>
  <pivotCaches>
    <pivotCache cacheId="8" r:id="rId9"/>
  </pivotCaches>
</workbook>
</file>

<file path=xl/calcChain.xml><?xml version="1.0" encoding="utf-8"?>
<calcChain xmlns="http://schemas.openxmlformats.org/spreadsheetml/2006/main">
  <c r="O10" i="10"/>
  <c r="O15" s="1"/>
  <c r="O46" i="76"/>
  <c r="O47"/>
  <c r="O48"/>
  <c r="O49"/>
  <c r="O45"/>
  <c r="O17" i="10" l="1"/>
  <c r="O16"/>
  <c r="E43" i="150"/>
  <c r="D27"/>
  <c r="F38"/>
  <c r="F39"/>
  <c r="F40"/>
  <c r="F41"/>
  <c r="F42"/>
  <c r="F37"/>
  <c r="E27"/>
  <c r="F26"/>
  <c r="C37" i="33"/>
  <c r="B32"/>
  <c r="B33"/>
  <c r="B34"/>
  <c r="B35"/>
  <c r="B36"/>
  <c r="BC37"/>
  <c r="D121" i="150"/>
  <c r="E108" s="1"/>
  <c r="C98"/>
  <c r="D97" s="1"/>
  <c r="D43"/>
  <c r="F25"/>
  <c r="N222" i="76"/>
  <c r="M222"/>
  <c r="L222"/>
  <c r="K222"/>
  <c r="J222"/>
  <c r="I222"/>
  <c r="H222"/>
  <c r="G222"/>
  <c r="F222"/>
  <c r="E222"/>
  <c r="D222"/>
  <c r="C222"/>
  <c r="E118" i="150" l="1"/>
  <c r="E113"/>
  <c r="E120"/>
  <c r="E114"/>
  <c r="E109"/>
  <c r="E116"/>
  <c r="E110"/>
  <c r="E117"/>
  <c r="E112"/>
  <c r="E119"/>
  <c r="E115"/>
  <c r="E111"/>
  <c r="F43"/>
  <c r="D96"/>
  <c r="F27"/>
  <c r="K223" i="76"/>
  <c r="G223"/>
  <c r="C223"/>
  <c r="H223"/>
  <c r="D223"/>
  <c r="I223"/>
  <c r="E223"/>
  <c r="J223"/>
  <c r="F223"/>
  <c r="L223"/>
  <c r="M223"/>
  <c r="N223"/>
  <c r="O222"/>
  <c r="N220" l="1"/>
  <c r="M220"/>
  <c r="L220"/>
  <c r="K220"/>
  <c r="J220"/>
  <c r="I220"/>
  <c r="H220"/>
  <c r="G220"/>
  <c r="F220"/>
  <c r="E220"/>
  <c r="D220"/>
  <c r="C220"/>
  <c r="O219"/>
  <c r="O218" l="1"/>
  <c r="O217"/>
  <c r="O216"/>
  <c r="O215"/>
  <c r="N212"/>
  <c r="M212"/>
  <c r="L212"/>
  <c r="K212"/>
  <c r="J212"/>
  <c r="I212"/>
  <c r="H212"/>
  <c r="G212"/>
  <c r="F212"/>
  <c r="E212"/>
  <c r="D212"/>
  <c r="C212"/>
  <c r="F213" l="1"/>
  <c r="N213"/>
  <c r="I213"/>
  <c r="O212"/>
  <c r="L213"/>
  <c r="J213"/>
  <c r="E213"/>
  <c r="M213"/>
  <c r="D213"/>
  <c r="H213"/>
  <c r="C213"/>
  <c r="G213"/>
  <c r="K21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O210" l="1"/>
  <c r="P211" s="1"/>
  <c r="F211" s="1"/>
  <c r="E211" s="1"/>
  <c r="K203"/>
  <c r="N203"/>
  <c r="O202"/>
  <c r="J203"/>
  <c r="E203"/>
  <c r="I203"/>
  <c r="M203"/>
  <c r="G203"/>
  <c r="F203"/>
  <c r="D203"/>
  <c r="C203" s="1"/>
  <c r="H203"/>
  <c r="L203"/>
  <c r="C211" l="1"/>
  <c r="O211" s="1"/>
  <c r="M211"/>
  <c r="D211"/>
  <c r="J211"/>
  <c r="G211"/>
  <c r="H211"/>
  <c r="N211"/>
  <c r="K211"/>
  <c r="L211"/>
  <c r="I21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O200" l="1"/>
  <c r="P201" s="1"/>
  <c r="K201" s="1"/>
  <c r="F201"/>
  <c r="J201"/>
  <c r="I201" s="1"/>
  <c r="N201"/>
  <c r="E201"/>
  <c r="D201" s="1"/>
  <c r="M201"/>
  <c r="L201" s="1"/>
  <c r="H201"/>
  <c r="G193"/>
  <c r="D193"/>
  <c r="C193"/>
  <c r="H193"/>
  <c r="L193"/>
  <c r="K193"/>
  <c r="F193"/>
  <c r="N193"/>
  <c r="O192"/>
  <c r="J193"/>
  <c r="E193"/>
  <c r="I193"/>
  <c r="M193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C201" l="1"/>
  <c r="O201" s="1"/>
  <c r="G201"/>
  <c r="E183"/>
  <c r="D183"/>
  <c r="I183"/>
  <c r="H183"/>
  <c r="M183"/>
  <c r="L183"/>
  <c r="C183"/>
  <c r="G183"/>
  <c r="K183"/>
  <c r="O182"/>
  <c r="F183"/>
  <c r="J183"/>
  <c r="N183"/>
  <c r="N180" l="1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C181" l="1"/>
  <c r="O180"/>
  <c r="P181" s="1"/>
  <c r="K181" s="1"/>
  <c r="I181"/>
  <c r="M181"/>
  <c r="H173"/>
  <c r="L173"/>
  <c r="D173"/>
  <c r="C173"/>
  <c r="G173"/>
  <c r="K173"/>
  <c r="F173"/>
  <c r="N173"/>
  <c r="O172"/>
  <c r="J173"/>
  <c r="E173"/>
  <c r="I173"/>
  <c r="M173"/>
  <c r="N170"/>
  <c r="M170"/>
  <c r="L170"/>
  <c r="K170"/>
  <c r="J170"/>
  <c r="I170"/>
  <c r="H170"/>
  <c r="G170"/>
  <c r="F170"/>
  <c r="E170"/>
  <c r="D170"/>
  <c r="C170"/>
  <c r="O170" s="1"/>
  <c r="P171" s="1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L181" l="1"/>
  <c r="F181"/>
  <c r="E181"/>
  <c r="D181" s="1"/>
  <c r="J181"/>
  <c r="G181"/>
  <c r="H181"/>
  <c r="N181"/>
  <c r="F171"/>
  <c r="N171"/>
  <c r="E171"/>
  <c r="D171" s="1"/>
  <c r="I171"/>
  <c r="H171" s="1"/>
  <c r="M171"/>
  <c r="L171"/>
  <c r="C171"/>
  <c r="G171"/>
  <c r="K171"/>
  <c r="J171" s="1"/>
  <c r="F163"/>
  <c r="O162"/>
  <c r="N163"/>
  <c r="I163"/>
  <c r="M163"/>
  <c r="H163"/>
  <c r="L163"/>
  <c r="J163"/>
  <c r="E163"/>
  <c r="D163"/>
  <c r="C163"/>
  <c r="G163"/>
  <c r="K163"/>
  <c r="O181" l="1"/>
  <c r="O171"/>
  <c r="N160"/>
  <c r="M160"/>
  <c r="L160"/>
  <c r="K160"/>
  <c r="J160"/>
  <c r="I160"/>
  <c r="H160"/>
  <c r="G160"/>
  <c r="F160"/>
  <c r="E160"/>
  <c r="D160"/>
  <c r="C160"/>
  <c r="O160" s="1"/>
  <c r="P161" s="1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F161" l="1"/>
  <c r="J161"/>
  <c r="N161"/>
  <c r="C161"/>
  <c r="E161"/>
  <c r="I161"/>
  <c r="M161"/>
  <c r="K161"/>
  <c r="D161"/>
  <c r="H161"/>
  <c r="G161" s="1"/>
  <c r="L161"/>
  <c r="H153"/>
  <c r="K153"/>
  <c r="L153"/>
  <c r="C153"/>
  <c r="O152"/>
  <c r="F153"/>
  <c r="J153"/>
  <c r="N153"/>
  <c r="D153"/>
  <c r="G153"/>
  <c r="E153"/>
  <c r="I153"/>
  <c r="M153"/>
  <c r="O161" l="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E151" l="1"/>
  <c r="D151" s="1"/>
  <c r="O150"/>
  <c r="P151" s="1"/>
  <c r="J151" s="1"/>
  <c r="H143"/>
  <c r="L143"/>
  <c r="G143"/>
  <c r="N143"/>
  <c r="D143"/>
  <c r="C143" s="1"/>
  <c r="O142"/>
  <c r="K143"/>
  <c r="F143"/>
  <c r="J143"/>
  <c r="E143"/>
  <c r="I143"/>
  <c r="M143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H151" l="1"/>
  <c r="L151"/>
  <c r="C151"/>
  <c r="G151"/>
  <c r="N151"/>
  <c r="K151"/>
  <c r="F151"/>
  <c r="M151"/>
  <c r="I151"/>
  <c r="O140"/>
  <c r="P141" s="1"/>
  <c r="I141" s="1"/>
  <c r="F133"/>
  <c r="N133"/>
  <c r="E133"/>
  <c r="M133"/>
  <c r="O132"/>
  <c r="L133"/>
  <c r="J133"/>
  <c r="I133"/>
  <c r="D133"/>
  <c r="H133"/>
  <c r="C133"/>
  <c r="G133"/>
  <c r="K133"/>
  <c r="O151" l="1"/>
  <c r="K141"/>
  <c r="M141"/>
  <c r="H141"/>
  <c r="F141"/>
  <c r="N141"/>
  <c r="L141"/>
  <c r="E141"/>
  <c r="D141" s="1"/>
  <c r="C141"/>
  <c r="O141" s="1"/>
  <c r="G14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G123" l="1"/>
  <c r="J123"/>
  <c r="K123"/>
  <c r="N123"/>
  <c r="O122"/>
  <c r="F123"/>
  <c r="E123"/>
  <c r="I123"/>
  <c r="M123"/>
  <c r="D123"/>
  <c r="C123" s="1"/>
  <c r="H123"/>
  <c r="L123"/>
  <c r="N120"/>
  <c r="M120"/>
  <c r="L120"/>
  <c r="K120"/>
  <c r="J120"/>
  <c r="I120"/>
  <c r="H120"/>
  <c r="G120"/>
  <c r="F120"/>
  <c r="E120"/>
  <c r="D120"/>
  <c r="C120"/>
  <c r="O120" s="1"/>
  <c r="P121" s="1"/>
  <c r="N112"/>
  <c r="M112"/>
  <c r="L112"/>
  <c r="K112"/>
  <c r="J112"/>
  <c r="I112"/>
  <c r="H112"/>
  <c r="G112"/>
  <c r="F112"/>
  <c r="E112"/>
  <c r="D112"/>
  <c r="C112"/>
  <c r="F121" l="1"/>
  <c r="E121" s="1"/>
  <c r="J121"/>
  <c r="G121"/>
  <c r="I121"/>
  <c r="K121"/>
  <c r="D121"/>
  <c r="H121"/>
  <c r="L121"/>
  <c r="C121"/>
  <c r="N121"/>
  <c r="M121" s="1"/>
  <c r="I113"/>
  <c r="D113"/>
  <c r="E113"/>
  <c r="M113"/>
  <c r="H113"/>
  <c r="L113"/>
  <c r="O112"/>
  <c r="K113"/>
  <c r="G113"/>
  <c r="F113"/>
  <c r="J113"/>
  <c r="N113"/>
  <c r="O121" l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10" l="1"/>
  <c r="P111" s="1"/>
  <c r="H111" s="1"/>
  <c r="D103"/>
  <c r="C103"/>
  <c r="I103"/>
  <c r="H103"/>
  <c r="E103"/>
  <c r="M103"/>
  <c r="L103"/>
  <c r="G103"/>
  <c r="K103"/>
  <c r="O102"/>
  <c r="F103"/>
  <c r="J103"/>
  <c r="N103"/>
  <c r="M111" l="1"/>
  <c r="G111"/>
  <c r="F111"/>
  <c r="D111"/>
  <c r="C111"/>
  <c r="O111" s="1"/>
  <c r="K111"/>
  <c r="J111" s="1"/>
  <c r="I111"/>
  <c r="L111"/>
  <c r="N111"/>
  <c r="E11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F101" l="1"/>
  <c r="J101"/>
  <c r="I101" s="1"/>
  <c r="O100"/>
  <c r="P101" s="1"/>
  <c r="E101" s="1"/>
  <c r="M101"/>
  <c r="L101"/>
  <c r="D101"/>
  <c r="H101"/>
  <c r="G101"/>
  <c r="K101"/>
  <c r="C101"/>
  <c r="N101"/>
  <c r="F93"/>
  <c r="N93"/>
  <c r="I93"/>
  <c r="M93"/>
  <c r="J93"/>
  <c r="L93"/>
  <c r="O92"/>
  <c r="E93"/>
  <c r="D93"/>
  <c r="H93"/>
  <c r="C93"/>
  <c r="G93"/>
  <c r="K93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O101" l="1"/>
  <c r="L83"/>
  <c r="E83"/>
  <c r="C83"/>
  <c r="M83"/>
  <c r="I83"/>
  <c r="D83"/>
  <c r="H83"/>
  <c r="G83"/>
  <c r="K83"/>
  <c r="O82"/>
  <c r="F83"/>
  <c r="J83"/>
  <c r="N83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I81" l="1"/>
  <c r="O80"/>
  <c r="P81" s="1"/>
  <c r="H81" s="1"/>
  <c r="F73"/>
  <c r="J73"/>
  <c r="E73"/>
  <c r="O72"/>
  <c r="M73"/>
  <c r="D73"/>
  <c r="H73"/>
  <c r="L73"/>
  <c r="N73"/>
  <c r="I73"/>
  <c r="C73"/>
  <c r="G73"/>
  <c r="K73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C81" l="1"/>
  <c r="M81"/>
  <c r="D81"/>
  <c r="F81"/>
  <c r="N81"/>
  <c r="J81"/>
  <c r="L81"/>
  <c r="G81"/>
  <c r="E81"/>
  <c r="O81" s="1"/>
  <c r="K81"/>
  <c r="O62"/>
  <c r="J63"/>
  <c r="N63"/>
  <c r="E63"/>
  <c r="F63"/>
  <c r="I63"/>
  <c r="M63"/>
  <c r="D63"/>
  <c r="H63"/>
  <c r="L63"/>
  <c r="C63"/>
  <c r="G63"/>
  <c r="K63"/>
  <c r="N60"/>
  <c r="M60"/>
  <c r="L60"/>
  <c r="K60"/>
  <c r="J60"/>
  <c r="I60"/>
  <c r="H60"/>
  <c r="G60"/>
  <c r="F60"/>
  <c r="E60"/>
  <c r="D60"/>
  <c r="C60"/>
  <c r="O60" s="1"/>
  <c r="P61" s="1"/>
  <c r="O59"/>
  <c r="O58"/>
  <c r="O57"/>
  <c r="O56"/>
  <c r="O55"/>
  <c r="N52"/>
  <c r="M52"/>
  <c r="L52"/>
  <c r="K52"/>
  <c r="J52"/>
  <c r="I52"/>
  <c r="H52"/>
  <c r="G52"/>
  <c r="F52"/>
  <c r="E52"/>
  <c r="D52"/>
  <c r="C52"/>
  <c r="G61" l="1"/>
  <c r="K61"/>
  <c r="F61"/>
  <c r="J61"/>
  <c r="N61"/>
  <c r="D61"/>
  <c r="E61"/>
  <c r="I61"/>
  <c r="H61" s="1"/>
  <c r="M61"/>
  <c r="L61" s="1"/>
  <c r="C61"/>
  <c r="C53"/>
  <c r="G53"/>
  <c r="D53"/>
  <c r="H53"/>
  <c r="L53"/>
  <c r="K53"/>
  <c r="O52"/>
  <c r="F53"/>
  <c r="J53"/>
  <c r="N53"/>
  <c r="E53"/>
  <c r="I53"/>
  <c r="M53"/>
  <c r="N50"/>
  <c r="M50"/>
  <c r="L50"/>
  <c r="K50"/>
  <c r="J50"/>
  <c r="I50"/>
  <c r="H50"/>
  <c r="G50"/>
  <c r="F50"/>
  <c r="E50"/>
  <c r="D50"/>
  <c r="C50"/>
  <c r="O50" s="1"/>
  <c r="P51" s="1"/>
  <c r="N42"/>
  <c r="M42"/>
  <c r="L42"/>
  <c r="K42"/>
  <c r="J42"/>
  <c r="I42"/>
  <c r="H42"/>
  <c r="G42"/>
  <c r="F42"/>
  <c r="E42"/>
  <c r="D42"/>
  <c r="C42"/>
  <c r="O61" l="1"/>
  <c r="D51"/>
  <c r="C51" s="1"/>
  <c r="E51"/>
  <c r="G51"/>
  <c r="K51"/>
  <c r="F51"/>
  <c r="J51"/>
  <c r="N51"/>
  <c r="M51"/>
  <c r="I51"/>
  <c r="H51"/>
  <c r="L51"/>
  <c r="H43"/>
  <c r="L43"/>
  <c r="O42"/>
  <c r="K43"/>
  <c r="D43"/>
  <c r="C43" s="1"/>
  <c r="N43"/>
  <c r="G43"/>
  <c r="F43"/>
  <c r="J43"/>
  <c r="E43"/>
  <c r="I43"/>
  <c r="M43"/>
  <c r="N40"/>
  <c r="M40"/>
  <c r="L40"/>
  <c r="K40"/>
  <c r="J40"/>
  <c r="I40"/>
  <c r="H40"/>
  <c r="G40"/>
  <c r="F40"/>
  <c r="E40"/>
  <c r="D40"/>
  <c r="C40"/>
  <c r="O40" s="1"/>
  <c r="P41" s="1"/>
  <c r="O39"/>
  <c r="O38"/>
  <c r="O37"/>
  <c r="O36"/>
  <c r="O35"/>
  <c r="N32"/>
  <c r="M32"/>
  <c r="L32"/>
  <c r="K32"/>
  <c r="J32"/>
  <c r="I32"/>
  <c r="H32"/>
  <c r="G32"/>
  <c r="F32"/>
  <c r="E32"/>
  <c r="D32"/>
  <c r="C32"/>
  <c r="O51" l="1"/>
  <c r="E41"/>
  <c r="D41"/>
  <c r="H41"/>
  <c r="G41" s="1"/>
  <c r="L41"/>
  <c r="C41"/>
  <c r="K41"/>
  <c r="F41"/>
  <c r="J41"/>
  <c r="I41" s="1"/>
  <c r="N41"/>
  <c r="M41" s="1"/>
  <c r="L33"/>
  <c r="C33"/>
  <c r="G33"/>
  <c r="D33"/>
  <c r="H33"/>
  <c r="K33"/>
  <c r="J33"/>
  <c r="O32"/>
  <c r="F33"/>
  <c r="N33"/>
  <c r="E33"/>
  <c r="I33"/>
  <c r="M33"/>
  <c r="N30"/>
  <c r="M30"/>
  <c r="L30"/>
  <c r="K30"/>
  <c r="O41" l="1"/>
  <c r="J30"/>
  <c r="I30"/>
  <c r="H30"/>
  <c r="G30"/>
  <c r="F30" l="1"/>
  <c r="E30" l="1"/>
  <c r="D30" s="1"/>
  <c r="C30"/>
  <c r="O29"/>
  <c r="N22"/>
  <c r="M22"/>
  <c r="L22"/>
  <c r="K22"/>
  <c r="J22"/>
  <c r="I22"/>
  <c r="H22"/>
  <c r="G22"/>
  <c r="F22"/>
  <c r="E22"/>
  <c r="D22"/>
  <c r="C22"/>
  <c r="C23" s="1"/>
  <c r="H23" l="1"/>
  <c r="E23"/>
  <c r="I23"/>
  <c r="M23"/>
  <c r="L23"/>
  <c r="D23"/>
  <c r="O22"/>
  <c r="G23"/>
  <c r="K23"/>
  <c r="F23"/>
  <c r="J23"/>
  <c r="N23"/>
  <c r="N20" l="1"/>
  <c r="M20"/>
  <c r="L20"/>
  <c r="K20"/>
  <c r="J20"/>
  <c r="I20"/>
  <c r="H20"/>
  <c r="G20"/>
  <c r="F20"/>
  <c r="E20"/>
  <c r="D20"/>
  <c r="C20"/>
  <c r="O19"/>
  <c r="N12"/>
  <c r="M12"/>
  <c r="L12"/>
  <c r="K12" s="1"/>
  <c r="J12" s="1"/>
  <c r="I12"/>
  <c r="H12"/>
  <c r="G12"/>
  <c r="F12" s="1"/>
  <c r="E12" s="1"/>
  <c r="D12"/>
  <c r="C12" s="1"/>
  <c r="O20" l="1"/>
  <c r="P21" s="1"/>
  <c r="C21" s="1"/>
  <c r="J21"/>
  <c r="N21"/>
  <c r="M21"/>
  <c r="H21"/>
  <c r="G13"/>
  <c r="L13"/>
  <c r="J13"/>
  <c r="I13" s="1"/>
  <c r="C13"/>
  <c r="O12"/>
  <c r="F13"/>
  <c r="K13"/>
  <c r="E13"/>
  <c r="N13"/>
  <c r="D13"/>
  <c r="H13"/>
  <c r="M13"/>
  <c r="G21" l="1"/>
  <c r="L21"/>
  <c r="K21" s="1"/>
  <c r="E21"/>
  <c r="D21"/>
  <c r="O21" s="1"/>
  <c r="I21"/>
  <c r="F21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BB25"/>
  <c r="BB31" s="1"/>
  <c r="BA25"/>
  <c r="AZ25"/>
  <c r="AZ31" s="1"/>
  <c r="AY25"/>
  <c r="AY31" s="1"/>
  <c r="AX25"/>
  <c r="AX31" s="1"/>
  <c r="AW25"/>
  <c r="AV25"/>
  <c r="AV31" s="1"/>
  <c r="AU25"/>
  <c r="AT25"/>
  <c r="AS25"/>
  <c r="AR25"/>
  <c r="AQ25"/>
  <c r="AP25"/>
  <c r="AO25"/>
  <c r="AN25"/>
  <c r="AM25"/>
  <c r="AL25"/>
  <c r="AK25"/>
  <c r="AJ25"/>
  <c r="AI25"/>
  <c r="AH25"/>
  <c r="AG25"/>
  <c r="AF25"/>
  <c r="AF31" s="1"/>
  <c r="AE25"/>
  <c r="AE31" s="1"/>
  <c r="AD25"/>
  <c r="AC25"/>
  <c r="AB25"/>
  <c r="AA25"/>
  <c r="Z25"/>
  <c r="Y25"/>
  <c r="X25"/>
  <c r="X31" s="1"/>
  <c r="W25"/>
  <c r="W31" s="1"/>
  <c r="V25"/>
  <c r="U25"/>
  <c r="U31" s="1"/>
  <c r="T25"/>
  <c r="S25"/>
  <c r="R25"/>
  <c r="R31" s="1"/>
  <c r="Q25"/>
  <c r="Q31" s="1"/>
  <c r="P25"/>
  <c r="O25"/>
  <c r="N25"/>
  <c r="M25"/>
  <c r="L25"/>
  <c r="K25"/>
  <c r="J25"/>
  <c r="I25"/>
  <c r="H25"/>
  <c r="G25"/>
  <c r="F25"/>
  <c r="E25"/>
  <c r="D25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I19" s="1"/>
  <c r="E19"/>
  <c r="F19" s="1"/>
  <c r="H18"/>
  <c r="E18"/>
  <c r="H17"/>
  <c r="I17" s="1"/>
  <c r="E17"/>
  <c r="F17" s="1"/>
  <c r="P16"/>
  <c r="N16"/>
  <c r="H16"/>
  <c r="I16" s="1"/>
  <c r="E16"/>
  <c r="F16" s="1"/>
  <c r="P15"/>
  <c r="H15"/>
  <c r="E15"/>
  <c r="F15" s="1"/>
  <c r="P14"/>
  <c r="H14"/>
  <c r="E14"/>
  <c r="H13"/>
  <c r="E13"/>
  <c r="H12"/>
  <c r="E12"/>
  <c r="H11"/>
  <c r="E11"/>
  <c r="N10"/>
  <c r="H10"/>
  <c r="E10"/>
  <c r="R9"/>
  <c r="P9"/>
  <c r="H9"/>
  <c r="E9"/>
  <c r="R8"/>
  <c r="P8"/>
  <c r="H8"/>
  <c r="E8"/>
  <c r="R7"/>
  <c r="P7"/>
  <c r="H7"/>
  <c r="E7"/>
  <c r="R6"/>
  <c r="P6"/>
  <c r="H6"/>
  <c r="I6" s="1"/>
  <c r="E6"/>
  <c r="F6" s="1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W24" s="1"/>
  <c r="N23"/>
  <c r="T23" s="1"/>
  <c r="N22"/>
  <c r="N21"/>
  <c r="N20"/>
  <c r="N19"/>
  <c r="T19" s="1"/>
  <c r="N18"/>
  <c r="N17"/>
  <c r="N16"/>
  <c r="T16" s="1"/>
  <c r="W16" s="1"/>
  <c r="N15"/>
  <c r="T15" s="1"/>
  <c r="W15" s="1"/>
  <c r="N14"/>
  <c r="N13"/>
  <c r="T13" s="1"/>
  <c r="W13" s="1"/>
  <c r="N12"/>
  <c r="N11"/>
  <c r="T11" s="1"/>
  <c r="W11" s="1"/>
  <c r="N10"/>
  <c r="N9"/>
  <c r="N8"/>
  <c r="T8" s="1"/>
  <c r="W8" s="1"/>
  <c r="N7"/>
  <c r="T7" s="1"/>
  <c r="N6"/>
  <c r="N5"/>
  <c r="M14" i="73"/>
  <c r="L14"/>
  <c r="K14"/>
  <c r="J14"/>
  <c r="I14"/>
  <c r="H14"/>
  <c r="G14"/>
  <c r="F14"/>
  <c r="E14"/>
  <c r="D14"/>
  <c r="C14"/>
  <c r="B14"/>
  <c r="O10" i="76" l="1"/>
  <c r="P11" s="1"/>
  <c r="G11" s="1"/>
  <c r="D11"/>
  <c r="BA31" i="33"/>
  <c r="AW31"/>
  <c r="AU31"/>
  <c r="AT31"/>
  <c r="AS31"/>
  <c r="AR31" s="1"/>
  <c r="AQ31"/>
  <c r="AP31" s="1"/>
  <c r="AO31" s="1"/>
  <c r="AN31"/>
  <c r="AM31"/>
  <c r="B37"/>
  <c r="AL31"/>
  <c r="AK31"/>
  <c r="AJ31"/>
  <c r="AI31"/>
  <c r="AH31"/>
  <c r="AG31"/>
  <c r="AD31"/>
  <c r="AC31"/>
  <c r="V7" i="7"/>
  <c r="O7" s="1"/>
  <c r="W7"/>
  <c r="V23"/>
  <c r="O23" s="1"/>
  <c r="W23"/>
  <c r="AB31" i="33"/>
  <c r="AA31"/>
  <c r="Z31" s="1"/>
  <c r="Y31"/>
  <c r="V31"/>
  <c r="T31"/>
  <c r="F24" i="10"/>
  <c r="S31" i="33"/>
  <c r="D196" i="79"/>
  <c r="C197" s="1"/>
  <c r="F11" i="10"/>
  <c r="F13"/>
  <c r="F21"/>
  <c r="F23"/>
  <c r="F25"/>
  <c r="P31" i="33"/>
  <c r="E28" i="10"/>
  <c r="F28" s="1"/>
  <c r="F12"/>
  <c r="O31" i="33"/>
  <c r="N31" s="1"/>
  <c r="F14" i="10"/>
  <c r="F20"/>
  <c r="F22"/>
  <c r="F26"/>
  <c r="F7"/>
  <c r="F8"/>
  <c r="F9"/>
  <c r="F10"/>
  <c r="F18"/>
  <c r="N27" i="7"/>
  <c r="B25" i="33"/>
  <c r="M31"/>
  <c r="R10" i="10"/>
  <c r="P10" s="1"/>
  <c r="I24"/>
  <c r="H28"/>
  <c r="I28" s="1"/>
  <c r="I27"/>
  <c r="I8"/>
  <c r="I9"/>
  <c r="I10"/>
  <c r="I15"/>
  <c r="V8" i="7"/>
  <c r="O8" s="1"/>
  <c r="V19"/>
  <c r="O19" s="1"/>
  <c r="V24"/>
  <c r="O24" s="1"/>
  <c r="L31" i="33"/>
  <c r="K31" s="1"/>
  <c r="J31" s="1"/>
  <c r="I31" s="1"/>
  <c r="H31" s="1"/>
  <c r="G31" s="1"/>
  <c r="F31" s="1"/>
  <c r="E31" s="1"/>
  <c r="D31" s="1"/>
  <c r="C31" s="1"/>
  <c r="I20" i="10"/>
  <c r="I22"/>
  <c r="I26"/>
  <c r="I7"/>
  <c r="I12"/>
  <c r="I14"/>
  <c r="I11"/>
  <c r="I13"/>
  <c r="I18"/>
  <c r="I21"/>
  <c r="I23"/>
  <c r="I25"/>
  <c r="V15" i="7"/>
  <c r="O15" s="1"/>
  <c r="V11"/>
  <c r="O11" s="1"/>
  <c r="V13"/>
  <c r="O13" s="1"/>
  <c r="V16"/>
  <c r="O16" s="1"/>
  <c r="T20"/>
  <c r="W20" s="1"/>
  <c r="V25"/>
  <c r="O25" s="1"/>
  <c r="N13" i="73"/>
  <c r="N12"/>
  <c r="K11" i="76" l="1"/>
  <c r="N11"/>
  <c r="I11"/>
  <c r="H11" s="1"/>
  <c r="F11"/>
  <c r="C11"/>
  <c r="L11"/>
  <c r="E11"/>
  <c r="M11"/>
  <c r="J11"/>
  <c r="B31" i="33"/>
  <c r="V20" i="7"/>
  <c r="O20" s="1"/>
  <c r="M10" i="73"/>
  <c r="L10"/>
  <c r="K10"/>
  <c r="J10"/>
  <c r="I10"/>
  <c r="H10"/>
  <c r="G10"/>
  <c r="F10"/>
  <c r="E10"/>
  <c r="D10"/>
  <c r="C10"/>
  <c r="B10"/>
  <c r="O11" i="76" l="1"/>
  <c r="M9" i="73"/>
  <c r="L9"/>
  <c r="K9"/>
  <c r="J9"/>
  <c r="I9"/>
  <c r="H9"/>
  <c r="G9"/>
  <c r="F9"/>
  <c r="E9"/>
  <c r="D9"/>
  <c r="C9"/>
  <c r="B9"/>
  <c r="N8"/>
  <c r="N7"/>
  <c r="N6"/>
  <c r="N5"/>
  <c r="N4"/>
  <c r="T6" i="7"/>
  <c r="T9"/>
  <c r="T10"/>
  <c r="T12"/>
  <c r="W12" s="1"/>
  <c r="T14"/>
  <c r="T17"/>
  <c r="T18"/>
  <c r="T21"/>
  <c r="T22"/>
  <c r="T26"/>
  <c r="N9" i="73" l="1"/>
  <c r="P13" s="1"/>
  <c r="V18" i="7"/>
  <c r="O18" s="1"/>
  <c r="W18"/>
  <c r="V21"/>
  <c r="O21" s="1"/>
  <c r="W21"/>
  <c r="V22"/>
  <c r="O22" s="1"/>
  <c r="W22"/>
  <c r="V14"/>
  <c r="O14" s="1"/>
  <c r="W14"/>
  <c r="T5"/>
  <c r="W6"/>
  <c r="V26"/>
  <c r="O26" s="1"/>
  <c r="W26"/>
  <c r="V17"/>
  <c r="O17" s="1"/>
  <c r="W17"/>
  <c r="V9"/>
  <c r="O9" s="1"/>
  <c r="W9"/>
  <c r="V10"/>
  <c r="O10" s="1"/>
  <c r="W10"/>
  <c r="V6"/>
  <c r="O6" s="1"/>
  <c r="T27"/>
  <c r="V12"/>
  <c r="O12" s="1"/>
  <c r="V5" l="1"/>
  <c r="O5" s="1"/>
  <c r="W5"/>
  <c r="V27"/>
  <c r="O27" s="1"/>
  <c r="W27"/>
  <c r="P11" i="73"/>
  <c r="D11" s="1"/>
  <c r="E11"/>
  <c r="F11"/>
  <c r="G11"/>
  <c r="I11"/>
  <c r="J11"/>
  <c r="K11"/>
  <c r="L11"/>
  <c r="M11"/>
  <c r="N10"/>
  <c r="Q11"/>
  <c r="B11" l="1"/>
  <c r="N11" s="1"/>
  <c r="C11"/>
  <c r="H11"/>
  <c r="O30" i="76"/>
  <c r="P31"/>
  <c r="D31" s="1"/>
  <c r="C31"/>
  <c r="G31"/>
  <c r="L31"/>
  <c r="K31" l="1"/>
  <c r="J31"/>
  <c r="F31"/>
  <c r="O31" s="1"/>
  <c r="M31"/>
  <c r="H31"/>
  <c r="E31"/>
  <c r="N31"/>
  <c r="I31"/>
  <c r="O70"/>
  <c r="P71" s="1"/>
  <c r="H71" l="1"/>
  <c r="M71"/>
  <c r="I71"/>
  <c r="D71"/>
  <c r="K71"/>
  <c r="C71"/>
  <c r="J71"/>
  <c r="N71"/>
  <c r="F71"/>
  <c r="E71"/>
  <c r="G71"/>
  <c r="L71"/>
  <c r="O71" l="1"/>
  <c r="O90"/>
  <c r="P91" s="1"/>
  <c r="K91" l="1"/>
  <c r="M91"/>
  <c r="N91"/>
  <c r="E91"/>
  <c r="H91"/>
  <c r="C91"/>
  <c r="G91"/>
  <c r="F91"/>
  <c r="J91"/>
  <c r="L91"/>
  <c r="D91"/>
  <c r="I91"/>
  <c r="O91" l="1"/>
  <c r="O130"/>
  <c r="P131" s="1"/>
  <c r="L131" l="1"/>
  <c r="I131"/>
  <c r="D131"/>
  <c r="G131"/>
  <c r="M131"/>
  <c r="E131"/>
  <c r="F131"/>
  <c r="J131"/>
  <c r="C131"/>
  <c r="O131" s="1"/>
  <c r="K131"/>
  <c r="H131"/>
  <c r="N131"/>
  <c r="O190"/>
  <c r="P191" s="1"/>
  <c r="K191" l="1"/>
  <c r="I191"/>
  <c r="L191"/>
  <c r="N191"/>
  <c r="J191"/>
  <c r="H191"/>
  <c r="E191"/>
  <c r="D191"/>
  <c r="C191"/>
  <c r="O191" s="1"/>
  <c r="G191"/>
  <c r="M191"/>
  <c r="F191"/>
  <c r="O220"/>
  <c r="P221" s="1"/>
  <c r="C221" l="1"/>
  <c r="O221" s="1"/>
  <c r="G221"/>
  <c r="K221"/>
  <c r="M221"/>
  <c r="H221"/>
  <c r="F221"/>
  <c r="L221"/>
  <c r="I221"/>
  <c r="J221"/>
  <c r="N221"/>
  <c r="E221"/>
  <c r="D221"/>
</calcChain>
</file>

<file path=xl/sharedStrings.xml><?xml version="1.0" encoding="utf-8"?>
<sst xmlns="http://schemas.openxmlformats.org/spreadsheetml/2006/main" count="2676" uniqueCount="514">
  <si>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</si>
  <si>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</si>
  <si>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</si>
  <si>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</si>
  <si>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</si>
  <si>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</si>
  <si>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</si>
  <si>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</si>
  <si>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</si>
  <si>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</si>
  <si>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</si>
  <si>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</si>
  <si>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</si>
  <si>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</si>
  <si>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</si>
  <si>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</si>
  <si>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</si>
  <si>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</si>
  <si>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</si>
  <si>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</si>
  <si>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</si>
  <si>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</si>
  <si>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</si>
  <si>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</si>
  <si>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</si>
  <si>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</si>
  <si>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</si>
  <si>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</si>
  <si>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</si>
  <si>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</si>
  <si>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</si>
  <si>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</si>
  <si>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</si>
  <si>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</si>
  <si>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</si>
  <si>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</si>
  <si>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</si>
  <si>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</si>
  <si>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</si>
  <si>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</si>
  <si>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</si>
  <si>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</si>
  <si>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</si>
  <si>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</si>
  <si>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</si>
  <si>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</si>
  <si>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</si>
  <si>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</si>
  <si>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</si>
  <si>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</si>
  <si>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</si>
  <si>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</si>
  <si>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</si>
  <si>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</si>
  <si>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</si>
  <si>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</si>
  <si>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</si>
  <si>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</si>
  <si>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</si>
  <si>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</si>
  <si>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</si>
  <si>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</si>
  <si>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</si>
  <si>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</si>
  <si>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</si>
  <si>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</si>
  <si>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</si>
  <si>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</si>
  <si>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</si>
  <si>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</si>
  <si>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</si>
  <si>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</si>
  <si>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</si>
  <si>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</si>
  <si>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</si>
  <si>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</si>
  <si>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</si>
  <si>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</si>
  <si>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</si>
  <si>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</si>
  <si>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</si>
  <si>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</si>
  <si>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</si>
  <si>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</si>
  <si>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</si>
  <si>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</si>
  <si>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</si>
  <si>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</si>
  <si>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</si>
  <si>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</si>
  <si>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</si>
  <si>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</si>
  <si>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</si>
  <si>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</si>
  <si>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</si>
  <si>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</si>
  <si>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</si>
  <si>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</si>
  <si>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</si>
  <si>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</si>
  <si>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</si>
  <si>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</si>
  <si>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</si>
  <si>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</si>
  <si>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</si>
  <si>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</si>
  <si>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</si>
  <si>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</si>
  <si>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</si>
  <si>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</si>
  <si>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</si>
  <si>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</si>
  <si>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</si>
  <si>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</si>
  <si>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</si>
  <si>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</si>
  <si>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</si>
  <si>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</si>
  <si>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</si>
  <si>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</si>
  <si>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</si>
  <si>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</si>
  <si>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</si>
  <si>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</si>
  <si>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</si>
  <si>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</si>
  <si>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</si>
  <si>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</si>
  <si>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</si>
  <si>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</si>
  <si>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</si>
  <si>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</si>
  <si>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</si>
  <si>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</si>
  <si>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</si>
  <si>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</si>
  <si>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</si>
  <si>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</si>
  <si>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</si>
  <si>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</si>
  <si>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</si>
  <si>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</si>
  <si>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</si>
  <si>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</si>
  <si>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</si>
  <si>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</si>
  <si>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</si>
  <si>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</si>
  <si>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</si>
  <si>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</si>
  <si>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</si>
  <si>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</si>
  <si>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</si>
  <si>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</si>
  <si>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</si>
  <si>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</si>
  <si>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</si>
  <si>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</si>
  <si>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</si>
  <si>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</si>
  <si>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</si>
  <si>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</si>
  <si>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</si>
  <si>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</si>
  <si>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</si>
  <si>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</si>
  <si>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</si>
  <si>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</si>
  <si>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</si>
  <si>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</si>
  <si>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</si>
  <si>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</si>
  <si>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</si>
  <si>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</si>
  <si>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</si>
  <si>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</si>
  <si>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</si>
  <si>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</si>
  <si>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</si>
  <si>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</si>
  <si>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</si>
  <si>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</si>
  <si>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</si>
  <si>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</si>
  <si>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</si>
  <si>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</si>
  <si>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</si>
  <si>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</si>
  <si>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</si>
  <si>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</si>
  <si>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</si>
  <si>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</si>
  <si>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</si>
  <si>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</si>
  <si>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</si>
  <si>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</si>
  <si>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</si>
  <si>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</si>
  <si>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</si>
  <si>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</si>
  <si>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</si>
  <si>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</si>
  <si>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</si>
  <si>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</si>
  <si>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</si>
  <si>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</si>
  <si>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</si>
  <si>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</si>
  <si>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</si>
  <si>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</si>
  <si>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</si>
  <si>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</si>
  <si>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</si>
  <si>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</si>
  <si>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</si>
  <si>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</si>
  <si>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</si>
  <si>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</si>
  <si>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</si>
  <si>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</si>
  <si>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</si>
  <si>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</si>
  <si>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</si>
  <si>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</si>
  <si>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</si>
  <si>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</si>
  <si>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</si>
  <si>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</si>
  <si>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</si>
  <si>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</si>
  <si>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</si>
  <si>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</si>
  <si>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</si>
  <si>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</si>
  <si>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</si>
  <si>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</si>
  <si>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</si>
  <si>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</si>
  <si>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</si>
  <si>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</si>
  <si>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</si>
  <si>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</si>
  <si>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</si>
  <si>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</si>
  <si>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</si>
  <si>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</si>
  <si>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</si>
  <si>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</si>
  <si>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</si>
  <si>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</si>
  <si>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</si>
  <si>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</si>
  <si>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</si>
  <si>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</si>
  <si>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</si>
  <si>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</si>
  <si>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</si>
  <si>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</si>
  <si>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</si>
  <si>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</si>
  <si>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</si>
  <si>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</si>
  <si>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</si>
  <si>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</si>
  <si>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</si>
  <si>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</si>
  <si>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</si>
  <si>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</si>
  <si>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</si>
  <si>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</si>
  <si>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</si>
  <si>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</si>
  <si>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</si>
  <si>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</si>
  <si>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</si>
  <si>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</si>
  <si>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</si>
  <si>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</si>
  <si>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</si>
  <si>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</si>
  <si>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</si>
  <si>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</si>
  <si>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</si>
  <si>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</si>
  <si>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</si>
  <si>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</si>
  <si>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</si>
  <si>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</si>
  <si>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</si>
  <si>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</si>
  <si>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</si>
  <si>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</si>
  <si>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</si>
  <si>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</si>
  <si>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</si>
  <si>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</si>
  <si>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</si>
  <si>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</si>
  <si>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</si>
  <si>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</si>
  <si>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</si>
  <si>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</si>
  <si>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</si>
  <si>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</si>
  <si>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</si>
  <si>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</si>
  <si>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</si>
  <si>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</si>
  <si>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</si>
  <si>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</si>
  <si>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</si>
  <si>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</si>
  <si>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</si>
  <si>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</si>
  <si>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</si>
  <si>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</si>
  <si>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</si>
  <si>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</si>
  <si>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</si>
  <si>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</si>
  <si>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</si>
  <si>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</si>
  <si>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</si>
  <si>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</si>
  <si>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</si>
  <si>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</si>
  <si>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</si>
  <si>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</si>
  <si>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</si>
  <si>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2565</t>
  </si>
  <si>
    <t>2566  Cum.</t>
  </si>
  <si>
    <t xml:space="preserve">                       จำนวนผู้ป่วยโรคไข้เลือดออก จำแนกรายเดือน จังหวัดร้อยเอ็ด ปี 2566  เปรียบเทียบปี 2565  , target  line   และค่ามัธยฐาน 5 ปี  </t>
  </si>
  <si>
    <t>สถานการณ์ไข้เลือดออก  รายอำเภอ  จังหวัดร้อยเอ็ด  ปี  2566</t>
  </si>
  <si>
    <t>เมืองร้อยเอ็ด</t>
  </si>
  <si>
    <t>ในเขตเทศบาล</t>
  </si>
  <si>
    <t>2566</t>
  </si>
  <si>
    <t>ผู้ป่วยไข้เลือดออก รายหมู่บ้าน จำแนกตามสัปดาห์ที่พบผู้ป่วย  ปี 2566</t>
  </si>
  <si>
    <t>เป้าหมายปี 66  (ราย)</t>
  </si>
  <si>
    <t>OPD</t>
  </si>
  <si>
    <t>ปี 2566</t>
  </si>
  <si>
    <t>เกษตร</t>
  </si>
  <si>
    <t>หนองเม็ก</t>
  </si>
  <si>
    <t>หนองส้าว</t>
  </si>
  <si>
    <t>ดอนชาด</t>
  </si>
  <si>
    <t>ดงยาง</t>
  </si>
  <si>
    <t>เหล่าสมบูรณ์</t>
  </si>
  <si>
    <t>หนองเต่า</t>
  </si>
  <si>
    <t>คุ้มใต้</t>
  </si>
  <si>
    <t>เกษตร(คุ้มใต้)</t>
  </si>
  <si>
    <t>โพนทอน</t>
  </si>
  <si>
    <t>ผือฮี</t>
  </si>
  <si>
    <t>หนองเพียงขันธ์</t>
  </si>
  <si>
    <t>คำโพนสูง</t>
  </si>
  <si>
    <t>หัวโทนเหนือ</t>
  </si>
  <si>
    <t>อ้น</t>
  </si>
  <si>
    <t>Grand Total</t>
  </si>
  <si>
    <t>โรงเรียนเมือง</t>
  </si>
  <si>
    <t>ดอนโมง</t>
  </si>
  <si>
    <t>เกษตร(คุ้มป่าบาก)</t>
  </si>
  <si>
    <t>โพธิ์ไทรทอง</t>
  </si>
  <si>
    <t>อาชีพ</t>
  </si>
  <si>
    <t>นักเรียน</t>
  </si>
  <si>
    <t>นักบวช</t>
  </si>
  <si>
    <t>รับจ้าง,กรรมกร</t>
  </si>
  <si>
    <t>ค้าขาย</t>
  </si>
  <si>
    <t>อื่นๆ</t>
  </si>
  <si>
    <t>ข้าราชการ</t>
  </si>
  <si>
    <t>ครู</t>
  </si>
  <si>
    <t>งานบ้าน</t>
  </si>
  <si>
    <t>อาชีพพิเศษ</t>
  </si>
  <si>
    <t>บุคลากรสาธารณสุข</t>
  </si>
  <si>
    <t>ทหาร,ตำรวจ</t>
  </si>
  <si>
    <t>อัตราป่วย รายอำเภอ</t>
  </si>
  <si>
    <t xml:space="preserve"> </t>
  </si>
  <si>
    <t>เปรียบเทียบรายสัปดาห์</t>
  </si>
  <si>
    <t>เปรียบเทียบ มัธยฐาน รายสัปดาห์</t>
  </si>
  <si>
    <t>มัธยฐาน 5 ปี</t>
  </si>
  <si>
    <t>ประเภทผู้ป่วย</t>
  </si>
  <si>
    <t>IPD</t>
  </si>
  <si>
    <t>ประเภท</t>
  </si>
  <si>
    <t>ร้อยเละ</t>
  </si>
  <si>
    <t>w53</t>
  </si>
  <si>
    <t>ปชก</t>
  </si>
  <si>
    <t>ในปกครอง</t>
  </si>
  <si>
    <t>โนนจาน</t>
  </si>
  <si>
    <t>หนองหญ้าม้า</t>
  </si>
  <si>
    <t>คุ้มกลางเมืองใหม่</t>
  </si>
  <si>
    <t>วังยาว</t>
  </si>
  <si>
    <t xml:space="preserve">      เป้าหมาย  จำนวนผู้ป่วยไข้เลือดออก   (Target  line)    จ.ร้อยเอ็ด  จำแนกรายเดือน   ปี  2567</t>
  </si>
  <si>
    <t>มัธยฐาน 62-66</t>
  </si>
  <si>
    <t>ค่าพยากรณ์ปี  2567</t>
  </si>
  <si>
    <t xml:space="preserve">                       สถานการณ์โรคไข้เลือดออก  จังหวัดร้อยเอ็ด  รายเดือน  ปี  2567</t>
  </si>
  <si>
    <t xml:space="preserve">    สถานการณ์ไข้เลือดออก  รายอำเภอ  จังหวัดร้อยเอ็ด  ปี  2567</t>
  </si>
  <si>
    <t>จำนวนผู้ป่วยไข้เลือดอออก  รายสัปดาห์ปี    2562-2567</t>
  </si>
  <si>
    <t>2567</t>
  </si>
  <si>
    <t>มัธยฐาน (62-66)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</si>
  <si>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2567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</si>
  <si>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2567</t>
  </si>
  <si>
    <t>มัธยฐานปี 62-66</t>
  </si>
  <si>
    <t>2567  CUM.</t>
  </si>
  <si>
    <t>สุขเกษม</t>
  </si>
  <si>
    <t>ทุ่งทรายทอง</t>
  </si>
  <si>
    <t>หัวงัว</t>
  </si>
  <si>
    <t>ทรายมูล</t>
  </si>
  <si>
    <t>ปลาโด</t>
  </si>
  <si>
    <t>ราษฎรสามัคคี</t>
  </si>
  <si>
    <t>คุ้มวัดเหนือ</t>
  </si>
  <si>
    <t>หนองทุ่งมน</t>
  </si>
  <si>
    <t>ใหม่เจริญ</t>
  </si>
  <si>
    <t>ทุ่งประเสริฐ</t>
  </si>
  <si>
    <t>ดงสวนผึ้ง</t>
  </si>
  <si>
    <t>เกษตรวิสัย Total</t>
  </si>
  <si>
    <t>บ้านฝาง Total</t>
  </si>
  <si>
    <t>สิงห์โคก Total</t>
  </si>
  <si>
    <t>ดงครั่งน้อย Total</t>
  </si>
  <si>
    <t>ดู่น้อย Total</t>
  </si>
  <si>
    <t>ดงแดง Total</t>
  </si>
  <si>
    <t>หัวช้าง Total</t>
  </si>
  <si>
    <t>หนองผือ Total</t>
  </si>
  <si>
    <t>จตุรพักตรพิมาน Total</t>
  </si>
  <si>
    <t>จังหาร Total</t>
  </si>
  <si>
    <t>หนองไผ่ Total</t>
  </si>
  <si>
    <t>ธวัชบุรี Total</t>
  </si>
  <si>
    <t>คำพอุง Total</t>
  </si>
  <si>
    <t>โพธิ์ชัย Total</t>
  </si>
  <si>
    <t>โพนทราย Total</t>
  </si>
  <si>
    <t>ท่าหาดยาว Total</t>
  </si>
  <si>
    <t>หนองใหญ่ Total</t>
  </si>
  <si>
    <t>วังสามัคคี Total</t>
  </si>
  <si>
    <t>โพนทอง Total</t>
  </si>
  <si>
    <t>เมยวดี Total</t>
  </si>
  <si>
    <t>รอบเมือง Total</t>
  </si>
  <si>
    <t>ในเมือง Total</t>
  </si>
  <si>
    <t>ดงลาน Total</t>
  </si>
  <si>
    <t>เมือง Total</t>
  </si>
  <si>
    <t>เมืองสรวง Total</t>
  </si>
  <si>
    <t>ศรีสมเด็จ Total</t>
  </si>
  <si>
    <t>ทุ่งหลวง Total</t>
  </si>
  <si>
    <t>หัวโทน Total</t>
  </si>
  <si>
    <t>น้ำคำ Total</t>
  </si>
  <si>
    <t>สระคู Total</t>
  </si>
  <si>
    <t>สุวรรณภูมิ Total</t>
  </si>
  <si>
    <t>ขวาว Total</t>
  </si>
  <si>
    <t>เสลภูมิ Total</t>
  </si>
  <si>
    <t>กกโพธิ์ Total</t>
  </si>
  <si>
    <t>หนองขุ่นใหญ่ Total</t>
  </si>
  <si>
    <t>หนองพอก Total</t>
  </si>
  <si>
    <t>หนองฮี Total</t>
  </si>
  <si>
    <t>โหรา Total</t>
  </si>
  <si>
    <t>อาจสามารถ Total</t>
  </si>
  <si>
    <t xml:space="preserve">                        จำนวนผู้ป่วย / อัตราป่วย ไข้เลือดออก  จำแนกตามกลุ่มอายุ  ปี 2567</t>
  </si>
  <si>
    <t>wk 6</t>
  </si>
  <si>
    <t>ยางด่อ</t>
  </si>
  <si>
    <t>เทอดไทย Total</t>
  </si>
  <si>
    <t>ทุ่งเขาหลวง Total</t>
  </si>
  <si>
    <t>โปง</t>
  </si>
  <si>
    <t>บุ่งเลิศ Total</t>
  </si>
  <si>
    <t>คุ้มหลังศาล</t>
  </si>
  <si>
    <t>หนองคูณ</t>
  </si>
  <si>
    <t>เด่นราษฎร์ Total</t>
  </si>
  <si>
    <t>wk 7</t>
  </si>
  <si>
    <t>wk 8</t>
  </si>
  <si>
    <t>น้ำอ้อม Total</t>
  </si>
  <si>
    <t>หนองผง</t>
  </si>
  <si>
    <t>อีง่อง Total</t>
  </si>
  <si>
    <t>ยางเครือ</t>
  </si>
  <si>
    <t>น้ำใส Total</t>
  </si>
  <si>
    <t>ท่างาม</t>
  </si>
  <si>
    <t>ยางใหญ่ Total</t>
  </si>
  <si>
    <t>โนนสวรรค์พัฒนา</t>
  </si>
  <si>
    <t>โนนสวรรค์ Total</t>
  </si>
  <si>
    <t>ปทุมรัตต์ Total</t>
  </si>
  <si>
    <t>คุ้มซ่ง</t>
  </si>
  <si>
    <t>พนมไพร Total</t>
  </si>
  <si>
    <t>ใหม่สถานี</t>
  </si>
  <si>
    <t>สว่าง Total</t>
  </si>
  <si>
    <t>คำอุดม</t>
  </si>
  <si>
    <t>หนองม้า</t>
  </si>
  <si>
    <t>เหนือเมือง Total</t>
  </si>
  <si>
    <t>ป่ายาง</t>
  </si>
  <si>
    <t>ขอนแก่น Total</t>
  </si>
  <si>
    <t>กลางเมืองใหม่</t>
  </si>
  <si>
    <t>คุ้มวัดสว่าง</t>
  </si>
  <si>
    <t>ดอนพิมาน</t>
  </si>
  <si>
    <t>หนองข่า</t>
  </si>
  <si>
    <t>ตากแดด</t>
  </si>
  <si>
    <t>หนองพังคี</t>
  </si>
  <si>
    <t>นาน้อย</t>
  </si>
  <si>
    <t>นาใหญ่ Total</t>
  </si>
  <si>
    <t>ยางเลิง</t>
  </si>
  <si>
    <t>ดอกไม้ Total</t>
  </si>
  <si>
    <t>หนองแข้พัฒนา</t>
  </si>
  <si>
    <t>บึงงาม Total</t>
  </si>
  <si>
    <t>ศาลางาม</t>
  </si>
  <si>
    <t>มันเหลือง</t>
  </si>
  <si>
    <t>หน่อม Total</t>
  </si>
  <si>
    <t>ข้อมูล  ณ  วันที่ 10 มีนาคม 2567   (จากรายงาน 506)</t>
  </si>
  <si>
    <t>ข้อมูล  ณ  วันที่ 10 มีนาคม  2567 (จากรายงาน 506)</t>
  </si>
  <si>
    <t>ข้อมูล  ณ  วันที่ 10 มีนาคม 2567  (จากรายงาน 506)</t>
  </si>
  <si>
    <t>ข้อมูล  ณ  วันที่ 10 มีนาคม 2567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</si>
  <si>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11 กุมภาพันธ์ - 10 มีนาคม  2567</t>
  </si>
  <si>
    <t>wk 1-5</t>
  </si>
  <si>
    <t>wk 6-9</t>
  </si>
  <si>
    <t>wk 9</t>
  </si>
  <si>
    <t>รวมผู้ป่วยสะสม  wk 1-9 (ราย)</t>
  </si>
  <si>
    <t>ข้อมูล ณ วันที่ 10 มีนาคม 2567 (จากรายงานเร่งด่วน)</t>
  </si>
  <si>
    <t>คุ้มเหนือ</t>
  </si>
  <si>
    <t>โนนโพธิ์</t>
  </si>
  <si>
    <t>หนองแข้ดง</t>
  </si>
  <si>
    <t>คำม่วงหวาน</t>
  </si>
  <si>
    <t>จานใต้</t>
  </si>
  <si>
    <t>หนองมะเหียะ</t>
  </si>
  <si>
    <t>โพธิ์สัย Total</t>
  </si>
  <si>
    <t>จำปาขัน Total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</si>
</sst>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85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20"/>
      <color rgb="FF0000FF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20"/>
      <name val="Cordia New"/>
      <family val="2"/>
    </font>
    <font>
      <b/>
      <sz val="18"/>
      <name val="Cordia New"/>
      <family val="2"/>
    </font>
    <font>
      <b/>
      <sz val="20"/>
      <name val="Cordia New"/>
      <family val="2"/>
    </font>
    <font>
      <sz val="22"/>
      <name val="Cordia New"/>
      <family val="2"/>
    </font>
    <font>
      <b/>
      <sz val="16"/>
      <name val="Angsana New"/>
      <family val="1"/>
      <charset val="222"/>
    </font>
    <font>
      <b/>
      <sz val="12"/>
      <name val="Angsana New"/>
      <family val="1"/>
      <charset val="222"/>
    </font>
    <font>
      <b/>
      <sz val="14"/>
      <name val="Angsana New"/>
      <family val="1"/>
      <charset val="222"/>
    </font>
    <font>
      <b/>
      <sz val="14"/>
      <color indexed="12"/>
      <name val="Angsana New"/>
      <family val="1"/>
      <charset val="222"/>
    </font>
    <font>
      <b/>
      <sz val="14"/>
      <color theme="1"/>
      <name val="Cordia New"/>
      <family val="2"/>
    </font>
    <font>
      <b/>
      <sz val="22"/>
      <name val="Cordia New"/>
      <family val="2"/>
    </font>
    <font>
      <sz val="16"/>
      <name val="Cordia New"/>
      <charset val="222"/>
    </font>
    <font>
      <sz val="16"/>
      <color theme="1"/>
      <name val="Tahoma"/>
      <family val="2"/>
      <scheme val="minor"/>
    </font>
    <font>
      <sz val="16"/>
      <color theme="1"/>
      <name val="Calibri"/>
      <family val="2"/>
    </font>
    <font>
      <b/>
      <sz val="16"/>
      <color theme="1"/>
      <name val="Tahoma"/>
      <family val="2"/>
      <scheme val="minor"/>
    </font>
    <font>
      <b/>
      <sz val="16"/>
      <color theme="1"/>
      <name val="Tahoma"/>
      <family val="2"/>
    </font>
  </fonts>
  <fills count="5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137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191" fontId="13" fillId="0" borderId="0"/>
    <xf numFmtId="0" fontId="3" fillId="0" borderId="0"/>
    <xf numFmtId="0" fontId="11" fillId="0" borderId="0"/>
    <xf numFmtId="0" fontId="14" fillId="0" borderId="0"/>
    <xf numFmtId="0" fontId="14" fillId="0" borderId="0"/>
    <xf numFmtId="0" fontId="15" fillId="0" borderId="0"/>
    <xf numFmtId="191" fontId="1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38" applyNumberFormat="0" applyFill="0" applyAlignment="0" applyProtection="0"/>
    <xf numFmtId="0" fontId="57" fillId="0" borderId="39" applyNumberFormat="0" applyFill="0" applyAlignment="0" applyProtection="0"/>
    <xf numFmtId="0" fontId="57" fillId="0" borderId="0" applyNumberFormat="0" applyFill="0" applyBorder="0" applyAlignment="0" applyProtection="0"/>
    <xf numFmtId="0" fontId="58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61" fillId="22" borderId="40" applyNumberFormat="0" applyAlignment="0" applyProtection="0"/>
    <xf numFmtId="0" fontId="62" fillId="23" borderId="41" applyNumberFormat="0" applyAlignment="0" applyProtection="0"/>
    <xf numFmtId="0" fontId="63" fillId="23" borderId="40" applyNumberFormat="0" applyAlignment="0" applyProtection="0"/>
    <xf numFmtId="0" fontId="64" fillId="0" borderId="42" applyNumberFormat="0" applyFill="0" applyAlignment="0" applyProtection="0"/>
    <xf numFmtId="0" fontId="65" fillId="24" borderId="43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45" applyNumberFormat="0" applyFill="0" applyAlignment="0" applyProtection="0"/>
    <xf numFmtId="0" fontId="6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69" fillId="29" borderId="0" applyNumberFormat="0" applyBorder="0" applyAlignment="0" applyProtection="0"/>
    <xf numFmtId="0" fontId="6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9" fillId="33" borderId="0" applyNumberFormat="0" applyBorder="0" applyAlignment="0" applyProtection="0"/>
    <xf numFmtId="0" fontId="69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69" fillId="37" borderId="0" applyNumberFormat="0" applyBorder="0" applyAlignment="0" applyProtection="0"/>
    <xf numFmtId="0" fontId="69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69" fillId="49" borderId="0" applyNumberFormat="0" applyBorder="0" applyAlignment="0" applyProtection="0"/>
    <xf numFmtId="0" fontId="2" fillId="25" borderId="44" applyNumberFormat="0" applyFont="0" applyAlignment="0" applyProtection="0"/>
    <xf numFmtId="0" fontId="2" fillId="0" borderId="0"/>
    <xf numFmtId="0" fontId="2" fillId="25" borderId="44" applyNumberFormat="0" applyFont="0" applyAlignment="0" applyProtection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44" applyNumberFormat="0" applyFont="0" applyAlignment="0" applyProtection="0"/>
    <xf numFmtId="0" fontId="1" fillId="28" borderId="0" applyNumberFormat="0" applyBorder="0" applyAlignment="0" applyProtection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3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3" fillId="0" borderId="0"/>
    <xf numFmtId="0" fontId="12" fillId="0" borderId="0"/>
  </cellStyleXfs>
  <cellXfs count="377">
    <xf numFmtId="0" fontId="0" fillId="0" borderId="0" xfId="0"/>
    <xf numFmtId="0" fontId="6" fillId="0" borderId="0" xfId="0" applyFont="1"/>
    <xf numFmtId="0" fontId="6" fillId="6" borderId="9" xfId="0" applyFont="1" applyFill="1" applyBorder="1" applyAlignment="1"/>
    <xf numFmtId="0" fontId="6" fillId="6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6" fillId="14" borderId="0" xfId="0" applyFont="1" applyFill="1"/>
    <xf numFmtId="0" fontId="6" fillId="3" borderId="23" xfId="0" applyFont="1" applyFill="1" applyBorder="1"/>
    <xf numFmtId="0" fontId="6" fillId="3" borderId="10" xfId="0" applyFont="1" applyFill="1" applyBorder="1"/>
    <xf numFmtId="3" fontId="6" fillId="3" borderId="11" xfId="0" applyNumberFormat="1" applyFont="1" applyFill="1" applyBorder="1" applyAlignment="1">
      <alignment horizontal="center"/>
    </xf>
    <xf numFmtId="3" fontId="6" fillId="7" borderId="2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6" fillId="5" borderId="18" xfId="0" applyFont="1" applyFill="1" applyBorder="1"/>
    <xf numFmtId="0" fontId="6" fillId="5" borderId="19" xfId="0" applyFont="1" applyFill="1" applyBorder="1"/>
    <xf numFmtId="0" fontId="9" fillId="12" borderId="0" xfId="0" applyFont="1" applyFill="1"/>
    <xf numFmtId="0" fontId="10" fillId="2" borderId="9" xfId="0" applyFont="1" applyFill="1" applyBorder="1" applyAlignment="1">
      <alignment horizontal="center"/>
    </xf>
    <xf numFmtId="0" fontId="10" fillId="0" borderId="9" xfId="14" applyFont="1" applyBorder="1"/>
    <xf numFmtId="0" fontId="16" fillId="0" borderId="9" xfId="14" applyFont="1" applyFill="1" applyBorder="1"/>
    <xf numFmtId="0" fontId="20" fillId="0" borderId="0" xfId="0" applyFont="1"/>
    <xf numFmtId="0" fontId="23" fillId="0" borderId="0" xfId="0" applyFont="1"/>
    <xf numFmtId="189" fontId="25" fillId="0" borderId="0" xfId="0" applyNumberFormat="1" applyFont="1" applyAlignment="1">
      <alignment horizontal="center"/>
    </xf>
    <xf numFmtId="189" fontId="25" fillId="0" borderId="0" xfId="0" applyNumberFormat="1" applyFont="1"/>
    <xf numFmtId="189" fontId="18" fillId="0" borderId="0" xfId="0" applyNumberFormat="1" applyFont="1"/>
    <xf numFmtId="0" fontId="26" fillId="0" borderId="0" xfId="0" applyFont="1"/>
    <xf numFmtId="189" fontId="27" fillId="0" borderId="0" xfId="0" applyNumberFormat="1" applyFont="1" applyAlignment="1">
      <alignment horizontal="center"/>
    </xf>
    <xf numFmtId="189" fontId="27" fillId="0" borderId="0" xfId="0" applyNumberFormat="1" applyFont="1"/>
    <xf numFmtId="189" fontId="28" fillId="0" borderId="9" xfId="0" applyNumberFormat="1" applyFont="1" applyBorder="1" applyAlignment="1">
      <alignment horizontal="center"/>
    </xf>
    <xf numFmtId="189" fontId="27" fillId="0" borderId="9" xfId="0" applyNumberFormat="1" applyFont="1" applyBorder="1" applyAlignment="1">
      <alignment horizontal="center"/>
    </xf>
    <xf numFmtId="1" fontId="27" fillId="0" borderId="0" xfId="0" applyNumberFormat="1" applyFont="1"/>
    <xf numFmtId="1" fontId="28" fillId="0" borderId="9" xfId="0" applyNumberFormat="1" applyFont="1" applyBorder="1" applyAlignment="1">
      <alignment horizontal="center"/>
    </xf>
    <xf numFmtId="0" fontId="29" fillId="0" borderId="9" xfId="16" applyFont="1" applyFill="1" applyBorder="1" applyAlignment="1">
      <alignment horizontal="center" wrapText="1"/>
    </xf>
    <xf numFmtId="3" fontId="30" fillId="0" borderId="9" xfId="0" applyNumberFormat="1" applyFont="1" applyBorder="1" applyAlignment="1">
      <alignment horizontal="center"/>
    </xf>
    <xf numFmtId="3" fontId="27" fillId="0" borderId="0" xfId="0" applyNumberFormat="1" applyFont="1"/>
    <xf numFmtId="2" fontId="27" fillId="0" borderId="0" xfId="0" applyNumberFormat="1" applyFont="1"/>
    <xf numFmtId="4" fontId="27" fillId="0" borderId="0" xfId="0" applyNumberFormat="1" applyFont="1"/>
    <xf numFmtId="189" fontId="28" fillId="17" borderId="9" xfId="0" applyNumberFormat="1" applyFont="1" applyFill="1" applyBorder="1" applyAlignment="1">
      <alignment horizontal="center"/>
    </xf>
    <xf numFmtId="0" fontId="29" fillId="17" borderId="9" xfId="16" applyFont="1" applyFill="1" applyBorder="1" applyAlignment="1">
      <alignment horizontal="center" wrapText="1"/>
    </xf>
    <xf numFmtId="3" fontId="31" fillId="17" borderId="9" xfId="0" applyNumberFormat="1" applyFont="1" applyFill="1" applyBorder="1" applyAlignment="1">
      <alignment horizontal="center"/>
    </xf>
    <xf numFmtId="3" fontId="18" fillId="9" borderId="11" xfId="0" applyNumberFormat="1" applyFont="1" applyFill="1" applyBorder="1" applyAlignment="1">
      <alignment horizontal="center"/>
    </xf>
    <xf numFmtId="190" fontId="27" fillId="0" borderId="0" xfId="0" applyNumberFormat="1" applyFont="1"/>
    <xf numFmtId="189" fontId="28" fillId="5" borderId="9" xfId="0" applyNumberFormat="1" applyFont="1" applyFill="1" applyBorder="1" applyAlignment="1">
      <alignment horizontal="center"/>
    </xf>
    <xf numFmtId="1" fontId="18" fillId="5" borderId="9" xfId="0" applyNumberFormat="1" applyFont="1" applyFill="1" applyBorder="1" applyAlignment="1">
      <alignment horizontal="center"/>
    </xf>
    <xf numFmtId="3" fontId="30" fillId="5" borderId="9" xfId="0" applyNumberFormat="1" applyFont="1" applyFill="1" applyBorder="1" applyAlignment="1">
      <alignment horizontal="center"/>
    </xf>
    <xf numFmtId="189" fontId="28" fillId="6" borderId="9" xfId="0" applyNumberFormat="1" applyFont="1" applyFill="1" applyBorder="1" applyAlignment="1">
      <alignment horizontal="center"/>
    </xf>
    <xf numFmtId="1" fontId="28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1" fontId="32" fillId="0" borderId="0" xfId="0" applyNumberFormat="1" applyFont="1"/>
    <xf numFmtId="2" fontId="32" fillId="6" borderId="9" xfId="0" applyNumberFormat="1" applyFont="1" applyFill="1" applyBorder="1"/>
    <xf numFmtId="2" fontId="33" fillId="0" borderId="0" xfId="0" applyNumberFormat="1" applyFont="1" applyFill="1" applyBorder="1"/>
    <xf numFmtId="1" fontId="34" fillId="4" borderId="9" xfId="0" applyNumberFormat="1" applyFont="1" applyFill="1" applyBorder="1" applyAlignment="1">
      <alignment horizontal="center"/>
    </xf>
    <xf numFmtId="3" fontId="34" fillId="4" borderId="9" xfId="0" applyNumberFormat="1" applyFont="1" applyFill="1" applyBorder="1" applyAlignment="1">
      <alignment horizontal="center"/>
    </xf>
    <xf numFmtId="3" fontId="35" fillId="0" borderId="0" xfId="0" applyNumberFormat="1" applyFont="1"/>
    <xf numFmtId="2" fontId="35" fillId="0" borderId="0" xfId="0" applyNumberFormat="1" applyFont="1"/>
    <xf numFmtId="189" fontId="35" fillId="0" borderId="0" xfId="0" applyNumberFormat="1" applyFont="1"/>
    <xf numFmtId="189" fontId="26" fillId="2" borderId="9" xfId="0" applyNumberFormat="1" applyFont="1" applyFill="1" applyBorder="1" applyAlignment="1">
      <alignment horizontal="center"/>
    </xf>
    <xf numFmtId="1" fontId="36" fillId="11" borderId="9" xfId="0" applyNumberFormat="1" applyFont="1" applyFill="1" applyBorder="1" applyAlignment="1">
      <alignment horizontal="center"/>
    </xf>
    <xf numFmtId="3" fontId="37" fillId="2" borderId="9" xfId="0" applyNumberFormat="1" applyFont="1" applyFill="1" applyBorder="1" applyAlignment="1">
      <alignment horizontal="center"/>
    </xf>
    <xf numFmtId="3" fontId="30" fillId="2" borderId="9" xfId="0" applyNumberFormat="1" applyFont="1" applyFill="1" applyBorder="1" applyAlignment="1">
      <alignment horizontal="center"/>
    </xf>
    <xf numFmtId="4" fontId="27" fillId="0" borderId="0" xfId="0" applyNumberFormat="1" applyFont="1" applyAlignment="1">
      <alignment horizontal="center"/>
    </xf>
    <xf numFmtId="189" fontId="28" fillId="0" borderId="0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center"/>
    </xf>
    <xf numFmtId="188" fontId="31" fillId="0" borderId="0" xfId="0" applyNumberFormat="1" applyFont="1" applyFill="1" applyBorder="1" applyAlignment="1">
      <alignment horizontal="center"/>
    </xf>
    <xf numFmtId="189" fontId="30" fillId="0" borderId="0" xfId="0" applyNumberFormat="1" applyFont="1" applyBorder="1" applyAlignment="1">
      <alignment horizontal="left"/>
    </xf>
    <xf numFmtId="1" fontId="27" fillId="0" borderId="0" xfId="0" applyNumberFormat="1" applyFont="1" applyBorder="1"/>
    <xf numFmtId="189" fontId="27" fillId="0" borderId="0" xfId="0" applyNumberFormat="1" applyFont="1" applyBorder="1"/>
    <xf numFmtId="3" fontId="27" fillId="0" borderId="0" xfId="0" applyNumberFormat="1" applyFont="1" applyBorder="1" applyAlignment="1">
      <alignment horizontal="center"/>
    </xf>
    <xf numFmtId="189" fontId="28" fillId="0" borderId="0" xfId="0" applyNumberFormat="1" applyFont="1" applyBorder="1"/>
    <xf numFmtId="189" fontId="31" fillId="0" borderId="0" xfId="0" applyNumberFormat="1" applyFont="1" applyBorder="1" applyAlignment="1">
      <alignment horizontal="left"/>
    </xf>
    <xf numFmtId="189" fontId="31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41" fontId="27" fillId="0" borderId="0" xfId="0" applyNumberFormat="1" applyFont="1"/>
    <xf numFmtId="41" fontId="27" fillId="0" borderId="0" xfId="0" applyNumberFormat="1" applyFont="1" applyAlignment="1">
      <alignment horizontal="center"/>
    </xf>
    <xf numFmtId="49" fontId="28" fillId="0" borderId="9" xfId="0" applyNumberFormat="1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0" fontId="20" fillId="0" borderId="1" xfId="0" applyFont="1" applyBorder="1"/>
    <xf numFmtId="0" fontId="23" fillId="0" borderId="1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49" fontId="23" fillId="0" borderId="2" xfId="0" applyNumberFormat="1" applyFont="1" applyBorder="1" applyAlignment="1">
      <alignment horizontal="center"/>
    </xf>
    <xf numFmtId="49" fontId="23" fillId="0" borderId="9" xfId="0" applyNumberFormat="1" applyFont="1" applyBorder="1" applyAlignment="1">
      <alignment horizontal="center"/>
    </xf>
    <xf numFmtId="0" fontId="23" fillId="0" borderId="2" xfId="0" applyFont="1" applyBorder="1"/>
    <xf numFmtId="0" fontId="23" fillId="0" borderId="1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0" xfId="0" applyFont="1" applyBorder="1"/>
    <xf numFmtId="0" fontId="20" fillId="0" borderId="20" xfId="0" applyFont="1" applyBorder="1" applyAlignment="1">
      <alignment horizontal="center"/>
    </xf>
    <xf numFmtId="0" fontId="40" fillId="9" borderId="20" xfId="0" applyFont="1" applyFill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0" fontId="21" fillId="0" borderId="3" xfId="0" applyFont="1" applyBorder="1"/>
    <xf numFmtId="3" fontId="20" fillId="0" borderId="3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2" fontId="20" fillId="0" borderId="12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2" fontId="20" fillId="0" borderId="0" xfId="0" applyNumberFormat="1" applyFont="1"/>
    <xf numFmtId="0" fontId="21" fillId="0" borderId="15" xfId="0" applyFont="1" applyBorder="1"/>
    <xf numFmtId="1" fontId="20" fillId="0" borderId="7" xfId="0" applyNumberFormat="1" applyFont="1" applyFill="1" applyBorder="1" applyAlignment="1">
      <alignment horizontal="center"/>
    </xf>
    <xf numFmtId="1" fontId="20" fillId="0" borderId="4" xfId="0" applyNumberFormat="1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2" fontId="23" fillId="0" borderId="15" xfId="0" applyNumberFormat="1" applyFont="1" applyBorder="1" applyAlignment="1">
      <alignment horizontal="center"/>
    </xf>
    <xf numFmtId="0" fontId="21" fillId="0" borderId="4" xfId="0" applyFont="1" applyBorder="1"/>
    <xf numFmtId="3" fontId="20" fillId="0" borderId="4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0" fontId="40" fillId="0" borderId="0" xfId="2" applyFont="1"/>
    <xf numFmtId="0" fontId="21" fillId="0" borderId="7" xfId="0" applyFont="1" applyBorder="1"/>
    <xf numFmtId="3" fontId="20" fillId="0" borderId="7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1" fontId="20" fillId="0" borderId="7" xfId="0" applyNumberFormat="1" applyFont="1" applyBorder="1" applyAlignment="1">
      <alignment horizontal="center"/>
    </xf>
    <xf numFmtId="0" fontId="20" fillId="0" borderId="7" xfId="0" applyFont="1" applyBorder="1"/>
    <xf numFmtId="0" fontId="21" fillId="0" borderId="16" xfId="0" applyFont="1" applyBorder="1"/>
    <xf numFmtId="0" fontId="20" fillId="0" borderId="16" xfId="0" applyFont="1" applyBorder="1" applyAlignment="1">
      <alignment horizontal="center"/>
    </xf>
    <xf numFmtId="2" fontId="23" fillId="0" borderId="16" xfId="0" applyNumberFormat="1" applyFont="1" applyBorder="1" applyAlignment="1">
      <alignment horizontal="center"/>
    </xf>
    <xf numFmtId="0" fontId="20" fillId="0" borderId="8" xfId="0" applyFont="1" applyBorder="1"/>
    <xf numFmtId="0" fontId="20" fillId="0" borderId="13" xfId="0" applyFont="1" applyBorder="1" applyAlignment="1">
      <alignment horizontal="center"/>
    </xf>
    <xf numFmtId="0" fontId="38" fillId="2" borderId="9" xfId="0" applyFont="1" applyFill="1" applyBorder="1" applyAlignment="1">
      <alignment horizontal="center"/>
    </xf>
    <xf numFmtId="3" fontId="38" fillId="2" borderId="9" xfId="0" applyNumberFormat="1" applyFont="1" applyFill="1" applyBorder="1" applyAlignment="1">
      <alignment horizontal="center"/>
    </xf>
    <xf numFmtId="2" fontId="38" fillId="2" borderId="9" xfId="0" applyNumberFormat="1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38" fillId="0" borderId="0" xfId="0" applyFont="1" applyAlignment="1">
      <alignment horizontal="center"/>
    </xf>
    <xf numFmtId="2" fontId="18" fillId="0" borderId="0" xfId="0" applyNumberFormat="1" applyFont="1"/>
    <xf numFmtId="3" fontId="28" fillId="5" borderId="9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3" fontId="20" fillId="0" borderId="9" xfId="0" applyNumberFormat="1" applyFont="1" applyBorder="1" applyAlignment="1">
      <alignment horizontal="center"/>
    </xf>
    <xf numFmtId="2" fontId="20" fillId="0" borderId="9" xfId="0" applyNumberFormat="1" applyFont="1" applyBorder="1" applyAlignment="1">
      <alignment horizontal="center"/>
    </xf>
    <xf numFmtId="2" fontId="23" fillId="0" borderId="9" xfId="0" applyNumberFormat="1" applyFont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49" fontId="20" fillId="0" borderId="0" xfId="0" applyNumberFormat="1" applyFont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3" fontId="20" fillId="0" borderId="0" xfId="0" applyNumberFormat="1" applyFont="1"/>
    <xf numFmtId="0" fontId="40" fillId="0" borderId="0" xfId="6" applyFont="1"/>
    <xf numFmtId="1" fontId="20" fillId="0" borderId="3" xfId="0" applyNumberFormat="1" applyFont="1" applyBorder="1" applyAlignment="1">
      <alignment horizontal="center"/>
    </xf>
    <xf numFmtId="1" fontId="23" fillId="3" borderId="3" xfId="0" applyNumberFormat="1" applyFont="1" applyFill="1" applyBorder="1" applyAlignment="1">
      <alignment horizontal="center"/>
    </xf>
    <xf numFmtId="2" fontId="23" fillId="3" borderId="3" xfId="0" applyNumberFormat="1" applyFont="1" applyFill="1" applyBorder="1" applyAlignment="1">
      <alignment horizontal="center"/>
    </xf>
    <xf numFmtId="1" fontId="23" fillId="4" borderId="3" xfId="0" applyNumberFormat="1" applyFont="1" applyFill="1" applyBorder="1" applyAlignment="1">
      <alignment horizontal="center"/>
    </xf>
    <xf numFmtId="2" fontId="23" fillId="4" borderId="3" xfId="0" applyNumberFormat="1" applyFont="1" applyFill="1" applyBorder="1" applyAlignment="1">
      <alignment horizontal="center"/>
    </xf>
    <xf numFmtId="4" fontId="23" fillId="0" borderId="0" xfId="0" applyNumberFormat="1" applyFont="1" applyBorder="1" applyAlignment="1">
      <alignment horizontal="center"/>
    </xf>
    <xf numFmtId="2" fontId="20" fillId="0" borderId="0" xfId="0" applyNumberFormat="1" applyFont="1" applyAlignment="1">
      <alignment horizontal="center"/>
    </xf>
    <xf numFmtId="1" fontId="20" fillId="0" borderId="4" xfId="0" applyNumberFormat="1" applyFont="1" applyBorder="1" applyAlignment="1">
      <alignment horizontal="center"/>
    </xf>
    <xf numFmtId="1" fontId="23" fillId="3" borderId="5" xfId="0" applyNumberFormat="1" applyFont="1" applyFill="1" applyBorder="1" applyAlignment="1">
      <alignment horizontal="center"/>
    </xf>
    <xf numFmtId="2" fontId="23" fillId="3" borderId="5" xfId="0" applyNumberFormat="1" applyFont="1" applyFill="1" applyBorder="1" applyAlignment="1">
      <alignment horizontal="center"/>
    </xf>
    <xf numFmtId="1" fontId="23" fillId="4" borderId="4" xfId="0" applyNumberFormat="1" applyFont="1" applyFill="1" applyBorder="1" applyAlignment="1">
      <alignment horizontal="center"/>
    </xf>
    <xf numFmtId="2" fontId="23" fillId="4" borderId="4" xfId="0" applyNumberFormat="1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2" fontId="23" fillId="2" borderId="9" xfId="0" applyNumberFormat="1" applyFont="1" applyFill="1" applyBorder="1" applyAlignment="1">
      <alignment horizontal="center"/>
    </xf>
    <xf numFmtId="2" fontId="23" fillId="6" borderId="9" xfId="0" applyNumberFormat="1" applyFont="1" applyFill="1" applyBorder="1"/>
    <xf numFmtId="0" fontId="23" fillId="0" borderId="0" xfId="0" applyFont="1" applyAlignment="1">
      <alignment horizontal="left"/>
    </xf>
    <xf numFmtId="0" fontId="23" fillId="0" borderId="9" xfId="0" applyFont="1" applyFill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3" fontId="20" fillId="0" borderId="9" xfId="0" applyNumberFormat="1" applyFont="1" applyFill="1" applyBorder="1" applyAlignment="1">
      <alignment horizontal="center"/>
    </xf>
    <xf numFmtId="0" fontId="23" fillId="5" borderId="9" xfId="0" applyFont="1" applyFill="1" applyBorder="1" applyAlignment="1">
      <alignment horizontal="center"/>
    </xf>
    <xf numFmtId="3" fontId="23" fillId="5" borderId="9" xfId="0" applyNumberFormat="1" applyFont="1" applyFill="1" applyBorder="1" applyAlignment="1">
      <alignment horizontal="center"/>
    </xf>
    <xf numFmtId="3" fontId="23" fillId="16" borderId="9" xfId="0" applyNumberFormat="1" applyFont="1" applyFill="1" applyBorder="1" applyAlignment="1">
      <alignment horizontal="center"/>
    </xf>
    <xf numFmtId="2" fontId="23" fillId="5" borderId="9" xfId="0" applyNumberFormat="1" applyFont="1" applyFill="1" applyBorder="1" applyAlignment="1">
      <alignment horizontal="center"/>
    </xf>
    <xf numFmtId="0" fontId="40" fillId="0" borderId="0" xfId="3" applyFont="1"/>
    <xf numFmtId="0" fontId="40" fillId="0" borderId="0" xfId="4" applyFont="1"/>
    <xf numFmtId="0" fontId="40" fillId="0" borderId="0" xfId="5" applyFont="1"/>
    <xf numFmtId="0" fontId="42" fillId="2" borderId="9" xfId="0" applyFont="1" applyFill="1" applyBorder="1" applyAlignment="1">
      <alignment horizontal="center"/>
    </xf>
    <xf numFmtId="3" fontId="42" fillId="2" borderId="9" xfId="0" applyNumberFormat="1" applyFont="1" applyFill="1" applyBorder="1" applyAlignment="1">
      <alignment horizontal="center"/>
    </xf>
    <xf numFmtId="2" fontId="42" fillId="2" borderId="9" xfId="0" applyNumberFormat="1" applyFont="1" applyFill="1" applyBorder="1" applyAlignment="1">
      <alignment horizontal="center"/>
    </xf>
    <xf numFmtId="1" fontId="28" fillId="5" borderId="9" xfId="0" applyNumberFormat="1" applyFont="1" applyFill="1" applyBorder="1" applyAlignment="1">
      <alignment horizontal="center"/>
    </xf>
    <xf numFmtId="189" fontId="28" fillId="0" borderId="0" xfId="0" applyNumberFormat="1" applyFont="1"/>
    <xf numFmtId="189" fontId="24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0" fontId="38" fillId="3" borderId="17" xfId="0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/>
    </xf>
    <xf numFmtId="0" fontId="38" fillId="3" borderId="19" xfId="0" applyFont="1" applyFill="1" applyBorder="1" applyAlignment="1">
      <alignment horizontal="center"/>
    </xf>
    <xf numFmtId="0" fontId="20" fillId="3" borderId="19" xfId="0" applyFont="1" applyFill="1" applyBorder="1"/>
    <xf numFmtId="0" fontId="20" fillId="3" borderId="14" xfId="0" applyFont="1" applyFill="1" applyBorder="1"/>
    <xf numFmtId="0" fontId="38" fillId="3" borderId="2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0" fontId="21" fillId="0" borderId="2" xfId="0" applyFont="1" applyBorder="1"/>
    <xf numFmtId="0" fontId="21" fillId="0" borderId="9" xfId="0" applyFont="1" applyBorder="1"/>
    <xf numFmtId="0" fontId="39" fillId="3" borderId="9" xfId="0" applyFont="1" applyFill="1" applyBorder="1" applyAlignment="1">
      <alignment horizontal="center"/>
    </xf>
    <xf numFmtId="3" fontId="38" fillId="6" borderId="9" xfId="0" applyNumberFormat="1" applyFont="1" applyFill="1" applyBorder="1" applyAlignment="1">
      <alignment horizontal="center"/>
    </xf>
    <xf numFmtId="0" fontId="44" fillId="0" borderId="0" xfId="0" applyFont="1"/>
    <xf numFmtId="3" fontId="20" fillId="0" borderId="0" xfId="0" applyNumberFormat="1" applyFont="1" applyFill="1" applyBorder="1" applyAlignment="1">
      <alignment horizontal="center"/>
    </xf>
    <xf numFmtId="0" fontId="20" fillId="0" borderId="0" xfId="0" applyFont="1" applyBorder="1"/>
    <xf numFmtId="0" fontId="20" fillId="0" borderId="0" xfId="0" applyFont="1" applyFill="1" applyBorder="1" applyAlignment="1">
      <alignment horizontal="center"/>
    </xf>
    <xf numFmtId="189" fontId="20" fillId="0" borderId="0" xfId="0" applyNumberFormat="1" applyFont="1"/>
    <xf numFmtId="189" fontId="23" fillId="0" borderId="0" xfId="0" applyNumberFormat="1" applyFont="1"/>
    <xf numFmtId="189" fontId="20" fillId="0" borderId="0" xfId="0" applyNumberFormat="1" applyFont="1" applyAlignment="1">
      <alignment horizontal="center"/>
    </xf>
    <xf numFmtId="189" fontId="23" fillId="0" borderId="0" xfId="0" applyNumberFormat="1" applyFont="1" applyBorder="1" applyAlignment="1">
      <alignment horizontal="center"/>
    </xf>
    <xf numFmtId="189" fontId="42" fillId="0" borderId="0" xfId="0" applyNumberFormat="1" applyFont="1"/>
    <xf numFmtId="189" fontId="23" fillId="5" borderId="9" xfId="0" applyNumberFormat="1" applyFont="1" applyFill="1" applyBorder="1" applyAlignment="1">
      <alignment horizontal="center"/>
    </xf>
    <xf numFmtId="189" fontId="39" fillId="5" borderId="9" xfId="0" applyNumberFormat="1" applyFont="1" applyFill="1" applyBorder="1" applyAlignment="1">
      <alignment horizontal="center"/>
    </xf>
    <xf numFmtId="1" fontId="23" fillId="5" borderId="9" xfId="0" applyNumberFormat="1" applyFont="1" applyFill="1" applyBorder="1" applyAlignment="1">
      <alignment horizontal="center"/>
    </xf>
    <xf numFmtId="1" fontId="23" fillId="5" borderId="18" xfId="0" applyNumberFormat="1" applyFont="1" applyFill="1" applyBorder="1" applyAlignment="1">
      <alignment horizontal="center"/>
    </xf>
    <xf numFmtId="49" fontId="23" fillId="10" borderId="9" xfId="0" applyNumberFormat="1" applyFont="1" applyFill="1" applyBorder="1" applyAlignment="1">
      <alignment horizontal="center"/>
    </xf>
    <xf numFmtId="3" fontId="38" fillId="7" borderId="9" xfId="0" applyNumberFormat="1" applyFont="1" applyFill="1" applyBorder="1" applyAlignment="1">
      <alignment horizontal="center"/>
    </xf>
    <xf numFmtId="1" fontId="23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/>
    <xf numFmtId="1" fontId="23" fillId="10" borderId="9" xfId="0" applyNumberFormat="1" applyFont="1" applyFill="1" applyBorder="1" applyAlignment="1">
      <alignment horizontal="center"/>
    </xf>
    <xf numFmtId="1" fontId="23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/>
    <xf numFmtId="1" fontId="23" fillId="0" borderId="9" xfId="0" applyNumberFormat="1" applyFont="1" applyFill="1" applyBorder="1" applyAlignment="1">
      <alignment horizontal="center"/>
    </xf>
    <xf numFmtId="1" fontId="22" fillId="0" borderId="9" xfId="0" applyNumberFormat="1" applyFont="1" applyFill="1" applyBorder="1" applyAlignment="1">
      <alignment horizontal="center"/>
    </xf>
    <xf numFmtId="1" fontId="45" fillId="0" borderId="9" xfId="0" applyNumberFormat="1" applyFont="1" applyFill="1" applyBorder="1" applyAlignment="1">
      <alignment horizontal="center"/>
    </xf>
    <xf numFmtId="1" fontId="45" fillId="0" borderId="18" xfId="0" applyNumberFormat="1" applyFont="1" applyFill="1" applyBorder="1" applyAlignment="1">
      <alignment horizontal="center"/>
    </xf>
    <xf numFmtId="189" fontId="21" fillId="0" borderId="0" xfId="0" applyNumberFormat="1" applyFont="1" applyFill="1"/>
    <xf numFmtId="1" fontId="22" fillId="0" borderId="18" xfId="0" applyNumberFormat="1" applyFont="1" applyFill="1" applyBorder="1" applyAlignment="1">
      <alignment horizontal="center"/>
    </xf>
    <xf numFmtId="189" fontId="22" fillId="0" borderId="0" xfId="0" applyNumberFormat="1" applyFont="1" applyFill="1"/>
    <xf numFmtId="189" fontId="38" fillId="6" borderId="9" xfId="0" applyNumberFormat="1" applyFont="1" applyFill="1" applyBorder="1" applyAlignment="1">
      <alignment horizontal="center"/>
    </xf>
    <xf numFmtId="1" fontId="38" fillId="6" borderId="9" xfId="0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189" fontId="38" fillId="0" borderId="0" xfId="0" applyNumberFormat="1" applyFont="1" applyAlignment="1">
      <alignment horizontal="center"/>
    </xf>
    <xf numFmtId="1" fontId="23" fillId="0" borderId="0" xfId="0" applyNumberFormat="1" applyFont="1"/>
    <xf numFmtId="1" fontId="23" fillId="0" borderId="0" xfId="0" applyNumberFormat="1" applyFont="1" applyAlignment="1">
      <alignment horizontal="center"/>
    </xf>
    <xf numFmtId="0" fontId="21" fillId="0" borderId="29" xfId="7" applyFont="1" applyFill="1" applyBorder="1" applyAlignment="1">
      <alignment horizontal="right" vertical="center" wrapText="1"/>
    </xf>
    <xf numFmtId="0" fontId="21" fillId="0" borderId="0" xfId="7" applyFont="1"/>
    <xf numFmtId="0" fontId="21" fillId="0" borderId="0" xfId="8" applyFont="1"/>
    <xf numFmtId="0" fontId="46" fillId="0" borderId="0" xfId="0" applyFont="1"/>
    <xf numFmtId="0" fontId="46" fillId="0" borderId="0" xfId="0" applyFont="1" applyAlignment="1">
      <alignment horizontal="center"/>
    </xf>
    <xf numFmtId="0" fontId="47" fillId="9" borderId="0" xfId="0" applyFont="1" applyFill="1"/>
    <xf numFmtId="0" fontId="47" fillId="0" borderId="0" xfId="0" applyFont="1" applyFill="1" applyBorder="1" applyAlignment="1">
      <alignment horizontal="center"/>
    </xf>
    <xf numFmtId="0" fontId="46" fillId="0" borderId="0" xfId="0" applyFont="1" applyFill="1" applyAlignment="1">
      <alignment horizontal="center"/>
    </xf>
    <xf numFmtId="0" fontId="46" fillId="9" borderId="0" xfId="0" applyFont="1" applyFill="1"/>
    <xf numFmtId="0" fontId="46" fillId="0" borderId="0" xfId="0" applyFont="1" applyFill="1"/>
    <xf numFmtId="0" fontId="48" fillId="15" borderId="2" xfId="0" applyFont="1" applyFill="1" applyBorder="1" applyAlignment="1">
      <alignment horizontal="center"/>
    </xf>
    <xf numFmtId="189" fontId="28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189" fontId="34" fillId="0" borderId="0" xfId="0" applyNumberFormat="1" applyFont="1" applyBorder="1" applyAlignment="1">
      <alignment horizontal="left"/>
    </xf>
    <xf numFmtId="49" fontId="34" fillId="0" borderId="0" xfId="0" applyNumberFormat="1" applyFont="1" applyBorder="1" applyAlignment="1">
      <alignment horizontal="left"/>
    </xf>
    <xf numFmtId="189" fontId="50" fillId="2" borderId="1" xfId="0" applyNumberFormat="1" applyFont="1" applyFill="1" applyBorder="1" applyAlignment="1">
      <alignment horizontal="center"/>
    </xf>
    <xf numFmtId="49" fontId="50" fillId="2" borderId="1" xfId="0" applyNumberFormat="1" applyFont="1" applyFill="1" applyBorder="1" applyAlignment="1">
      <alignment horizontal="center"/>
    </xf>
    <xf numFmtId="189" fontId="24" fillId="2" borderId="1" xfId="0" applyNumberFormat="1" applyFont="1" applyFill="1" applyBorder="1" applyAlignment="1">
      <alignment horizontal="center"/>
    </xf>
    <xf numFmtId="189" fontId="50" fillId="2" borderId="2" xfId="0" applyNumberFormat="1" applyFont="1" applyFill="1" applyBorder="1" applyAlignment="1">
      <alignment horizontal="center"/>
    </xf>
    <xf numFmtId="49" fontId="50" fillId="2" borderId="2" xfId="0" applyNumberFormat="1" applyFont="1" applyFill="1" applyBorder="1" applyAlignment="1">
      <alignment horizontal="center"/>
    </xf>
    <xf numFmtId="189" fontId="24" fillId="2" borderId="2" xfId="0" applyNumberFormat="1" applyFont="1" applyFill="1" applyBorder="1" applyAlignment="1">
      <alignment horizontal="center"/>
    </xf>
    <xf numFmtId="189" fontId="28" fillId="0" borderId="11" xfId="0" applyNumberFormat="1" applyFont="1" applyBorder="1" applyAlignment="1">
      <alignment horizontal="left"/>
    </xf>
    <xf numFmtId="49" fontId="28" fillId="3" borderId="9" xfId="0" applyNumberFormat="1" applyFont="1" applyFill="1" applyBorder="1" applyAlignment="1">
      <alignment horizontal="center"/>
    </xf>
    <xf numFmtId="0" fontId="29" fillId="12" borderId="9" xfId="17" applyFont="1" applyFill="1" applyBorder="1" applyAlignment="1">
      <alignment horizontal="center" wrapText="1"/>
    </xf>
    <xf numFmtId="3" fontId="28" fillId="3" borderId="9" xfId="0" applyNumberFormat="1" applyFont="1" applyFill="1" applyBorder="1" applyAlignment="1">
      <alignment horizontal="center"/>
    </xf>
    <xf numFmtId="3" fontId="18" fillId="0" borderId="0" xfId="0" applyNumberFormat="1" applyFont="1"/>
    <xf numFmtId="3" fontId="28" fillId="0" borderId="11" xfId="0" applyNumberFormat="1" applyFont="1" applyBorder="1" applyAlignment="1">
      <alignment horizontal="left"/>
    </xf>
    <xf numFmtId="49" fontId="28" fillId="4" borderId="9" xfId="0" applyNumberFormat="1" applyFont="1" applyFill="1" applyBorder="1" applyAlignment="1">
      <alignment horizontal="center"/>
    </xf>
    <xf numFmtId="3" fontId="28" fillId="4" borderId="9" xfId="0" applyNumberFormat="1" applyFont="1" applyFill="1" applyBorder="1" applyAlignment="1">
      <alignment horizontal="center"/>
    </xf>
    <xf numFmtId="49" fontId="49" fillId="5" borderId="9" xfId="0" applyNumberFormat="1" applyFont="1" applyFill="1" applyBorder="1" applyAlignment="1">
      <alignment horizontal="center"/>
    </xf>
    <xf numFmtId="1" fontId="30" fillId="8" borderId="9" xfId="0" applyNumberFormat="1" applyFont="1" applyFill="1" applyBorder="1" applyAlignment="1">
      <alignment horizontal="center"/>
    </xf>
    <xf numFmtId="49" fontId="28" fillId="6" borderId="9" xfId="0" applyNumberFormat="1" applyFont="1" applyFill="1" applyBorder="1" applyAlignment="1">
      <alignment horizontal="center"/>
    </xf>
    <xf numFmtId="3" fontId="31" fillId="6" borderId="9" xfId="0" applyNumberFormat="1" applyFont="1" applyFill="1" applyBorder="1" applyAlignment="1">
      <alignment horizontal="center"/>
    </xf>
    <xf numFmtId="3" fontId="28" fillId="6" borderId="9" xfId="0" applyNumberFormat="1" applyFont="1" applyFill="1" applyBorder="1" applyAlignment="1">
      <alignment horizontal="center"/>
    </xf>
    <xf numFmtId="1" fontId="30" fillId="0" borderId="0" xfId="0" applyNumberFormat="1" applyFont="1" applyBorder="1" applyAlignment="1">
      <alignment horizontal="center"/>
    </xf>
    <xf numFmtId="49" fontId="28" fillId="2" borderId="9" xfId="0" applyNumberFormat="1" applyFont="1" applyFill="1" applyBorder="1" applyAlignment="1">
      <alignment horizontal="center"/>
    </xf>
    <xf numFmtId="3" fontId="31" fillId="2" borderId="9" xfId="0" applyNumberFormat="1" applyFont="1" applyFill="1" applyBorder="1" applyAlignment="1">
      <alignment horizontal="center"/>
    </xf>
    <xf numFmtId="3" fontId="28" fillId="0" borderId="9" xfId="0" applyNumberFormat="1" applyFont="1" applyFill="1" applyBorder="1" applyAlignment="1">
      <alignment horizontal="center"/>
    </xf>
    <xf numFmtId="189" fontId="28" fillId="0" borderId="1" xfId="0" applyNumberFormat="1" applyFont="1" applyBorder="1" applyAlignment="1">
      <alignment horizontal="left"/>
    </xf>
    <xf numFmtId="49" fontId="28" fillId="0" borderId="14" xfId="0" applyNumberFormat="1" applyFont="1" applyFill="1" applyBorder="1" applyAlignment="1">
      <alignment horizontal="center"/>
    </xf>
    <xf numFmtId="3" fontId="31" fillId="0" borderId="9" xfId="0" applyNumberFormat="1" applyFont="1" applyFill="1" applyBorder="1" applyAlignment="1">
      <alignment horizontal="center"/>
    </xf>
    <xf numFmtId="0" fontId="29" fillId="12" borderId="9" xfId="18" applyFont="1" applyFill="1" applyBorder="1" applyAlignment="1">
      <alignment horizontal="center" wrapText="1"/>
    </xf>
    <xf numFmtId="1" fontId="28" fillId="4" borderId="9" xfId="0" applyNumberFormat="1" applyFont="1" applyFill="1" applyBorder="1" applyAlignment="1">
      <alignment horizontal="center"/>
    </xf>
    <xf numFmtId="189" fontId="28" fillId="0" borderId="2" xfId="0" applyNumberFormat="1" applyFont="1" applyBorder="1" applyAlignment="1">
      <alignment horizontal="left"/>
    </xf>
    <xf numFmtId="1" fontId="28" fillId="3" borderId="9" xfId="0" applyNumberFormat="1" applyFont="1" applyFill="1" applyBorder="1" applyAlignment="1">
      <alignment horizontal="center"/>
    </xf>
    <xf numFmtId="0" fontId="29" fillId="12" borderId="9" xfId="20" applyFont="1" applyFill="1" applyBorder="1" applyAlignment="1">
      <alignment horizontal="center" wrapText="1"/>
    </xf>
    <xf numFmtId="0" fontId="29" fillId="12" borderId="9" xfId="21" applyFont="1" applyFill="1" applyBorder="1" applyAlignment="1">
      <alignment horizontal="center" wrapText="1"/>
    </xf>
    <xf numFmtId="189" fontId="28" fillId="0" borderId="1" xfId="0" applyNumberFormat="1" applyFont="1" applyFill="1" applyBorder="1" applyAlignment="1">
      <alignment horizontal="left"/>
    </xf>
    <xf numFmtId="0" fontId="29" fillId="12" borderId="9" xfId="19" applyFont="1" applyFill="1" applyBorder="1" applyAlignment="1">
      <alignment horizontal="center" wrapText="1"/>
    </xf>
    <xf numFmtId="189" fontId="28" fillId="0" borderId="11" xfId="0" applyNumberFormat="1" applyFont="1" applyFill="1" applyBorder="1" applyAlignment="1">
      <alignment horizontal="left"/>
    </xf>
    <xf numFmtId="189" fontId="28" fillId="0" borderId="2" xfId="0" applyNumberFormat="1" applyFont="1" applyFill="1" applyBorder="1" applyAlignment="1">
      <alignment horizontal="left"/>
    </xf>
    <xf numFmtId="0" fontId="29" fillId="12" borderId="9" xfId="22" applyFont="1" applyFill="1" applyBorder="1" applyAlignment="1">
      <alignment horizontal="center" wrapText="1"/>
    </xf>
    <xf numFmtId="0" fontId="29" fillId="12" borderId="9" xfId="23" applyFont="1" applyFill="1" applyBorder="1" applyAlignment="1">
      <alignment horizontal="center" wrapText="1"/>
    </xf>
    <xf numFmtId="0" fontId="29" fillId="12" borderId="9" xfId="24" applyFont="1" applyFill="1" applyBorder="1" applyAlignment="1">
      <alignment horizontal="center" wrapText="1"/>
    </xf>
    <xf numFmtId="0" fontId="29" fillId="12" borderId="9" xfId="25" applyFont="1" applyFill="1" applyBorder="1" applyAlignment="1">
      <alignment horizontal="center" wrapText="1"/>
    </xf>
    <xf numFmtId="0" fontId="29" fillId="12" borderId="9" xfId="26" applyFont="1" applyFill="1" applyBorder="1" applyAlignment="1">
      <alignment horizontal="center" wrapText="1"/>
    </xf>
    <xf numFmtId="0" fontId="29" fillId="12" borderId="9" xfId="27" applyFont="1" applyFill="1" applyBorder="1" applyAlignment="1">
      <alignment horizontal="center" wrapText="1"/>
    </xf>
    <xf numFmtId="0" fontId="29" fillId="12" borderId="9" xfId="28" applyFont="1" applyFill="1" applyBorder="1" applyAlignment="1">
      <alignment horizontal="center" wrapText="1"/>
    </xf>
    <xf numFmtId="0" fontId="29" fillId="12" borderId="9" xfId="29" applyFont="1" applyFill="1" applyBorder="1" applyAlignment="1">
      <alignment horizontal="center" wrapText="1"/>
    </xf>
    <xf numFmtId="0" fontId="29" fillId="12" borderId="9" xfId="30" applyFont="1" applyFill="1" applyBorder="1" applyAlignment="1">
      <alignment horizontal="center" wrapText="1"/>
    </xf>
    <xf numFmtId="0" fontId="29" fillId="12" borderId="9" xfId="31" applyFont="1" applyFill="1" applyBorder="1" applyAlignment="1">
      <alignment horizontal="center" wrapText="1"/>
    </xf>
    <xf numFmtId="0" fontId="29" fillId="12" borderId="9" xfId="32" applyFont="1" applyFill="1" applyBorder="1" applyAlignment="1">
      <alignment horizontal="center" wrapText="1"/>
    </xf>
    <xf numFmtId="0" fontId="29" fillId="12" borderId="9" xfId="33" applyFont="1" applyFill="1" applyBorder="1" applyAlignment="1">
      <alignment horizontal="center" wrapText="1"/>
    </xf>
    <xf numFmtId="0" fontId="29" fillId="12" borderId="9" xfId="34" applyFont="1" applyFill="1" applyBorder="1" applyAlignment="1">
      <alignment horizontal="center" wrapText="1"/>
    </xf>
    <xf numFmtId="1" fontId="31" fillId="6" borderId="7" xfId="0" applyNumberFormat="1" applyFont="1" applyFill="1" applyBorder="1" applyAlignment="1">
      <alignment horizontal="center"/>
    </xf>
    <xf numFmtId="0" fontId="29" fillId="12" borderId="9" xfId="35" applyFont="1" applyFill="1" applyBorder="1" applyAlignment="1">
      <alignment horizontal="center" wrapText="1"/>
    </xf>
    <xf numFmtId="0" fontId="29" fillId="12" borderId="9" xfId="36" applyFont="1" applyFill="1" applyBorder="1" applyAlignment="1">
      <alignment horizontal="center" wrapText="1"/>
    </xf>
    <xf numFmtId="0" fontId="29" fillId="12" borderId="9" xfId="37" applyFont="1" applyFill="1" applyBorder="1" applyAlignment="1">
      <alignment horizontal="center" wrapText="1"/>
    </xf>
    <xf numFmtId="187" fontId="18" fillId="0" borderId="0" xfId="0" applyNumberFormat="1" applyFont="1"/>
    <xf numFmtId="49" fontId="18" fillId="0" borderId="0" xfId="0" applyNumberFormat="1" applyFont="1"/>
    <xf numFmtId="1" fontId="24" fillId="0" borderId="0" xfId="0" applyNumberFormat="1" applyFont="1" applyAlignment="1">
      <alignment horizontal="center"/>
    </xf>
    <xf numFmtId="0" fontId="51" fillId="0" borderId="0" xfId="0" applyFont="1"/>
    <xf numFmtId="0" fontId="52" fillId="0" borderId="0" xfId="0" applyFont="1"/>
    <xf numFmtId="0" fontId="53" fillId="0" borderId="0" xfId="0" applyFont="1"/>
    <xf numFmtId="0" fontId="21" fillId="0" borderId="4" xfId="0" applyFont="1" applyBorder="1" applyAlignment="1">
      <alignment horizontal="right"/>
    </xf>
    <xf numFmtId="3" fontId="28" fillId="18" borderId="9" xfId="0" applyNumberFormat="1" applyFont="1" applyFill="1" applyBorder="1" applyAlignment="1">
      <alignment horizontal="center"/>
    </xf>
    <xf numFmtId="3" fontId="28" fillId="12" borderId="9" xfId="0" applyNumberFormat="1" applyFont="1" applyFill="1" applyBorder="1" applyAlignment="1">
      <alignment horizontal="center"/>
    </xf>
    <xf numFmtId="2" fontId="0" fillId="0" borderId="0" xfId="0" applyNumberFormat="1"/>
    <xf numFmtId="187" fontId="0" fillId="0" borderId="0" xfId="0" applyNumberFormat="1"/>
    <xf numFmtId="0" fontId="0" fillId="0" borderId="9" xfId="0" applyBorder="1"/>
    <xf numFmtId="2" fontId="0" fillId="0" borderId="9" xfId="0" applyNumberFormat="1" applyBorder="1" applyAlignment="1">
      <alignment horizontal="center"/>
    </xf>
    <xf numFmtId="2" fontId="0" fillId="0" borderId="9" xfId="0" applyNumberFormat="1" applyBorder="1"/>
    <xf numFmtId="0" fontId="20" fillId="0" borderId="9" xfId="0" applyFont="1" applyBorder="1"/>
    <xf numFmtId="0" fontId="70" fillId="0" borderId="0" xfId="0" applyFont="1"/>
    <xf numFmtId="0" fontId="71" fillId="0" borderId="0" xfId="0" applyFont="1"/>
    <xf numFmtId="0" fontId="72" fillId="0" borderId="0" xfId="0" applyFont="1"/>
    <xf numFmtId="0" fontId="73" fillId="0" borderId="0" xfId="0" applyFont="1"/>
    <xf numFmtId="1" fontId="23" fillId="9" borderId="9" xfId="4" applyNumberFormat="1" applyFont="1" applyFill="1" applyBorder="1" applyAlignment="1">
      <alignment horizontal="center"/>
    </xf>
    <xf numFmtId="1" fontId="74" fillId="9" borderId="9" xfId="135" applyNumberFormat="1" applyFont="1" applyFill="1" applyBorder="1" applyAlignment="1">
      <alignment horizontal="center"/>
    </xf>
    <xf numFmtId="1" fontId="75" fillId="12" borderId="9" xfId="0" applyNumberFormat="1" applyFont="1" applyFill="1" applyBorder="1" applyAlignment="1">
      <alignment horizontal="center"/>
    </xf>
    <xf numFmtId="1" fontId="76" fillId="12" borderId="9" xfId="0" applyNumberFormat="1" applyFont="1" applyFill="1" applyBorder="1" applyAlignment="1">
      <alignment horizontal="center"/>
    </xf>
    <xf numFmtId="1" fontId="76" fillId="12" borderId="18" xfId="0" applyNumberFormat="1" applyFont="1" applyFill="1" applyBorder="1" applyAlignment="1">
      <alignment horizontal="center"/>
    </xf>
    <xf numFmtId="0" fontId="77" fillId="6" borderId="9" xfId="16" applyFont="1" applyFill="1" applyBorder="1" applyAlignment="1">
      <alignment horizontal="center"/>
    </xf>
    <xf numFmtId="0" fontId="77" fillId="6" borderId="18" xfId="16" applyFont="1" applyFill="1" applyBorder="1" applyAlignment="1">
      <alignment horizontal="center"/>
    </xf>
    <xf numFmtId="2" fontId="20" fillId="16" borderId="9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78" fillId="52" borderId="46" xfId="0" applyFont="1" applyFill="1" applyBorder="1" applyAlignment="1">
      <alignment horizontal="left"/>
    </xf>
    <xf numFmtId="0" fontId="78" fillId="52" borderId="46" xfId="0" applyNumberFormat="1" applyFont="1" applyFill="1" applyBorder="1"/>
    <xf numFmtId="0" fontId="79" fillId="0" borderId="0" xfId="0" applyFont="1"/>
    <xf numFmtId="189" fontId="42" fillId="9" borderId="9" xfId="0" applyNumberFormat="1" applyFont="1" applyFill="1" applyBorder="1" applyAlignment="1">
      <alignment horizontal="center"/>
    </xf>
    <xf numFmtId="189" fontId="42" fillId="10" borderId="9" xfId="0" applyNumberFormat="1" applyFont="1" applyFill="1" applyBorder="1" applyAlignment="1">
      <alignment horizontal="center"/>
    </xf>
    <xf numFmtId="3" fontId="23" fillId="0" borderId="9" xfId="0" applyNumberFormat="1" applyFont="1" applyFill="1" applyBorder="1" applyAlignment="1">
      <alignment horizontal="center"/>
    </xf>
    <xf numFmtId="3" fontId="22" fillId="0" borderId="9" xfId="0" applyNumberFormat="1" applyFont="1" applyFill="1" applyBorder="1" applyAlignment="1">
      <alignment horizontal="center"/>
    </xf>
    <xf numFmtId="0" fontId="3" fillId="0" borderId="0" xfId="0" applyFont="1"/>
    <xf numFmtId="0" fontId="38" fillId="0" borderId="0" xfId="0" applyFont="1" applyAlignment="1">
      <alignment horizontal="center"/>
    </xf>
    <xf numFmtId="0" fontId="16" fillId="18" borderId="9" xfId="14" applyFont="1" applyFill="1" applyBorder="1"/>
    <xf numFmtId="0" fontId="16" fillId="54" borderId="9" xfId="14" applyFont="1" applyFill="1" applyBorder="1"/>
    <xf numFmtId="0" fontId="16" fillId="55" borderId="9" xfId="14" applyFont="1" applyFill="1" applyBorder="1"/>
    <xf numFmtId="0" fontId="19" fillId="18" borderId="9" xfId="14" applyFont="1" applyFill="1" applyBorder="1"/>
    <xf numFmtId="189" fontId="24" fillId="0" borderId="0" xfId="0" applyNumberFormat="1" applyFont="1" applyAlignment="1">
      <alignment horizontal="center"/>
    </xf>
    <xf numFmtId="189" fontId="31" fillId="0" borderId="0" xfId="0" applyNumberFormat="1" applyFont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38" fillId="0" borderId="0" xfId="0" applyFont="1" applyAlignment="1">
      <alignment horizontal="center"/>
    </xf>
    <xf numFmtId="43" fontId="20" fillId="0" borderId="18" xfId="1" applyFont="1" applyBorder="1" applyAlignment="1">
      <alignment horizontal="center"/>
    </xf>
    <xf numFmtId="43" fontId="20" fillId="0" borderId="19" xfId="1" applyFont="1" applyBorder="1" applyAlignment="1">
      <alignment horizontal="center"/>
    </xf>
    <xf numFmtId="43" fontId="20" fillId="0" borderId="14" xfId="1" applyFont="1" applyBorder="1" applyAlignment="1">
      <alignment horizontal="center"/>
    </xf>
    <xf numFmtId="0" fontId="8" fillId="13" borderId="0" xfId="0" applyFont="1" applyFill="1" applyAlignment="1">
      <alignment horizontal="left"/>
    </xf>
    <xf numFmtId="3" fontId="6" fillId="5" borderId="18" xfId="0" applyNumberFormat="1" applyFont="1" applyFill="1" applyBorder="1" applyAlignment="1">
      <alignment horizontal="center"/>
    </xf>
    <xf numFmtId="3" fontId="6" fillId="5" borderId="14" xfId="0" applyNumberFormat="1" applyFont="1" applyFill="1" applyBorder="1" applyAlignment="1">
      <alignment horizontal="center"/>
    </xf>
    <xf numFmtId="0" fontId="80" fillId="16" borderId="24" xfId="0" applyFont="1" applyFill="1" applyBorder="1"/>
    <xf numFmtId="0" fontId="80" fillId="16" borderId="25" xfId="0" applyFont="1" applyFill="1" applyBorder="1"/>
    <xf numFmtId="0" fontId="80" fillId="16" borderId="26" xfId="0" applyFont="1" applyFill="1" applyBorder="1"/>
    <xf numFmtId="0" fontId="28" fillId="0" borderId="0" xfId="0" applyFont="1"/>
    <xf numFmtId="0" fontId="80" fillId="16" borderId="30" xfId="0" applyFont="1" applyFill="1" applyBorder="1"/>
    <xf numFmtId="0" fontId="80" fillId="16" borderId="31" xfId="0" applyFont="1" applyFill="1" applyBorder="1"/>
    <xf numFmtId="0" fontId="80" fillId="0" borderId="24" xfId="0" applyFont="1" applyBorder="1"/>
    <xf numFmtId="0" fontId="81" fillId="0" borderId="24" xfId="0" applyNumberFormat="1" applyFont="1" applyBorder="1"/>
    <xf numFmtId="0" fontId="81" fillId="0" borderId="30" xfId="0" applyNumberFormat="1" applyFont="1" applyBorder="1"/>
    <xf numFmtId="0" fontId="82" fillId="0" borderId="31" xfId="0" applyNumberFormat="1" applyFont="1" applyBorder="1"/>
    <xf numFmtId="0" fontId="80" fillId="0" borderId="32" xfId="0" applyFont="1" applyBorder="1"/>
    <xf numFmtId="0" fontId="80" fillId="0" borderId="35" xfId="0" applyFont="1" applyBorder="1"/>
    <xf numFmtId="0" fontId="81" fillId="0" borderId="35" xfId="0" applyNumberFormat="1" applyFont="1" applyBorder="1"/>
    <xf numFmtId="0" fontId="81" fillId="0" borderId="0" xfId="0" applyNumberFormat="1" applyFont="1"/>
    <xf numFmtId="0" fontId="82" fillId="0" borderId="36" xfId="0" applyNumberFormat="1" applyFont="1" applyBorder="1"/>
    <xf numFmtId="0" fontId="80" fillId="53" borderId="24" xfId="0" applyFont="1" applyFill="1" applyBorder="1"/>
    <xf numFmtId="0" fontId="80" fillId="53" borderId="25" xfId="0" applyFont="1" applyFill="1" applyBorder="1"/>
    <xf numFmtId="0" fontId="82" fillId="53" borderId="24" xfId="0" applyNumberFormat="1" applyFont="1" applyFill="1" applyBorder="1"/>
    <xf numFmtId="0" fontId="82" fillId="53" borderId="30" xfId="0" applyNumberFormat="1" applyFont="1" applyFill="1" applyBorder="1"/>
    <xf numFmtId="0" fontId="82" fillId="53" borderId="31" xfId="0" applyNumberFormat="1" applyFont="1" applyFill="1" applyBorder="1"/>
    <xf numFmtId="0" fontId="83" fillId="51" borderId="24" xfId="0" applyFont="1" applyFill="1" applyBorder="1"/>
    <xf numFmtId="0" fontId="83" fillId="51" borderId="25" xfId="0" applyFont="1" applyFill="1" applyBorder="1"/>
    <xf numFmtId="0" fontId="84" fillId="51" borderId="24" xfId="0" applyNumberFormat="1" applyFont="1" applyFill="1" applyBorder="1"/>
    <xf numFmtId="0" fontId="84" fillId="51" borderId="30" xfId="0" applyNumberFormat="1" applyFont="1" applyFill="1" applyBorder="1"/>
    <xf numFmtId="0" fontId="84" fillId="51" borderId="31" xfId="0" applyNumberFormat="1" applyFont="1" applyFill="1" applyBorder="1"/>
    <xf numFmtId="0" fontId="81" fillId="50" borderId="27" xfId="0" applyFont="1" applyFill="1" applyBorder="1"/>
    <xf numFmtId="0" fontId="81" fillId="50" borderId="28" xfId="0" applyFont="1" applyFill="1" applyBorder="1"/>
    <xf numFmtId="0" fontId="84" fillId="50" borderId="27" xfId="0" applyNumberFormat="1" applyFont="1" applyFill="1" applyBorder="1"/>
    <xf numFmtId="0" fontId="84" fillId="50" borderId="34" xfId="0" applyNumberFormat="1" applyFont="1" applyFill="1" applyBorder="1"/>
    <xf numFmtId="0" fontId="84" fillId="50" borderId="33" xfId="0" applyNumberFormat="1" applyFont="1" applyFill="1" applyBorder="1"/>
  </cellXfs>
  <cellStyles count="137">
    <cellStyle name="20% - Accent1" xfId="55" builtinId="30" customBuiltin="1"/>
    <cellStyle name="20% - Accent2" xfId="59" builtinId="34" customBuiltin="1"/>
    <cellStyle name="20% - Accent3" xfId="63" builtinId="38" customBuiltin="1"/>
    <cellStyle name="20% - Accent4" xfId="67" builtinId="42" customBuiltin="1"/>
    <cellStyle name="20% - Accent5" xfId="71" builtinId="46" customBuiltin="1"/>
    <cellStyle name="20% - Accent6" xfId="75" builtinId="50" customBuiltin="1"/>
    <cellStyle name="20% - ส่วนที่ถูกเน้น1 2" xfId="82"/>
    <cellStyle name="20% - ส่วนที่ถูกเน้น1 3" xfId="99"/>
    <cellStyle name="20% - ส่วนที่ถูกเน้น1 4" xfId="98"/>
    <cellStyle name="20% - ส่วนที่ถูกเน้น1 5" xfId="123"/>
    <cellStyle name="20% - ส่วนที่ถูกเน้น2 2" xfId="84"/>
    <cellStyle name="20% - ส่วนที่ถูกเน้น2 3" xfId="102"/>
    <cellStyle name="20% - ส่วนที่ถูกเน้น2 4" xfId="111"/>
    <cellStyle name="20% - ส่วนที่ถูกเน้น2 5" xfId="125"/>
    <cellStyle name="20% - ส่วนที่ถูกเน้น3 2" xfId="86"/>
    <cellStyle name="20% - ส่วนที่ถูกเน้น3 3" xfId="104"/>
    <cellStyle name="20% - ส่วนที่ถูกเน้น3 4" xfId="101"/>
    <cellStyle name="20% - ส่วนที่ถูกเน้น3 5" xfId="127"/>
    <cellStyle name="20% - ส่วนที่ถูกเน้น4 2" xfId="88"/>
    <cellStyle name="20% - ส่วนที่ถูกเน้น4 3" xfId="106"/>
    <cellStyle name="20% - ส่วนที่ถูกเน้น4 4" xfId="115"/>
    <cellStyle name="20% - ส่วนที่ถูกเน้น4 5" xfId="129"/>
    <cellStyle name="20% - ส่วนที่ถูกเน้น5 2" xfId="90"/>
    <cellStyle name="20% - ส่วนที่ถูกเน้น5 3" xfId="109"/>
    <cellStyle name="20% - ส่วนที่ถูกเน้น5 4" xfId="117"/>
    <cellStyle name="20% - ส่วนที่ถูกเน้น5 5" xfId="131"/>
    <cellStyle name="20% - ส่วนที่ถูกเน้น6 2" xfId="92"/>
    <cellStyle name="20% - ส่วนที่ถูกเน้น6 3" xfId="112"/>
    <cellStyle name="20% - ส่วนที่ถูกเน้น6 4" xfId="119"/>
    <cellStyle name="20% - ส่วนที่ถูกเน้น6 5" xfId="133"/>
    <cellStyle name="40% - Accent1" xfId="56" builtinId="31" customBuiltin="1"/>
    <cellStyle name="40% - Accent2" xfId="60" builtinId="35" customBuiltin="1"/>
    <cellStyle name="40% - Accent3" xfId="64" builtinId="39" customBuiltin="1"/>
    <cellStyle name="40% - Accent4" xfId="68" builtinId="43" customBuiltin="1"/>
    <cellStyle name="40% - Accent5" xfId="72" builtinId="47" customBuiltin="1"/>
    <cellStyle name="40% - Accent6" xfId="76" builtinId="51" customBuiltin="1"/>
    <cellStyle name="40% - ส่วนที่ถูกเน้น1 2" xfId="83"/>
    <cellStyle name="40% - ส่วนที่ถูกเน้น1 3" xfId="100"/>
    <cellStyle name="40% - ส่วนที่ถูกเน้น1 4" xfId="96"/>
    <cellStyle name="40% - ส่วนที่ถูกเน้น1 5" xfId="124"/>
    <cellStyle name="40% - ส่วนที่ถูกเน้น2 2" xfId="85"/>
    <cellStyle name="40% - ส่วนที่ถูกเน้น2 3" xfId="103"/>
    <cellStyle name="40% - ส่วนที่ถูกเน้น2 4" xfId="108"/>
    <cellStyle name="40% - ส่วนที่ถูกเน้น2 5" xfId="126"/>
    <cellStyle name="40% - ส่วนที่ถูกเน้น3 2" xfId="87"/>
    <cellStyle name="40% - ส่วนที่ถูกเน้น3 3" xfId="105"/>
    <cellStyle name="40% - ส่วนที่ถูกเน้น3 4" xfId="114"/>
    <cellStyle name="40% - ส่วนที่ถูกเน้น3 5" xfId="128"/>
    <cellStyle name="40% - ส่วนที่ถูกเน้น4 2" xfId="89"/>
    <cellStyle name="40% - ส่วนที่ถูกเน้น4 3" xfId="107"/>
    <cellStyle name="40% - ส่วนที่ถูกเน้น4 4" xfId="116"/>
    <cellStyle name="40% - ส่วนที่ถูกเน้น4 5" xfId="130"/>
    <cellStyle name="40% - ส่วนที่ถูกเน้น5 2" xfId="91"/>
    <cellStyle name="40% - ส่วนที่ถูกเน้น5 3" xfId="110"/>
    <cellStyle name="40% - ส่วนที่ถูกเน้น5 4" xfId="118"/>
    <cellStyle name="40% - ส่วนที่ถูกเน้น5 5" xfId="132"/>
    <cellStyle name="40% - ส่วนที่ถูกเน้น6 2" xfId="93"/>
    <cellStyle name="40% - ส่วนที่ถูกเน้น6 3" xfId="113"/>
    <cellStyle name="40% - ส่วนที่ถูกเน้น6 4" xfId="120"/>
    <cellStyle name="40% - ส่วนที่ถูกเน้น6 5" xfId="134"/>
    <cellStyle name="60% - Accent1" xfId="57" builtinId="32" customBuiltin="1"/>
    <cellStyle name="60% - Accent2" xfId="61" builtinId="36" customBuiltin="1"/>
    <cellStyle name="60% - Accent3" xfId="65" builtinId="40" customBuiltin="1"/>
    <cellStyle name="60% - Accent4" xfId="69" builtinId="44" customBuiltin="1"/>
    <cellStyle name="60% - Accent5" xfId="73" builtinId="48" customBuiltin="1"/>
    <cellStyle name="60% - Accent6" xfId="77" builtinId="52" customBuiltin="1"/>
    <cellStyle name="Accent1" xfId="54" builtinId="29" customBuiltin="1"/>
    <cellStyle name="Accent2" xfId="58" builtinId="33" customBuiltin="1"/>
    <cellStyle name="Accent3" xfId="62" builtinId="37" customBuiltin="1"/>
    <cellStyle name="Accent4" xfId="66" builtinId="41" customBuiltin="1"/>
    <cellStyle name="Accent5" xfId="70" builtinId="45" customBuiltin="1"/>
    <cellStyle name="Accent6" xfId="74" builtinId="49" customBuiltin="1"/>
    <cellStyle name="Bad" xfId="44" builtinId="27" customBuiltin="1"/>
    <cellStyle name="Calculation" xfId="48" builtinId="22" customBuiltin="1"/>
    <cellStyle name="Check Cell" xfId="50" builtinId="23" customBuiltin="1"/>
    <cellStyle name="Comma" xfId="1" builtinId="3"/>
    <cellStyle name="Explanatory Text" xfId="52" builtinId="53" customBuiltin="1"/>
    <cellStyle name="Good" xfId="43" builtinId="26" customBuiltin="1"/>
    <cellStyle name="Heading 1" xfId="39" builtinId="16" customBuiltin="1"/>
    <cellStyle name="Heading 2" xfId="40" builtinId="17" customBuiltin="1"/>
    <cellStyle name="Heading 3" xfId="41" builtinId="18" customBuiltin="1"/>
    <cellStyle name="Heading 4" xfId="42" builtinId="19" customBuiltin="1"/>
    <cellStyle name="Input" xfId="46" builtinId="20" customBuiltin="1"/>
    <cellStyle name="Linked Cell" xfId="49" builtinId="24" customBuiltin="1"/>
    <cellStyle name="Neutral" xfId="45" builtinId="28" customBuiltin="1"/>
    <cellStyle name="Normal" xfId="0" builtinId="0"/>
    <cellStyle name="Output" xfId="47" builtinId="21" customBuiltin="1"/>
    <cellStyle name="Title" xfId="38" builtinId="15" customBuiltin="1"/>
    <cellStyle name="Total" xfId="53" builtinId="25" customBuiltin="1"/>
    <cellStyle name="Warning Text" xfId="51" builtinId="11" customBuiltin="1"/>
    <cellStyle name="ปกติ 10" xfId="14"/>
    <cellStyle name="ปกติ 11" xfId="135"/>
    <cellStyle name="ปกติ 12" xfId="79"/>
    <cellStyle name="ปกติ 14" xfId="94"/>
    <cellStyle name="ปกติ 15" xfId="121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E1 ไข้เลือดออก (จาก 506)" xfId="136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  <cellStyle name="หมายเหตุ 2" xfId="78"/>
    <cellStyle name="หมายเหตุ 3" xfId="80"/>
    <cellStyle name="หมายเหตุ 4" xfId="81"/>
    <cellStyle name="หมายเหตุ 5" xfId="97"/>
    <cellStyle name="หมายเหตุ 6" xfId="95"/>
    <cellStyle name="หมายเหตุ 7" xfId="122"/>
  </cellStyles>
  <dxfs count="22">
    <dxf>
      <font>
        <sz val="16"/>
      </font>
    </dxf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sz val="10"/>
        <name val="Tahoma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FFFF"/>
      <color rgb="FFC0C0C0"/>
      <color rgb="FFFF00FF"/>
      <color rgb="FF0000CC"/>
      <color rgb="FFFF33CC"/>
      <color rgb="FFFFFF99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'แยก3 รหัส'!$M$4:$M$9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'แยก3 รหัส'!$P$4:$P$9</c:f>
              <c:numCache>
                <c:formatCode>0.00</c:formatCode>
                <c:ptCount val="6"/>
                <c:pt idx="0">
                  <c:v>9.3393354128920194</c:v>
                </c:pt>
                <c:pt idx="1">
                  <c:v>22.708349103020211</c:v>
                </c:pt>
                <c:pt idx="2">
                  <c:v>38.107066743821719</c:v>
                </c:pt>
                <c:pt idx="3">
                  <c:v>15.269701095601054</c:v>
                </c:pt>
                <c:pt idx="4">
                  <c:v>4.7007821579201652</c:v>
                </c:pt>
                <c:pt idx="5">
                  <c:v>1.4147298131318757</c:v>
                </c:pt>
              </c:numCache>
            </c:numRef>
          </c:val>
        </c:ser>
        <c:gapWidth val="66"/>
        <c:axId val="80702464"/>
        <c:axId val="80724736"/>
      </c:barChart>
      <c:catAx>
        <c:axId val="80702464"/>
        <c:scaling>
          <c:orientation val="minMax"/>
        </c:scaling>
        <c:axPos val="b"/>
        <c:tickLblPos val="nextTo"/>
        <c:crossAx val="80724736"/>
        <c:crosses val="autoZero"/>
        <c:auto val="1"/>
        <c:lblAlgn val="ctr"/>
        <c:lblOffset val="100"/>
      </c:catAx>
      <c:valAx>
        <c:axId val="8072473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80702464"/>
        <c:crosses val="autoZero"/>
        <c:crossBetween val="between"/>
      </c:valAx>
      <c:spPr>
        <a:solidFill>
          <a:sysClr val="window" lastClr="FFFFFF"/>
        </a:solidFill>
        <a:ln>
          <a:noFill/>
        </a:ln>
      </c:spPr>
    </c:plotArea>
    <c:plotVisOnly val="1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doughnut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'แยก3 รหัส'!$M$14:$M$15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'แยก3 รหัส'!$P$14:$P$15</c:f>
              <c:numCache>
                <c:formatCode>0.00</c:formatCode>
                <c:ptCount val="2"/>
                <c:pt idx="0">
                  <c:v>8.4127481176476095</c:v>
                </c:pt>
                <c:pt idx="1">
                  <c:v>6.5736168651491296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3076531058618877"/>
          <c:y val="0.39313466025080879"/>
          <c:w val="0.11163866421459218"/>
          <c:h val="0.16743438320210247"/>
        </c:manualLayout>
      </c:layout>
    </c:legend>
    <c:plotVisOnly val="1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1083783056668371E-2"/>
          <c:y val="8.8416332064452374E-2"/>
          <c:w val="0.89532357751509362"/>
          <c:h val="0.67608144771380496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0000CC"/>
            </a:solidFill>
          </c:spPr>
          <c:dLbls>
            <c:showVal val="1"/>
          </c:dLbls>
          <c:cat>
            <c:strRef>
              <c:f>'กราฟ OnePage'!$C$3:$C$22</c:f>
              <c:strCache>
                <c:ptCount val="20"/>
                <c:pt idx="0">
                  <c:v>เมยวดี</c:v>
                </c:pt>
                <c:pt idx="1">
                  <c:v>จตุรพักตรพิมาน</c:v>
                </c:pt>
                <c:pt idx="2">
                  <c:v>หนองพอก</c:v>
                </c:pt>
                <c:pt idx="3">
                  <c:v>สุวรรณภูมิ</c:v>
                </c:pt>
                <c:pt idx="4">
                  <c:v>หนองฮี</c:v>
                </c:pt>
                <c:pt idx="5">
                  <c:v>โพนทราย</c:v>
                </c:pt>
                <c:pt idx="6">
                  <c:v>เกษตรวิสัย</c:v>
                </c:pt>
                <c:pt idx="7">
                  <c:v>ทุ่งเขาหลวง</c:v>
                </c:pt>
                <c:pt idx="8">
                  <c:v>จังหาร</c:v>
                </c:pt>
                <c:pt idx="9">
                  <c:v>เมืองสรวง</c:v>
                </c:pt>
                <c:pt idx="10">
                  <c:v>เมืองร้อยเอ็ด</c:v>
                </c:pt>
                <c:pt idx="11">
                  <c:v>ธวัชบุรี</c:v>
                </c:pt>
                <c:pt idx="12">
                  <c:v>ศรีสมเด็จ</c:v>
                </c:pt>
                <c:pt idx="13">
                  <c:v>โพนทอง</c:v>
                </c:pt>
                <c:pt idx="14">
                  <c:v>อาจสามารถ</c:v>
                </c:pt>
                <c:pt idx="15">
                  <c:v>ปทุมรัตต์</c:v>
                </c:pt>
                <c:pt idx="16">
                  <c:v>โพธิ์ชัย</c:v>
                </c:pt>
                <c:pt idx="17">
                  <c:v>เสลภูมิ</c:v>
                </c:pt>
                <c:pt idx="18">
                  <c:v>พนมไพร</c:v>
                </c:pt>
                <c:pt idx="19">
                  <c:v>เชียงขวัญ</c:v>
                </c:pt>
              </c:strCache>
            </c:strRef>
          </c:cat>
          <c:val>
            <c:numRef>
              <c:f>'กราฟ OnePage'!$D$3:$D$22</c:f>
              <c:numCache>
                <c:formatCode>0.00</c:formatCode>
                <c:ptCount val="20"/>
                <c:pt idx="0">
                  <c:v>30.232357260084651</c:v>
                </c:pt>
                <c:pt idx="1">
                  <c:v>18.946331358704576</c:v>
                </c:pt>
                <c:pt idx="2">
                  <c:v>18.053528712632957</c:v>
                </c:pt>
                <c:pt idx="3">
                  <c:v>16.623503884650383</c:v>
                </c:pt>
                <c:pt idx="4">
                  <c:v>16.410256410256409</c:v>
                </c:pt>
                <c:pt idx="5">
                  <c:v>14.296947601687039</c:v>
                </c:pt>
                <c:pt idx="6">
                  <c:v>12.315397325506215</c:v>
                </c:pt>
                <c:pt idx="7">
                  <c:v>8.6247789900383811</c:v>
                </c:pt>
                <c:pt idx="8">
                  <c:v>4.4200848656294198</c:v>
                </c:pt>
                <c:pt idx="9">
                  <c:v>4.3228288592054644</c:v>
                </c:pt>
                <c:pt idx="10">
                  <c:v>3.7893619977516453</c:v>
                </c:pt>
                <c:pt idx="11">
                  <c:v>2.978362198626975</c:v>
                </c:pt>
                <c:pt idx="12">
                  <c:v>2.7803264103205718</c:v>
                </c:pt>
                <c:pt idx="13">
                  <c:v>2.7792188542207072</c:v>
                </c:pt>
                <c:pt idx="14">
                  <c:v>2.7130783944002062</c:v>
                </c:pt>
                <c:pt idx="15">
                  <c:v>1.8634466308884914</c:v>
                </c:pt>
                <c:pt idx="16">
                  <c:v>1.721763085399449</c:v>
                </c:pt>
                <c:pt idx="17">
                  <c:v>1.6917468131719406</c:v>
                </c:pt>
                <c:pt idx="18">
                  <c:v>1.4061928734145175</c:v>
                </c:pt>
                <c:pt idx="19">
                  <c:v>0</c:v>
                </c:pt>
              </c:numCache>
            </c:numRef>
          </c:val>
        </c:ser>
        <c:gapWidth val="28"/>
        <c:axId val="83121664"/>
        <c:axId val="83123200"/>
      </c:barChart>
      <c:catAx>
        <c:axId val="83121664"/>
        <c:scaling>
          <c:orientation val="minMax"/>
        </c:scaling>
        <c:axPos val="b"/>
        <c:tickLblPos val="nextTo"/>
        <c:crossAx val="83123200"/>
        <c:crosses val="autoZero"/>
        <c:auto val="1"/>
        <c:lblAlgn val="ctr"/>
        <c:lblOffset val="100"/>
      </c:catAx>
      <c:valAx>
        <c:axId val="83123200"/>
        <c:scaling>
          <c:orientation val="minMax"/>
          <c:max val="60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txPr>
          <a:bodyPr/>
          <a:lstStyle/>
          <a:p>
            <a:pPr>
              <a:defRPr sz="800"/>
            </a:pPr>
            <a:endParaRPr lang="th-TH"/>
          </a:p>
        </c:txPr>
        <c:crossAx val="83121664"/>
        <c:crosses val="autoZero"/>
        <c:crossBetween val="between"/>
        <c:majorUnit val="10"/>
        <c:minorUnit val="0.4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5.9132327209099528E-2"/>
          <c:y val="9.5585875133917843E-3"/>
          <c:w val="0.62361154855643064"/>
          <c:h val="0.99044141248661421"/>
        </c:manualLayout>
      </c:layout>
      <c:doughnut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'กราฟ OnePage'!$C$25:$C$26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'กราฟ OnePage'!$F$25:$F$26</c:f>
              <c:numCache>
                <c:formatCode>0.00</c:formatCode>
                <c:ptCount val="2"/>
                <c:pt idx="0">
                  <c:v>8.4127481176476095</c:v>
                </c:pt>
                <c:pt idx="1">
                  <c:v>6.5736168651491296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/>
    </c:legend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7948349720533874"/>
          <c:y val="3.7319384021866214E-2"/>
          <c:w val="0.8056678226102566"/>
          <c:h val="0.75983755446633905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OnePage'!$F$36</c:f>
              <c:strCache>
                <c:ptCount val="1"/>
                <c:pt idx="0">
                  <c:v>อัตราป่วย</c:v>
                </c:pt>
              </c:strCache>
            </c:strRef>
          </c:tx>
          <c:dLbls>
            <c:showVal val="1"/>
          </c:dLbls>
          <c:cat>
            <c:strRef>
              <c:f>'กราฟ OnePage'!$C$37:$C$42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'กราฟ OnePage'!$F$37:$F$42</c:f>
              <c:numCache>
                <c:formatCode>0.00</c:formatCode>
                <c:ptCount val="6"/>
                <c:pt idx="0">
                  <c:v>9.3393354128920194</c:v>
                </c:pt>
                <c:pt idx="1">
                  <c:v>22.708349103020211</c:v>
                </c:pt>
                <c:pt idx="2">
                  <c:v>38.107066743821719</c:v>
                </c:pt>
                <c:pt idx="3">
                  <c:v>15.269701095601054</c:v>
                </c:pt>
                <c:pt idx="4">
                  <c:v>4.7007821579201652</c:v>
                </c:pt>
                <c:pt idx="5">
                  <c:v>1.4147298131318757</c:v>
                </c:pt>
              </c:numCache>
            </c:numRef>
          </c:val>
        </c:ser>
        <c:gapWidth val="69"/>
        <c:axId val="83231488"/>
        <c:axId val="83243776"/>
      </c:barChart>
      <c:catAx>
        <c:axId val="83231488"/>
        <c:scaling>
          <c:orientation val="minMax"/>
        </c:scaling>
        <c:axPos val="b"/>
        <c:tickLblPos val="nextTo"/>
        <c:crossAx val="83243776"/>
        <c:crosses val="autoZero"/>
        <c:auto val="1"/>
        <c:lblAlgn val="ctr"/>
        <c:lblOffset val="100"/>
      </c:catAx>
      <c:valAx>
        <c:axId val="8324377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83231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35857370160338"/>
          <c:y val="0.14691956675191931"/>
          <c:w val="0.11433054546938112"/>
          <c:h val="5.8175582837502633E-2"/>
        </c:manualLayout>
      </c:layout>
    </c:legend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9.680533995488165E-2"/>
          <c:y val="3.1496509744792539E-2"/>
          <c:w val="0.89257493485779549"/>
          <c:h val="0.75937186575082372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OnePage'!$D$49</c:f>
              <c:strCache>
                <c:ptCount val="1"/>
                <c:pt idx="0">
                  <c:v>w8</c:v>
                </c:pt>
              </c:strCache>
            </c:strRef>
          </c:tx>
          <c:dLbls>
            <c:showVal val="1"/>
          </c:dLbls>
          <c:cat>
            <c:strRef>
              <c:f>'กราฟ OnePage'!$C$50:$C$68</c:f>
              <c:strCache>
                <c:ptCount val="19"/>
                <c:pt idx="0">
                  <c:v>หนองพอก</c:v>
                </c:pt>
                <c:pt idx="1">
                  <c:v>เมยวดี</c:v>
                </c:pt>
                <c:pt idx="2">
                  <c:v>เกษตรวิสัย</c:v>
                </c:pt>
                <c:pt idx="3">
                  <c:v>จตุรพักตรพิมาน</c:v>
                </c:pt>
                <c:pt idx="4">
                  <c:v>ทุ่งเขาหลวง</c:v>
                </c:pt>
                <c:pt idx="5">
                  <c:v>เมือง</c:v>
                </c:pt>
                <c:pt idx="6">
                  <c:v>ปทุมรัตต์</c:v>
                </c:pt>
                <c:pt idx="7">
                  <c:v>ธวัชบุรี</c:v>
                </c:pt>
                <c:pt idx="8">
                  <c:v>พนมไพร</c:v>
                </c:pt>
                <c:pt idx="9">
                  <c:v>โพนทอง</c:v>
                </c:pt>
                <c:pt idx="10">
                  <c:v>โพธิ์ชัย</c:v>
                </c:pt>
                <c:pt idx="11">
                  <c:v>เสลภูมิ</c:v>
                </c:pt>
                <c:pt idx="12">
                  <c:v>สุวรรณภูมิ</c:v>
                </c:pt>
                <c:pt idx="13">
                  <c:v>เมืองสรวง</c:v>
                </c:pt>
                <c:pt idx="14">
                  <c:v>โพนทราย</c:v>
                </c:pt>
                <c:pt idx="15">
                  <c:v>อาจสามารถ</c:v>
                </c:pt>
                <c:pt idx="16">
                  <c:v>ศรีสมเด็จ</c:v>
                </c:pt>
                <c:pt idx="17">
                  <c:v>จังหาร</c:v>
                </c:pt>
                <c:pt idx="18">
                  <c:v>เชียงขวัญ</c:v>
                </c:pt>
              </c:strCache>
            </c:strRef>
          </c:cat>
          <c:val>
            <c:numRef>
              <c:f>'กราฟ OnePage'!$D$50:$D$68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1"/>
          <c:order val="1"/>
          <c:tx>
            <c:strRef>
              <c:f>'กราฟ OnePage'!$E$49</c:f>
              <c:strCache>
                <c:ptCount val="1"/>
                <c:pt idx="0">
                  <c:v>w9</c:v>
                </c:pt>
              </c:strCache>
            </c:strRef>
          </c:tx>
          <c:dLbls>
            <c:showVal val="1"/>
          </c:dLbls>
          <c:cat>
            <c:strRef>
              <c:f>'กราฟ OnePage'!$C$50:$C$68</c:f>
              <c:strCache>
                <c:ptCount val="19"/>
                <c:pt idx="0">
                  <c:v>หนองพอก</c:v>
                </c:pt>
                <c:pt idx="1">
                  <c:v>เมยวดี</c:v>
                </c:pt>
                <c:pt idx="2">
                  <c:v>เกษตรวิสัย</c:v>
                </c:pt>
                <c:pt idx="3">
                  <c:v>จตุรพักตรพิมาน</c:v>
                </c:pt>
                <c:pt idx="4">
                  <c:v>ทุ่งเขาหลวง</c:v>
                </c:pt>
                <c:pt idx="5">
                  <c:v>เมือง</c:v>
                </c:pt>
                <c:pt idx="6">
                  <c:v>ปทุมรัตต์</c:v>
                </c:pt>
                <c:pt idx="7">
                  <c:v>ธวัชบุรี</c:v>
                </c:pt>
                <c:pt idx="8">
                  <c:v>พนมไพร</c:v>
                </c:pt>
                <c:pt idx="9">
                  <c:v>โพนทอง</c:v>
                </c:pt>
                <c:pt idx="10">
                  <c:v>โพธิ์ชัย</c:v>
                </c:pt>
                <c:pt idx="11">
                  <c:v>เสลภูมิ</c:v>
                </c:pt>
                <c:pt idx="12">
                  <c:v>สุวรรณภูมิ</c:v>
                </c:pt>
                <c:pt idx="13">
                  <c:v>เมืองสรวง</c:v>
                </c:pt>
                <c:pt idx="14">
                  <c:v>โพนทราย</c:v>
                </c:pt>
                <c:pt idx="15">
                  <c:v>อาจสามารถ</c:v>
                </c:pt>
                <c:pt idx="16">
                  <c:v>ศรีสมเด็จ</c:v>
                </c:pt>
                <c:pt idx="17">
                  <c:v>จังหาร</c:v>
                </c:pt>
                <c:pt idx="18">
                  <c:v>เชียงขวัญ</c:v>
                </c:pt>
              </c:strCache>
            </c:strRef>
          </c:cat>
          <c:val>
            <c:numRef>
              <c:f>'กราฟ OnePage'!$E$50:$E$68</c:f>
              <c:numCache>
                <c:formatCode>General</c:formatCode>
                <c:ptCount val="19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axId val="83290752"/>
        <c:axId val="83313024"/>
      </c:barChart>
      <c:catAx>
        <c:axId val="83290752"/>
        <c:scaling>
          <c:orientation val="minMax"/>
        </c:scaling>
        <c:axPos val="b"/>
        <c:tickLblPos val="nextTo"/>
        <c:crossAx val="83313024"/>
        <c:crosses val="autoZero"/>
        <c:auto val="1"/>
        <c:lblAlgn val="ctr"/>
        <c:lblOffset val="100"/>
      </c:catAx>
      <c:valAx>
        <c:axId val="83313024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83290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78147082780813"/>
          <c:y val="0.11111230245155526"/>
          <c:w val="0.15786935949541236"/>
          <c:h val="0.19337823197632387"/>
        </c:manualLayout>
      </c:layout>
      <c:txPr>
        <a:bodyPr/>
        <a:lstStyle/>
        <a:p>
          <a:pPr>
            <a:defRPr sz="18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7.3449973191050705E-2"/>
          <c:y val="4.3386557440879894E-2"/>
          <c:w val="0.92245088631909777"/>
          <c:h val="0.74231903137578692"/>
        </c:manualLayout>
      </c:layout>
      <c:areaChart>
        <c:grouping val="stacked"/>
        <c:ser>
          <c:idx val="2"/>
          <c:order val="2"/>
          <c:tx>
            <c:strRef>
              <c:f>'กราฟ OnePage'!$B$77</c:f>
              <c:strCache>
                <c:ptCount val="1"/>
                <c:pt idx="0">
                  <c:v>มัธยฐาน 5 ปี</c:v>
                </c:pt>
              </c:strCache>
            </c:strRef>
          </c:tx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OnePage'!$C$77:$BB$77</c:f>
              <c:numCache>
                <c:formatCode>General</c:formatCode>
                <c:ptCount val="52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19</c:v>
                </c:pt>
                <c:pt idx="22">
                  <c:v>45</c:v>
                </c:pt>
                <c:pt idx="23">
                  <c:v>38</c:v>
                </c:pt>
                <c:pt idx="24">
                  <c:v>47</c:v>
                </c:pt>
                <c:pt idx="25">
                  <c:v>68</c:v>
                </c:pt>
                <c:pt idx="26">
                  <c:v>75</c:v>
                </c:pt>
                <c:pt idx="27">
                  <c:v>85</c:v>
                </c:pt>
                <c:pt idx="28">
                  <c:v>92</c:v>
                </c:pt>
                <c:pt idx="29">
                  <c:v>68</c:v>
                </c:pt>
                <c:pt idx="30">
                  <c:v>60</c:v>
                </c:pt>
                <c:pt idx="31">
                  <c:v>66</c:v>
                </c:pt>
                <c:pt idx="32">
                  <c:v>83</c:v>
                </c:pt>
                <c:pt idx="33">
                  <c:v>52</c:v>
                </c:pt>
                <c:pt idx="34">
                  <c:v>71</c:v>
                </c:pt>
                <c:pt idx="35">
                  <c:v>56</c:v>
                </c:pt>
                <c:pt idx="36">
                  <c:v>39</c:v>
                </c:pt>
                <c:pt idx="37">
                  <c:v>34</c:v>
                </c:pt>
                <c:pt idx="38">
                  <c:v>25</c:v>
                </c:pt>
                <c:pt idx="39">
                  <c:v>14</c:v>
                </c:pt>
                <c:pt idx="40">
                  <c:v>13</c:v>
                </c:pt>
                <c:pt idx="41">
                  <c:v>13</c:v>
                </c:pt>
                <c:pt idx="42">
                  <c:v>14</c:v>
                </c:pt>
                <c:pt idx="43">
                  <c:v>11</c:v>
                </c:pt>
                <c:pt idx="44">
                  <c:v>9</c:v>
                </c:pt>
                <c:pt idx="45">
                  <c:v>6</c:v>
                </c:pt>
                <c:pt idx="46">
                  <c:v>8</c:v>
                </c:pt>
                <c:pt idx="47">
                  <c:v>5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</c:numCache>
            </c:numRef>
          </c:val>
        </c:ser>
        <c:axId val="82989440"/>
        <c:axId val="82990976"/>
      </c:areaChart>
      <c:lineChart>
        <c:grouping val="standard"/>
        <c:ser>
          <c:idx val="0"/>
          <c:order val="0"/>
          <c:tx>
            <c:strRef>
              <c:f>'กราฟ OnePage'!$B$75</c:f>
              <c:strCache>
                <c:ptCount val="1"/>
                <c:pt idx="0">
                  <c:v>2567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OnePage'!$C$75:$K$75</c:f>
              <c:numCache>
                <c:formatCode>0</c:formatCode>
                <c:ptCount val="9"/>
                <c:pt idx="0">
                  <c:v>9</c:v>
                </c:pt>
                <c:pt idx="1">
                  <c:v>13</c:v>
                </c:pt>
                <c:pt idx="2">
                  <c:v>11</c:v>
                </c:pt>
                <c:pt idx="3">
                  <c:v>12</c:v>
                </c:pt>
                <c:pt idx="4">
                  <c:v>11</c:v>
                </c:pt>
                <c:pt idx="5">
                  <c:v>11</c:v>
                </c:pt>
                <c:pt idx="6">
                  <c:v>16</c:v>
                </c:pt>
                <c:pt idx="7">
                  <c:v>7</c:v>
                </c:pt>
                <c:pt idx="8">
                  <c:v>7</c:v>
                </c:pt>
              </c:numCache>
            </c:numRef>
          </c:val>
        </c:ser>
        <c:ser>
          <c:idx val="1"/>
          <c:order val="1"/>
          <c:tx>
            <c:strRef>
              <c:f>'กราฟ OnePage'!$B$76</c:f>
              <c:strCache>
                <c:ptCount val="1"/>
                <c:pt idx="0">
                  <c:v>2566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OnePage'!$C$76:$BB$76</c:f>
              <c:numCache>
                <c:formatCode>0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10</c:v>
                </c:pt>
                <c:pt idx="22">
                  <c:v>22</c:v>
                </c:pt>
                <c:pt idx="23">
                  <c:v>29</c:v>
                </c:pt>
                <c:pt idx="24">
                  <c:v>63</c:v>
                </c:pt>
                <c:pt idx="25">
                  <c:v>68</c:v>
                </c:pt>
                <c:pt idx="26">
                  <c:v>88</c:v>
                </c:pt>
                <c:pt idx="27">
                  <c:v>124</c:v>
                </c:pt>
                <c:pt idx="28">
                  <c:v>93</c:v>
                </c:pt>
                <c:pt idx="29">
                  <c:v>123</c:v>
                </c:pt>
                <c:pt idx="30">
                  <c:v>104</c:v>
                </c:pt>
                <c:pt idx="31">
                  <c:v>94</c:v>
                </c:pt>
                <c:pt idx="32">
                  <c:v>109</c:v>
                </c:pt>
                <c:pt idx="33">
                  <c:v>75</c:v>
                </c:pt>
                <c:pt idx="34">
                  <c:v>99</c:v>
                </c:pt>
                <c:pt idx="35">
                  <c:v>73</c:v>
                </c:pt>
                <c:pt idx="36">
                  <c:v>78</c:v>
                </c:pt>
                <c:pt idx="37">
                  <c:v>86</c:v>
                </c:pt>
                <c:pt idx="38">
                  <c:v>48</c:v>
                </c:pt>
                <c:pt idx="39">
                  <c:v>69</c:v>
                </c:pt>
                <c:pt idx="40">
                  <c:v>41</c:v>
                </c:pt>
                <c:pt idx="41">
                  <c:v>27</c:v>
                </c:pt>
                <c:pt idx="42">
                  <c:v>17</c:v>
                </c:pt>
                <c:pt idx="43">
                  <c:v>12</c:v>
                </c:pt>
                <c:pt idx="44">
                  <c:v>9</c:v>
                </c:pt>
                <c:pt idx="45">
                  <c:v>11</c:v>
                </c:pt>
                <c:pt idx="46">
                  <c:v>13</c:v>
                </c:pt>
                <c:pt idx="47">
                  <c:v>11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 formatCode="General">
                  <c:v>5</c:v>
                </c:pt>
              </c:numCache>
            </c:numRef>
          </c:val>
        </c:ser>
        <c:marker val="1"/>
        <c:axId val="82989440"/>
        <c:axId val="82990976"/>
      </c:lineChart>
      <c:catAx>
        <c:axId val="82989440"/>
        <c:scaling>
          <c:orientation val="minMax"/>
        </c:scaling>
        <c:axPos val="b"/>
        <c:numFmt formatCode="General" sourceLinked="1"/>
        <c:tickLblPos val="nextTo"/>
        <c:crossAx val="82990976"/>
        <c:crosses val="autoZero"/>
        <c:auto val="1"/>
        <c:lblAlgn val="ctr"/>
        <c:lblOffset val="100"/>
      </c:catAx>
      <c:valAx>
        <c:axId val="8299097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82989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26723452703952"/>
          <c:y val="7.3168863121305328E-2"/>
          <c:w val="8.6021045501778248E-2"/>
          <c:h val="0.21845125647069799"/>
        </c:manualLayout>
      </c:layout>
    </c:legend>
    <c:plotVisOnly val="1"/>
    <c:dispBlanksAs val="zero"/>
  </c:chart>
  <c:printSettings>
    <c:headerFooter/>
    <c:pageMargins b="0.75000000000000588" l="0.70000000000000062" r="0.70000000000000062" t="0.75000000000000588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doughnutChart>
        <c:varyColors val="1"/>
        <c:ser>
          <c:idx val="0"/>
          <c:order val="0"/>
          <c:tx>
            <c:strRef>
              <c:f>'กราฟ OnePage'!$D$95</c:f>
              <c:strCache>
                <c:ptCount val="1"/>
                <c:pt idx="0">
                  <c:v>ร้อยเละ</c:v>
                </c:pt>
              </c:strCache>
            </c:strRef>
          </c:tx>
          <c:dLbls>
            <c:showVal val="1"/>
            <c:showLeaderLines val="1"/>
          </c:dLbls>
          <c:cat>
            <c:strRef>
              <c:f>'กราฟ OnePage'!$B$96:$B$97</c:f>
              <c:strCache>
                <c:ptCount val="2"/>
                <c:pt idx="0">
                  <c:v>OPD</c:v>
                </c:pt>
                <c:pt idx="1">
                  <c:v>IPD</c:v>
                </c:pt>
              </c:strCache>
            </c:strRef>
          </c:cat>
          <c:val>
            <c:numRef>
              <c:f>'กราฟ OnePage'!$D$96:$D$97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/>
    </c:legend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5302000642577684"/>
          <c:y val="3.3900823465769211E-2"/>
          <c:w val="0.83289197782193991"/>
          <c:h val="0.7055940373865548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OnePage'!$E$107</c:f>
              <c:strCache>
                <c:ptCount val="1"/>
                <c:pt idx="0">
                  <c:v>ร้อยละ</c:v>
                </c:pt>
              </c:strCache>
            </c:strRef>
          </c:tx>
          <c:dLbls>
            <c:showVal val="1"/>
          </c:dLbls>
          <c:cat>
            <c:strRef>
              <c:f>'กราฟ OnePage'!$C$108:$C$120</c:f>
              <c:strCache>
                <c:ptCount val="13"/>
                <c:pt idx="0">
                  <c:v>นักเรียน</c:v>
                </c:pt>
                <c:pt idx="1">
                  <c:v>รับจ้าง,กรรมกร</c:v>
                </c:pt>
                <c:pt idx="2">
                  <c:v>ในปกครอง</c:v>
                </c:pt>
                <c:pt idx="3">
                  <c:v>เกษตร</c:v>
                </c:pt>
                <c:pt idx="4">
                  <c:v>ค้าขาย</c:v>
                </c:pt>
                <c:pt idx="5">
                  <c:v>ข้าราชการ</c:v>
                </c:pt>
                <c:pt idx="6">
                  <c:v>บุคลากรสาธารณสุข</c:v>
                </c:pt>
                <c:pt idx="7">
                  <c:v>งานบ้าน</c:v>
                </c:pt>
                <c:pt idx="8">
                  <c:v>อื่นๆ</c:v>
                </c:pt>
                <c:pt idx="9">
                  <c:v>อาชีพพิเศษ</c:v>
                </c:pt>
                <c:pt idx="10">
                  <c:v>ครู</c:v>
                </c:pt>
                <c:pt idx="11">
                  <c:v>ทหาร,ตำรวจ</c:v>
                </c:pt>
                <c:pt idx="12">
                  <c:v>นักบวช</c:v>
                </c:pt>
              </c:strCache>
            </c:strRef>
          </c:cat>
          <c:val>
            <c:numRef>
              <c:f>'กราฟ OnePage'!$E$108:$E$120</c:f>
              <c:numCache>
                <c:formatCode>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gapWidth val="68"/>
        <c:axId val="83029376"/>
        <c:axId val="83371136"/>
      </c:barChart>
      <c:catAx>
        <c:axId val="83029376"/>
        <c:scaling>
          <c:orientation val="minMax"/>
        </c:scaling>
        <c:axPos val="b"/>
        <c:tickLblPos val="nextTo"/>
        <c:crossAx val="83371136"/>
        <c:crosses val="autoZero"/>
        <c:auto val="1"/>
        <c:lblAlgn val="ctr"/>
        <c:lblOffset val="100"/>
      </c:catAx>
      <c:valAx>
        <c:axId val="8337113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83029376"/>
        <c:crosses val="autoZero"/>
        <c:crossBetween val="between"/>
      </c:valAx>
    </c:plotArea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133349</xdr:colOff>
      <xdr:row>1</xdr:row>
      <xdr:rowOff>200025</xdr:rowOff>
    </xdr:from>
    <xdr:to>
      <xdr:col>23</xdr:col>
      <xdr:colOff>447674</xdr:colOff>
      <xdr:row>9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276225</xdr:colOff>
      <xdr:row>9</xdr:row>
      <xdr:rowOff>285750</xdr:rowOff>
    </xdr:from>
    <xdr:to>
      <xdr:col>22</xdr:col>
      <xdr:colOff>180975</xdr:colOff>
      <xdr:row>17</xdr:row>
      <xdr:rowOff>209550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16</xdr:col>
      <xdr:colOff>161925</xdr:colOff>
      <xdr:row>35</xdr:row>
      <xdr:rowOff>123825</xdr:rowOff>
    </xdr:to>
    <xdr:pic>
      <xdr:nvPicPr>
        <xdr:cNvPr id="3" name="Picture 2" descr="1710125264724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2019300"/>
          <a:ext cx="7029450" cy="7067550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3</xdr:row>
      <xdr:rowOff>0</xdr:rowOff>
    </xdr:from>
    <xdr:to>
      <xdr:col>20</xdr:col>
      <xdr:colOff>455083</xdr:colOff>
      <xdr:row>16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349251</xdr:colOff>
      <xdr:row>5</xdr:row>
      <xdr:rowOff>74073</xdr:rowOff>
    </xdr:from>
    <xdr:to>
      <xdr:col>19</xdr:col>
      <xdr:colOff>663575</xdr:colOff>
      <xdr:row>5</xdr:row>
      <xdr:rowOff>137573</xdr:rowOff>
    </xdr:to>
    <xdr:cxnSp macro="">
      <xdr:nvCxnSpPr>
        <xdr:cNvPr id="4" name="Straight Connector 3"/>
        <xdr:cNvCxnSpPr/>
      </xdr:nvCxnSpPr>
      <xdr:spPr>
        <a:xfrm>
          <a:off x="6487584" y="1619240"/>
          <a:ext cx="11183408" cy="63500"/>
        </a:xfrm>
        <a:prstGeom prst="line">
          <a:avLst/>
        </a:prstGeom>
        <a:ln w="38100">
          <a:solidFill>
            <a:srgbClr val="FF00FF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635000</xdr:colOff>
      <xdr:row>19</xdr:row>
      <xdr:rowOff>232833</xdr:rowOff>
    </xdr:from>
    <xdr:to>
      <xdr:col>12</xdr:col>
      <xdr:colOff>190500</xdr:colOff>
      <xdr:row>30</xdr:row>
      <xdr:rowOff>211667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624417</xdr:colOff>
      <xdr:row>33</xdr:row>
      <xdr:rowOff>222249</xdr:rowOff>
    </xdr:from>
    <xdr:to>
      <xdr:col>14</xdr:col>
      <xdr:colOff>63500</xdr:colOff>
      <xdr:row>45</xdr:row>
      <xdr:rowOff>95250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42333</xdr:colOff>
      <xdr:row>49</xdr:row>
      <xdr:rowOff>63500</xdr:rowOff>
    </xdr:from>
    <xdr:to>
      <xdr:col>15</xdr:col>
      <xdr:colOff>21167</xdr:colOff>
      <xdr:row>62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380998</xdr:colOff>
      <xdr:row>78</xdr:row>
      <xdr:rowOff>10583</xdr:rowOff>
    </xdr:from>
    <xdr:to>
      <xdr:col>15</xdr:col>
      <xdr:colOff>455083</xdr:colOff>
      <xdr:row>90</xdr:row>
      <xdr:rowOff>116417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507999</xdr:colOff>
      <xdr:row>92</xdr:row>
      <xdr:rowOff>31750</xdr:rowOff>
    </xdr:from>
    <xdr:to>
      <xdr:col>11</xdr:col>
      <xdr:colOff>63499</xdr:colOff>
      <xdr:row>102</xdr:row>
      <xdr:rowOff>232833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793749</xdr:colOff>
      <xdr:row>105</xdr:row>
      <xdr:rowOff>201083</xdr:rowOff>
    </xdr:from>
    <xdr:to>
      <xdr:col>14</xdr:col>
      <xdr:colOff>169332</xdr:colOff>
      <xdr:row>121</xdr:row>
      <xdr:rowOff>127000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0.01926</cdr:x>
      <cdr:y>0.10501</cdr:y>
    </cdr:from>
    <cdr:to>
      <cdr:x>0.04606</cdr:x>
      <cdr:y>0.80855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111779" y="1810279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0.40704</cdr:x>
      <cdr:y>0.92186</cdr:y>
    </cdr:from>
    <cdr:to>
      <cdr:x>0.59129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143500" y="4392084"/>
          <a:ext cx="2328334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0.58536</cdr:x>
      <cdr:y>0.77574</cdr:y>
    </cdr:from>
    <cdr:to>
      <cdr:x>1</cdr:x>
      <cdr:y>0.89338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12408" y="2651803"/>
          <a:ext cx="1354667" cy="402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            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0.02418</cdr:x>
      <cdr:y>0.04482</cdr:y>
    </cdr:from>
    <cdr:to>
      <cdr:x>0.07945</cdr:x>
      <cdr:y>0.85182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207029" y="1524530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0.30216</cdr:x>
      <cdr:y>0.8965</cdr:y>
    </cdr:from>
    <cdr:to>
      <cdr:x>0.79974</cdr:x>
      <cdr:y>0.98613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851553" y="3387197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กลุ่มอายุ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0.01128</cdr:x>
      <cdr:y>0.06619</cdr:y>
    </cdr:from>
    <cdr:to>
      <cdr:x>0.05642</cdr:x>
      <cdr:y>0.77781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338855" y="1719855"/>
          <a:ext cx="3185710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0.33286</cdr:x>
      <cdr:y>0.92096</cdr:y>
    </cdr:from>
    <cdr:to>
      <cdr:x>0.73921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497667" y="4169834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0.00551</cdr:x>
      <cdr:y>0.13507</cdr:y>
    </cdr:from>
    <cdr:to>
      <cdr:x>0.03489</cdr:x>
      <cdr:y>0.61997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531812" y="1021295"/>
          <a:ext cx="1529291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0.42149</cdr:x>
      <cdr:y>0.88781</cdr:y>
    </cdr:from>
    <cdr:to>
      <cdr:x>0.68604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57750" y="2931583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สัปดาห์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ที่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0.03221</cdr:x>
      <cdr:y>0.23664</cdr:y>
    </cdr:from>
    <cdr:to>
      <cdr:x>0.08359</cdr:x>
      <cdr:y>0.60433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365130" y="1571637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ร้อยละ</a:t>
          </a:r>
        </a:p>
      </cdr:txBody>
    </cdr:sp>
  </cdr:relSizeAnchor>
  <cdr:relSizeAnchor xmlns:cdr="http://schemas.openxmlformats.org/drawingml/2006/chartDrawing">
    <cdr:from>
      <cdr:x>0.46702</cdr:x>
      <cdr:y>0.91476</cdr:y>
    </cdr:from>
    <cdr:to>
      <cdr:x>0.68865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222618" y="3831176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อาชีพ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5362.412998032407" createdVersion="1" refreshedVersion="3" recordCount="97">
  <cacheSource type="worksheet">
    <worksheetSource ref="A1:T98" sheet="Sheet2" r:id="rId2"/>
  </cacheSource>
  <cacheFields count="20">
    <cacheField name="E0" numFmtId="0">
      <sharedItems containsSemiMixedTypes="0" containsString="0" containsNumber="1" containsInteger="1" minValue="329" maxValue="6359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NonDate="0" containsString="0"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94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 containsBlank="1"/>
    </cacheField>
    <cacheField name="หมู่ที่" numFmtId="0">
      <sharedItems count="19">
        <s v="04"/>
        <s v="03"/>
        <s v="11"/>
        <s v="02"/>
        <s v="14"/>
        <s v="01"/>
        <s v="06"/>
        <s v="05"/>
        <s v="08"/>
        <s v="09"/>
        <s v="07"/>
        <s v="10"/>
        <s v="20"/>
        <s v="18"/>
        <s v="17"/>
        <s v="19"/>
        <s v="16"/>
        <s v="12"/>
        <s v="13"/>
      </sharedItems>
    </cacheField>
    <cacheField name="ชื่อหมู่บ้าน" numFmtId="0">
      <sharedItems count="73">
        <s v="ยางด่อ"/>
        <s v="ทรายมูล"/>
        <s v="หนองเม็ก"/>
        <s v="หัวงัว"/>
        <s v="ตากแดด"/>
        <s v="สุขเกษม"/>
        <s v="เกษตรวิสัย"/>
        <s v="คุ้มหลังศาล"/>
        <s v="คุ้มวัดสว่าง"/>
        <s v="หนองฮี"/>
        <s v="หนองเพียงขันธ์"/>
        <s v="คำอุดม"/>
        <s v="ดอนโมง"/>
        <s v="สิงห์โคก"/>
        <s v="หนองส้าว"/>
        <s v="โนนจาน"/>
        <s v="ราษฎรสามัคคี"/>
        <s v="ปลาโด"/>
        <s v="หัวโทนเหนือ"/>
        <s v="ทุ่งทรายทอง"/>
        <s v="ดงสวนผึ้ง"/>
        <s v="โพนทอน"/>
        <s v="คำโพนสูง"/>
        <s v="คุ้มวัดเหนือ"/>
        <s v="ผือฮี"/>
        <s v="หนองมะเหียะ"/>
        <s v="โปง"/>
        <s v="กลางเมืองใหม่"/>
        <s v="ป่ายาง"/>
        <s v="หนองไผ่"/>
        <s v="หนองข่า"/>
        <s v="คุ้มกลางเมืองใหม่"/>
        <s v="มันเหลือง"/>
        <s v="หนองม้า"/>
        <s v="หนองพังคี"/>
        <s v="โรงเรียนเมือง"/>
        <s v="ใหม่เจริญ"/>
        <s v="หนองแข้พัฒนา"/>
        <s v="เกษตร(คุ้มใต้)"/>
        <s v="เกษตร(คุ้มป่าบาก)"/>
        <s v="คำม่วงหวาน"/>
        <s v="หนองทุ่งมน"/>
        <s v="หนองแข้ดง"/>
        <s v="ภูเขาทอง"/>
        <s v="จานใต้"/>
        <s v="หนองแวง"/>
        <s v="วังยาว"/>
        <s v="โนนโพธิ์"/>
        <s v="คุ้มเหนือ"/>
        <s v="หนองผือ"/>
        <s v="ดงยาง"/>
        <s v="ยางเครือ"/>
        <s v="โหรา"/>
        <s v="โพนทราย"/>
        <s v="ใหม่สถานี"/>
        <s v="คุ้มใต้"/>
        <s v="หนองคูณ"/>
        <s v="โนนสวรรค์พัฒนา"/>
        <s v="หนองผง"/>
        <s v="หนองเต่า"/>
        <s v="ท่างาม"/>
        <s v="นาน้อย"/>
        <s v="ดอนพิมาน"/>
        <s v="ยางเลิง"/>
        <s v="ดงแดง"/>
        <s v="หนองหญ้าม้า"/>
        <s v="คุ้มซ่ง"/>
        <s v="โพธิ์ไทรทอง"/>
        <s v="ศาลางาม"/>
        <s v="เหล่าสมบูรณ์"/>
        <s v="ดอนชาด"/>
        <s v="อ้น"/>
        <s v="ทุ่งประเสริฐ"/>
      </sharedItems>
    </cacheField>
    <cacheField name="ตำบล" numFmtId="0">
      <sharedItems count="48">
        <s v="เทอดไทย"/>
        <s v="ขวาว"/>
        <s v="หนองผือ"/>
        <s v="จังหาร"/>
        <s v="หัวโทน"/>
        <s v="โพนทราย"/>
        <s v="เกษตรวิสัย"/>
        <s v="สระคู"/>
        <s v="หนองฮี"/>
        <s v="ดงแดง"/>
        <s v="บุ่งเลิศ"/>
        <s v="ท่าหาดยาว"/>
        <s v="สิงห์โคก"/>
        <s v="น้ำอ้อม"/>
        <s v="เมยวดี"/>
        <s v="หนองพอก"/>
        <s v="ทุ่งหลวง"/>
        <s v="น้ำคำ"/>
        <s v="ดงครั่งน้อย"/>
        <s v="กกโพธิ์"/>
        <s v="จำปาขัน"/>
        <s v="ขอนแก่น"/>
        <s v="เหนือเมือง"/>
        <s v="หน่อม"/>
        <s v="ในเมือง"/>
        <s v="บ้านฝาง"/>
        <s v="บึงงาม"/>
        <s v="รอบเมือง"/>
        <s v="คำพอุง"/>
        <s v="ทุ่งเขาหลวง"/>
        <s v="วังสามัคคี"/>
        <s v="โพธิ์สัย"/>
        <s v="หัวช้าง"/>
        <s v="ดู่น้อย"/>
        <s v="น้ำใส"/>
        <s v="โหรา"/>
        <s v="สว่าง"/>
        <s v="เด่นราษฎร์"/>
        <s v="โนนสวรรค์"/>
        <s v="อีง่อง"/>
        <s v="หนองไผ่"/>
        <s v="ยางใหญ่"/>
        <s v="นาใหญ่"/>
        <s v="ดอกไม้"/>
        <s v="พนมไพร"/>
        <s v="ดงลาน"/>
        <s v="หนองใหญ่"/>
        <s v="หนองขุ่นใหญ่"/>
      </sharedItems>
    </cacheField>
    <cacheField name="อำเภอ" numFmtId="0">
      <sharedItems count="19">
        <s v="ทุ่งเขาหลวง"/>
        <s v="เสลภูมิ"/>
        <s v="เมืองสรวง"/>
        <s v="จังหาร"/>
        <s v="สุวรรณภูมิ"/>
        <s v="โพนทราย"/>
        <s v="เกษตรวิสัย"/>
        <s v="หนองฮี"/>
        <s v="จตุรพักตรพิมาน"/>
        <s v="เมยวดี"/>
        <s v="หนองพอก"/>
        <s v="เมือง"/>
        <s v="อาจสามารถ"/>
        <s v="โพธิ์ชัย"/>
        <s v="โพนทอง"/>
        <s v="ศรีสมเด็จ"/>
        <s v="ปทุมรัตต์"/>
        <s v="ธวัชบุรี"/>
        <s v="พนมไพร"/>
      </sharedItems>
    </cacheField>
    <cacheField name="สถานพยาบาล" numFmtId="0">
      <sharedItems containsNonDate="0" containsString="0" containsBlank="1"/>
    </cacheField>
    <cacheField name="วันเริ่มป่วย" numFmtId="14">
      <sharedItems containsSemiMixedTypes="0" containsNonDate="0" containsDate="1" containsString="0" minDate="2024-01-01T00:00:00" maxDate="2024-03-07T00:00:00"/>
    </cacheField>
    <cacheField name="วันพบผป" numFmtId="14">
      <sharedItems containsSemiMixedTypes="0" containsNonDate="0" containsDate="1" containsString="0" minDate="2024-01-01T00:00:00" maxDate="2024-03-09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4-01-06T00:00:00" maxDate="2024-01-07T00:00:00"/>
    </cacheField>
    <cacheField name="Wk" numFmtId="0">
      <sharedItems containsSemiMixedTypes="0" containsString="0" containsNumber="1" containsInteger="1" minValue="0" maxValue="9" count="10">
        <n v="6"/>
        <n v="5"/>
        <n v="4"/>
        <n v="3"/>
        <n v="7"/>
        <n v="2"/>
        <n v="0"/>
        <n v="1"/>
        <n v="8"/>
        <n v="9"/>
      </sharedItems>
    </cacheField>
    <cacheField name="Wkdatesick" numFmtId="0">
      <sharedItems containsSemiMixedTypes="0" containsString="0" containsNumber="1" containsInteger="1" minValue="0" maxValue="9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7">
  <r>
    <n v="4086"/>
    <s v="26.D.H.F."/>
    <s v="จักรวาล วินทะชัย"/>
    <m/>
    <s v="ชาย"/>
    <n v="28"/>
    <n v="4"/>
    <s v="เกษตร"/>
    <s v="186"/>
    <x v="0"/>
    <x v="0"/>
    <x v="0"/>
    <x v="0"/>
    <m/>
    <d v="2024-02-06T00:00:00"/>
    <d v="2024-02-12T00:00:00"/>
    <m/>
    <d v="2024-01-06T00:00:00"/>
    <x v="0"/>
    <n v="5"/>
  </r>
  <r>
    <n v="3243"/>
    <s v="26.D.H.F."/>
    <s v="ณัฐภูมิ สุดาทิพย์"/>
    <m/>
    <s v="ชาย"/>
    <n v="16"/>
    <n v="2"/>
    <s v="เกษตร"/>
    <s v="167"/>
    <x v="0"/>
    <x v="1"/>
    <x v="1"/>
    <x v="1"/>
    <m/>
    <d v="2024-02-04T00:00:00"/>
    <d v="2024-02-04T00:00:00"/>
    <m/>
    <d v="2024-01-06T00:00:00"/>
    <x v="1"/>
    <n v="5"/>
  </r>
  <r>
    <n v="3293"/>
    <s v="26.D.H.F."/>
    <s v="พิชญนันท์ เศรษโถ"/>
    <m/>
    <s v="หญิง"/>
    <n v="12"/>
    <n v="1"/>
    <s v="ไม่ทราบอาชีพ/ในปกครอง"/>
    <s v="110"/>
    <x v="1"/>
    <x v="2"/>
    <x v="2"/>
    <x v="2"/>
    <m/>
    <d v="2024-01-26T00:00:00"/>
    <d v="2024-02-01T00:00:00"/>
    <m/>
    <d v="2024-01-06T00:00:00"/>
    <x v="2"/>
    <n v="3"/>
  </r>
  <r>
    <n v="3294"/>
    <s v="26.D.H.F."/>
    <s v="จรรยานุช จันทะดวง"/>
    <m/>
    <s v="หญิง"/>
    <n v="10"/>
    <n v="4"/>
    <s v="ไม่ทราบอาชีพ/ในปกครอง"/>
    <s v="21"/>
    <x v="2"/>
    <x v="3"/>
    <x v="3"/>
    <x v="3"/>
    <m/>
    <d v="2024-01-27T00:00:00"/>
    <d v="2024-02-01T00:00:00"/>
    <m/>
    <d v="2024-01-06T00:00:00"/>
    <x v="2"/>
    <n v="4"/>
  </r>
  <r>
    <n v="4806"/>
    <s v="26.D.H.F."/>
    <s v="ศุภาวัฒน์ บุญศรัทธา"/>
    <m/>
    <s v="ชาย"/>
    <n v="16"/>
    <n v="10"/>
    <s v="ไม่ทราบอาชีพ/ในปกครอง"/>
    <s v="248"/>
    <x v="3"/>
    <x v="4"/>
    <x v="4"/>
    <x v="4"/>
    <m/>
    <d v="2024-02-06T00:00:00"/>
    <d v="2024-02-13T00:00:00"/>
    <m/>
    <d v="2024-01-06T00:00:00"/>
    <x v="0"/>
    <n v="5"/>
  </r>
  <r>
    <n v="3399"/>
    <s v="26.D.H.F."/>
    <s v="ปลื้มจิตร เสโน"/>
    <m/>
    <s v="หญิง"/>
    <n v="13"/>
    <n v="2"/>
    <s v="ไม่ทราบอาชีพ/ในปกครอง"/>
    <s v="39"/>
    <x v="4"/>
    <x v="5"/>
    <x v="5"/>
    <x v="5"/>
    <m/>
    <d v="2024-01-27T00:00:00"/>
    <d v="2024-01-28T00:00:00"/>
    <m/>
    <d v="2024-01-06T00:00:00"/>
    <x v="2"/>
    <n v="4"/>
  </r>
  <r>
    <n v="2377"/>
    <s v="26.D.H.F."/>
    <s v="นวพร จงทวีเกียรติ"/>
    <m/>
    <s v="ชาย"/>
    <n v="28"/>
    <n v="9"/>
    <s v="ไม่ทราบอาชีพ/ในปกครอง"/>
    <s v="820"/>
    <x v="5"/>
    <x v="6"/>
    <x v="6"/>
    <x v="6"/>
    <m/>
    <d v="2024-01-24T00:00:00"/>
    <d v="2024-01-24T00:00:00"/>
    <m/>
    <d v="2024-01-06T00:00:00"/>
    <x v="3"/>
    <n v="3"/>
  </r>
  <r>
    <n v="4117"/>
    <s v="26.D.H.F."/>
    <s v="นิภาพร เงินคำ"/>
    <m/>
    <s v="หญิง"/>
    <n v="45"/>
    <n v="11"/>
    <s v="ไม่ทราบอาชีพ/ในปกครอง"/>
    <s v="151"/>
    <x v="3"/>
    <x v="7"/>
    <x v="7"/>
    <x v="4"/>
    <m/>
    <d v="2024-01-30T00:00:00"/>
    <d v="2024-02-02T00:00:00"/>
    <m/>
    <d v="2024-01-06T00:00:00"/>
    <x v="2"/>
    <n v="4"/>
  </r>
  <r>
    <n v="4258"/>
    <s v="26.D.H.F."/>
    <s v="พัชราภรณ์ คำสวาสดิ์"/>
    <m/>
    <s v="หญิง"/>
    <n v="17"/>
    <n v="7"/>
    <s v="ไม่ทราบอาชีพ/ในปกครอง"/>
    <s v="71"/>
    <x v="0"/>
    <x v="8"/>
    <x v="7"/>
    <x v="4"/>
    <m/>
    <d v="2024-01-23T00:00:00"/>
    <d v="2024-01-27T00:00:00"/>
    <m/>
    <d v="2024-01-06T00:00:00"/>
    <x v="2"/>
    <n v="3"/>
  </r>
  <r>
    <n v="4559"/>
    <s v="26.D.H.F."/>
    <s v="บรรณวัชร สวัสดิ์ผล"/>
    <m/>
    <s v="ชาย"/>
    <n v="22"/>
    <n v="5"/>
    <s v="ไม่ทราบอาชีพ/ในปกครอง"/>
    <m/>
    <x v="3"/>
    <x v="9"/>
    <x v="8"/>
    <x v="7"/>
    <m/>
    <d v="2024-02-17T00:00:00"/>
    <d v="2024-02-17T00:00:00"/>
    <m/>
    <d v="2024-01-06T00:00:00"/>
    <x v="4"/>
    <n v="7"/>
  </r>
  <r>
    <n v="4693"/>
    <s v="26.D.H.F."/>
    <s v="รำพูล อ่อนปัดชา"/>
    <m/>
    <s v="หญิง"/>
    <n v="41"/>
    <n v="8"/>
    <s v="เกษตร"/>
    <s v="40"/>
    <x v="6"/>
    <x v="10"/>
    <x v="9"/>
    <x v="8"/>
    <m/>
    <d v="2024-02-19T00:00:00"/>
    <d v="2024-02-19T00:00:00"/>
    <m/>
    <d v="2024-01-06T00:00:00"/>
    <x v="4"/>
    <n v="7"/>
  </r>
  <r>
    <n v="4785"/>
    <s v="26.D.H.F."/>
    <s v="นุชิต ไชยแสง"/>
    <m/>
    <s v="ชาย"/>
    <n v="15"/>
    <n v="1"/>
    <s v="นักเรียน"/>
    <s v="77"/>
    <x v="0"/>
    <x v="11"/>
    <x v="10"/>
    <x v="9"/>
    <m/>
    <d v="2024-02-20T00:00:00"/>
    <d v="2024-02-20T00:00:00"/>
    <m/>
    <d v="2024-01-06T00:00:00"/>
    <x v="4"/>
    <n v="7"/>
  </r>
  <r>
    <n v="3396"/>
    <s v="26.D.H.F."/>
    <s v="ฉัตธพล   พรมลี"/>
    <m/>
    <s v="ชาย"/>
    <n v="17"/>
    <n v="7"/>
    <s v="ไม่ทราบอาชีพ/ในปกครอง"/>
    <s v="89"/>
    <x v="7"/>
    <x v="12"/>
    <x v="11"/>
    <x v="5"/>
    <m/>
    <d v="2024-01-12T00:00:00"/>
    <d v="2024-01-16T00:00:00"/>
    <m/>
    <d v="2024-01-06T00:00:00"/>
    <x v="5"/>
    <n v="1"/>
  </r>
  <r>
    <n v="1873"/>
    <s v="26.D.H.F."/>
    <s v="บัวสอน ผิวจันดา"/>
    <m/>
    <s v="หญิง"/>
    <n v="72"/>
    <n v="0"/>
    <s v="ไม่ทราบอาชีพ/ในปกครอง"/>
    <s v="32"/>
    <x v="5"/>
    <x v="13"/>
    <x v="12"/>
    <x v="6"/>
    <m/>
    <d v="2024-01-14T00:00:00"/>
    <d v="2024-01-14T00:00:00"/>
    <m/>
    <d v="2024-01-06T00:00:00"/>
    <x v="5"/>
    <n v="2"/>
  </r>
  <r>
    <n v="496"/>
    <s v="26.D.H.F."/>
    <s v="บุณยวัต บัวลอย"/>
    <m/>
    <s v="ชาย"/>
    <n v="8"/>
    <n v="7"/>
    <s v="ไม่ทราบอาชีพ/ในปกครอง"/>
    <s v="171"/>
    <x v="7"/>
    <x v="14"/>
    <x v="6"/>
    <x v="6"/>
    <m/>
    <d v="2024-01-05T00:00:00"/>
    <d v="2024-01-05T00:00:00"/>
    <m/>
    <d v="2024-01-06T00:00:00"/>
    <x v="6"/>
    <n v="0"/>
  </r>
  <r>
    <n v="498"/>
    <s v="26.D.H.F."/>
    <s v="พันธวิศ ธรรมเสนา"/>
    <m/>
    <s v="ชาย"/>
    <n v="13"/>
    <n v="3"/>
    <s v="ไม่ทราบอาชีพ/ในปกครอง"/>
    <s v="196"/>
    <x v="1"/>
    <x v="15"/>
    <x v="13"/>
    <x v="6"/>
    <m/>
    <d v="2024-01-05T00:00:00"/>
    <d v="2024-01-05T00:00:00"/>
    <m/>
    <d v="2024-01-06T00:00:00"/>
    <x v="6"/>
    <n v="0"/>
  </r>
  <r>
    <n v="687"/>
    <s v="26.D.H.F."/>
    <s v="ภควัฒ โฮมแพน"/>
    <m/>
    <s v="ชาย"/>
    <n v="16"/>
    <n v="8"/>
    <s v="นักเรียน"/>
    <m/>
    <x v="8"/>
    <x v="16"/>
    <x v="14"/>
    <x v="9"/>
    <m/>
    <d v="2024-01-07T00:00:00"/>
    <d v="2024-01-07T00:00:00"/>
    <m/>
    <d v="2024-01-06T00:00:00"/>
    <x v="7"/>
    <n v="1"/>
  </r>
  <r>
    <n v="781"/>
    <s v="26.D.H.F."/>
    <s v="กัปตัน รัตนบุรี"/>
    <m/>
    <s v="ชาย"/>
    <n v="23"/>
    <n v="4"/>
    <s v="รับจ้าง,กรรมกร"/>
    <s v="232"/>
    <x v="9"/>
    <x v="17"/>
    <x v="15"/>
    <x v="10"/>
    <m/>
    <d v="2024-01-05T00:00:00"/>
    <d v="2024-01-10T00:00:00"/>
    <m/>
    <d v="2024-01-06T00:00:00"/>
    <x v="7"/>
    <n v="0"/>
  </r>
  <r>
    <n v="1361"/>
    <s v="26.D.H.F."/>
    <s v="ธีรวัฒน์ ก้านเกตุ"/>
    <m/>
    <s v="ชาย"/>
    <n v="32"/>
    <n v="7"/>
    <s v="อื่นๆ"/>
    <s v="179"/>
    <x v="5"/>
    <x v="18"/>
    <x v="4"/>
    <x v="4"/>
    <m/>
    <d v="2024-01-11T00:00:00"/>
    <d v="2024-01-13T00:00:00"/>
    <m/>
    <d v="2024-01-06T00:00:00"/>
    <x v="5"/>
    <n v="1"/>
  </r>
  <r>
    <n v="1362"/>
    <s v="26.D.H.F."/>
    <s v="พิชญา วิลาศ"/>
    <m/>
    <s v="หญิง"/>
    <n v="14"/>
    <n v="9"/>
    <s v="ไม่ทราบอาชีพ/ในปกครอง"/>
    <s v="115"/>
    <x v="10"/>
    <x v="19"/>
    <x v="16"/>
    <x v="4"/>
    <m/>
    <d v="2024-01-12T00:00:00"/>
    <d v="2024-01-17T00:00:00"/>
    <m/>
    <d v="2024-01-06T00:00:00"/>
    <x v="5"/>
    <n v="1"/>
  </r>
  <r>
    <n v="2723"/>
    <s v="26.D.H.F."/>
    <s v="มงคล ดาวเรือง"/>
    <m/>
    <s v="ชาย"/>
    <n v="23"/>
    <n v="5"/>
    <s v="ไม่ทราบอาชีพ/ในปกครอง"/>
    <m/>
    <x v="3"/>
    <x v="9"/>
    <x v="8"/>
    <x v="7"/>
    <m/>
    <d v="2024-01-29T00:00:00"/>
    <d v="2024-01-29T00:00:00"/>
    <m/>
    <d v="2024-01-06T00:00:00"/>
    <x v="2"/>
    <n v="4"/>
  </r>
  <r>
    <n v="1433"/>
    <s v="26.D.H.F."/>
    <s v="ฐปนา บัวลอย"/>
    <m/>
    <s v="ชาย"/>
    <n v="15"/>
    <n v="8"/>
    <s v="นักเรียน"/>
    <s v="171"/>
    <x v="7"/>
    <x v="14"/>
    <x v="6"/>
    <x v="6"/>
    <m/>
    <d v="2024-01-16T00:00:00"/>
    <d v="2024-01-16T00:00:00"/>
    <m/>
    <d v="2024-01-06T00:00:00"/>
    <x v="5"/>
    <n v="2"/>
  </r>
  <r>
    <n v="2718"/>
    <s v="26.D.H.F."/>
    <s v="นลิตา วงค์มะณี"/>
    <m/>
    <s v="หญิง"/>
    <n v="20"/>
    <n v="4"/>
    <s v="ไม่ทราบอาชีพ/ในปกครอง"/>
    <s v="129"/>
    <x v="11"/>
    <x v="20"/>
    <x v="17"/>
    <x v="4"/>
    <m/>
    <d v="2024-01-24T00:00:00"/>
    <d v="2024-01-24T00:00:00"/>
    <m/>
    <d v="2024-01-06T00:00:00"/>
    <x v="3"/>
    <n v="3"/>
  </r>
  <r>
    <n v="1875"/>
    <s v="26.D.H.F."/>
    <s v="กัญญาภัค นามโสม"/>
    <m/>
    <s v="หญิง"/>
    <n v="22"/>
    <n v="9"/>
    <s v="ไม่ทราบอาชีพ/ในปกครอง"/>
    <s v="294"/>
    <x v="1"/>
    <x v="21"/>
    <x v="18"/>
    <x v="6"/>
    <m/>
    <d v="2024-01-14T00:00:00"/>
    <d v="2024-01-14T00:00:00"/>
    <m/>
    <d v="2024-01-06T00:00:00"/>
    <x v="5"/>
    <n v="2"/>
  </r>
  <r>
    <n v="2028"/>
    <s v="26.D.H.F."/>
    <s v="ลำพูล คำมาดี"/>
    <m/>
    <s v="หญิง"/>
    <n v="41"/>
    <n v="6"/>
    <s v="เกษตร"/>
    <s v="239"/>
    <x v="5"/>
    <x v="22"/>
    <x v="19"/>
    <x v="10"/>
    <m/>
    <d v="2024-01-18T00:00:00"/>
    <d v="2024-01-22T00:00:00"/>
    <m/>
    <d v="2024-01-06T00:00:00"/>
    <x v="3"/>
    <n v="2"/>
  </r>
  <r>
    <n v="2029"/>
    <s v="26.D.H.F."/>
    <s v="สมหมาย จันทคะมุด"/>
    <m/>
    <s v="หญิง"/>
    <n v="47"/>
    <n v="11"/>
    <s v="เกษตร"/>
    <s v="135"/>
    <x v="5"/>
    <x v="22"/>
    <x v="19"/>
    <x v="10"/>
    <m/>
    <d v="2024-01-18T00:00:00"/>
    <d v="2024-01-22T00:00:00"/>
    <m/>
    <d v="2024-01-06T00:00:00"/>
    <x v="3"/>
    <n v="2"/>
  </r>
  <r>
    <n v="2077"/>
    <s v="26.D.H.F."/>
    <s v="ศุภิสรา วลัยศรี"/>
    <m/>
    <s v="หญิง"/>
    <n v="23"/>
    <n v="6"/>
    <s v="รับจ้าง,กรรมกร"/>
    <s v="235"/>
    <x v="1"/>
    <x v="23"/>
    <x v="7"/>
    <x v="4"/>
    <m/>
    <d v="2024-01-12T00:00:00"/>
    <d v="2024-01-12T00:00:00"/>
    <m/>
    <d v="2024-01-06T00:00:00"/>
    <x v="7"/>
    <n v="1"/>
  </r>
  <r>
    <n v="4116"/>
    <s v="26.D.H.F."/>
    <s v="ทศพล อุปพันธ์"/>
    <m/>
    <s v="ชาย"/>
    <n v="13"/>
    <n v="2"/>
    <s v="ไม่ทราบอาชีพ/ในปกครอง"/>
    <s v="32"/>
    <x v="3"/>
    <x v="24"/>
    <x v="9"/>
    <x v="8"/>
    <m/>
    <d v="2024-01-29T00:00:00"/>
    <d v="2024-02-01T00:00:00"/>
    <m/>
    <d v="2024-01-06T00:00:00"/>
    <x v="2"/>
    <n v="4"/>
  </r>
  <r>
    <n v="1363"/>
    <s v="26.D.H.F."/>
    <s v="ปารเมศ กะพุทธา"/>
    <m/>
    <s v="ชาย"/>
    <n v="11"/>
    <n v="2"/>
    <s v="ไม่ทราบอาชีพ/ในปกครอง"/>
    <s v="115"/>
    <x v="10"/>
    <x v="19"/>
    <x v="16"/>
    <x v="4"/>
    <m/>
    <d v="2024-01-12T00:00:00"/>
    <d v="2024-01-19T00:00:00"/>
    <m/>
    <d v="2024-01-06T00:00:00"/>
    <x v="5"/>
    <n v="1"/>
  </r>
  <r>
    <n v="6148"/>
    <s v="26.D.H.F."/>
    <s v="หม้อ ผลอ้อ"/>
    <m/>
    <s v="หญิง"/>
    <n v="94"/>
    <n v="10"/>
    <s v="ไม่ทราบอาชีพ/ในปกครอง"/>
    <s v="100"/>
    <x v="11"/>
    <x v="25"/>
    <x v="20"/>
    <x v="4"/>
    <m/>
    <d v="2024-01-23T00:00:00"/>
    <d v="2024-01-25T00:00:00"/>
    <m/>
    <d v="2024-01-06T00:00:00"/>
    <x v="3"/>
    <n v="3"/>
  </r>
  <r>
    <n v="4002"/>
    <s v="26.D.H.F."/>
    <s v="พงศธร สงเคราะห์"/>
    <m/>
    <s v="ชาย"/>
    <n v="15"/>
    <n v="0"/>
    <s v="นักเรียน"/>
    <s v="30"/>
    <x v="1"/>
    <x v="26"/>
    <x v="10"/>
    <x v="9"/>
    <m/>
    <d v="2024-02-12T00:00:00"/>
    <d v="2024-02-12T00:00:00"/>
    <m/>
    <d v="2024-01-06T00:00:00"/>
    <x v="0"/>
    <n v="6"/>
  </r>
  <r>
    <n v="4807"/>
    <s v="26.D.H.F."/>
    <s v="นิติพงษ์ พิพัฒนมงคล"/>
    <m/>
    <s v="ชาย"/>
    <n v="28"/>
    <n v="5"/>
    <s v="ค้าขาย"/>
    <s v="198"/>
    <x v="12"/>
    <x v="27"/>
    <x v="7"/>
    <x v="4"/>
    <m/>
    <d v="2024-02-11T00:00:00"/>
    <d v="2024-02-14T00:00:00"/>
    <m/>
    <d v="2024-01-06T00:00:00"/>
    <x v="0"/>
    <n v="6"/>
  </r>
  <r>
    <n v="4910"/>
    <s v="26.D.H.F."/>
    <s v="วันชัย ปุตาโส"/>
    <m/>
    <s v="ชาย"/>
    <n v="37"/>
    <n v="11"/>
    <s v="ไม่ทราบอาชีพ/ในปกครอง"/>
    <m/>
    <x v="6"/>
    <x v="10"/>
    <x v="9"/>
    <x v="8"/>
    <m/>
    <d v="2024-02-10T00:00:00"/>
    <d v="2024-02-16T00:00:00"/>
    <m/>
    <d v="2024-01-06T00:00:00"/>
    <x v="0"/>
    <n v="6"/>
  </r>
  <r>
    <n v="5221"/>
    <s v="26.D.H.F."/>
    <s v="ภุมิภัทร สอนสุภาพ"/>
    <m/>
    <s v="ชาย"/>
    <n v="4"/>
    <n v="1"/>
    <s v="ไม่ทราบอาชีพ/ในปกครอง"/>
    <s v="27"/>
    <x v="9"/>
    <x v="28"/>
    <x v="21"/>
    <x v="11"/>
    <m/>
    <d v="2024-02-19T00:00:00"/>
    <d v="2024-02-19T00:00:00"/>
    <m/>
    <d v="2024-01-06T00:00:00"/>
    <x v="4"/>
    <n v="7"/>
  </r>
  <r>
    <n v="5219"/>
    <s v="26.D.H.F."/>
    <s v="กฤชภัทร วงศกรฉัตร"/>
    <m/>
    <s v="ชาย"/>
    <n v="0"/>
    <n v="11"/>
    <s v="ไม่ทราบอาชีพ/ในปกครอง"/>
    <s v="364"/>
    <x v="13"/>
    <x v="29"/>
    <x v="22"/>
    <x v="11"/>
    <m/>
    <d v="2024-02-22T00:00:00"/>
    <d v="2024-02-22T00:00:00"/>
    <m/>
    <d v="2024-01-06T00:00:00"/>
    <x v="4"/>
    <n v="7"/>
  </r>
  <r>
    <n v="5161"/>
    <s v="26.D.H.F."/>
    <s v="สุทัศน์ ผันสนาม"/>
    <m/>
    <s v="ชาย"/>
    <n v="23"/>
    <n v="7"/>
    <s v="นักเรียน"/>
    <s v="45"/>
    <x v="14"/>
    <x v="30"/>
    <x v="7"/>
    <x v="4"/>
    <m/>
    <d v="2024-02-14T00:00:00"/>
    <d v="2024-02-23T00:00:00"/>
    <m/>
    <d v="2024-01-06T00:00:00"/>
    <x v="4"/>
    <n v="6"/>
  </r>
  <r>
    <n v="5772"/>
    <s v="26.D.H.F."/>
    <s v="เนตรดาว ผาสระคู"/>
    <m/>
    <s v="หญิง"/>
    <n v="13"/>
    <n v="11"/>
    <s v="นักเรียน"/>
    <s v="148"/>
    <x v="5"/>
    <x v="31"/>
    <x v="7"/>
    <x v="4"/>
    <m/>
    <d v="2024-02-23T00:00:00"/>
    <d v="2024-03-01T00:00:00"/>
    <m/>
    <d v="2024-01-06T00:00:00"/>
    <x v="8"/>
    <n v="7"/>
  </r>
  <r>
    <n v="5916"/>
    <s v="26.D.H.F."/>
    <s v="กฤษณะ ขัดแก้ว"/>
    <m/>
    <s v="ชาย"/>
    <n v="11"/>
    <n v="5"/>
    <s v="ไม่ทราบอาชีพ/ในปกครอง"/>
    <m/>
    <x v="10"/>
    <x v="32"/>
    <x v="23"/>
    <x v="12"/>
    <m/>
    <d v="2024-02-16T00:00:00"/>
    <d v="2024-02-22T00:00:00"/>
    <m/>
    <d v="2024-01-06T00:00:00"/>
    <x v="4"/>
    <n v="6"/>
  </r>
  <r>
    <n v="5484"/>
    <s v="26.D.H.F."/>
    <s v="ธีรดลย์ ผักขเชด"/>
    <m/>
    <s v="ชาย"/>
    <n v="15"/>
    <n v="2"/>
    <s v="นักเรียน"/>
    <s v="87"/>
    <x v="8"/>
    <x v="33"/>
    <x v="10"/>
    <x v="9"/>
    <m/>
    <d v="2024-02-27T00:00:00"/>
    <d v="2024-02-27T00:00:00"/>
    <m/>
    <d v="2024-01-06T00:00:00"/>
    <x v="8"/>
    <n v="8"/>
  </r>
  <r>
    <n v="4780"/>
    <s v="27.D.H.F.shock syndrome"/>
    <s v="รัตติญา เมืองนาม"/>
    <m/>
    <s v="หญิง"/>
    <n v="42"/>
    <n v="11"/>
    <s v="ค้าขาย"/>
    <s v="63"/>
    <x v="6"/>
    <x v="10"/>
    <x v="9"/>
    <x v="8"/>
    <m/>
    <d v="2024-02-07T00:00:00"/>
    <d v="2024-02-14T00:00:00"/>
    <m/>
    <d v="2024-01-06T00:00:00"/>
    <x v="0"/>
    <n v="5"/>
  </r>
  <r>
    <n v="5697"/>
    <s v="66.Dengue fever"/>
    <s v="พริสร นากอก"/>
    <m/>
    <s v="ชาย"/>
    <n v="12"/>
    <n v="11"/>
    <s v="ไม่ทราบอาชีพ/ในปกครอง"/>
    <s v="93"/>
    <x v="1"/>
    <x v="34"/>
    <x v="4"/>
    <x v="4"/>
    <m/>
    <d v="2024-02-26T00:00:00"/>
    <d v="2024-02-29T00:00:00"/>
    <m/>
    <d v="2024-01-06T00:00:00"/>
    <x v="8"/>
    <n v="8"/>
  </r>
  <r>
    <n v="5610"/>
    <s v="66.Dengue fever"/>
    <s v="กชกาญจน์ แก้วหิน"/>
    <m/>
    <s v="หญิง"/>
    <n v="10"/>
    <n v="4"/>
    <s v="ไม่ทราบอาชีพ/ในปกครอง"/>
    <s v="90"/>
    <x v="1"/>
    <x v="15"/>
    <x v="13"/>
    <x v="6"/>
    <m/>
    <d v="2024-02-19T00:00:00"/>
    <d v="2024-02-19T00:00:00"/>
    <m/>
    <d v="2024-01-06T00:00:00"/>
    <x v="4"/>
    <n v="7"/>
  </r>
  <r>
    <n v="2108"/>
    <s v="66.Dengue fever"/>
    <s v="อัจฉรา พ้นยาก"/>
    <m/>
    <s v="หญิง"/>
    <n v="12"/>
    <n v="11"/>
    <s v="ไม่ทราบอาชีพ/ในปกครอง"/>
    <m/>
    <x v="2"/>
    <x v="35"/>
    <x v="24"/>
    <x v="11"/>
    <m/>
    <d v="2024-01-15T00:00:00"/>
    <d v="2024-01-16T00:00:00"/>
    <m/>
    <d v="2024-01-06T00:00:00"/>
    <x v="5"/>
    <n v="2"/>
  </r>
  <r>
    <n v="2921"/>
    <s v="66.Dengue fever"/>
    <s v="พรชฎา ลือจันดา"/>
    <m/>
    <s v="หญิง"/>
    <n v="13"/>
    <n v="8"/>
    <s v="ไม่ทราบอาชีพ/ในปกครอง"/>
    <s v="52"/>
    <x v="4"/>
    <x v="36"/>
    <x v="25"/>
    <x v="6"/>
    <m/>
    <d v="2024-01-26T00:00:00"/>
    <d v="2024-01-31T00:00:00"/>
    <m/>
    <d v="2024-01-06T00:00:00"/>
    <x v="2"/>
    <n v="3"/>
  </r>
  <r>
    <n v="5507"/>
    <s v="66.Dengue fever"/>
    <s v="วรรณา เพ็ญทองดี"/>
    <m/>
    <s v="หญิง"/>
    <n v="6"/>
    <n v="10"/>
    <s v="ไม่ทราบอาชีพ/ในปกครอง"/>
    <s v="148"/>
    <x v="5"/>
    <x v="31"/>
    <x v="7"/>
    <x v="4"/>
    <m/>
    <d v="2024-02-10T00:00:00"/>
    <d v="2024-02-14T00:00:00"/>
    <m/>
    <d v="2024-01-06T00:00:00"/>
    <x v="0"/>
    <n v="6"/>
  </r>
  <r>
    <n v="5713"/>
    <s v="66.Dengue fever"/>
    <s v="จิรภัทร โอ้อารีย์"/>
    <m/>
    <s v="ชาย"/>
    <n v="10"/>
    <n v="5"/>
    <s v="นักเรียน"/>
    <s v="9"/>
    <x v="6"/>
    <x v="37"/>
    <x v="26"/>
    <x v="10"/>
    <m/>
    <d v="2024-02-23T00:00:00"/>
    <d v="2024-02-27T00:00:00"/>
    <m/>
    <d v="2024-01-06T00:00:00"/>
    <x v="8"/>
    <n v="7"/>
  </r>
  <r>
    <n v="2405"/>
    <s v="66.Dengue fever"/>
    <s v="อิทธิพัทธ์ ดุจนาคี"/>
    <m/>
    <s v="ชาย"/>
    <n v="12"/>
    <n v="8"/>
    <s v="นักเรียน"/>
    <s v="28"/>
    <x v="5"/>
    <x v="22"/>
    <x v="19"/>
    <x v="10"/>
    <m/>
    <d v="2024-01-25T00:00:00"/>
    <d v="2024-01-28T00:00:00"/>
    <m/>
    <d v="2024-01-06T00:00:00"/>
    <x v="2"/>
    <n v="3"/>
  </r>
  <r>
    <n v="1888"/>
    <s v="66.Dengue fever"/>
    <s v="ชลินทิพย์ ขนเปี้ยม"/>
    <m/>
    <s v="หญิง"/>
    <n v="8"/>
    <n v="6"/>
    <s v="ไม่ทราบอาชีพ/ในปกครอง"/>
    <m/>
    <x v="5"/>
    <x v="6"/>
    <x v="6"/>
    <x v="6"/>
    <m/>
    <d v="2024-01-21T00:00:00"/>
    <d v="2024-01-21T00:00:00"/>
    <m/>
    <d v="2024-01-06T00:00:00"/>
    <x v="3"/>
    <n v="3"/>
  </r>
  <r>
    <n v="2516"/>
    <s v="66.Dengue fever"/>
    <s v="ญารินดา ศรีหงษ์"/>
    <m/>
    <s v="หญิง"/>
    <n v="2"/>
    <n v="6"/>
    <s v="ไม่ทราบอาชีพ/ในปกครอง"/>
    <s v="30"/>
    <x v="8"/>
    <x v="38"/>
    <x v="6"/>
    <x v="6"/>
    <m/>
    <d v="2024-01-24T00:00:00"/>
    <d v="2024-01-24T00:00:00"/>
    <m/>
    <d v="2024-01-06T00:00:00"/>
    <x v="3"/>
    <n v="3"/>
  </r>
  <r>
    <n v="2404"/>
    <s v="66.Dengue fever"/>
    <s v="ณภัทราธร ขุมทรัพย์"/>
    <m/>
    <s v="ชาย"/>
    <n v="14"/>
    <n v="9"/>
    <s v="อื่นๆ"/>
    <m/>
    <x v="11"/>
    <x v="39"/>
    <x v="6"/>
    <x v="6"/>
    <m/>
    <d v="2024-01-27T00:00:00"/>
    <d v="2024-01-28T00:00:00"/>
    <m/>
    <d v="2024-01-06T00:00:00"/>
    <x v="2"/>
    <n v="4"/>
  </r>
  <r>
    <n v="6047"/>
    <s v="66.Dengue fever"/>
    <s v="ณรงค์ชัย หวายฤทธิ์"/>
    <m/>
    <s v="ชาย"/>
    <n v="13"/>
    <n v="4"/>
    <s v="นักเรียน"/>
    <s v="158"/>
    <x v="11"/>
    <x v="40"/>
    <x v="14"/>
    <x v="9"/>
    <m/>
    <d v="2024-03-04T00:00:00"/>
    <d v="2024-03-04T00:00:00"/>
    <m/>
    <d v="2024-01-06T00:00:00"/>
    <x v="9"/>
    <n v="9"/>
  </r>
  <r>
    <n v="333"/>
    <s v="66.Dengue fever"/>
    <s v="ปัญญาทิพย์ หมอกขุนทด"/>
    <m/>
    <s v="ชาย"/>
    <n v="57"/>
    <n v="1"/>
    <s v="ไม่ทราบอาชีพ/ในปกครอง"/>
    <s v="129"/>
    <x v="15"/>
    <x v="41"/>
    <x v="27"/>
    <x v="11"/>
    <m/>
    <d v="2024-01-01T00:00:00"/>
    <d v="2024-01-01T00:00:00"/>
    <m/>
    <d v="2024-01-06T00:00:00"/>
    <x v="6"/>
    <n v="0"/>
  </r>
  <r>
    <n v="6358"/>
    <s v="66.Dengue fever"/>
    <s v="พุฒิเมธ เฉิดเจือ"/>
    <m/>
    <s v="ชาย"/>
    <n v="8"/>
    <n v="3"/>
    <s v="ไม่ทราบอาชีพ/ในปกครอง"/>
    <s v="47"/>
    <x v="6"/>
    <x v="37"/>
    <x v="26"/>
    <x v="10"/>
    <m/>
    <d v="2024-03-01T00:00:00"/>
    <d v="2024-03-08T00:00:00"/>
    <m/>
    <d v="2024-01-06T00:00:00"/>
    <x v="9"/>
    <n v="8"/>
  </r>
  <r>
    <n v="6357"/>
    <s v="66.Dengue fever"/>
    <s v="พรไพลิน เจริญพันธ์"/>
    <m/>
    <s v="หญิง"/>
    <n v="17"/>
    <n v="5"/>
    <s v="ไม่ทราบอาชีพ/ในปกครอง"/>
    <s v="107"/>
    <x v="1"/>
    <x v="42"/>
    <x v="26"/>
    <x v="10"/>
    <m/>
    <d v="2024-03-04T00:00:00"/>
    <d v="2024-03-07T00:00:00"/>
    <m/>
    <d v="2024-01-06T00:00:00"/>
    <x v="9"/>
    <n v="9"/>
  </r>
  <r>
    <n v="1108"/>
    <s v="66.Dengue fever"/>
    <s v="ณภัทร อาจเดช"/>
    <m/>
    <s v="ชาย"/>
    <n v="7"/>
    <n v="5"/>
    <s v="ไม่ทราบอาชีพ/ในปกครอง"/>
    <s v="39"/>
    <x v="7"/>
    <x v="43"/>
    <x v="28"/>
    <x v="13"/>
    <m/>
    <d v="2024-01-12T00:00:00"/>
    <d v="2024-01-12T00:00:00"/>
    <m/>
    <d v="2024-01-06T00:00:00"/>
    <x v="7"/>
    <n v="1"/>
  </r>
  <r>
    <n v="6172"/>
    <s v="66.Dengue fever"/>
    <s v="อนุชิต โชคบัณฑิต"/>
    <m/>
    <s v="ชาย"/>
    <n v="29"/>
    <n v="5"/>
    <s v="ไม่ทราบอาชีพ/ในปกครอง"/>
    <s v="48"/>
    <x v="0"/>
    <x v="44"/>
    <x v="29"/>
    <x v="0"/>
    <m/>
    <d v="2024-03-01T00:00:00"/>
    <d v="2024-03-05T00:00:00"/>
    <m/>
    <d v="2024-01-06T00:00:00"/>
    <x v="9"/>
    <n v="8"/>
  </r>
  <r>
    <n v="6171"/>
    <s v="66.Dengue fever"/>
    <s v="นิติกร เต็มฟู"/>
    <m/>
    <s v="ชาย"/>
    <n v="9"/>
    <n v="5"/>
    <s v="นักเรียน"/>
    <s v="9809"/>
    <x v="1"/>
    <x v="45"/>
    <x v="6"/>
    <x v="6"/>
    <m/>
    <d v="2024-03-03T00:00:00"/>
    <d v="2024-03-04T00:00:00"/>
    <m/>
    <d v="2024-01-06T00:00:00"/>
    <x v="9"/>
    <n v="9"/>
  </r>
  <r>
    <n v="2003"/>
    <s v="66.Dengue fever"/>
    <s v="ศศิกานต์ วิลัยหล้า"/>
    <m/>
    <s v="หญิง"/>
    <n v="11"/>
    <n v="10"/>
    <s v="นักเรียน"/>
    <s v="149"/>
    <x v="8"/>
    <x v="46"/>
    <x v="30"/>
    <x v="14"/>
    <m/>
    <d v="2024-01-20T00:00:00"/>
    <d v="2024-01-23T00:00:00"/>
    <m/>
    <d v="2024-01-06T00:00:00"/>
    <x v="3"/>
    <n v="3"/>
  </r>
  <r>
    <n v="6149"/>
    <s v="66.Dengue fever"/>
    <s v="ปิยะราช สุทธิชัย"/>
    <m/>
    <s v="ชาย"/>
    <n v="14"/>
    <n v="4"/>
    <s v="นักเรียน"/>
    <s v="38"/>
    <x v="1"/>
    <x v="26"/>
    <x v="10"/>
    <x v="9"/>
    <m/>
    <d v="2024-03-06T00:00:00"/>
    <d v="2024-03-06T00:00:00"/>
    <m/>
    <d v="2024-01-06T00:00:00"/>
    <x v="9"/>
    <n v="9"/>
  </r>
  <r>
    <n v="2013"/>
    <s v="66.Dengue fever"/>
    <s v="คู่บุญ แก้วมะไฟ"/>
    <m/>
    <s v="ชาย"/>
    <n v="10"/>
    <n v="4"/>
    <s v="ไม่ทราบอาชีพ/ในปกครอง"/>
    <s v="52"/>
    <x v="8"/>
    <x v="47"/>
    <x v="31"/>
    <x v="15"/>
    <m/>
    <d v="2024-01-15T00:00:00"/>
    <d v="2024-01-19T00:00:00"/>
    <m/>
    <d v="2024-01-06T00:00:00"/>
    <x v="5"/>
    <n v="2"/>
  </r>
  <r>
    <n v="5968"/>
    <s v="66.Dengue fever"/>
    <s v="วรโชติ พิลาทา"/>
    <m/>
    <s v="ชาย"/>
    <n v="8"/>
    <n v="6"/>
    <s v="ไม่ทราบอาชีพ/ในปกครอง"/>
    <s v="154"/>
    <x v="1"/>
    <x v="48"/>
    <x v="32"/>
    <x v="8"/>
    <m/>
    <d v="2024-02-28T00:00:00"/>
    <d v="2024-03-02T00:00:00"/>
    <m/>
    <d v="2024-01-06T00:00:00"/>
    <x v="9"/>
    <n v="8"/>
  </r>
  <r>
    <n v="1644"/>
    <s v="66.Dengue fever"/>
    <s v="ประภารัตน์ กะการดี"/>
    <m/>
    <s v="หญิง"/>
    <n v="30"/>
    <n v="3"/>
    <s v="ข้าราชการ"/>
    <s v="57"/>
    <x v="9"/>
    <x v="49"/>
    <x v="2"/>
    <x v="8"/>
    <m/>
    <d v="2024-01-15T00:00:00"/>
    <d v="2024-01-18T00:00:00"/>
    <m/>
    <d v="2024-01-06T00:00:00"/>
    <x v="5"/>
    <n v="2"/>
  </r>
  <r>
    <n v="1866"/>
    <s v="66.Dengue fever"/>
    <s v="อรรถพล สุริยา"/>
    <m/>
    <s v="ชาย"/>
    <n v="28"/>
    <n v="6"/>
    <s v="ข้าราชการ"/>
    <m/>
    <x v="1"/>
    <x v="50"/>
    <x v="33"/>
    <x v="8"/>
    <m/>
    <d v="2024-01-11T00:00:00"/>
    <d v="2024-01-18T00:00:00"/>
    <m/>
    <d v="2024-01-06T00:00:00"/>
    <x v="5"/>
    <n v="1"/>
  </r>
  <r>
    <n v="5288"/>
    <s v="66.Dengue fever"/>
    <s v="ภราดร อินทมล"/>
    <m/>
    <s v="ชาย"/>
    <n v="22"/>
    <n v="7"/>
    <s v="นักเรียน"/>
    <s v="91"/>
    <x v="1"/>
    <x v="51"/>
    <x v="34"/>
    <x v="8"/>
    <m/>
    <d v="2024-02-26T00:00:00"/>
    <d v="2024-02-26T00:00:00"/>
    <m/>
    <d v="2024-01-06T00:00:00"/>
    <x v="8"/>
    <n v="8"/>
  </r>
  <r>
    <n v="1908"/>
    <s v="66.Dengue fever"/>
    <s v="ระพีพงศ์ มีดอก"/>
    <m/>
    <s v="ชาย"/>
    <n v="15"/>
    <n v="1"/>
    <s v="นักเรียน"/>
    <s v="55"/>
    <x v="2"/>
    <x v="24"/>
    <x v="9"/>
    <x v="8"/>
    <m/>
    <d v="2024-01-17T00:00:00"/>
    <d v="2024-01-19T00:00:00"/>
    <m/>
    <d v="2024-01-06T00:00:00"/>
    <x v="5"/>
    <n v="2"/>
  </r>
  <r>
    <n v="2517"/>
    <s v="66.Dengue fever"/>
    <s v="กฤติมุข อยู่มาก"/>
    <m/>
    <s v="ชาย"/>
    <n v="1"/>
    <n v="5"/>
    <s v="ไม่ทราบอาชีพ/ในปกครอง"/>
    <s v="130"/>
    <x v="3"/>
    <x v="52"/>
    <x v="35"/>
    <x v="12"/>
    <m/>
    <d v="2024-01-22T00:00:00"/>
    <d v="2024-01-22T00:00:00"/>
    <m/>
    <d v="2024-01-06T00:00:00"/>
    <x v="3"/>
    <n v="3"/>
  </r>
  <r>
    <n v="1360"/>
    <s v="66.Dengue fever"/>
    <s v="กังศฎา อำภาพันธ์"/>
    <m/>
    <s v="หญิง"/>
    <n v="39"/>
    <n v="11"/>
    <s v="ข้าราชการ"/>
    <s v="178"/>
    <x v="5"/>
    <x v="53"/>
    <x v="5"/>
    <x v="5"/>
    <m/>
    <d v="2024-01-11T00:00:00"/>
    <d v="2024-01-13T00:00:00"/>
    <m/>
    <d v="2024-01-06T00:00:00"/>
    <x v="5"/>
    <n v="1"/>
  </r>
  <r>
    <n v="5319"/>
    <s v="66.Dengue fever"/>
    <s v="ฐาปกรณ์ โคตรเพชร"/>
    <m/>
    <s v="ชาย"/>
    <n v="33"/>
    <n v="0"/>
    <s v="รับจ้าง,กรรมกร"/>
    <s v="69"/>
    <x v="0"/>
    <x v="1"/>
    <x v="1"/>
    <x v="1"/>
    <m/>
    <d v="2024-02-26T00:00:00"/>
    <d v="2024-02-26T00:00:00"/>
    <m/>
    <d v="2024-01-06T00:00:00"/>
    <x v="8"/>
    <n v="8"/>
  </r>
  <r>
    <n v="5043"/>
    <s v="66.Dengue fever"/>
    <s v="วรวิชญ์ แพงโพนทอง"/>
    <m/>
    <s v="ชาย"/>
    <n v="14"/>
    <n v="1"/>
    <s v="นักเรียน"/>
    <s v="245"/>
    <x v="2"/>
    <x v="54"/>
    <x v="36"/>
    <x v="14"/>
    <m/>
    <d v="2024-02-20T00:00:00"/>
    <d v="2024-02-23T00:00:00"/>
    <m/>
    <d v="2024-01-06T00:00:00"/>
    <x v="4"/>
    <n v="7"/>
  </r>
  <r>
    <n v="4284"/>
    <s v="66.Dengue fever"/>
    <s v="อรทัย วงศ์ณรัตน์"/>
    <m/>
    <s v="ชาย"/>
    <n v="63"/>
    <n v="7"/>
    <s v="ไม่ทราบอาชีพ/ในปกครอง"/>
    <s v="77"/>
    <x v="7"/>
    <x v="55"/>
    <x v="7"/>
    <x v="4"/>
    <m/>
    <d v="2024-02-02T00:00:00"/>
    <d v="2024-02-05T00:00:00"/>
    <m/>
    <d v="2024-01-06T00:00:00"/>
    <x v="1"/>
    <n v="4"/>
  </r>
  <r>
    <n v="4464"/>
    <s v="66.Dengue fever"/>
    <s v="พรรณกร ผิวพรรณ์"/>
    <m/>
    <s v="ชาย"/>
    <n v="40"/>
    <n v="0"/>
    <s v="ทหาร,ตำรวจ"/>
    <s v="112"/>
    <x v="10"/>
    <x v="56"/>
    <x v="37"/>
    <x v="7"/>
    <m/>
    <d v="2024-02-16T00:00:00"/>
    <d v="2024-02-16T00:00:00"/>
    <m/>
    <d v="2024-01-06T00:00:00"/>
    <x v="0"/>
    <n v="6"/>
  </r>
  <r>
    <n v="5010"/>
    <s v="66.Dengue fever"/>
    <s v="พรศิลป์ เสาร์แก้ว"/>
    <m/>
    <s v="หญิง"/>
    <n v="5"/>
    <n v="7"/>
    <s v="ไม่ทราบอาชีพ/ในปกครอง"/>
    <s v="49"/>
    <x v="16"/>
    <x v="57"/>
    <x v="38"/>
    <x v="16"/>
    <m/>
    <d v="2024-02-17T00:00:00"/>
    <d v="2024-02-22T00:00:00"/>
    <m/>
    <d v="2024-01-06T00:00:00"/>
    <x v="4"/>
    <n v="7"/>
  </r>
  <r>
    <n v="6359"/>
    <s v="66.Dengue fever"/>
    <s v="ธนา โปร่งพรมมา"/>
    <m/>
    <s v="ชาย"/>
    <n v="10"/>
    <n v="7"/>
    <s v="ไม่ทราบอาชีพ/ในปกครอง"/>
    <s v="8"/>
    <x v="1"/>
    <x v="42"/>
    <x v="26"/>
    <x v="10"/>
    <m/>
    <d v="2024-02-14T00:00:00"/>
    <d v="2024-02-19T00:00:00"/>
    <m/>
    <d v="2024-01-06T00:00:00"/>
    <x v="4"/>
    <n v="6"/>
  </r>
  <r>
    <n v="4557"/>
    <s v="66.Dengue fever"/>
    <s v="ชนะเทพ ศรีวิสุทธิ์"/>
    <m/>
    <s v="ชาย"/>
    <n v="8"/>
    <n v="1"/>
    <s v="นักเรียน"/>
    <s v="33"/>
    <x v="6"/>
    <x v="58"/>
    <x v="39"/>
    <x v="8"/>
    <m/>
    <d v="2024-02-05T00:00:00"/>
    <d v="2024-02-05T00:00:00"/>
    <m/>
    <d v="2024-01-06T00:00:00"/>
    <x v="1"/>
    <n v="5"/>
  </r>
  <r>
    <n v="5049"/>
    <s v="66.Dengue fever"/>
    <s v="ธัญชนก ถึงเสียบญวน"/>
    <m/>
    <s v="หญิง"/>
    <n v="9"/>
    <n v="4"/>
    <s v="ไม่ทราบอาชีพ/ในปกครอง"/>
    <s v="4"/>
    <x v="8"/>
    <x v="59"/>
    <x v="40"/>
    <x v="17"/>
    <m/>
    <d v="2024-02-18T00:00:00"/>
    <d v="2024-02-21T00:00:00"/>
    <m/>
    <d v="2024-01-06T00:00:00"/>
    <x v="4"/>
    <n v="7"/>
  </r>
  <r>
    <n v="4680"/>
    <s v="66.Dengue fever"/>
    <s v="ฐิติกาญจน์ ยอดคำ"/>
    <m/>
    <s v="หญิง"/>
    <n v="45"/>
    <n v="1"/>
    <s v="รับจ้าง,กรรมกร"/>
    <s v="121"/>
    <x v="11"/>
    <x v="60"/>
    <x v="41"/>
    <x v="3"/>
    <m/>
    <d v="2024-02-03T00:00:00"/>
    <d v="2024-02-05T00:00:00"/>
    <m/>
    <d v="2024-01-06T00:00:00"/>
    <x v="1"/>
    <n v="5"/>
  </r>
  <r>
    <n v="4778"/>
    <s v="66.Dengue fever"/>
    <s v="รดาวรินทร์ คำกว้าง"/>
    <m/>
    <s v="หญิง"/>
    <n v="2"/>
    <n v="11"/>
    <s v="ไม่ทราบอาชีพ/ในปกครอง"/>
    <s v="62"/>
    <x v="3"/>
    <x v="61"/>
    <x v="42"/>
    <x v="4"/>
    <m/>
    <d v="2024-01-27T00:00:00"/>
    <d v="2024-01-28T00:00:00"/>
    <m/>
    <d v="2024-01-06T00:00:00"/>
    <x v="2"/>
    <n v="4"/>
  </r>
  <r>
    <n v="4803"/>
    <s v="66.Dengue fever"/>
    <s v="อัฑฒวีร์ เศษโถ"/>
    <m/>
    <s v="ชาย"/>
    <n v="13"/>
    <n v="6"/>
    <s v="ไม่ทราบอาชีพ/ในปกครอง"/>
    <s v="19"/>
    <x v="16"/>
    <x v="62"/>
    <x v="7"/>
    <x v="4"/>
    <m/>
    <d v="2024-02-04T00:00:00"/>
    <d v="2024-02-07T00:00:00"/>
    <m/>
    <d v="2024-01-06T00:00:00"/>
    <x v="1"/>
    <n v="5"/>
  </r>
  <r>
    <n v="4804"/>
    <s v="66.Dengue fever"/>
    <s v="จักรินทร์ บุญกลาง"/>
    <m/>
    <s v="ชาย"/>
    <n v="20"/>
    <n v="4"/>
    <s v="รับจ้าง,กรรมกร"/>
    <s v="233"/>
    <x v="17"/>
    <x v="63"/>
    <x v="43"/>
    <x v="4"/>
    <m/>
    <d v="2024-02-11T00:00:00"/>
    <d v="2024-02-12T00:00:00"/>
    <m/>
    <d v="2024-01-06T00:00:00"/>
    <x v="0"/>
    <n v="6"/>
  </r>
  <r>
    <n v="4865"/>
    <s v="66.Dengue fever"/>
    <s v="กชกร ศรีไชยวาลย์"/>
    <m/>
    <s v="หญิง"/>
    <n v="8"/>
    <n v="0"/>
    <s v="ไม่ทราบอาชีพ/ในปกครอง"/>
    <s v="59"/>
    <x v="6"/>
    <x v="37"/>
    <x v="26"/>
    <x v="10"/>
    <m/>
    <d v="2024-02-14T00:00:00"/>
    <d v="2024-02-19T00:00:00"/>
    <m/>
    <d v="2024-01-06T00:00:00"/>
    <x v="4"/>
    <n v="6"/>
  </r>
  <r>
    <n v="4554"/>
    <s v="66.Dengue fever"/>
    <s v="เรวดี เหมัง"/>
    <m/>
    <s v="หญิง"/>
    <n v="34"/>
    <n v="6"/>
    <s v="รับจ้าง,กรรมกร"/>
    <s v="225"/>
    <x v="18"/>
    <x v="64"/>
    <x v="9"/>
    <x v="8"/>
    <m/>
    <d v="2024-02-16T00:00:00"/>
    <d v="2024-02-16T00:00:00"/>
    <m/>
    <d v="2024-01-06T00:00:00"/>
    <x v="0"/>
    <n v="6"/>
  </r>
  <r>
    <n v="3534"/>
    <s v="66.Dengue fever"/>
    <s v="ธัญญาภรณ์ ดงยางวัน"/>
    <m/>
    <s v="หญิง"/>
    <n v="11"/>
    <n v="4"/>
    <s v="ไม่ทราบอาชีพ/ในปกครอง"/>
    <s v="34"/>
    <x v="1"/>
    <x v="50"/>
    <x v="33"/>
    <x v="8"/>
    <m/>
    <d v="2024-02-02T00:00:00"/>
    <d v="2024-02-06T00:00:00"/>
    <m/>
    <d v="2024-01-06T00:00:00"/>
    <x v="1"/>
    <n v="4"/>
  </r>
  <r>
    <n v="5483"/>
    <s v="66.Dengue fever"/>
    <s v="ธีระวุฒิ โชติประเดิม"/>
    <m/>
    <s v="ชาย"/>
    <n v="13"/>
    <n v="10"/>
    <s v="ไม่ทราบอาชีพ/ในปกครอง"/>
    <s v="60"/>
    <x v="1"/>
    <x v="26"/>
    <x v="10"/>
    <x v="9"/>
    <m/>
    <d v="2024-02-24T00:00:00"/>
    <d v="2024-02-24T00:00:00"/>
    <m/>
    <d v="2024-01-06T00:00:00"/>
    <x v="8"/>
    <n v="8"/>
  </r>
  <r>
    <n v="3034"/>
    <s v="66.Dengue fever"/>
    <s v="พิชญาภร ศิริเกตุ"/>
    <m/>
    <s v="หญิง"/>
    <n v="34"/>
    <n v="1"/>
    <s v="ข้าราชการ"/>
    <m/>
    <x v="14"/>
    <x v="65"/>
    <x v="27"/>
    <x v="11"/>
    <m/>
    <d v="2024-01-30T00:00:00"/>
    <d v="2024-01-31T00:00:00"/>
    <m/>
    <d v="2024-01-06T00:00:00"/>
    <x v="2"/>
    <n v="4"/>
  </r>
  <r>
    <n v="5061"/>
    <s v="66.Dengue fever"/>
    <s v="โชคศุภกานต์ ภูมิเรือง"/>
    <m/>
    <s v="หญิง"/>
    <n v="48"/>
    <n v="6"/>
    <s v="ข้าราชการ"/>
    <s v="50"/>
    <x v="7"/>
    <x v="66"/>
    <x v="44"/>
    <x v="18"/>
    <m/>
    <d v="2024-02-16T00:00:00"/>
    <d v="2024-02-19T00:00:00"/>
    <m/>
    <d v="2024-01-06T00:00:00"/>
    <x v="4"/>
    <n v="6"/>
  </r>
  <r>
    <n v="3392"/>
    <s v="66.Dengue fever"/>
    <s v="ภูธิป โคตุเคน"/>
    <m/>
    <s v="ชาย"/>
    <n v="15"/>
    <n v="8"/>
    <s v="นักเรียน"/>
    <s v="114"/>
    <x v="4"/>
    <x v="67"/>
    <x v="27"/>
    <x v="10"/>
    <m/>
    <d v="2024-02-01T00:00:00"/>
    <d v="2024-02-04T00:00:00"/>
    <m/>
    <d v="2024-01-06T00:00:00"/>
    <x v="1"/>
    <n v="4"/>
  </r>
  <r>
    <n v="5060"/>
    <s v="66.Dengue fever"/>
    <s v="กมลชนก สาธารณ์"/>
    <m/>
    <s v="หญิง"/>
    <n v="8"/>
    <n v="11"/>
    <s v="ไม่ทราบอาชีพ/ในปกครอง"/>
    <s v="95"/>
    <x v="6"/>
    <x v="10"/>
    <x v="9"/>
    <x v="8"/>
    <m/>
    <d v="2024-02-21T00:00:00"/>
    <d v="2024-02-23T00:00:00"/>
    <m/>
    <d v="2024-01-06T00:00:00"/>
    <x v="4"/>
    <n v="7"/>
  </r>
  <r>
    <n v="5044"/>
    <s v="66.Dengue fever"/>
    <s v="ภัทรพร บุญมี"/>
    <m/>
    <s v="หญิง"/>
    <n v="9"/>
    <n v="10"/>
    <s v="ไม่ทราบอาชีพ/ในปกครอง"/>
    <s v="44"/>
    <x v="3"/>
    <x v="4"/>
    <x v="4"/>
    <x v="4"/>
    <m/>
    <d v="2024-02-13T00:00:00"/>
    <d v="2024-02-14T00:00:00"/>
    <m/>
    <d v="2024-01-06T00:00:00"/>
    <x v="0"/>
    <n v="6"/>
  </r>
  <r>
    <n v="5057"/>
    <s v="66.Dengue fever"/>
    <s v="ปวีณ์นุช เดชะ"/>
    <m/>
    <s v="หญิง"/>
    <n v="12"/>
    <n v="4"/>
    <s v="ไม่ทราบอาชีพ/ในปกครอง"/>
    <s v="36"/>
    <x v="5"/>
    <x v="68"/>
    <x v="8"/>
    <x v="7"/>
    <m/>
    <d v="2024-02-22T00:00:00"/>
    <d v="2024-02-22T00:00:00"/>
    <m/>
    <d v="2024-01-06T00:00:00"/>
    <x v="4"/>
    <n v="7"/>
  </r>
  <r>
    <n v="2518"/>
    <s v="66.Dengue fever"/>
    <s v="ณัชชวกร ผ่องนิคม"/>
    <m/>
    <s v="ชาย"/>
    <n v="7"/>
    <n v="8"/>
    <s v="นักเรียน"/>
    <s v="232"/>
    <x v="10"/>
    <x v="69"/>
    <x v="45"/>
    <x v="11"/>
    <m/>
    <d v="2024-01-22T00:00:00"/>
    <d v="2024-01-22T00:00:00"/>
    <m/>
    <d v="2024-01-06T00:00:00"/>
    <x v="3"/>
    <n v="3"/>
  </r>
  <r>
    <n v="3595"/>
    <s v="66.Dengue fever"/>
    <s v="กานต์มณี สายทา"/>
    <m/>
    <s v="หญิง"/>
    <n v="27"/>
    <n v="7"/>
    <s v="รับจ้าง,กรรมกร"/>
    <s v="128"/>
    <x v="5"/>
    <x v="22"/>
    <x v="19"/>
    <x v="10"/>
    <m/>
    <d v="2024-02-05T00:00:00"/>
    <d v="2024-02-07T00:00:00"/>
    <m/>
    <d v="2024-01-06T00:00:00"/>
    <x v="1"/>
    <n v="5"/>
  </r>
  <r>
    <n v="3750"/>
    <s v="66.Dengue fever"/>
    <s v="หัทยา ทองทา"/>
    <m/>
    <s v="หญิง"/>
    <n v="27"/>
    <n v="10"/>
    <s v="รับจ้าง,กรรมกร"/>
    <s v="152"/>
    <x v="6"/>
    <x v="10"/>
    <x v="9"/>
    <x v="8"/>
    <m/>
    <d v="2024-02-04T00:00:00"/>
    <d v="2024-02-08T00:00:00"/>
    <m/>
    <d v="2024-01-06T00:00:00"/>
    <x v="1"/>
    <n v="5"/>
  </r>
  <r>
    <n v="3756"/>
    <s v="66.Dengue fever"/>
    <s v="ปานรดา ไกยสวน"/>
    <m/>
    <s v="หญิง"/>
    <n v="18"/>
    <n v="4"/>
    <s v="ไม่ทราบอาชีพ/ในปกครอง"/>
    <s v="266"/>
    <x v="16"/>
    <x v="59"/>
    <x v="40"/>
    <x v="17"/>
    <m/>
    <d v="2024-01-22T00:00:00"/>
    <d v="2024-01-24T00:00:00"/>
    <m/>
    <d v="2024-01-06T00:00:00"/>
    <x v="3"/>
    <n v="3"/>
  </r>
  <r>
    <n v="3757"/>
    <s v="66.Dengue fever"/>
    <s v="ณัชชา ตาลสันต์"/>
    <m/>
    <s v="หญิง"/>
    <n v="15"/>
    <n v="9"/>
    <s v="นักเรียน"/>
    <s v="193"/>
    <x v="8"/>
    <x v="70"/>
    <x v="46"/>
    <x v="14"/>
    <m/>
    <d v="2024-02-05T00:00:00"/>
    <d v="2024-02-09T00:00:00"/>
    <m/>
    <d v="2024-01-06T00:00:00"/>
    <x v="1"/>
    <n v="5"/>
  </r>
  <r>
    <n v="3761"/>
    <s v="66.Dengue fever"/>
    <s v="ศุภโชติ เทียมสิงห์"/>
    <m/>
    <s v="ชาย"/>
    <n v="10"/>
    <n v="10"/>
    <s v="ไม่ทราบอาชีพ/ในปกครอง"/>
    <m/>
    <x v="0"/>
    <x v="71"/>
    <x v="32"/>
    <x v="8"/>
    <m/>
    <d v="2024-02-06T00:00:00"/>
    <d v="2024-02-09T00:00:00"/>
    <m/>
    <d v="2024-01-06T00:00:00"/>
    <x v="1"/>
    <n v="5"/>
  </r>
  <r>
    <n v="329"/>
    <s v="66.Dengue fever"/>
    <s v="กัลย์สุดา โพธิ์ขาว"/>
    <m/>
    <s v="หญิง"/>
    <n v="23"/>
    <n v="8"/>
    <s v="รับจ้าง,กรรมกร"/>
    <s v="11"/>
    <x v="18"/>
    <x v="72"/>
    <x v="47"/>
    <x v="10"/>
    <m/>
    <d v="2024-01-04T00:00:00"/>
    <d v="2024-01-06T00:00:00"/>
    <m/>
    <d v="2024-01-06T00:00:00"/>
    <x v="7"/>
    <n v="0"/>
  </r>
  <r>
    <n v="3397"/>
    <s v="66.Dengue fever"/>
    <s v="สหัสเนตร  เสโน"/>
    <m/>
    <s v="ชาย"/>
    <n v="6"/>
    <n v="8"/>
    <s v="ไม่ทราบอาชีพ/ในปกครอง"/>
    <s v="39"/>
    <x v="4"/>
    <x v="5"/>
    <x v="5"/>
    <x v="5"/>
    <m/>
    <d v="2024-01-10T00:00:00"/>
    <d v="2024-01-11T00:00:00"/>
    <m/>
    <d v="2024-01-06T00:00:00"/>
    <x v="7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Data" updatedVersion="3" showMultipleLabel="0" showMemberPropertyTips="0" useAutoFormatting="1" itemPrintTitles="1" indent="127" compact="0" compactData="0" gridDropZones="1">
  <location ref="A4:N148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0">
        <item x="5"/>
        <item x="3"/>
        <item x="1"/>
        <item sd="0" x="0"/>
        <item x="7"/>
        <item x="6"/>
        <item x="10"/>
        <item x="8"/>
        <item x="9"/>
        <item x="11"/>
        <item x="2"/>
        <item x="17"/>
        <item x="18"/>
        <item x="4"/>
        <item x="16"/>
        <item x="14"/>
        <item x="13"/>
        <item x="15"/>
        <item x="12"/>
        <item t="default"/>
      </items>
    </pivotField>
    <pivotField axis="axisRow" compact="0" outline="0" subtotalTop="0" showAll="0" includeNewItemsInFilter="1" sortType="ascending">
      <items count="74">
        <item x="27"/>
        <item x="38"/>
        <item x="39"/>
        <item x="6"/>
        <item x="22"/>
        <item x="40"/>
        <item x="11"/>
        <item x="31"/>
        <item x="66"/>
        <item x="55"/>
        <item x="8"/>
        <item x="23"/>
        <item x="7"/>
        <item x="48"/>
        <item x="44"/>
        <item x="64"/>
        <item x="50"/>
        <item x="20"/>
        <item x="70"/>
        <item x="62"/>
        <item x="12"/>
        <item x="4"/>
        <item x="1"/>
        <item x="60"/>
        <item x="19"/>
        <item x="72"/>
        <item x="61"/>
        <item x="15"/>
        <item x="47"/>
        <item x="57"/>
        <item x="17"/>
        <item x="28"/>
        <item x="26"/>
        <item x="24"/>
        <item x="67"/>
        <item x="53"/>
        <item x="21"/>
        <item x="43"/>
        <item x="32"/>
        <item x="51"/>
        <item x="0"/>
        <item x="63"/>
        <item x="16"/>
        <item x="35"/>
        <item x="46"/>
        <item x="68"/>
        <item x="13"/>
        <item x="5"/>
        <item x="30"/>
        <item x="42"/>
        <item x="37"/>
        <item x="56"/>
        <item x="59"/>
        <item x="41"/>
        <item x="58"/>
        <item x="49"/>
        <item x="29"/>
        <item x="34"/>
        <item x="10"/>
        <item x="25"/>
        <item x="33"/>
        <item x="2"/>
        <item x="45"/>
        <item x="14"/>
        <item x="65"/>
        <item x="9"/>
        <item x="3"/>
        <item x="18"/>
        <item x="69"/>
        <item x="52"/>
        <item x="36"/>
        <item x="54"/>
        <item x="71"/>
        <item t="default"/>
      </items>
    </pivotField>
    <pivotField axis="axisRow" compact="0" outline="0" subtotalTop="0" showAll="0" includeNewItemsInFilter="1" sortType="descending">
      <items count="49">
        <item x="29"/>
        <item x="0"/>
        <item x="27"/>
        <item x="21"/>
        <item x="45"/>
        <item x="24"/>
        <item x="22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3"/>
        <item x="25"/>
        <item x="26"/>
        <item x="28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6"/>
        <item x="4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20">
        <item x="6"/>
        <item x="8"/>
        <item x="3"/>
        <item x="0"/>
        <item x="17"/>
        <item x="16"/>
        <item x="18"/>
        <item x="13"/>
        <item x="5"/>
        <item x="14"/>
        <item x="9"/>
        <item x="11"/>
        <item x="2"/>
        <item x="15"/>
        <item x="4"/>
        <item x="1"/>
        <item x="10"/>
        <item x="7"/>
        <item x="12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11">
        <item x="6"/>
        <item x="7"/>
        <item x="5"/>
        <item x="3"/>
        <item x="2"/>
        <item x="1"/>
        <item x="0"/>
        <item x="4"/>
        <item x="8"/>
        <item x="9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143">
    <i>
      <x/>
      <x v="12"/>
      <x v="1"/>
    </i>
    <i r="2">
      <x v="2"/>
    </i>
    <i r="2">
      <x v="3"/>
    </i>
    <i r="2">
      <x v="62"/>
    </i>
    <i r="2">
      <x v="63"/>
    </i>
    <i t="default" r="1">
      <x v="12"/>
    </i>
    <i r="1">
      <x v="19"/>
      <x v="27"/>
    </i>
    <i t="default" r="1">
      <x v="19"/>
    </i>
    <i r="1">
      <x v="18"/>
      <x v="46"/>
    </i>
    <i t="default" r="1">
      <x v="18"/>
    </i>
    <i r="1">
      <x v="28"/>
      <x v="70"/>
    </i>
    <i t="default" r="1">
      <x v="28"/>
    </i>
    <i r="1">
      <x v="24"/>
      <x v="36"/>
    </i>
    <i t="default" r="1">
      <x v="24"/>
    </i>
    <i t="default">
      <x/>
    </i>
    <i>
      <x v="1"/>
      <x v="15"/>
      <x v="15"/>
    </i>
    <i r="2">
      <x v="33"/>
    </i>
    <i r="2">
      <x v="58"/>
    </i>
    <i t="default" r="1">
      <x v="15"/>
    </i>
    <i r="1">
      <x v="34"/>
      <x v="16"/>
    </i>
    <i t="default" r="1">
      <x v="34"/>
    </i>
    <i r="1">
      <x v="33"/>
      <x v="13"/>
    </i>
    <i r="2">
      <x v="72"/>
    </i>
    <i t="default" r="1">
      <x v="33"/>
    </i>
    <i r="1">
      <x v="8"/>
      <x v="55"/>
    </i>
    <i t="default" r="1">
      <x v="8"/>
    </i>
    <i r="1">
      <x v="40"/>
      <x v="54"/>
    </i>
    <i t="default" r="1">
      <x v="40"/>
    </i>
    <i r="1">
      <x v="35"/>
      <x v="39"/>
    </i>
    <i t="default" r="1">
      <x v="35"/>
    </i>
    <i t="default">
      <x v="1"/>
    </i>
    <i>
      <x v="2"/>
      <x v="42"/>
      <x v="23"/>
    </i>
    <i t="default" r="1">
      <x v="42"/>
    </i>
    <i r="1">
      <x v="9"/>
      <x v="66"/>
    </i>
    <i t="default" r="1">
      <x v="9"/>
    </i>
    <i t="default">
      <x v="2"/>
    </i>
    <i>
      <x v="3"/>
      <x v="1"/>
      <x v="40"/>
    </i>
    <i t="default" r="1">
      <x v="1"/>
    </i>
    <i r="1">
      <x/>
      <x v="14"/>
    </i>
    <i t="default" r="1">
      <x/>
    </i>
    <i t="default">
      <x v="3"/>
    </i>
    <i>
      <x v="4"/>
      <x v="41"/>
      <x v="52"/>
    </i>
    <i t="default" r="1">
      <x v="41"/>
    </i>
    <i t="default">
      <x v="4"/>
    </i>
    <i>
      <x v="5"/>
      <x v="39"/>
      <x v="29"/>
    </i>
    <i t="default" r="1">
      <x v="39"/>
    </i>
    <i t="default">
      <x v="5"/>
    </i>
    <i>
      <x v="6"/>
      <x v="45"/>
      <x v="8"/>
    </i>
    <i t="default" r="1">
      <x v="45"/>
    </i>
    <i t="default">
      <x v="6"/>
    </i>
    <i>
      <x v="7"/>
      <x v="30"/>
      <x v="37"/>
    </i>
    <i t="default" r="1">
      <x v="30"/>
    </i>
    <i t="default">
      <x v="7"/>
    </i>
    <i>
      <x v="8"/>
      <x v="11"/>
      <x v="35"/>
    </i>
    <i r="2">
      <x v="47"/>
    </i>
    <i t="default" r="1">
      <x v="11"/>
    </i>
    <i r="1">
      <x v="17"/>
      <x v="20"/>
    </i>
    <i t="default" r="1">
      <x v="17"/>
    </i>
    <i t="default">
      <x v="8"/>
    </i>
    <i>
      <x v="9"/>
      <x v="31"/>
      <x v="44"/>
    </i>
    <i t="default" r="1">
      <x v="31"/>
    </i>
    <i r="1">
      <x v="46"/>
      <x v="18"/>
    </i>
    <i t="default" r="1">
      <x v="46"/>
    </i>
    <i r="1">
      <x v="37"/>
      <x v="71"/>
    </i>
    <i t="default" r="1">
      <x v="37"/>
    </i>
    <i t="default">
      <x v="9"/>
    </i>
    <i>
      <x v="10"/>
      <x v="16"/>
      <x v="6"/>
    </i>
    <i r="2">
      <x v="32"/>
    </i>
    <i r="2">
      <x v="60"/>
    </i>
    <i t="default" r="1">
      <x v="16"/>
    </i>
    <i r="1">
      <x v="20"/>
      <x v="5"/>
    </i>
    <i r="2">
      <x v="42"/>
    </i>
    <i t="default" r="1">
      <x v="20"/>
    </i>
    <i t="default">
      <x v="10"/>
    </i>
    <i>
      <x v="11"/>
      <x v="2"/>
      <x v="53"/>
    </i>
    <i r="2">
      <x v="64"/>
    </i>
    <i t="default" r="1">
      <x v="2"/>
    </i>
    <i r="1">
      <x v="5"/>
      <x v="43"/>
    </i>
    <i t="default" r="1">
      <x v="5"/>
    </i>
    <i r="1">
      <x v="6"/>
      <x v="56"/>
    </i>
    <i t="default" r="1">
      <x v="6"/>
    </i>
    <i r="1">
      <x v="3"/>
      <x v="31"/>
    </i>
    <i t="default" r="1">
      <x v="3"/>
    </i>
    <i r="1">
      <x v="4"/>
      <x v="68"/>
    </i>
    <i t="default" r="1">
      <x v="4"/>
    </i>
    <i t="default">
      <x v="11"/>
    </i>
    <i>
      <x v="12"/>
      <x v="8"/>
      <x v="61"/>
    </i>
    <i t="default" r="1">
      <x v="8"/>
    </i>
    <i t="default">
      <x v="12"/>
    </i>
    <i>
      <x v="13"/>
      <x v="32"/>
      <x v="28"/>
    </i>
    <i t="default" r="1">
      <x v="32"/>
    </i>
    <i t="default">
      <x v="13"/>
    </i>
    <i>
      <x v="14"/>
      <x v="13"/>
      <x/>
    </i>
    <i r="2">
      <x v="7"/>
    </i>
    <i r="2">
      <x v="9"/>
    </i>
    <i r="2">
      <x v="10"/>
    </i>
    <i r="2">
      <x v="11"/>
    </i>
    <i r="2">
      <x v="12"/>
    </i>
    <i r="2">
      <x v="19"/>
    </i>
    <i r="2">
      <x v="48"/>
    </i>
    <i t="default" r="1">
      <x v="13"/>
    </i>
    <i r="1">
      <x v="10"/>
      <x v="21"/>
    </i>
    <i r="2">
      <x v="57"/>
    </i>
    <i r="2">
      <x v="67"/>
    </i>
    <i t="default" r="1">
      <x v="10"/>
    </i>
    <i r="1">
      <x v="22"/>
      <x v="24"/>
    </i>
    <i t="default" r="1">
      <x v="22"/>
    </i>
    <i r="1">
      <x v="44"/>
      <x v="41"/>
    </i>
    <i t="default" r="1">
      <x v="44"/>
    </i>
    <i r="1">
      <x v="43"/>
      <x v="26"/>
    </i>
    <i t="default" r="1">
      <x v="43"/>
    </i>
    <i r="1">
      <x v="26"/>
      <x v="59"/>
    </i>
    <i t="default" r="1">
      <x v="26"/>
    </i>
    <i r="1">
      <x v="23"/>
      <x v="17"/>
    </i>
    <i t="default" r="1">
      <x v="23"/>
    </i>
    <i t="default">
      <x v="14"/>
    </i>
    <i>
      <x v="15"/>
      <x v="7"/>
      <x v="22"/>
    </i>
    <i t="default" r="1">
      <x v="7"/>
    </i>
    <i t="default">
      <x v="15"/>
    </i>
    <i>
      <x v="16"/>
      <x v="29"/>
      <x v="49"/>
    </i>
    <i r="2">
      <x v="50"/>
    </i>
    <i t="default" r="1">
      <x v="29"/>
    </i>
    <i r="1">
      <x v="25"/>
      <x v="4"/>
    </i>
    <i t="default" r="1">
      <x v="25"/>
    </i>
    <i r="1">
      <x v="2"/>
      <x v="34"/>
    </i>
    <i t="default" r="1">
      <x v="2"/>
    </i>
    <i r="1">
      <x v="47"/>
      <x v="25"/>
    </i>
    <i t="default" r="1">
      <x v="47"/>
    </i>
    <i r="1">
      <x v="21"/>
      <x v="30"/>
    </i>
    <i t="default" r="1">
      <x v="21"/>
    </i>
    <i t="default">
      <x v="16"/>
    </i>
    <i>
      <x v="17"/>
      <x v="14"/>
      <x v="45"/>
    </i>
    <i r="2">
      <x v="65"/>
    </i>
    <i t="default" r="1">
      <x v="14"/>
    </i>
    <i r="1">
      <x v="38"/>
      <x v="51"/>
    </i>
    <i t="default" r="1">
      <x v="38"/>
    </i>
    <i t="default">
      <x v="17"/>
    </i>
    <i>
      <x v="18"/>
      <x v="36"/>
      <x v="69"/>
    </i>
    <i t="default" r="1">
      <x v="36"/>
    </i>
    <i r="1">
      <x v="27"/>
      <x v="38"/>
    </i>
    <i t="default" r="1">
      <x v="27"/>
    </i>
    <i t="default">
      <x v="18"/>
    </i>
    <i t="grand">
      <x/>
    </i>
  </rowItems>
  <colFields count="1">
    <field x="18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ราย" fld="15" subtotal="count" baseField="0" baseItem="0"/>
  </dataFields>
  <formats count="22">
    <format dxfId="11">
      <pivotArea type="all" outline="0" fieldPosition="0"/>
    </format>
    <format dxfId="12">
      <pivotArea grandRow="1" outline="0" fieldPosition="0"/>
    </format>
    <format dxfId="1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4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5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grandCol="1" outline="0" fieldPosition="0"/>
    </format>
    <format dxfId="17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dataOnly="0" labelOnly="1" grandRow="1" outline="0" fieldPosition="0"/>
    </format>
    <format dxfId="19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grandRow="1" outline="0" fieldPosition="0"/>
    </format>
    <format dxfId="21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0">
      <pivotArea type="origin" dataOnly="0" labelOnly="1" outline="0" fieldPosition="0"/>
    </format>
    <format dxfId="9">
      <pivotArea field="12" type="button" dataOnly="0" labelOnly="1" outline="0" axis="axisRow" fieldPosition="0"/>
    </format>
    <format dxfId="8">
      <pivotArea field="11" type="button" dataOnly="0" labelOnly="1" outline="0" axis="axisRow" fieldPosition="1"/>
    </format>
    <format dxfId="7">
      <pivotArea field="10" type="button" dataOnly="0" labelOnly="1" outline="0" axis="axisRow" fieldPosition="2"/>
    </format>
    <format dxfId="6">
      <pivotArea field="18" type="button" dataOnly="0" labelOnly="1" outline="0" axis="axisCol" fieldPosition="0"/>
    </format>
    <format dxfId="5">
      <pivotArea type="topRight" dataOnly="0" labelOnly="1" outline="0" fieldPosition="0"/>
    </format>
    <format dxfId="4">
      <pivotArea dataOnly="0" labelOnly="1" outline="0" fieldPosition="0">
        <references count="1">
          <reference field="18" count="0"/>
        </references>
      </pivotArea>
    </format>
    <format dxfId="3">
      <pivotArea dataOnly="0" labelOnly="1" grandCol="1" outline="0" fieldPosition="0"/>
    </format>
    <format dxfId="2">
      <pivotArea dataOnly="0" outline="0" fieldPosition="0">
        <references count="1">
          <reference field="11" count="0" defaultSubtotal="1"/>
        </references>
      </pivotArea>
    </format>
    <format dxfId="1">
      <pivotArea dataOnly="0" outline="0" fieldPosition="0">
        <references count="1">
          <reference field="12" count="0" defaultSubtotal="1"/>
        </references>
      </pivotArea>
    </format>
    <format dxfId="0">
      <pivotArea type="all" dataOnly="0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activeCell="C2" sqref="C2"/>
    </sheetView>
  </sheetViews>
  <sheetFormatPr defaultColWidth="9.09765625" defaultRowHeight="21.75"/>
  <cols>
    <col min="1" max="1" width="27.3984375" style="24" customWidth="1"/>
    <col min="2" max="2" width="7" style="24" customWidth="1"/>
    <col min="3" max="3" width="7.3984375" style="24" customWidth="1"/>
    <col min="4" max="4" width="7.59765625" style="24" customWidth="1"/>
    <col min="5" max="5" width="8" style="24" customWidth="1"/>
    <col min="6" max="6" width="7.8984375" style="24" customWidth="1"/>
    <col min="7" max="7" width="8.59765625" style="24" customWidth="1"/>
    <col min="8" max="10" width="8" style="24" customWidth="1"/>
    <col min="11" max="11" width="7.8984375" style="24" customWidth="1"/>
    <col min="12" max="12" width="7.3984375" style="24" customWidth="1"/>
    <col min="13" max="13" width="7.296875" style="24" customWidth="1"/>
    <col min="14" max="14" width="7.8984375" style="23" customWidth="1"/>
    <col min="15" max="15" width="9.09765625" style="24"/>
    <col min="16" max="16" width="12.8984375" style="24" customWidth="1"/>
    <col min="17" max="16384" width="9.09765625" style="24"/>
  </cols>
  <sheetData>
    <row r="1" spans="1:30" s="20" customFormat="1" ht="24">
      <c r="A1" s="335" t="s">
        <v>388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19"/>
    </row>
    <row r="2" spans="1:30" ht="24">
      <c r="A2" s="21"/>
      <c r="B2" s="21"/>
      <c r="C2" s="22" t="s">
        <v>496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0" ht="24">
      <c r="A3" s="25" t="s">
        <v>72</v>
      </c>
      <c r="B3" s="25" t="s">
        <v>65</v>
      </c>
      <c r="C3" s="25" t="s">
        <v>66</v>
      </c>
      <c r="D3" s="25" t="s">
        <v>47</v>
      </c>
      <c r="E3" s="25" t="s">
        <v>48</v>
      </c>
      <c r="F3" s="25" t="s">
        <v>49</v>
      </c>
      <c r="G3" s="25" t="s">
        <v>50</v>
      </c>
      <c r="H3" s="25" t="s">
        <v>51</v>
      </c>
      <c r="I3" s="25" t="s">
        <v>52</v>
      </c>
      <c r="J3" s="25" t="s">
        <v>53</v>
      </c>
      <c r="K3" s="25" t="s">
        <v>54</v>
      </c>
      <c r="L3" s="25" t="s">
        <v>55</v>
      </c>
      <c r="M3" s="25" t="s">
        <v>56</v>
      </c>
      <c r="N3" s="26" t="s">
        <v>41</v>
      </c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</row>
    <row r="4" spans="1:30" ht="24">
      <c r="A4" s="28">
        <v>2562</v>
      </c>
      <c r="B4" s="29">
        <v>49</v>
      </c>
      <c r="C4" s="29">
        <v>77</v>
      </c>
      <c r="D4" s="29">
        <v>82</v>
      </c>
      <c r="E4" s="29">
        <v>96</v>
      </c>
      <c r="F4" s="29">
        <v>275</v>
      </c>
      <c r="G4" s="29">
        <v>822</v>
      </c>
      <c r="H4" s="29">
        <v>863</v>
      </c>
      <c r="I4" s="29">
        <v>565</v>
      </c>
      <c r="J4" s="29">
        <v>462</v>
      </c>
      <c r="K4" s="29">
        <v>308</v>
      </c>
      <c r="L4" s="29">
        <v>142</v>
      </c>
      <c r="M4" s="29">
        <v>60</v>
      </c>
      <c r="N4" s="30">
        <f t="shared" ref="N4:N13" si="0">SUM(B4:M4)</f>
        <v>3801</v>
      </c>
      <c r="S4" s="31"/>
      <c r="T4" s="32"/>
    </row>
    <row r="5" spans="1:30" ht="24">
      <c r="A5" s="28">
        <v>2563</v>
      </c>
      <c r="B5" s="29">
        <v>59</v>
      </c>
      <c r="C5" s="29">
        <v>49</v>
      </c>
      <c r="D5" s="29">
        <v>67</v>
      </c>
      <c r="E5" s="29">
        <v>126</v>
      </c>
      <c r="F5" s="29">
        <v>207</v>
      </c>
      <c r="G5" s="29">
        <v>228</v>
      </c>
      <c r="H5" s="29">
        <v>352</v>
      </c>
      <c r="I5" s="29">
        <v>296</v>
      </c>
      <c r="J5" s="29">
        <v>171</v>
      </c>
      <c r="K5" s="29">
        <v>49</v>
      </c>
      <c r="L5" s="29">
        <v>25</v>
      </c>
      <c r="M5" s="29">
        <v>9</v>
      </c>
      <c r="N5" s="30">
        <f t="shared" si="0"/>
        <v>1638</v>
      </c>
      <c r="S5" s="31"/>
      <c r="T5" s="32"/>
    </row>
    <row r="6" spans="1:30" ht="24">
      <c r="A6" s="28">
        <v>2564</v>
      </c>
      <c r="B6" s="29">
        <v>5</v>
      </c>
      <c r="C6" s="29">
        <v>3</v>
      </c>
      <c r="D6" s="29">
        <v>6</v>
      </c>
      <c r="E6" s="29">
        <v>4</v>
      </c>
      <c r="F6" s="29">
        <v>19</v>
      </c>
      <c r="G6" s="29">
        <v>49</v>
      </c>
      <c r="H6" s="29">
        <v>29</v>
      </c>
      <c r="I6" s="29">
        <v>50</v>
      </c>
      <c r="J6" s="29">
        <v>59</v>
      </c>
      <c r="K6" s="29">
        <v>44</v>
      </c>
      <c r="L6" s="29">
        <v>6</v>
      </c>
      <c r="M6" s="29">
        <v>10</v>
      </c>
      <c r="N6" s="30">
        <f t="shared" si="0"/>
        <v>284</v>
      </c>
      <c r="P6" s="31"/>
      <c r="S6" s="33"/>
      <c r="T6" s="32"/>
    </row>
    <row r="7" spans="1:30" ht="24">
      <c r="A7" s="28">
        <v>2565</v>
      </c>
      <c r="B7" s="29">
        <v>16</v>
      </c>
      <c r="C7" s="29">
        <v>10</v>
      </c>
      <c r="D7" s="29">
        <v>1</v>
      </c>
      <c r="E7" s="29">
        <v>7</v>
      </c>
      <c r="F7" s="29">
        <v>32</v>
      </c>
      <c r="G7" s="29">
        <v>167</v>
      </c>
      <c r="H7" s="29">
        <v>101</v>
      </c>
      <c r="I7" s="29">
        <v>109</v>
      </c>
      <c r="J7" s="29">
        <v>76</v>
      </c>
      <c r="K7" s="29">
        <v>43</v>
      </c>
      <c r="L7" s="29">
        <v>29</v>
      </c>
      <c r="M7" s="29">
        <v>15</v>
      </c>
      <c r="N7" s="30">
        <f t="shared" si="0"/>
        <v>606</v>
      </c>
      <c r="P7" s="31"/>
      <c r="S7" s="33"/>
      <c r="T7" s="32"/>
    </row>
    <row r="8" spans="1:30" ht="24">
      <c r="A8" s="28">
        <v>2566</v>
      </c>
      <c r="B8" s="29">
        <v>7</v>
      </c>
      <c r="C8" s="29">
        <v>19</v>
      </c>
      <c r="D8" s="29">
        <v>28</v>
      </c>
      <c r="E8" s="29">
        <v>32</v>
      </c>
      <c r="F8" s="29">
        <v>44</v>
      </c>
      <c r="G8" s="29">
        <v>208</v>
      </c>
      <c r="H8" s="29">
        <v>483</v>
      </c>
      <c r="I8" s="29">
        <v>415</v>
      </c>
      <c r="J8" s="29">
        <v>305</v>
      </c>
      <c r="K8" s="29">
        <v>129</v>
      </c>
      <c r="L8" s="29">
        <v>48</v>
      </c>
      <c r="M8" s="29">
        <v>13</v>
      </c>
      <c r="N8" s="30">
        <f t="shared" si="0"/>
        <v>1731</v>
      </c>
      <c r="P8" s="33"/>
      <c r="S8" s="33"/>
      <c r="T8" s="32"/>
    </row>
    <row r="9" spans="1:30" ht="24">
      <c r="A9" s="34" t="s">
        <v>389</v>
      </c>
      <c r="B9" s="35">
        <f>MEDIAN(B4:B8)</f>
        <v>16</v>
      </c>
      <c r="C9" s="35">
        <f t="shared" ref="C9:M9" si="1">MEDIAN(C4:C8)</f>
        <v>19</v>
      </c>
      <c r="D9" s="35">
        <f t="shared" si="1"/>
        <v>28</v>
      </c>
      <c r="E9" s="35">
        <f t="shared" si="1"/>
        <v>32</v>
      </c>
      <c r="F9" s="35">
        <f t="shared" si="1"/>
        <v>44</v>
      </c>
      <c r="G9" s="35">
        <f t="shared" si="1"/>
        <v>208</v>
      </c>
      <c r="H9" s="35">
        <f t="shared" si="1"/>
        <v>352</v>
      </c>
      <c r="I9" s="35">
        <f t="shared" si="1"/>
        <v>296</v>
      </c>
      <c r="J9" s="35">
        <f t="shared" si="1"/>
        <v>171</v>
      </c>
      <c r="K9" s="35">
        <f t="shared" si="1"/>
        <v>49</v>
      </c>
      <c r="L9" s="35">
        <f t="shared" si="1"/>
        <v>29</v>
      </c>
      <c r="M9" s="35">
        <f t="shared" si="1"/>
        <v>13</v>
      </c>
      <c r="N9" s="36">
        <f>SUM(B9:M9)</f>
        <v>1257</v>
      </c>
      <c r="O9" s="37"/>
      <c r="P9" s="38"/>
      <c r="S9" s="31"/>
      <c r="T9" s="32"/>
    </row>
    <row r="10" spans="1:30" ht="24">
      <c r="A10" s="39" t="s">
        <v>0</v>
      </c>
      <c r="B10" s="40">
        <f>MIN(B4:B8)</f>
        <v>5</v>
      </c>
      <c r="C10" s="40">
        <f t="shared" ref="C10:M10" si="2">MIN(C4:C8)</f>
        <v>3</v>
      </c>
      <c r="D10" s="40">
        <f t="shared" si="2"/>
        <v>1</v>
      </c>
      <c r="E10" s="40">
        <f t="shared" si="2"/>
        <v>4</v>
      </c>
      <c r="F10" s="40">
        <f t="shared" si="2"/>
        <v>19</v>
      </c>
      <c r="G10" s="40">
        <f t="shared" si="2"/>
        <v>49</v>
      </c>
      <c r="H10" s="40">
        <f t="shared" si="2"/>
        <v>29</v>
      </c>
      <c r="I10" s="40">
        <f t="shared" si="2"/>
        <v>50</v>
      </c>
      <c r="J10" s="40">
        <f t="shared" si="2"/>
        <v>59</v>
      </c>
      <c r="K10" s="40">
        <f t="shared" si="2"/>
        <v>43</v>
      </c>
      <c r="L10" s="40">
        <f t="shared" si="2"/>
        <v>6</v>
      </c>
      <c r="M10" s="40">
        <f t="shared" si="2"/>
        <v>9</v>
      </c>
      <c r="N10" s="41">
        <f>SUM(B10:M10)</f>
        <v>277</v>
      </c>
      <c r="O10" s="32"/>
      <c r="P10" s="32"/>
      <c r="S10" s="31"/>
      <c r="T10" s="32"/>
    </row>
    <row r="11" spans="1:30" ht="24">
      <c r="A11" s="42" t="s">
        <v>74</v>
      </c>
      <c r="B11" s="43">
        <f>(P11*B9)/N9</f>
        <v>12.8</v>
      </c>
      <c r="C11" s="43">
        <f>(P11*C9)/N9</f>
        <v>15.200000000000001</v>
      </c>
      <c r="D11" s="43">
        <f>(P11*D9)/N9</f>
        <v>22.4</v>
      </c>
      <c r="E11" s="43">
        <f>(P11*E9)/N9</f>
        <v>25.6</v>
      </c>
      <c r="F11" s="43">
        <f>(P11*F9)/N9</f>
        <v>35.200000000000003</v>
      </c>
      <c r="G11" s="43">
        <f>(P11*G9)/N9</f>
        <v>166.4</v>
      </c>
      <c r="H11" s="43">
        <f>(P11*H9)/N9</f>
        <v>281.60000000000002</v>
      </c>
      <c r="I11" s="43">
        <f>(P11*I9)/N9</f>
        <v>236.80000000000004</v>
      </c>
      <c r="J11" s="43">
        <f>(P11*J9)/N9</f>
        <v>136.80000000000001</v>
      </c>
      <c r="K11" s="43">
        <f>(P11*K9)/N9</f>
        <v>39.200000000000003</v>
      </c>
      <c r="L11" s="43">
        <f>(P11*L9)/N9</f>
        <v>23.200000000000003</v>
      </c>
      <c r="M11" s="43">
        <f>(P11*M9)/N9</f>
        <v>10.4</v>
      </c>
      <c r="N11" s="44">
        <f t="shared" si="0"/>
        <v>1005.6000000000003</v>
      </c>
      <c r="P11" s="45">
        <f>0.8*N9</f>
        <v>1005.6</v>
      </c>
      <c r="Q11" s="46">
        <f>P11*100000/1305058</f>
        <v>77.054046640072698</v>
      </c>
      <c r="S11" s="31"/>
      <c r="T11" s="32"/>
    </row>
    <row r="12" spans="1:30" ht="24" hidden="1">
      <c r="A12" s="42" t="s">
        <v>390</v>
      </c>
      <c r="B12" s="43">
        <v>69</v>
      </c>
      <c r="C12" s="43">
        <v>61</v>
      </c>
      <c r="D12" s="43">
        <v>76</v>
      </c>
      <c r="E12" s="43">
        <v>95</v>
      </c>
      <c r="F12" s="43">
        <v>265</v>
      </c>
      <c r="G12" s="43">
        <v>519</v>
      </c>
      <c r="H12" s="43">
        <v>500</v>
      </c>
      <c r="I12" s="43">
        <v>488</v>
      </c>
      <c r="J12" s="43">
        <v>291</v>
      </c>
      <c r="K12" s="43">
        <v>152</v>
      </c>
      <c r="L12" s="43">
        <v>108</v>
      </c>
      <c r="M12" s="43">
        <v>68</v>
      </c>
      <c r="N12" s="44">
        <f t="shared" si="0"/>
        <v>2692</v>
      </c>
      <c r="O12" s="31"/>
      <c r="P12" s="32"/>
      <c r="Q12" s="47"/>
      <c r="S12" s="31"/>
      <c r="T12" s="32"/>
    </row>
    <row r="13" spans="1:30" s="52" customFormat="1" ht="24">
      <c r="A13" s="48">
        <v>2567</v>
      </c>
      <c r="B13" s="49">
        <v>45</v>
      </c>
      <c r="C13" s="49">
        <v>46</v>
      </c>
      <c r="D13" s="49">
        <v>6</v>
      </c>
      <c r="E13" s="49">
        <v>0</v>
      </c>
      <c r="F13" s="49">
        <v>0</v>
      </c>
      <c r="G13" s="49">
        <v>0</v>
      </c>
      <c r="H13" s="49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9">
        <f t="shared" si="0"/>
        <v>97</v>
      </c>
      <c r="O13" s="50"/>
      <c r="P13" s="51">
        <f>N9-21</f>
        <v>1236</v>
      </c>
      <c r="S13" s="50"/>
      <c r="T13" s="51"/>
    </row>
    <row r="14" spans="1:30" s="23" customFormat="1" ht="24">
      <c r="A14" s="53" t="s">
        <v>330</v>
      </c>
      <c r="B14" s="54">
        <f>B13</f>
        <v>45</v>
      </c>
      <c r="C14" s="54">
        <f>B13+C13</f>
        <v>91</v>
      </c>
      <c r="D14" s="54">
        <f>B13+C13+D13</f>
        <v>97</v>
      </c>
      <c r="E14" s="55">
        <f>SUM(B13:E13)</f>
        <v>97</v>
      </c>
      <c r="F14" s="55">
        <f>SUM(B13:F13)</f>
        <v>97</v>
      </c>
      <c r="G14" s="55">
        <f>SUM(B13:G13)</f>
        <v>97</v>
      </c>
      <c r="H14" s="55">
        <f>SUM(B13:H13)</f>
        <v>97</v>
      </c>
      <c r="I14" s="55">
        <f>SUM(B13:I13)</f>
        <v>97</v>
      </c>
      <c r="J14" s="55">
        <f>SUM(B13:J13)</f>
        <v>97</v>
      </c>
      <c r="K14" s="55">
        <f>SUM(B13:K13)</f>
        <v>97</v>
      </c>
      <c r="L14" s="55">
        <f>SUM(B13:L13)</f>
        <v>97</v>
      </c>
      <c r="M14" s="55">
        <f>SUM(B13:M13)</f>
        <v>97</v>
      </c>
      <c r="N14" s="56"/>
      <c r="P14" s="57"/>
      <c r="S14" s="31"/>
    </row>
    <row r="15" spans="1:30" s="23" customFormat="1" ht="24">
      <c r="A15" s="58"/>
      <c r="B15" s="59"/>
      <c r="C15" s="59"/>
      <c r="D15" s="60"/>
      <c r="E15" s="60"/>
      <c r="F15" s="59"/>
      <c r="G15" s="59"/>
      <c r="H15" s="59"/>
      <c r="I15" s="59"/>
      <c r="J15" s="59"/>
      <c r="K15" s="59"/>
      <c r="L15" s="59"/>
      <c r="M15" s="59"/>
      <c r="N15" s="59"/>
      <c r="P15" s="57"/>
      <c r="S15" s="31"/>
    </row>
    <row r="16" spans="1:30">
      <c r="A16" s="61" t="s">
        <v>331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31"/>
      <c r="P16" s="33"/>
      <c r="S16" s="31"/>
    </row>
    <row r="17" spans="1:19" ht="24">
      <c r="A17" s="65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4"/>
      <c r="P17" s="32"/>
      <c r="R17" s="31"/>
      <c r="S17" s="31"/>
    </row>
    <row r="18" spans="1:19">
      <c r="A18" s="66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  <c r="S18" s="31"/>
    </row>
    <row r="19" spans="1:19">
      <c r="A19" s="66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</row>
    <row r="20" spans="1:19">
      <c r="A20" s="66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/>
    </row>
    <row r="21" spans="1:19">
      <c r="A21" s="66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</row>
    <row r="22" spans="1:19">
      <c r="A22" s="66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</row>
    <row r="23" spans="1:19">
      <c r="A23" s="66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4"/>
    </row>
    <row r="24" spans="1:19">
      <c r="A24" s="66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4"/>
    </row>
    <row r="25" spans="1:19">
      <c r="A25" s="66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</row>
    <row r="26" spans="1:19">
      <c r="A26" s="66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4"/>
    </row>
    <row r="27" spans="1:19">
      <c r="A27" s="66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4"/>
    </row>
    <row r="28" spans="1:19">
      <c r="A28" s="66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</row>
    <row r="29" spans="1:19">
      <c r="A29" s="66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4"/>
    </row>
    <row r="30" spans="1:19">
      <c r="A30" s="66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4"/>
    </row>
    <row r="31" spans="1:19">
      <c r="D31" s="336"/>
      <c r="E31" s="336"/>
      <c r="F31" s="336"/>
      <c r="G31" s="336"/>
      <c r="H31" s="336"/>
      <c r="I31" s="336"/>
      <c r="J31" s="336"/>
      <c r="K31" s="336"/>
    </row>
    <row r="32" spans="1:19">
      <c r="D32" s="336"/>
      <c r="E32" s="336"/>
      <c r="F32" s="336"/>
      <c r="G32" s="336"/>
      <c r="H32" s="336"/>
      <c r="I32" s="336"/>
      <c r="J32" s="336"/>
      <c r="K32" s="336"/>
    </row>
    <row r="33" spans="3:14">
      <c r="D33" s="67"/>
      <c r="E33" s="67"/>
      <c r="F33" s="67"/>
      <c r="G33" s="67"/>
      <c r="H33" s="67"/>
      <c r="I33" s="67"/>
      <c r="J33" s="67"/>
      <c r="K33" s="67"/>
    </row>
    <row r="37" spans="3:14"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68"/>
    </row>
    <row r="38" spans="3:14">
      <c r="C38" s="27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0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D10" zoomScale="90" zoomScaleNormal="90" workbookViewId="0">
      <selection activeCell="V5" activeCellId="1" sqref="R5:R26 V5:V26"/>
    </sheetView>
  </sheetViews>
  <sheetFormatPr defaultColWidth="9.09765625" defaultRowHeight="27.75"/>
  <cols>
    <col min="1" max="1" width="18" style="17" customWidth="1"/>
    <col min="2" max="2" width="5.8984375" style="17" customWidth="1"/>
    <col min="3" max="4" width="5.296875" style="17" customWidth="1"/>
    <col min="5" max="5" width="5.59765625" style="17" customWidth="1"/>
    <col min="6" max="6" width="5.296875" style="17" customWidth="1"/>
    <col min="7" max="7" width="6.09765625" style="17" customWidth="1"/>
    <col min="8" max="8" width="6" style="17" customWidth="1"/>
    <col min="9" max="9" width="6.296875" style="17" customWidth="1"/>
    <col min="10" max="11" width="5.296875" style="17" customWidth="1"/>
    <col min="12" max="13" width="5.69921875" style="17" customWidth="1"/>
    <col min="14" max="14" width="8" style="18" customWidth="1"/>
    <col min="15" max="15" width="9.69921875" style="17" customWidth="1"/>
    <col min="16" max="16" width="9.09765625" style="17" customWidth="1"/>
    <col min="17" max="17" width="4.59765625" style="17" customWidth="1"/>
    <col min="18" max="18" width="16.09765625" style="17" customWidth="1"/>
    <col min="19" max="20" width="11.3984375" style="17" customWidth="1"/>
    <col min="21" max="21" width="14.09765625" style="17" customWidth="1"/>
    <col min="22" max="22" width="11.8984375" style="17" customWidth="1"/>
    <col min="23" max="23" width="14.59765625" style="17" customWidth="1"/>
    <col min="24" max="24" width="9.09765625" style="17"/>
    <col min="25" max="25" width="11.69921875" style="17" bestFit="1" customWidth="1"/>
    <col min="26" max="16384" width="9.09765625" style="17"/>
  </cols>
  <sheetData>
    <row r="1" spans="1:26">
      <c r="A1" s="72" t="s">
        <v>391</v>
      </c>
      <c r="R1" s="340" t="s">
        <v>332</v>
      </c>
      <c r="S1" s="340"/>
      <c r="T1" s="340"/>
      <c r="U1" s="340"/>
      <c r="V1" s="340"/>
      <c r="W1" s="340"/>
    </row>
    <row r="2" spans="1:26">
      <c r="B2" s="73" t="s">
        <v>497</v>
      </c>
      <c r="R2" s="74"/>
      <c r="S2" s="74"/>
      <c r="T2" s="341" t="s">
        <v>339</v>
      </c>
      <c r="U2" s="342"/>
      <c r="V2" s="342"/>
      <c r="W2" s="343"/>
    </row>
    <row r="3" spans="1:26">
      <c r="A3" s="75" t="s">
        <v>9</v>
      </c>
      <c r="B3" s="337" t="s">
        <v>43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9"/>
      <c r="N3" s="75" t="s">
        <v>41</v>
      </c>
      <c r="O3" s="75" t="s">
        <v>13</v>
      </c>
      <c r="R3" s="76" t="s">
        <v>9</v>
      </c>
      <c r="S3" s="76" t="s">
        <v>10</v>
      </c>
      <c r="T3" s="76" t="s">
        <v>11</v>
      </c>
      <c r="U3" s="76" t="s">
        <v>12</v>
      </c>
      <c r="V3" s="77" t="s">
        <v>13</v>
      </c>
      <c r="W3" s="77" t="s">
        <v>14</v>
      </c>
    </row>
    <row r="4" spans="1:26">
      <c r="A4" s="78"/>
      <c r="B4" s="79" t="s">
        <v>65</v>
      </c>
      <c r="C4" s="80" t="s">
        <v>66</v>
      </c>
      <c r="D4" s="80" t="s">
        <v>47</v>
      </c>
      <c r="E4" s="80" t="s">
        <v>48</v>
      </c>
      <c r="F4" s="80" t="s">
        <v>49</v>
      </c>
      <c r="G4" s="81" t="s">
        <v>50</v>
      </c>
      <c r="H4" s="81" t="s">
        <v>51</v>
      </c>
      <c r="I4" s="81" t="s">
        <v>52</v>
      </c>
      <c r="J4" s="81" t="s">
        <v>53</v>
      </c>
      <c r="K4" s="81" t="s">
        <v>54</v>
      </c>
      <c r="L4" s="81" t="s">
        <v>55</v>
      </c>
      <c r="M4" s="82" t="s">
        <v>56</v>
      </c>
      <c r="N4" s="83"/>
      <c r="O4" s="84" t="s">
        <v>20</v>
      </c>
      <c r="R4" s="85"/>
      <c r="S4" s="85"/>
      <c r="T4" s="85" t="s">
        <v>18</v>
      </c>
      <c r="U4" s="85" t="s">
        <v>18</v>
      </c>
      <c r="V4" s="76"/>
      <c r="W4" s="85" t="s">
        <v>19</v>
      </c>
    </row>
    <row r="5" spans="1:26">
      <c r="A5" s="86" t="s">
        <v>21</v>
      </c>
      <c r="B5" s="87">
        <v>4</v>
      </c>
      <c r="C5" s="87">
        <v>2</v>
      </c>
      <c r="D5" s="88">
        <v>0</v>
      </c>
      <c r="E5" s="87"/>
      <c r="F5" s="87"/>
      <c r="G5" s="87"/>
      <c r="H5" s="87"/>
      <c r="I5" s="87"/>
      <c r="J5" s="87"/>
      <c r="K5" s="87"/>
      <c r="L5" s="89"/>
      <c r="M5" s="87"/>
      <c r="N5" s="90">
        <f t="shared" ref="N5:N27" si="0">SUM(B5:M5)</f>
        <v>6</v>
      </c>
      <c r="O5" s="91">
        <f t="shared" ref="O5:O27" si="1">V5</f>
        <v>3.7893619977516453</v>
      </c>
      <c r="R5" s="92" t="s">
        <v>333</v>
      </c>
      <c r="S5" s="93">
        <v>158338</v>
      </c>
      <c r="T5" s="94">
        <f>T6+T7</f>
        <v>6</v>
      </c>
      <c r="U5" s="95">
        <v>0</v>
      </c>
      <c r="V5" s="96">
        <f>T5*100000/S5</f>
        <v>3.7893619977516453</v>
      </c>
      <c r="W5" s="97">
        <f>(U5/T5)*100</f>
        <v>0</v>
      </c>
      <c r="X5" s="98"/>
    </row>
    <row r="6" spans="1:26">
      <c r="A6" s="99" t="s">
        <v>57</v>
      </c>
      <c r="B6" s="100">
        <v>1</v>
      </c>
      <c r="C6" s="100">
        <v>0</v>
      </c>
      <c r="D6" s="100">
        <v>0</v>
      </c>
      <c r="E6" s="100"/>
      <c r="F6" s="100"/>
      <c r="G6" s="100"/>
      <c r="H6" s="100"/>
      <c r="I6" s="101"/>
      <c r="J6" s="102"/>
      <c r="K6" s="102"/>
      <c r="L6" s="102"/>
      <c r="M6" s="102"/>
      <c r="N6" s="103">
        <f t="shared" si="0"/>
        <v>1</v>
      </c>
      <c r="O6" s="104">
        <f t="shared" si="1"/>
        <v>2.8310166180675482</v>
      </c>
      <c r="R6" s="299" t="s">
        <v>334</v>
      </c>
      <c r="S6" s="106">
        <v>35323</v>
      </c>
      <c r="T6" s="107">
        <f>N6</f>
        <v>1</v>
      </c>
      <c r="U6" s="108">
        <v>0</v>
      </c>
      <c r="V6" s="109">
        <f>T6*100000/S6</f>
        <v>2.8310166180675482</v>
      </c>
      <c r="W6" s="97">
        <f t="shared" ref="W6:W26" si="2">(U6/T6)*100</f>
        <v>0</v>
      </c>
      <c r="X6" s="98"/>
    </row>
    <row r="7" spans="1:26">
      <c r="A7" s="99" t="s">
        <v>22</v>
      </c>
      <c r="B7" s="100">
        <v>3</v>
      </c>
      <c r="C7" s="100">
        <v>2</v>
      </c>
      <c r="D7" s="100">
        <v>0</v>
      </c>
      <c r="E7" s="100"/>
      <c r="F7" s="100"/>
      <c r="G7" s="100"/>
      <c r="H7" s="100"/>
      <c r="I7" s="101"/>
      <c r="J7" s="102"/>
      <c r="K7" s="102"/>
      <c r="L7" s="102"/>
      <c r="M7" s="102"/>
      <c r="N7" s="103">
        <f t="shared" si="0"/>
        <v>5</v>
      </c>
      <c r="O7" s="104">
        <f t="shared" si="1"/>
        <v>4.0645449741901398</v>
      </c>
      <c r="R7" s="299" t="s">
        <v>77</v>
      </c>
      <c r="S7" s="106">
        <v>123015</v>
      </c>
      <c r="T7" s="107">
        <f t="shared" ref="T7:T26" si="3">N7</f>
        <v>5</v>
      </c>
      <c r="U7" s="108">
        <v>0</v>
      </c>
      <c r="V7" s="109">
        <f t="shared" ref="V7:V26" si="4">T7*100000/S7</f>
        <v>4.0645449741901398</v>
      </c>
      <c r="W7" s="97">
        <f t="shared" si="2"/>
        <v>0</v>
      </c>
      <c r="X7" s="98"/>
      <c r="Z7" s="110"/>
    </row>
    <row r="8" spans="1:26">
      <c r="A8" s="99" t="s">
        <v>23</v>
      </c>
      <c r="B8" s="100">
        <v>10</v>
      </c>
      <c r="C8" s="100">
        <v>1</v>
      </c>
      <c r="D8" s="100">
        <v>1</v>
      </c>
      <c r="E8" s="100"/>
      <c r="F8" s="100"/>
      <c r="G8" s="100"/>
      <c r="H8" s="100"/>
      <c r="I8" s="101"/>
      <c r="J8" s="102"/>
      <c r="K8" s="102"/>
      <c r="L8" s="102"/>
      <c r="M8" s="102"/>
      <c r="N8" s="103">
        <f t="shared" si="0"/>
        <v>12</v>
      </c>
      <c r="O8" s="104">
        <f t="shared" si="1"/>
        <v>12.315397325506215</v>
      </c>
      <c r="R8" s="111" t="s">
        <v>23</v>
      </c>
      <c r="S8" s="112">
        <v>97439</v>
      </c>
      <c r="T8" s="107">
        <f t="shared" si="3"/>
        <v>12</v>
      </c>
      <c r="U8" s="113">
        <v>0</v>
      </c>
      <c r="V8" s="109">
        <f t="shared" si="4"/>
        <v>12.315397325506215</v>
      </c>
      <c r="W8" s="97">
        <f t="shared" si="2"/>
        <v>0</v>
      </c>
      <c r="X8" s="98"/>
      <c r="Z8" s="110"/>
    </row>
    <row r="9" spans="1:26">
      <c r="A9" s="99" t="s">
        <v>31</v>
      </c>
      <c r="B9" s="114">
        <v>0</v>
      </c>
      <c r="C9" s="114">
        <v>1</v>
      </c>
      <c r="D9" s="100">
        <v>0</v>
      </c>
      <c r="E9" s="114"/>
      <c r="F9" s="100"/>
      <c r="G9" s="100"/>
      <c r="H9" s="114"/>
      <c r="I9" s="101"/>
      <c r="J9" s="102"/>
      <c r="K9" s="102"/>
      <c r="L9" s="102"/>
      <c r="M9" s="102"/>
      <c r="N9" s="103">
        <f t="shared" si="0"/>
        <v>1</v>
      </c>
      <c r="O9" s="104">
        <f t="shared" si="1"/>
        <v>1.8634466308884914</v>
      </c>
      <c r="R9" s="111" t="s">
        <v>31</v>
      </c>
      <c r="S9" s="112">
        <v>53664</v>
      </c>
      <c r="T9" s="107">
        <f t="shared" si="3"/>
        <v>1</v>
      </c>
      <c r="U9" s="113">
        <v>0</v>
      </c>
      <c r="V9" s="109">
        <f t="shared" si="4"/>
        <v>1.8634466308884914</v>
      </c>
      <c r="W9" s="97">
        <f t="shared" si="2"/>
        <v>0</v>
      </c>
      <c r="X9" s="98"/>
      <c r="Z9" s="110"/>
    </row>
    <row r="10" spans="1:26">
      <c r="A10" s="99" t="s">
        <v>24</v>
      </c>
      <c r="B10" s="114">
        <v>4</v>
      </c>
      <c r="C10" s="114">
        <v>11</v>
      </c>
      <c r="D10" s="100">
        <v>0</v>
      </c>
      <c r="E10" s="114"/>
      <c r="F10" s="100"/>
      <c r="G10" s="100"/>
      <c r="H10" s="114"/>
      <c r="I10" s="101"/>
      <c r="J10" s="102"/>
      <c r="K10" s="102"/>
      <c r="L10" s="102"/>
      <c r="M10" s="102"/>
      <c r="N10" s="103">
        <f t="shared" si="0"/>
        <v>15</v>
      </c>
      <c r="O10" s="104">
        <f t="shared" si="1"/>
        <v>18.946331358704576</v>
      </c>
      <c r="R10" s="111" t="s">
        <v>24</v>
      </c>
      <c r="S10" s="112">
        <v>79171</v>
      </c>
      <c r="T10" s="107">
        <f t="shared" si="3"/>
        <v>15</v>
      </c>
      <c r="U10" s="113">
        <v>1</v>
      </c>
      <c r="V10" s="109">
        <f t="shared" si="4"/>
        <v>18.946331358704576</v>
      </c>
      <c r="W10" s="97">
        <f t="shared" si="2"/>
        <v>6.666666666666667</v>
      </c>
      <c r="X10" s="98"/>
      <c r="Z10" s="110"/>
    </row>
    <row r="11" spans="1:26">
      <c r="A11" s="99" t="s">
        <v>25</v>
      </c>
      <c r="B11" s="114">
        <v>1</v>
      </c>
      <c r="C11" s="114">
        <v>1</v>
      </c>
      <c r="D11" s="100">
        <v>0</v>
      </c>
      <c r="E11" s="114"/>
      <c r="F11" s="100"/>
      <c r="G11" s="100"/>
      <c r="H11" s="114"/>
      <c r="I11" s="101"/>
      <c r="J11" s="102"/>
      <c r="K11" s="102"/>
      <c r="L11" s="102"/>
      <c r="M11" s="102"/>
      <c r="N11" s="103">
        <f t="shared" si="0"/>
        <v>2</v>
      </c>
      <c r="O11" s="104">
        <f t="shared" si="1"/>
        <v>2.978362198626975</v>
      </c>
      <c r="R11" s="111" t="s">
        <v>25</v>
      </c>
      <c r="S11" s="112">
        <v>67151</v>
      </c>
      <c r="T11" s="107">
        <f t="shared" si="3"/>
        <v>2</v>
      </c>
      <c r="U11" s="113">
        <v>0</v>
      </c>
      <c r="V11" s="109">
        <f t="shared" si="4"/>
        <v>2.978362198626975</v>
      </c>
      <c r="W11" s="97">
        <f t="shared" si="2"/>
        <v>0</v>
      </c>
      <c r="Z11" s="110"/>
    </row>
    <row r="12" spans="1:26">
      <c r="A12" s="99" t="s">
        <v>26</v>
      </c>
      <c r="B12" s="114">
        <v>0</v>
      </c>
      <c r="C12" s="114">
        <v>1</v>
      </c>
      <c r="D12" s="100">
        <v>0</v>
      </c>
      <c r="E12" s="114"/>
      <c r="F12" s="100"/>
      <c r="G12" s="100"/>
      <c r="H12" s="114"/>
      <c r="I12" s="101"/>
      <c r="J12" s="102"/>
      <c r="K12" s="102"/>
      <c r="L12" s="102"/>
      <c r="M12" s="102"/>
      <c r="N12" s="103">
        <f t="shared" si="0"/>
        <v>1</v>
      </c>
      <c r="O12" s="104">
        <f t="shared" si="1"/>
        <v>1.4061928734145175</v>
      </c>
      <c r="R12" s="111" t="s">
        <v>26</v>
      </c>
      <c r="S12" s="112">
        <v>71114</v>
      </c>
      <c r="T12" s="107">
        <f t="shared" si="3"/>
        <v>1</v>
      </c>
      <c r="U12" s="113">
        <v>0</v>
      </c>
      <c r="V12" s="109">
        <f t="shared" si="4"/>
        <v>1.4061928734145175</v>
      </c>
      <c r="W12" s="97">
        <f t="shared" si="2"/>
        <v>0</v>
      </c>
      <c r="Z12" s="110"/>
    </row>
    <row r="13" spans="1:26">
      <c r="A13" s="99" t="s">
        <v>27</v>
      </c>
      <c r="B13" s="114">
        <v>1</v>
      </c>
      <c r="C13" s="114">
        <v>2</v>
      </c>
      <c r="D13" s="100">
        <v>0</v>
      </c>
      <c r="E13" s="114"/>
      <c r="F13" s="100"/>
      <c r="G13" s="100"/>
      <c r="H13" s="114"/>
      <c r="I13" s="101"/>
      <c r="J13" s="102"/>
      <c r="K13" s="102"/>
      <c r="L13" s="102"/>
      <c r="M13" s="102"/>
      <c r="N13" s="103">
        <f t="shared" si="0"/>
        <v>3</v>
      </c>
      <c r="O13" s="104">
        <f t="shared" si="1"/>
        <v>2.7792188542207072</v>
      </c>
      <c r="R13" s="111" t="s">
        <v>27</v>
      </c>
      <c r="S13" s="112">
        <v>107944</v>
      </c>
      <c r="T13" s="107">
        <f t="shared" si="3"/>
        <v>3</v>
      </c>
      <c r="U13" s="113">
        <v>0</v>
      </c>
      <c r="V13" s="109">
        <f t="shared" si="4"/>
        <v>2.7792188542207072</v>
      </c>
      <c r="W13" s="97">
        <f t="shared" si="2"/>
        <v>0</v>
      </c>
      <c r="Z13" s="110"/>
    </row>
    <row r="14" spans="1:26">
      <c r="A14" s="99" t="s">
        <v>34</v>
      </c>
      <c r="B14" s="114">
        <v>1</v>
      </c>
      <c r="C14" s="114">
        <v>0</v>
      </c>
      <c r="D14" s="100">
        <v>0</v>
      </c>
      <c r="E14" s="114"/>
      <c r="F14" s="100"/>
      <c r="G14" s="100"/>
      <c r="H14" s="114"/>
      <c r="I14" s="101"/>
      <c r="J14" s="102"/>
      <c r="K14" s="102"/>
      <c r="L14" s="102"/>
      <c r="M14" s="102"/>
      <c r="N14" s="103">
        <f t="shared" si="0"/>
        <v>1</v>
      </c>
      <c r="O14" s="104">
        <f t="shared" si="1"/>
        <v>1.721763085399449</v>
      </c>
      <c r="R14" s="111" t="s">
        <v>34</v>
      </c>
      <c r="S14" s="112">
        <v>58080</v>
      </c>
      <c r="T14" s="107">
        <f t="shared" si="3"/>
        <v>1</v>
      </c>
      <c r="U14" s="113">
        <v>0</v>
      </c>
      <c r="V14" s="109">
        <f t="shared" si="4"/>
        <v>1.721763085399449</v>
      </c>
      <c r="W14" s="97">
        <f t="shared" si="2"/>
        <v>0</v>
      </c>
      <c r="Z14" s="110"/>
    </row>
    <row r="15" spans="1:26">
      <c r="A15" s="99" t="s">
        <v>32</v>
      </c>
      <c r="B15" s="114">
        <v>5</v>
      </c>
      <c r="C15" s="114">
        <v>5</v>
      </c>
      <c r="D15" s="100">
        <v>2</v>
      </c>
      <c r="E15" s="114"/>
      <c r="F15" s="100"/>
      <c r="G15" s="100"/>
      <c r="H15" s="114"/>
      <c r="I15" s="101"/>
      <c r="J15" s="102"/>
      <c r="K15" s="102"/>
      <c r="L15" s="102"/>
      <c r="M15" s="102"/>
      <c r="N15" s="103">
        <f t="shared" si="0"/>
        <v>12</v>
      </c>
      <c r="O15" s="104">
        <f t="shared" si="1"/>
        <v>18.053528712632957</v>
      </c>
      <c r="R15" s="111" t="s">
        <v>32</v>
      </c>
      <c r="S15" s="112">
        <v>66469</v>
      </c>
      <c r="T15" s="107">
        <f t="shared" si="3"/>
        <v>12</v>
      </c>
      <c r="U15" s="113">
        <v>0</v>
      </c>
      <c r="V15" s="109">
        <f t="shared" si="4"/>
        <v>18.053528712632957</v>
      </c>
      <c r="W15" s="97">
        <f t="shared" si="2"/>
        <v>0</v>
      </c>
      <c r="Z15" s="110"/>
    </row>
    <row r="16" spans="1:26">
      <c r="A16" s="99" t="s">
        <v>28</v>
      </c>
      <c r="B16" s="114">
        <v>0</v>
      </c>
      <c r="C16" s="114">
        <v>2</v>
      </c>
      <c r="D16" s="100">
        <v>0</v>
      </c>
      <c r="E16" s="114"/>
      <c r="F16" s="100"/>
      <c r="G16" s="100"/>
      <c r="H16" s="114"/>
      <c r="I16" s="101"/>
      <c r="J16" s="102"/>
      <c r="K16" s="102"/>
      <c r="L16" s="102"/>
      <c r="M16" s="102"/>
      <c r="N16" s="103">
        <f t="shared" si="0"/>
        <v>2</v>
      </c>
      <c r="O16" s="104">
        <f t="shared" si="1"/>
        <v>1.6917468131719406</v>
      </c>
      <c r="R16" s="111" t="s">
        <v>28</v>
      </c>
      <c r="S16" s="112">
        <v>118221</v>
      </c>
      <c r="T16" s="107">
        <f t="shared" si="3"/>
        <v>2</v>
      </c>
      <c r="U16" s="113">
        <v>0</v>
      </c>
      <c r="V16" s="109">
        <f t="shared" si="4"/>
        <v>1.6917468131719406</v>
      </c>
      <c r="W16" s="97">
        <f t="shared" si="2"/>
        <v>0</v>
      </c>
      <c r="Z16" s="110"/>
    </row>
    <row r="17" spans="1:26">
      <c r="A17" s="99" t="s">
        <v>29</v>
      </c>
      <c r="B17" s="114">
        <v>9</v>
      </c>
      <c r="C17" s="114">
        <v>10</v>
      </c>
      <c r="D17" s="100">
        <v>0</v>
      </c>
      <c r="E17" s="114"/>
      <c r="F17" s="100"/>
      <c r="G17" s="100"/>
      <c r="H17" s="114"/>
      <c r="I17" s="101"/>
      <c r="J17" s="102"/>
      <c r="K17" s="102"/>
      <c r="L17" s="102"/>
      <c r="M17" s="102"/>
      <c r="N17" s="103">
        <f t="shared" si="0"/>
        <v>19</v>
      </c>
      <c r="O17" s="104">
        <f t="shared" si="1"/>
        <v>16.623503884650383</v>
      </c>
      <c r="R17" s="111" t="s">
        <v>29</v>
      </c>
      <c r="S17" s="112">
        <v>114296</v>
      </c>
      <c r="T17" s="107">
        <f t="shared" si="3"/>
        <v>19</v>
      </c>
      <c r="U17" s="113">
        <v>0</v>
      </c>
      <c r="V17" s="109">
        <f t="shared" si="4"/>
        <v>16.623503884650383</v>
      </c>
      <c r="W17" s="97">
        <f t="shared" si="2"/>
        <v>0</v>
      </c>
      <c r="Z17" s="110"/>
    </row>
    <row r="18" spans="1:26">
      <c r="A18" s="99" t="s">
        <v>33</v>
      </c>
      <c r="B18" s="114">
        <v>1</v>
      </c>
      <c r="C18" s="114">
        <v>0</v>
      </c>
      <c r="D18" s="100">
        <v>0</v>
      </c>
      <c r="E18" s="114"/>
      <c r="F18" s="100"/>
      <c r="G18" s="100"/>
      <c r="H18" s="114"/>
      <c r="I18" s="101"/>
      <c r="J18" s="102"/>
      <c r="K18" s="102"/>
      <c r="L18" s="102"/>
      <c r="M18" s="102"/>
      <c r="N18" s="103">
        <f t="shared" si="0"/>
        <v>1</v>
      </c>
      <c r="O18" s="104">
        <f t="shared" si="1"/>
        <v>4.3228288592054644</v>
      </c>
      <c r="R18" s="111" t="s">
        <v>33</v>
      </c>
      <c r="S18" s="112">
        <v>23133</v>
      </c>
      <c r="T18" s="107">
        <f t="shared" si="3"/>
        <v>1</v>
      </c>
      <c r="U18" s="113">
        <v>0</v>
      </c>
      <c r="V18" s="109">
        <f t="shared" si="4"/>
        <v>4.3228288592054644</v>
      </c>
      <c r="W18" s="97">
        <f t="shared" si="2"/>
        <v>0</v>
      </c>
      <c r="Z18" s="110"/>
    </row>
    <row r="19" spans="1:26">
      <c r="A19" s="99" t="s">
        <v>58</v>
      </c>
      <c r="B19" s="114">
        <v>4</v>
      </c>
      <c r="C19" s="100">
        <v>0</v>
      </c>
      <c r="D19" s="100">
        <v>0</v>
      </c>
      <c r="E19" s="100"/>
      <c r="F19" s="100"/>
      <c r="G19" s="100"/>
      <c r="H19" s="100"/>
      <c r="I19" s="101"/>
      <c r="J19" s="102"/>
      <c r="K19" s="102"/>
      <c r="L19" s="102"/>
      <c r="M19" s="102"/>
      <c r="N19" s="103">
        <f t="shared" si="0"/>
        <v>4</v>
      </c>
      <c r="O19" s="104">
        <f t="shared" si="1"/>
        <v>14.296947601687039</v>
      </c>
      <c r="R19" s="111" t="s">
        <v>58</v>
      </c>
      <c r="S19" s="112">
        <v>27978</v>
      </c>
      <c r="T19" s="107">
        <f t="shared" si="3"/>
        <v>4</v>
      </c>
      <c r="U19" s="113">
        <v>0</v>
      </c>
      <c r="V19" s="109">
        <f t="shared" si="4"/>
        <v>14.296947601687039</v>
      </c>
      <c r="W19" s="97">
        <v>0</v>
      </c>
      <c r="Z19" s="110"/>
    </row>
    <row r="20" spans="1:26">
      <c r="A20" s="99" t="s">
        <v>30</v>
      </c>
      <c r="B20" s="114">
        <v>1</v>
      </c>
      <c r="C20" s="114">
        <v>1</v>
      </c>
      <c r="D20" s="100">
        <v>0</v>
      </c>
      <c r="E20" s="114"/>
      <c r="F20" s="100"/>
      <c r="G20" s="100"/>
      <c r="H20" s="114"/>
      <c r="I20" s="101"/>
      <c r="J20" s="102"/>
      <c r="K20" s="102"/>
      <c r="L20" s="102"/>
      <c r="M20" s="102"/>
      <c r="N20" s="103">
        <f t="shared" si="0"/>
        <v>2</v>
      </c>
      <c r="O20" s="104">
        <f t="shared" si="1"/>
        <v>2.7130783944002062</v>
      </c>
      <c r="R20" s="111" t="s">
        <v>30</v>
      </c>
      <c r="S20" s="112">
        <v>73717</v>
      </c>
      <c r="T20" s="107">
        <f t="shared" si="3"/>
        <v>2</v>
      </c>
      <c r="U20" s="113">
        <v>0</v>
      </c>
      <c r="V20" s="109">
        <f t="shared" si="4"/>
        <v>2.7130783944002062</v>
      </c>
      <c r="W20" s="97">
        <f t="shared" si="2"/>
        <v>0</v>
      </c>
      <c r="Z20" s="110"/>
    </row>
    <row r="21" spans="1:26">
      <c r="A21" s="99" t="s">
        <v>35</v>
      </c>
      <c r="B21" s="114">
        <v>1</v>
      </c>
      <c r="C21" s="114">
        <v>4</v>
      </c>
      <c r="D21" s="100">
        <v>2</v>
      </c>
      <c r="E21" s="114"/>
      <c r="F21" s="100"/>
      <c r="G21" s="100"/>
      <c r="H21" s="114"/>
      <c r="I21" s="101"/>
      <c r="J21" s="102"/>
      <c r="K21" s="102"/>
      <c r="L21" s="102"/>
      <c r="M21" s="102"/>
      <c r="N21" s="103">
        <f t="shared" si="0"/>
        <v>7</v>
      </c>
      <c r="O21" s="104">
        <f t="shared" si="1"/>
        <v>30.232357260084651</v>
      </c>
      <c r="R21" s="111" t="s">
        <v>35</v>
      </c>
      <c r="S21" s="112">
        <v>23154</v>
      </c>
      <c r="T21" s="107">
        <f t="shared" si="3"/>
        <v>7</v>
      </c>
      <c r="U21" s="113">
        <v>0</v>
      </c>
      <c r="V21" s="109">
        <f t="shared" si="4"/>
        <v>30.232357260084651</v>
      </c>
      <c r="W21" s="97">
        <f t="shared" si="2"/>
        <v>0</v>
      </c>
      <c r="Z21" s="110"/>
    </row>
    <row r="22" spans="1:26">
      <c r="A22" s="99" t="s">
        <v>59</v>
      </c>
      <c r="B22" s="114">
        <v>1</v>
      </c>
      <c r="C22" s="114">
        <v>0</v>
      </c>
      <c r="D22" s="100">
        <v>0</v>
      </c>
      <c r="E22" s="114"/>
      <c r="F22" s="100"/>
      <c r="G22" s="100"/>
      <c r="H22" s="114"/>
      <c r="I22" s="101"/>
      <c r="J22" s="102"/>
      <c r="K22" s="102"/>
      <c r="L22" s="102"/>
      <c r="M22" s="102"/>
      <c r="N22" s="103">
        <f t="shared" si="0"/>
        <v>1</v>
      </c>
      <c r="O22" s="104">
        <f t="shared" si="1"/>
        <v>2.7803264103205718</v>
      </c>
      <c r="R22" s="115" t="s">
        <v>59</v>
      </c>
      <c r="S22" s="112">
        <v>35967</v>
      </c>
      <c r="T22" s="107">
        <f t="shared" si="3"/>
        <v>1</v>
      </c>
      <c r="U22" s="113">
        <v>0</v>
      </c>
      <c r="V22" s="109">
        <f t="shared" si="4"/>
        <v>2.7803264103205718</v>
      </c>
      <c r="W22" s="97">
        <f t="shared" si="2"/>
        <v>0</v>
      </c>
      <c r="Z22" s="110"/>
    </row>
    <row r="23" spans="1:26">
      <c r="A23" s="99" t="s">
        <v>60</v>
      </c>
      <c r="B23" s="114">
        <v>1</v>
      </c>
      <c r="C23" s="114">
        <v>1</v>
      </c>
      <c r="D23" s="100">
        <v>0</v>
      </c>
      <c r="E23" s="114"/>
      <c r="F23" s="100"/>
      <c r="G23" s="100"/>
      <c r="H23" s="114"/>
      <c r="I23" s="101"/>
      <c r="J23" s="102"/>
      <c r="K23" s="102"/>
      <c r="L23" s="102"/>
      <c r="M23" s="102"/>
      <c r="N23" s="103">
        <f t="shared" si="0"/>
        <v>2</v>
      </c>
      <c r="O23" s="104">
        <f t="shared" si="1"/>
        <v>4.4200848656294198</v>
      </c>
      <c r="R23" s="115" t="s">
        <v>60</v>
      </c>
      <c r="S23" s="112">
        <v>45248</v>
      </c>
      <c r="T23" s="107">
        <f t="shared" si="3"/>
        <v>2</v>
      </c>
      <c r="U23" s="113">
        <v>0</v>
      </c>
      <c r="V23" s="109">
        <f t="shared" si="4"/>
        <v>4.4200848656294198</v>
      </c>
      <c r="W23" s="97">
        <f t="shared" si="2"/>
        <v>0</v>
      </c>
      <c r="Z23" s="110"/>
    </row>
    <row r="24" spans="1:26">
      <c r="A24" s="99" t="s">
        <v>61</v>
      </c>
      <c r="B24" s="114">
        <v>0</v>
      </c>
      <c r="C24" s="114">
        <v>0</v>
      </c>
      <c r="D24" s="100">
        <v>0</v>
      </c>
      <c r="E24" s="114"/>
      <c r="F24" s="100"/>
      <c r="G24" s="100"/>
      <c r="H24" s="114"/>
      <c r="I24" s="101"/>
      <c r="J24" s="102"/>
      <c r="K24" s="102"/>
      <c r="L24" s="102"/>
      <c r="M24" s="102"/>
      <c r="N24" s="103">
        <f t="shared" si="0"/>
        <v>0</v>
      </c>
      <c r="O24" s="104">
        <f t="shared" si="1"/>
        <v>0</v>
      </c>
      <c r="R24" s="115" t="s">
        <v>61</v>
      </c>
      <c r="S24" s="112">
        <v>27365</v>
      </c>
      <c r="T24" s="107">
        <f t="shared" si="3"/>
        <v>0</v>
      </c>
      <c r="U24" s="113">
        <v>0</v>
      </c>
      <c r="V24" s="109">
        <f t="shared" si="4"/>
        <v>0</v>
      </c>
      <c r="W24" s="97" t="e">
        <f t="shared" si="2"/>
        <v>#DIV/0!</v>
      </c>
      <c r="Z24" s="110"/>
    </row>
    <row r="25" spans="1:26">
      <c r="A25" s="99" t="s">
        <v>62</v>
      </c>
      <c r="B25" s="114">
        <v>1</v>
      </c>
      <c r="C25" s="114">
        <v>3</v>
      </c>
      <c r="D25" s="100">
        <v>0</v>
      </c>
      <c r="E25" s="114"/>
      <c r="F25" s="100"/>
      <c r="G25" s="100"/>
      <c r="H25" s="114"/>
      <c r="I25" s="101"/>
      <c r="J25" s="102"/>
      <c r="K25" s="102"/>
      <c r="L25" s="102"/>
      <c r="M25" s="102"/>
      <c r="N25" s="103">
        <f t="shared" si="0"/>
        <v>4</v>
      </c>
      <c r="O25" s="104">
        <f t="shared" si="1"/>
        <v>16.410256410256409</v>
      </c>
      <c r="R25" s="115" t="s">
        <v>62</v>
      </c>
      <c r="S25" s="112">
        <v>24375</v>
      </c>
      <c r="T25" s="107">
        <f t="shared" si="3"/>
        <v>4</v>
      </c>
      <c r="U25" s="113">
        <v>0</v>
      </c>
      <c r="V25" s="109">
        <f t="shared" si="4"/>
        <v>16.410256410256409</v>
      </c>
      <c r="W25" s="97">
        <v>0</v>
      </c>
      <c r="Z25" s="110"/>
    </row>
    <row r="26" spans="1:26">
      <c r="A26" s="116" t="s">
        <v>63</v>
      </c>
      <c r="B26" s="114">
        <v>0</v>
      </c>
      <c r="C26" s="114">
        <v>1</v>
      </c>
      <c r="D26" s="114">
        <v>1</v>
      </c>
      <c r="E26" s="114"/>
      <c r="F26" s="100"/>
      <c r="G26" s="100"/>
      <c r="H26" s="114"/>
      <c r="I26" s="101"/>
      <c r="J26" s="117"/>
      <c r="K26" s="117"/>
      <c r="L26" s="117"/>
      <c r="M26" s="117"/>
      <c r="N26" s="103">
        <f t="shared" si="0"/>
        <v>2</v>
      </c>
      <c r="O26" s="118">
        <f t="shared" si="1"/>
        <v>8.6247789900383811</v>
      </c>
      <c r="R26" s="119" t="s">
        <v>63</v>
      </c>
      <c r="S26" s="112">
        <v>23189</v>
      </c>
      <c r="T26" s="107">
        <f t="shared" si="3"/>
        <v>2</v>
      </c>
      <c r="U26" s="120">
        <v>0</v>
      </c>
      <c r="V26" s="109">
        <f t="shared" si="4"/>
        <v>8.6247789900383811</v>
      </c>
      <c r="W26" s="97">
        <f t="shared" si="2"/>
        <v>0</v>
      </c>
      <c r="Z26" s="110"/>
    </row>
    <row r="27" spans="1:26" s="124" customFormat="1">
      <c r="A27" s="121" t="s">
        <v>64</v>
      </c>
      <c r="B27" s="122">
        <f t="shared" ref="B27:M27" si="5">SUM(B6:B26)</f>
        <v>45</v>
      </c>
      <c r="C27" s="122">
        <f t="shared" si="5"/>
        <v>46</v>
      </c>
      <c r="D27" s="122">
        <f t="shared" si="5"/>
        <v>6</v>
      </c>
      <c r="E27" s="122">
        <f t="shared" si="5"/>
        <v>0</v>
      </c>
      <c r="F27" s="122">
        <f t="shared" si="5"/>
        <v>0</v>
      </c>
      <c r="G27" s="122">
        <f t="shared" si="5"/>
        <v>0</v>
      </c>
      <c r="H27" s="122">
        <f t="shared" si="5"/>
        <v>0</v>
      </c>
      <c r="I27" s="122">
        <f t="shared" si="5"/>
        <v>0</v>
      </c>
      <c r="J27" s="122">
        <f t="shared" si="5"/>
        <v>0</v>
      </c>
      <c r="K27" s="122">
        <f t="shared" si="5"/>
        <v>0</v>
      </c>
      <c r="L27" s="122">
        <f t="shared" si="5"/>
        <v>0</v>
      </c>
      <c r="M27" s="122">
        <f t="shared" si="5"/>
        <v>0</v>
      </c>
      <c r="N27" s="122">
        <f t="shared" si="0"/>
        <v>97</v>
      </c>
      <c r="O27" s="123">
        <f t="shared" si="1"/>
        <v>7.4844928253034499</v>
      </c>
      <c r="R27" s="121" t="s">
        <v>64</v>
      </c>
      <c r="S27" s="122">
        <f>SUM(S6:S26)</f>
        <v>1296013</v>
      </c>
      <c r="T27" s="122">
        <f>SUM(T6:T26)</f>
        <v>97</v>
      </c>
      <c r="U27" s="122">
        <f>SUM(U6:U26)</f>
        <v>1</v>
      </c>
      <c r="V27" s="123">
        <f>T27*100000/S27</f>
        <v>7.4844928253034499</v>
      </c>
      <c r="W27" s="123">
        <f>(U27/T27)*100</f>
        <v>1.0309278350515463</v>
      </c>
    </row>
    <row r="28" spans="1:26" s="124" customFormat="1">
      <c r="A28" s="125"/>
      <c r="N28" s="72"/>
      <c r="S28" s="72" t="s">
        <v>5</v>
      </c>
      <c r="T28" s="126"/>
    </row>
    <row r="29" spans="1:26">
      <c r="S29" s="17" t="s">
        <v>5</v>
      </c>
    </row>
    <row r="30" spans="1:26">
      <c r="S30" s="17" t="s">
        <v>5</v>
      </c>
    </row>
    <row r="31" spans="1:26">
      <c r="S31" s="17" t="s">
        <v>5</v>
      </c>
    </row>
    <row r="32" spans="1:26">
      <c r="S32" s="17" t="s">
        <v>5</v>
      </c>
    </row>
    <row r="33" spans="19:19">
      <c r="S33" s="17" t="s">
        <v>5</v>
      </c>
    </row>
    <row r="34" spans="19:19">
      <c r="S34" s="17" t="s">
        <v>5</v>
      </c>
    </row>
    <row r="35" spans="19:19">
      <c r="S35" s="17" t="s">
        <v>5</v>
      </c>
    </row>
    <row r="36" spans="19:19">
      <c r="S36" s="17" t="s">
        <v>5</v>
      </c>
    </row>
    <row r="37" spans="19:19">
      <c r="S37" s="17" t="s">
        <v>5</v>
      </c>
    </row>
    <row r="38" spans="19:19">
      <c r="S38" s="17" t="s">
        <v>5</v>
      </c>
    </row>
    <row r="39" spans="19:19">
      <c r="S39" s="17" t="s">
        <v>5</v>
      </c>
    </row>
    <row r="40" spans="19:19">
      <c r="S40" s="17" t="s">
        <v>5</v>
      </c>
    </row>
    <row r="41" spans="19:19">
      <c r="S41" s="17" t="s">
        <v>5</v>
      </c>
    </row>
    <row r="42" spans="19:19">
      <c r="S42" s="17" t="s">
        <v>5</v>
      </c>
    </row>
    <row r="43" spans="19:19">
      <c r="S43" s="17" t="s">
        <v>5</v>
      </c>
    </row>
    <row r="44" spans="19:19">
      <c r="S44" s="17" t="s">
        <v>5</v>
      </c>
    </row>
    <row r="45" spans="19:19">
      <c r="S45" s="17" t="s">
        <v>5</v>
      </c>
    </row>
    <row r="46" spans="19:19">
      <c r="S46" s="17" t="s">
        <v>5</v>
      </c>
    </row>
    <row r="47" spans="19:19">
      <c r="S47" s="17" t="s">
        <v>5</v>
      </c>
    </row>
    <row r="48" spans="19:19">
      <c r="S48" s="17" t="s">
        <v>5</v>
      </c>
    </row>
    <row r="49" spans="19:19">
      <c r="S49" s="17" t="s">
        <v>5</v>
      </c>
    </row>
    <row r="50" spans="19:19">
      <c r="S50" s="17" t="s">
        <v>5</v>
      </c>
    </row>
    <row r="51" spans="19:19">
      <c r="S51" s="17" t="s">
        <v>5</v>
      </c>
    </row>
    <row r="52" spans="19:19">
      <c r="S52" s="17" t="s">
        <v>5</v>
      </c>
    </row>
    <row r="53" spans="19:19">
      <c r="S53" s="17" t="s">
        <v>5</v>
      </c>
    </row>
    <row r="54" spans="19:19">
      <c r="S54" s="17" t="s">
        <v>5</v>
      </c>
    </row>
    <row r="55" spans="19:19">
      <c r="S55" s="17" t="s">
        <v>5</v>
      </c>
    </row>
    <row r="56" spans="19:19">
      <c r="S56" s="17" t="s">
        <v>5</v>
      </c>
    </row>
    <row r="57" spans="19:19">
      <c r="S57" s="17" t="s">
        <v>5</v>
      </c>
    </row>
    <row r="58" spans="19:19">
      <c r="S58" s="17" t="s">
        <v>5</v>
      </c>
    </row>
    <row r="59" spans="19:19">
      <c r="S59" s="17" t="s">
        <v>5</v>
      </c>
    </row>
    <row r="60" spans="19:19">
      <c r="S60" s="17" t="s">
        <v>5</v>
      </c>
    </row>
    <row r="61" spans="19:19">
      <c r="S61" s="17" t="s">
        <v>5</v>
      </c>
    </row>
    <row r="62" spans="19:19">
      <c r="S62" s="17" t="s">
        <v>5</v>
      </c>
    </row>
    <row r="63" spans="19:19">
      <c r="S63" s="17" t="s">
        <v>5</v>
      </c>
    </row>
    <row r="64" spans="19:19">
      <c r="S64" s="17" t="s">
        <v>5</v>
      </c>
    </row>
    <row r="65" spans="19:19">
      <c r="S65" s="17" t="s">
        <v>5</v>
      </c>
    </row>
    <row r="66" spans="19:19">
      <c r="S66" s="17" t="s">
        <v>5</v>
      </c>
    </row>
    <row r="67" spans="19:19">
      <c r="S67" s="17" t="s">
        <v>5</v>
      </c>
    </row>
    <row r="68" spans="19:19">
      <c r="S68" s="17" t="s">
        <v>5</v>
      </c>
    </row>
    <row r="69" spans="19:19">
      <c r="S69" s="17" t="s">
        <v>5</v>
      </c>
    </row>
    <row r="70" spans="19:19">
      <c r="S70" s="17" t="s">
        <v>5</v>
      </c>
    </row>
    <row r="71" spans="19:19">
      <c r="S71" s="17" t="s">
        <v>5</v>
      </c>
    </row>
    <row r="72" spans="19:19">
      <c r="S72" s="17" t="s">
        <v>5</v>
      </c>
    </row>
    <row r="73" spans="19:19">
      <c r="S73" s="17" t="s">
        <v>5</v>
      </c>
    </row>
    <row r="74" spans="19:19">
      <c r="S74" s="17" t="s">
        <v>5</v>
      </c>
    </row>
    <row r="75" spans="19:19">
      <c r="S75" s="17" t="s">
        <v>5</v>
      </c>
    </row>
    <row r="76" spans="19:19">
      <c r="S76" s="17" t="s">
        <v>5</v>
      </c>
    </row>
    <row r="77" spans="19:19">
      <c r="S77" s="17" t="s">
        <v>5</v>
      </c>
    </row>
    <row r="78" spans="19:19">
      <c r="S78" s="17" t="s">
        <v>5</v>
      </c>
    </row>
    <row r="79" spans="19:19">
      <c r="S79" s="17" t="s">
        <v>5</v>
      </c>
    </row>
    <row r="80" spans="19:19">
      <c r="S80" s="17" t="s">
        <v>5</v>
      </c>
    </row>
    <row r="81" spans="19:19">
      <c r="S81" s="17" t="s">
        <v>5</v>
      </c>
    </row>
    <row r="82" spans="19:19">
      <c r="S82" s="17" t="s">
        <v>5</v>
      </c>
    </row>
    <row r="83" spans="19:19">
      <c r="S83" s="17" t="s">
        <v>5</v>
      </c>
    </row>
    <row r="84" spans="19:19">
      <c r="S84" s="17" t="s">
        <v>5</v>
      </c>
    </row>
    <row r="85" spans="19:19">
      <c r="S85" s="17" t="s">
        <v>5</v>
      </c>
    </row>
    <row r="86" spans="19:19">
      <c r="S86" s="17" t="s">
        <v>5</v>
      </c>
    </row>
    <row r="87" spans="19:19">
      <c r="S87" s="17" t="s">
        <v>5</v>
      </c>
    </row>
    <row r="88" spans="19:19">
      <c r="S88" s="17" t="s">
        <v>5</v>
      </c>
    </row>
    <row r="89" spans="19:19">
      <c r="S89" s="17" t="s">
        <v>5</v>
      </c>
    </row>
    <row r="90" spans="19:19">
      <c r="S90" s="17" t="s">
        <v>5</v>
      </c>
    </row>
    <row r="91" spans="19:19">
      <c r="S91" s="17" t="s">
        <v>5</v>
      </c>
    </row>
    <row r="92" spans="19:19">
      <c r="S92" s="17" t="s">
        <v>5</v>
      </c>
    </row>
    <row r="93" spans="19:19">
      <c r="S93" s="17" t="s">
        <v>5</v>
      </c>
    </row>
    <row r="94" spans="19:19">
      <c r="S94" s="17" t="s">
        <v>5</v>
      </c>
    </row>
    <row r="95" spans="19:19">
      <c r="S95" s="17" t="s">
        <v>5</v>
      </c>
    </row>
    <row r="96" spans="19:19">
      <c r="S96" s="17" t="s">
        <v>5</v>
      </c>
    </row>
    <row r="97" spans="19:19">
      <c r="S97" s="17" t="s">
        <v>5</v>
      </c>
    </row>
    <row r="98" spans="19:19">
      <c r="S98" s="17" t="s">
        <v>5</v>
      </c>
    </row>
    <row r="99" spans="19:19">
      <c r="S99" s="17" t="s">
        <v>5</v>
      </c>
    </row>
    <row r="100" spans="19:19">
      <c r="S100" s="17" t="s">
        <v>5</v>
      </c>
    </row>
    <row r="101" spans="19:19">
      <c r="S101" s="17" t="s">
        <v>5</v>
      </c>
    </row>
    <row r="102" spans="19:19">
      <c r="S102" s="17" t="s">
        <v>5</v>
      </c>
    </row>
    <row r="103" spans="19:19">
      <c r="S103" s="17" t="s">
        <v>5</v>
      </c>
    </row>
    <row r="104" spans="19:19">
      <c r="S104" s="17" t="s">
        <v>5</v>
      </c>
    </row>
    <row r="105" spans="19:19">
      <c r="S105" s="17" t="s">
        <v>5</v>
      </c>
    </row>
    <row r="106" spans="19:19">
      <c r="S106" s="17" t="s">
        <v>5</v>
      </c>
    </row>
    <row r="107" spans="19:19">
      <c r="S107" s="17" t="s">
        <v>5</v>
      </c>
    </row>
    <row r="108" spans="19:19">
      <c r="S108" s="17" t="s">
        <v>5</v>
      </c>
    </row>
    <row r="109" spans="19:19">
      <c r="S109" s="17" t="s">
        <v>5</v>
      </c>
    </row>
    <row r="110" spans="19:19">
      <c r="S110" s="17" t="s">
        <v>5</v>
      </c>
    </row>
    <row r="111" spans="19:19">
      <c r="S111" s="17" t="s">
        <v>5</v>
      </c>
    </row>
    <row r="112" spans="19:19">
      <c r="S112" s="17" t="s">
        <v>5</v>
      </c>
    </row>
    <row r="113" spans="19:19">
      <c r="S113" s="17" t="s">
        <v>5</v>
      </c>
    </row>
    <row r="114" spans="19:19">
      <c r="S114" s="17" t="s">
        <v>5</v>
      </c>
    </row>
    <row r="115" spans="19:19">
      <c r="S115" s="17" t="s">
        <v>5</v>
      </c>
    </row>
    <row r="116" spans="19:19">
      <c r="S116" s="17" t="s">
        <v>5</v>
      </c>
    </row>
    <row r="117" spans="19:19">
      <c r="S117" s="17" t="s">
        <v>5</v>
      </c>
    </row>
    <row r="118" spans="19:19">
      <c r="S118" s="17" t="s">
        <v>5</v>
      </c>
    </row>
    <row r="119" spans="19:19">
      <c r="S119" s="17" t="s">
        <v>5</v>
      </c>
    </row>
    <row r="120" spans="19:19">
      <c r="S120" s="17" t="s">
        <v>5</v>
      </c>
    </row>
    <row r="121" spans="19:19">
      <c r="S121" s="17" t="s">
        <v>5</v>
      </c>
    </row>
    <row r="122" spans="19:19">
      <c r="S122" s="17" t="s">
        <v>5</v>
      </c>
    </row>
    <row r="123" spans="19:19">
      <c r="S123" s="17" t="s">
        <v>5</v>
      </c>
    </row>
    <row r="124" spans="19:19">
      <c r="S124" s="17" t="s">
        <v>5</v>
      </c>
    </row>
    <row r="125" spans="19:19">
      <c r="S125" s="17" t="s">
        <v>5</v>
      </c>
    </row>
    <row r="126" spans="19:19">
      <c r="S126" s="17" t="s">
        <v>5</v>
      </c>
    </row>
    <row r="127" spans="19:19">
      <c r="S127" s="17" t="s">
        <v>5</v>
      </c>
    </row>
    <row r="128" spans="19:19">
      <c r="S128" s="17" t="s">
        <v>5</v>
      </c>
    </row>
    <row r="129" spans="19:19">
      <c r="S129" s="17" t="s">
        <v>5</v>
      </c>
    </row>
    <row r="130" spans="19:19">
      <c r="S130" s="17" t="s">
        <v>5</v>
      </c>
    </row>
    <row r="131" spans="19:19">
      <c r="S131" s="17" t="s">
        <v>5</v>
      </c>
    </row>
    <row r="132" spans="19:19">
      <c r="S132" s="17" t="s">
        <v>5</v>
      </c>
    </row>
    <row r="133" spans="19:19">
      <c r="S133" s="17" t="s">
        <v>5</v>
      </c>
    </row>
    <row r="134" spans="19:19">
      <c r="S134" s="17" t="s">
        <v>5</v>
      </c>
    </row>
    <row r="135" spans="19:19">
      <c r="S135" s="17" t="s">
        <v>5</v>
      </c>
    </row>
    <row r="136" spans="19:19">
      <c r="S136" s="17" t="s">
        <v>5</v>
      </c>
    </row>
    <row r="137" spans="19:19">
      <c r="S137" s="17" t="s">
        <v>5</v>
      </c>
    </row>
    <row r="138" spans="19:19">
      <c r="S138" s="17" t="s">
        <v>5</v>
      </c>
    </row>
    <row r="139" spans="19:19">
      <c r="S139" s="17" t="s">
        <v>5</v>
      </c>
    </row>
    <row r="140" spans="19:19">
      <c r="S140" s="17" t="s">
        <v>5</v>
      </c>
    </row>
    <row r="141" spans="19:19">
      <c r="S141" s="17" t="s">
        <v>5</v>
      </c>
    </row>
    <row r="142" spans="19:19">
      <c r="S142" s="17" t="s">
        <v>5</v>
      </c>
    </row>
    <row r="143" spans="19:19">
      <c r="S143" s="17" t="s">
        <v>5</v>
      </c>
    </row>
    <row r="144" spans="19:19">
      <c r="S144" s="17" t="s">
        <v>5</v>
      </c>
    </row>
    <row r="145" spans="19:19">
      <c r="S145" s="17" t="s">
        <v>5</v>
      </c>
    </row>
    <row r="146" spans="19:19">
      <c r="S146" s="17" t="s">
        <v>5</v>
      </c>
    </row>
    <row r="147" spans="19:19">
      <c r="S147" s="17" t="s">
        <v>5</v>
      </c>
    </row>
    <row r="148" spans="19:19">
      <c r="S148" s="17" t="s">
        <v>5</v>
      </c>
    </row>
    <row r="149" spans="19:19">
      <c r="S149" s="17" t="s">
        <v>5</v>
      </c>
    </row>
    <row r="150" spans="19:19">
      <c r="S150" s="17" t="s">
        <v>5</v>
      </c>
    </row>
    <row r="151" spans="19:19">
      <c r="S151" s="17" t="s">
        <v>5</v>
      </c>
    </row>
    <row r="152" spans="19:19">
      <c r="S152" s="17" t="s">
        <v>5</v>
      </c>
    </row>
    <row r="153" spans="19:19">
      <c r="S153" s="17" t="s">
        <v>5</v>
      </c>
    </row>
    <row r="154" spans="19:19">
      <c r="S154" s="17" t="s">
        <v>5</v>
      </c>
    </row>
    <row r="155" spans="19:19">
      <c r="S155" s="17" t="s">
        <v>5</v>
      </c>
    </row>
    <row r="156" spans="19:19">
      <c r="S156" s="17" t="s">
        <v>5</v>
      </c>
    </row>
    <row r="157" spans="19:19">
      <c r="S157" s="17" t="s">
        <v>5</v>
      </c>
    </row>
    <row r="158" spans="19:19">
      <c r="S158" s="17" t="s">
        <v>5</v>
      </c>
    </row>
    <row r="159" spans="19:19">
      <c r="S159" s="17" t="s">
        <v>5</v>
      </c>
    </row>
    <row r="160" spans="19:19">
      <c r="S160" s="17" t="s">
        <v>5</v>
      </c>
    </row>
    <row r="161" spans="19:19">
      <c r="S161" s="17" t="s">
        <v>5</v>
      </c>
    </row>
    <row r="162" spans="19:19">
      <c r="S162" s="17" t="s">
        <v>5</v>
      </c>
    </row>
    <row r="163" spans="19:19">
      <c r="S163" s="17" t="s">
        <v>5</v>
      </c>
    </row>
    <row r="164" spans="19:19">
      <c r="S164" s="17" t="s">
        <v>5</v>
      </c>
    </row>
    <row r="165" spans="19:19">
      <c r="S165" s="17" t="s">
        <v>5</v>
      </c>
    </row>
    <row r="166" spans="19:19">
      <c r="S166" s="17" t="s">
        <v>5</v>
      </c>
    </row>
    <row r="167" spans="19:19">
      <c r="S167" s="17" t="s">
        <v>5</v>
      </c>
    </row>
    <row r="168" spans="19:19">
      <c r="S168" s="17" t="s">
        <v>5</v>
      </c>
    </row>
    <row r="169" spans="19:19">
      <c r="S169" s="17" t="s">
        <v>5</v>
      </c>
    </row>
    <row r="170" spans="19:19">
      <c r="S170" s="17" t="s">
        <v>5</v>
      </c>
    </row>
    <row r="171" spans="19:19">
      <c r="S171" s="17" t="s">
        <v>5</v>
      </c>
    </row>
    <row r="172" spans="19:19">
      <c r="S172" s="17" t="s">
        <v>5</v>
      </c>
    </row>
    <row r="173" spans="19:19">
      <c r="S173" s="17" t="s">
        <v>5</v>
      </c>
    </row>
    <row r="174" spans="19:19">
      <c r="S174" s="17" t="s">
        <v>5</v>
      </c>
    </row>
    <row r="175" spans="19:19">
      <c r="S175" s="17" t="s">
        <v>5</v>
      </c>
    </row>
    <row r="176" spans="19:19">
      <c r="S176" s="17" t="s">
        <v>5</v>
      </c>
    </row>
    <row r="177" spans="19:19">
      <c r="S177" s="17" t="s">
        <v>5</v>
      </c>
    </row>
    <row r="178" spans="19:19">
      <c r="S178" s="17" t="s">
        <v>5</v>
      </c>
    </row>
    <row r="179" spans="19:19">
      <c r="S179" s="17" t="s">
        <v>5</v>
      </c>
    </row>
    <row r="180" spans="19:19">
      <c r="S180" s="17" t="s">
        <v>5</v>
      </c>
    </row>
    <row r="181" spans="19:19">
      <c r="S181" s="17" t="s">
        <v>5</v>
      </c>
    </row>
    <row r="182" spans="19:19">
      <c r="S182" s="17" t="s">
        <v>5</v>
      </c>
    </row>
    <row r="183" spans="19:19">
      <c r="S183" s="17" t="s">
        <v>5</v>
      </c>
    </row>
    <row r="184" spans="19:19">
      <c r="S184" s="17" t="s">
        <v>5</v>
      </c>
    </row>
    <row r="185" spans="19:19">
      <c r="S185" s="17" t="s">
        <v>5</v>
      </c>
    </row>
    <row r="186" spans="19:19">
      <c r="S186" s="17" t="s">
        <v>5</v>
      </c>
    </row>
    <row r="187" spans="19:19">
      <c r="S187" s="17" t="s">
        <v>5</v>
      </c>
    </row>
    <row r="188" spans="19:19">
      <c r="S188" s="17" t="s">
        <v>5</v>
      </c>
    </row>
    <row r="189" spans="19:19">
      <c r="S189" s="17" t="s">
        <v>5</v>
      </c>
    </row>
    <row r="190" spans="19:19">
      <c r="S190" s="17" t="s">
        <v>5</v>
      </c>
    </row>
    <row r="191" spans="19:19">
      <c r="S191" s="17" t="s">
        <v>5</v>
      </c>
    </row>
    <row r="192" spans="19:19">
      <c r="S192" s="17" t="s">
        <v>5</v>
      </c>
    </row>
    <row r="193" spans="19:19">
      <c r="S193" s="17" t="s">
        <v>5</v>
      </c>
    </row>
    <row r="194" spans="19:19">
      <c r="S194" s="17" t="s">
        <v>5</v>
      </c>
    </row>
    <row r="195" spans="19:19">
      <c r="S195" s="17" t="s">
        <v>5</v>
      </c>
    </row>
    <row r="196" spans="19:19">
      <c r="S196" s="17" t="s">
        <v>5</v>
      </c>
    </row>
    <row r="197" spans="19:19">
      <c r="S197" s="17" t="s">
        <v>5</v>
      </c>
    </row>
    <row r="198" spans="19:19">
      <c r="S198" s="17" t="s">
        <v>5</v>
      </c>
    </row>
    <row r="199" spans="19:19">
      <c r="S199" s="17" t="s">
        <v>5</v>
      </c>
    </row>
    <row r="200" spans="19:19">
      <c r="S200" s="17" t="s">
        <v>5</v>
      </c>
    </row>
    <row r="201" spans="19:19">
      <c r="S201" s="17" t="s">
        <v>5</v>
      </c>
    </row>
    <row r="202" spans="19:19">
      <c r="S202" s="17" t="s">
        <v>5</v>
      </c>
    </row>
    <row r="203" spans="19:19">
      <c r="S203" s="17" t="s">
        <v>5</v>
      </c>
    </row>
    <row r="204" spans="19:19">
      <c r="S204" s="17" t="s">
        <v>5</v>
      </c>
    </row>
    <row r="205" spans="19:19">
      <c r="S205" s="17" t="s">
        <v>5</v>
      </c>
    </row>
    <row r="206" spans="19:19">
      <c r="S206" s="17" t="s">
        <v>5</v>
      </c>
    </row>
    <row r="207" spans="19:19">
      <c r="S207" s="17" t="s">
        <v>5</v>
      </c>
    </row>
    <row r="208" spans="19:19">
      <c r="S208" s="17" t="s">
        <v>5</v>
      </c>
    </row>
    <row r="209" spans="19:19">
      <c r="S209" s="17" t="s">
        <v>5</v>
      </c>
    </row>
    <row r="210" spans="19:19">
      <c r="S210" s="17" t="s">
        <v>5</v>
      </c>
    </row>
    <row r="211" spans="19:19">
      <c r="S211" s="17" t="s">
        <v>5</v>
      </c>
    </row>
    <row r="212" spans="19:19">
      <c r="S212" s="17" t="s">
        <v>5</v>
      </c>
    </row>
    <row r="213" spans="19:19">
      <c r="S213" s="17" t="s">
        <v>5</v>
      </c>
    </row>
    <row r="214" spans="19:19">
      <c r="S214" s="17" t="s">
        <v>5</v>
      </c>
    </row>
    <row r="215" spans="19:19">
      <c r="S215" s="17" t="s">
        <v>5</v>
      </c>
    </row>
    <row r="216" spans="19:19">
      <c r="S216" s="17" t="s">
        <v>5</v>
      </c>
    </row>
    <row r="217" spans="19:19">
      <c r="S217" s="17" t="s">
        <v>5</v>
      </c>
    </row>
    <row r="218" spans="19:19">
      <c r="S218" s="17" t="s">
        <v>5</v>
      </c>
    </row>
    <row r="219" spans="19:19">
      <c r="S219" s="17" t="s">
        <v>5</v>
      </c>
    </row>
    <row r="220" spans="19:19">
      <c r="S220" s="17" t="s">
        <v>5</v>
      </c>
    </row>
    <row r="221" spans="19:19">
      <c r="S221" s="17" t="s">
        <v>5</v>
      </c>
    </row>
    <row r="222" spans="19:19">
      <c r="S222" s="17" t="s">
        <v>5</v>
      </c>
    </row>
    <row r="223" spans="19:19">
      <c r="S223" s="17" t="s">
        <v>5</v>
      </c>
    </row>
    <row r="224" spans="19:19">
      <c r="S224" s="17" t="s">
        <v>5</v>
      </c>
    </row>
    <row r="225" spans="19:19">
      <c r="S225" s="17" t="s">
        <v>5</v>
      </c>
    </row>
    <row r="226" spans="19:19">
      <c r="S226" s="17" t="s">
        <v>5</v>
      </c>
    </row>
    <row r="227" spans="19:19">
      <c r="S227" s="17" t="s">
        <v>5</v>
      </c>
    </row>
    <row r="228" spans="19:19">
      <c r="S228" s="17" t="s">
        <v>5</v>
      </c>
    </row>
    <row r="229" spans="19:19">
      <c r="S229" s="17" t="s">
        <v>5</v>
      </c>
    </row>
    <row r="230" spans="19:19">
      <c r="S230" s="17" t="s">
        <v>5</v>
      </c>
    </row>
    <row r="231" spans="19:19">
      <c r="S231" s="17" t="s">
        <v>5</v>
      </c>
    </row>
    <row r="232" spans="19:19">
      <c r="S232" s="17" t="s">
        <v>5</v>
      </c>
    </row>
    <row r="233" spans="19:19">
      <c r="S233" s="17" t="s">
        <v>5</v>
      </c>
    </row>
    <row r="234" spans="19:19">
      <c r="S234" s="17" t="s">
        <v>5</v>
      </c>
    </row>
    <row r="235" spans="19:19">
      <c r="S235" s="17" t="s">
        <v>5</v>
      </c>
    </row>
    <row r="236" spans="19:19">
      <c r="S236" s="17" t="s">
        <v>5</v>
      </c>
    </row>
    <row r="237" spans="19:19">
      <c r="S237" s="17" t="s">
        <v>5</v>
      </c>
    </row>
    <row r="238" spans="19:19">
      <c r="S238" s="17" t="s">
        <v>5</v>
      </c>
    </row>
    <row r="239" spans="19:19">
      <c r="S239" s="17" t="s">
        <v>5</v>
      </c>
    </row>
    <row r="240" spans="19:19">
      <c r="S240" s="17" t="s">
        <v>5</v>
      </c>
    </row>
    <row r="241" spans="19:19">
      <c r="S241" s="17" t="s">
        <v>5</v>
      </c>
    </row>
    <row r="242" spans="19:19">
      <c r="S242" s="17" t="s">
        <v>5</v>
      </c>
    </row>
    <row r="243" spans="19:19">
      <c r="S243" s="17" t="s">
        <v>5</v>
      </c>
    </row>
    <row r="244" spans="19:19">
      <c r="S244" s="17" t="s">
        <v>5</v>
      </c>
    </row>
    <row r="245" spans="19:19">
      <c r="S245" s="17" t="s">
        <v>5</v>
      </c>
    </row>
    <row r="246" spans="19:19">
      <c r="S246" s="17" t="s">
        <v>5</v>
      </c>
    </row>
    <row r="247" spans="19:19">
      <c r="S247" s="17" t="s">
        <v>5</v>
      </c>
    </row>
    <row r="248" spans="19:19">
      <c r="S248" s="17" t="s">
        <v>5</v>
      </c>
    </row>
    <row r="249" spans="19:19">
      <c r="S249" s="17" t="s">
        <v>5</v>
      </c>
    </row>
    <row r="250" spans="19:19">
      <c r="S250" s="17" t="s">
        <v>5</v>
      </c>
    </row>
    <row r="251" spans="19:19">
      <c r="S251" s="17" t="s">
        <v>5</v>
      </c>
    </row>
    <row r="252" spans="19:19">
      <c r="S252" s="17" t="s">
        <v>5</v>
      </c>
    </row>
    <row r="253" spans="19:19">
      <c r="S253" s="17" t="s">
        <v>5</v>
      </c>
    </row>
    <row r="254" spans="19:19">
      <c r="S254" s="17" t="s">
        <v>5</v>
      </c>
    </row>
    <row r="255" spans="19:19">
      <c r="S255" s="17" t="s">
        <v>5</v>
      </c>
    </row>
    <row r="256" spans="19:19">
      <c r="S256" s="17" t="s">
        <v>5</v>
      </c>
    </row>
    <row r="257" spans="19:19">
      <c r="S257" s="17" t="s">
        <v>5</v>
      </c>
    </row>
    <row r="258" spans="19:19">
      <c r="S258" s="17" t="s">
        <v>5</v>
      </c>
    </row>
    <row r="259" spans="19:19">
      <c r="S259" s="17" t="s">
        <v>5</v>
      </c>
    </row>
    <row r="260" spans="19:19">
      <c r="S260" s="17" t="s">
        <v>5</v>
      </c>
    </row>
    <row r="261" spans="19:19">
      <c r="S261" s="17" t="s">
        <v>5</v>
      </c>
    </row>
    <row r="262" spans="19:19">
      <c r="S262" s="17" t="s">
        <v>5</v>
      </c>
    </row>
    <row r="263" spans="19:19">
      <c r="S263" s="17" t="s">
        <v>5</v>
      </c>
    </row>
    <row r="264" spans="19:19">
      <c r="S264" s="17" t="s">
        <v>5</v>
      </c>
    </row>
    <row r="265" spans="19:19">
      <c r="S265" s="17" t="s">
        <v>5</v>
      </c>
    </row>
    <row r="266" spans="19:19">
      <c r="S266" s="17" t="s">
        <v>5</v>
      </c>
    </row>
    <row r="267" spans="19:19">
      <c r="S267" s="17" t="s">
        <v>5</v>
      </c>
    </row>
    <row r="268" spans="19:19">
      <c r="S268" s="17" t="s">
        <v>5</v>
      </c>
    </row>
    <row r="269" spans="19:19">
      <c r="S269" s="17" t="s">
        <v>5</v>
      </c>
    </row>
    <row r="270" spans="19:19">
      <c r="S270" s="17" t="s">
        <v>5</v>
      </c>
    </row>
    <row r="271" spans="19:19">
      <c r="S271" s="17" t="s">
        <v>5</v>
      </c>
    </row>
    <row r="272" spans="19:19">
      <c r="S272" s="17" t="s">
        <v>5</v>
      </c>
    </row>
    <row r="273" spans="19:19">
      <c r="S273" s="17" t="s">
        <v>5</v>
      </c>
    </row>
    <row r="274" spans="19:19">
      <c r="S274" s="17" t="s">
        <v>5</v>
      </c>
    </row>
    <row r="275" spans="19:19">
      <c r="S275" s="17" t="s">
        <v>5</v>
      </c>
    </row>
    <row r="276" spans="19:19">
      <c r="S276" s="17" t="s">
        <v>5</v>
      </c>
    </row>
    <row r="277" spans="19:19">
      <c r="S277" s="17" t="s">
        <v>5</v>
      </c>
    </row>
    <row r="278" spans="19:19">
      <c r="S278" s="17" t="s">
        <v>5</v>
      </c>
    </row>
    <row r="279" spans="19:19">
      <c r="S279" s="17" t="s">
        <v>5</v>
      </c>
    </row>
    <row r="280" spans="19:19">
      <c r="S280" s="17" t="s">
        <v>5</v>
      </c>
    </row>
    <row r="281" spans="19:19">
      <c r="S281" s="17" t="s">
        <v>5</v>
      </c>
    </row>
    <row r="282" spans="19:19">
      <c r="S282" s="17" t="s">
        <v>5</v>
      </c>
    </row>
    <row r="283" spans="19:19">
      <c r="S283" s="17" t="s">
        <v>5</v>
      </c>
    </row>
    <row r="284" spans="19:19">
      <c r="S284" s="17" t="s">
        <v>5</v>
      </c>
    </row>
    <row r="285" spans="19:19">
      <c r="S285" s="17" t="s">
        <v>5</v>
      </c>
    </row>
    <row r="286" spans="19:19">
      <c r="S286" s="17" t="s">
        <v>5</v>
      </c>
    </row>
    <row r="287" spans="19:19">
      <c r="S287" s="17" t="s">
        <v>5</v>
      </c>
    </row>
    <row r="288" spans="19:19">
      <c r="S288" s="17" t="s">
        <v>5</v>
      </c>
    </row>
    <row r="289" spans="19:19">
      <c r="S289" s="17" t="s">
        <v>5</v>
      </c>
    </row>
    <row r="290" spans="19:19">
      <c r="S290" s="17" t="s">
        <v>5</v>
      </c>
    </row>
    <row r="291" spans="19:19">
      <c r="S291" s="17" t="s">
        <v>5</v>
      </c>
    </row>
    <row r="292" spans="19:19">
      <c r="S292" s="17" t="s">
        <v>5</v>
      </c>
    </row>
    <row r="293" spans="19:19">
      <c r="S293" s="17" t="s">
        <v>5</v>
      </c>
    </row>
    <row r="294" spans="19:19">
      <c r="S294" s="17" t="s">
        <v>5</v>
      </c>
    </row>
    <row r="295" spans="19:19">
      <c r="S295" s="17" t="s">
        <v>5</v>
      </c>
    </row>
    <row r="296" spans="19:19">
      <c r="S296" s="17" t="s">
        <v>5</v>
      </c>
    </row>
    <row r="297" spans="19:19">
      <c r="S297" s="17" t="s">
        <v>5</v>
      </c>
    </row>
    <row r="298" spans="19:19">
      <c r="S298" s="17" t="s">
        <v>5</v>
      </c>
    </row>
    <row r="299" spans="19:19">
      <c r="S299" s="17" t="s">
        <v>5</v>
      </c>
    </row>
    <row r="300" spans="19:19">
      <c r="S300" s="17" t="s">
        <v>5</v>
      </c>
    </row>
    <row r="301" spans="19:19">
      <c r="S301" s="17" t="s">
        <v>5</v>
      </c>
    </row>
    <row r="302" spans="19:19">
      <c r="S302" s="17" t="s">
        <v>5</v>
      </c>
    </row>
    <row r="303" spans="19:19">
      <c r="S303" s="17" t="s">
        <v>5</v>
      </c>
    </row>
    <row r="304" spans="19:19">
      <c r="S304" s="17" t="s">
        <v>5</v>
      </c>
    </row>
    <row r="305" spans="19:19">
      <c r="S305" s="17" t="s">
        <v>5</v>
      </c>
    </row>
    <row r="306" spans="19:19">
      <c r="S306" s="17" t="s">
        <v>5</v>
      </c>
    </row>
    <row r="307" spans="19:19">
      <c r="S307" s="17" t="s">
        <v>5</v>
      </c>
    </row>
    <row r="308" spans="19:19">
      <c r="S308" s="17" t="s">
        <v>5</v>
      </c>
    </row>
    <row r="309" spans="19:19">
      <c r="S309" s="17" t="s">
        <v>5</v>
      </c>
    </row>
    <row r="310" spans="19:19">
      <c r="S310" s="17" t="s">
        <v>5</v>
      </c>
    </row>
    <row r="311" spans="19:19">
      <c r="S311" s="17" t="s">
        <v>5</v>
      </c>
    </row>
    <row r="312" spans="19:19">
      <c r="S312" s="17" t="s">
        <v>5</v>
      </c>
    </row>
    <row r="313" spans="19:19">
      <c r="S313" s="17" t="s">
        <v>5</v>
      </c>
    </row>
    <row r="314" spans="19:19">
      <c r="S314" s="17" t="s">
        <v>5</v>
      </c>
    </row>
    <row r="315" spans="19:19">
      <c r="S315" s="17" t="s">
        <v>5</v>
      </c>
    </row>
    <row r="316" spans="19:19">
      <c r="S316" s="17" t="s">
        <v>5</v>
      </c>
    </row>
    <row r="317" spans="19:19">
      <c r="S317" s="17" t="s">
        <v>5</v>
      </c>
    </row>
    <row r="318" spans="19:19">
      <c r="S318" s="17" t="s">
        <v>5</v>
      </c>
    </row>
    <row r="319" spans="19:19">
      <c r="S319" s="17" t="s">
        <v>5</v>
      </c>
    </row>
    <row r="320" spans="19:19">
      <c r="S320" s="17" t="s">
        <v>5</v>
      </c>
    </row>
    <row r="321" spans="19:19">
      <c r="S321" s="17" t="s">
        <v>5</v>
      </c>
    </row>
    <row r="322" spans="19:19">
      <c r="S322" s="17" t="s">
        <v>5</v>
      </c>
    </row>
    <row r="323" spans="19:19">
      <c r="S323" s="17" t="s">
        <v>5</v>
      </c>
    </row>
    <row r="324" spans="19:19">
      <c r="S324" s="17" t="s">
        <v>5</v>
      </c>
    </row>
    <row r="325" spans="19:19">
      <c r="S325" s="17" t="s">
        <v>5</v>
      </c>
    </row>
    <row r="326" spans="19:19">
      <c r="S326" s="17" t="s">
        <v>5</v>
      </c>
    </row>
    <row r="327" spans="19:19">
      <c r="S327" s="17" t="s">
        <v>5</v>
      </c>
    </row>
    <row r="328" spans="19:19">
      <c r="S328" s="17" t="s">
        <v>5</v>
      </c>
    </row>
    <row r="329" spans="19:19">
      <c r="S329" s="17" t="s">
        <v>5</v>
      </c>
    </row>
    <row r="330" spans="19:19">
      <c r="S330" s="17" t="s">
        <v>5</v>
      </c>
    </row>
    <row r="331" spans="19:19">
      <c r="S331" s="17" t="s">
        <v>5</v>
      </c>
    </row>
    <row r="332" spans="19:19">
      <c r="S332" s="17" t="s">
        <v>5</v>
      </c>
    </row>
    <row r="333" spans="19:19">
      <c r="S333" s="17" t="s">
        <v>5</v>
      </c>
    </row>
    <row r="334" spans="19:19">
      <c r="S334" s="17" t="s">
        <v>5</v>
      </c>
    </row>
    <row r="335" spans="19:19">
      <c r="S335" s="17" t="s">
        <v>5</v>
      </c>
    </row>
    <row r="336" spans="19:19">
      <c r="S336" s="17" t="s">
        <v>5</v>
      </c>
    </row>
    <row r="337" spans="19:19">
      <c r="S337" s="17" t="s">
        <v>5</v>
      </c>
    </row>
    <row r="338" spans="19:19">
      <c r="S338" s="17" t="s">
        <v>5</v>
      </c>
    </row>
    <row r="339" spans="19:19">
      <c r="S339" s="17" t="s">
        <v>5</v>
      </c>
    </row>
    <row r="340" spans="19:19">
      <c r="S340" s="17" t="s">
        <v>5</v>
      </c>
    </row>
    <row r="341" spans="19:19">
      <c r="S341" s="17" t="s">
        <v>5</v>
      </c>
    </row>
    <row r="342" spans="19:19">
      <c r="S342" s="17" t="s">
        <v>5</v>
      </c>
    </row>
    <row r="343" spans="19:19">
      <c r="S343" s="17" t="s">
        <v>5</v>
      </c>
    </row>
    <row r="344" spans="19:19">
      <c r="S344" s="17" t="s">
        <v>5</v>
      </c>
    </row>
    <row r="345" spans="19:19">
      <c r="S345" s="17" t="s">
        <v>5</v>
      </c>
    </row>
    <row r="346" spans="19:19">
      <c r="S346" s="17" t="s">
        <v>5</v>
      </c>
    </row>
    <row r="347" spans="19:19">
      <c r="S347" s="17" t="s">
        <v>5</v>
      </c>
    </row>
    <row r="348" spans="19:19">
      <c r="S348" s="17" t="s">
        <v>5</v>
      </c>
    </row>
    <row r="349" spans="19:19">
      <c r="S349" s="17" t="s">
        <v>5</v>
      </c>
    </row>
    <row r="350" spans="19:19">
      <c r="S350" s="17" t="s">
        <v>5</v>
      </c>
    </row>
    <row r="351" spans="19:19">
      <c r="S351" s="17" t="s">
        <v>5</v>
      </c>
    </row>
    <row r="352" spans="19:19">
      <c r="S352" s="17" t="s">
        <v>5</v>
      </c>
    </row>
    <row r="353" spans="19:19">
      <c r="S353" s="17" t="s">
        <v>5</v>
      </c>
    </row>
    <row r="354" spans="19:19">
      <c r="S354" s="17" t="s">
        <v>5</v>
      </c>
    </row>
    <row r="355" spans="19:19">
      <c r="S355" s="17" t="s">
        <v>5</v>
      </c>
    </row>
    <row r="356" spans="19:19">
      <c r="S356" s="17" t="s">
        <v>5</v>
      </c>
    </row>
    <row r="357" spans="19:19">
      <c r="S357" s="17" t="s">
        <v>5</v>
      </c>
    </row>
    <row r="358" spans="19:19">
      <c r="S358" s="17" t="s">
        <v>5</v>
      </c>
    </row>
    <row r="359" spans="19:19">
      <c r="S359" s="17" t="s">
        <v>5</v>
      </c>
    </row>
    <row r="360" spans="19:19">
      <c r="S360" s="17" t="s">
        <v>5</v>
      </c>
    </row>
    <row r="361" spans="19:19">
      <c r="S361" s="17" t="s">
        <v>5</v>
      </c>
    </row>
    <row r="362" spans="19:19">
      <c r="S362" s="17" t="s">
        <v>5</v>
      </c>
    </row>
    <row r="363" spans="19:19">
      <c r="S363" s="17" t="s">
        <v>5</v>
      </c>
    </row>
    <row r="364" spans="19:19">
      <c r="S364" s="17" t="s">
        <v>5</v>
      </c>
    </row>
    <row r="365" spans="19:19">
      <c r="S365" s="17" t="s">
        <v>5</v>
      </c>
    </row>
    <row r="366" spans="19:19">
      <c r="S366" s="17" t="s">
        <v>5</v>
      </c>
    </row>
    <row r="367" spans="19:19">
      <c r="S367" s="17" t="s">
        <v>5</v>
      </c>
    </row>
    <row r="368" spans="19:19">
      <c r="S368" s="17" t="s">
        <v>5</v>
      </c>
    </row>
    <row r="369" spans="19:19">
      <c r="S369" s="17" t="s">
        <v>5</v>
      </c>
    </row>
    <row r="370" spans="19:19">
      <c r="S370" s="17" t="s">
        <v>5</v>
      </c>
    </row>
    <row r="371" spans="19:19">
      <c r="S371" s="17" t="s">
        <v>5</v>
      </c>
    </row>
    <row r="372" spans="19:19">
      <c r="S372" s="17" t="s">
        <v>5</v>
      </c>
    </row>
    <row r="373" spans="19:19">
      <c r="S373" s="17" t="s">
        <v>5</v>
      </c>
    </row>
    <row r="374" spans="19:19">
      <c r="S374" s="17" t="s">
        <v>5</v>
      </c>
    </row>
    <row r="375" spans="19:19">
      <c r="S375" s="17" t="s">
        <v>5</v>
      </c>
    </row>
    <row r="376" spans="19:19">
      <c r="S376" s="17" t="s">
        <v>5</v>
      </c>
    </row>
    <row r="377" spans="19:19">
      <c r="S377" s="17" t="s">
        <v>5</v>
      </c>
    </row>
    <row r="378" spans="19:19">
      <c r="S378" s="17" t="s">
        <v>5</v>
      </c>
    </row>
    <row r="379" spans="19:19">
      <c r="S379" s="17" t="s">
        <v>5</v>
      </c>
    </row>
    <row r="380" spans="19:19">
      <c r="S380" s="17" t="s">
        <v>5</v>
      </c>
    </row>
    <row r="381" spans="19:19">
      <c r="S381" s="17" t="s">
        <v>5</v>
      </c>
    </row>
    <row r="382" spans="19:19">
      <c r="S382" s="17" t="s">
        <v>5</v>
      </c>
    </row>
    <row r="383" spans="19:19">
      <c r="S383" s="17" t="s">
        <v>5</v>
      </c>
    </row>
    <row r="384" spans="19:19">
      <c r="S384" s="17" t="s">
        <v>5</v>
      </c>
    </row>
    <row r="385" spans="19:19">
      <c r="S385" s="17" t="s">
        <v>5</v>
      </c>
    </row>
    <row r="386" spans="19:19">
      <c r="S386" s="17" t="s">
        <v>5</v>
      </c>
    </row>
    <row r="387" spans="19:19">
      <c r="S387" s="17" t="s">
        <v>5</v>
      </c>
    </row>
    <row r="388" spans="19:19">
      <c r="S388" s="17" t="s">
        <v>5</v>
      </c>
    </row>
    <row r="389" spans="19:19">
      <c r="S389" s="17" t="s">
        <v>5</v>
      </c>
    </row>
    <row r="390" spans="19:19">
      <c r="S390" s="17" t="s">
        <v>5</v>
      </c>
    </row>
    <row r="391" spans="19:19">
      <c r="S391" s="17" t="s">
        <v>5</v>
      </c>
    </row>
    <row r="392" spans="19:19">
      <c r="S392" s="17" t="s">
        <v>5</v>
      </c>
    </row>
    <row r="393" spans="19:19">
      <c r="S393" s="17" t="s">
        <v>5</v>
      </c>
    </row>
    <row r="394" spans="19:19">
      <c r="S394" s="17" t="s">
        <v>5</v>
      </c>
    </row>
    <row r="395" spans="19:19">
      <c r="S395" s="17" t="s">
        <v>5</v>
      </c>
    </row>
    <row r="396" spans="19:19">
      <c r="S396" s="17" t="s">
        <v>5</v>
      </c>
    </row>
    <row r="397" spans="19:19">
      <c r="S397" s="17" t="s">
        <v>5</v>
      </c>
    </row>
    <row r="398" spans="19:19">
      <c r="S398" s="17" t="s">
        <v>5</v>
      </c>
    </row>
    <row r="399" spans="19:19">
      <c r="S399" s="17" t="s">
        <v>5</v>
      </c>
    </row>
    <row r="400" spans="19:19">
      <c r="S400" s="17" t="s">
        <v>5</v>
      </c>
    </row>
    <row r="401" spans="19:19">
      <c r="S401" s="17" t="s">
        <v>5</v>
      </c>
    </row>
    <row r="402" spans="19:19">
      <c r="S402" s="17" t="s">
        <v>5</v>
      </c>
    </row>
    <row r="403" spans="19:19">
      <c r="S403" s="17" t="s">
        <v>5</v>
      </c>
    </row>
    <row r="404" spans="19:19">
      <c r="S404" s="17" t="s">
        <v>5</v>
      </c>
    </row>
    <row r="405" spans="19:19">
      <c r="S405" s="17" t="s">
        <v>5</v>
      </c>
    </row>
    <row r="406" spans="19:19">
      <c r="S406" s="17" t="s">
        <v>5</v>
      </c>
    </row>
    <row r="407" spans="19:19">
      <c r="S407" s="17" t="s">
        <v>5</v>
      </c>
    </row>
    <row r="408" spans="19:19">
      <c r="S408" s="17" t="s">
        <v>5</v>
      </c>
    </row>
    <row r="409" spans="19:19">
      <c r="S409" s="17" t="s">
        <v>5</v>
      </c>
    </row>
    <row r="410" spans="19:19">
      <c r="S410" s="17" t="s">
        <v>5</v>
      </c>
    </row>
    <row r="411" spans="19:19">
      <c r="S411" s="17" t="s">
        <v>5</v>
      </c>
    </row>
    <row r="412" spans="19:19">
      <c r="S412" s="17" t="s">
        <v>5</v>
      </c>
    </row>
    <row r="413" spans="19:19">
      <c r="S413" s="17" t="s">
        <v>5</v>
      </c>
    </row>
    <row r="414" spans="19:19">
      <c r="S414" s="17" t="s">
        <v>5</v>
      </c>
    </row>
    <row r="415" spans="19:19">
      <c r="S415" s="17" t="s">
        <v>5</v>
      </c>
    </row>
    <row r="416" spans="19:19">
      <c r="S416" s="17" t="s">
        <v>5</v>
      </c>
    </row>
    <row r="417" spans="19:19">
      <c r="S417" s="17" t="s">
        <v>5</v>
      </c>
    </row>
    <row r="418" spans="19:19">
      <c r="S418" s="17" t="s">
        <v>5</v>
      </c>
    </row>
    <row r="419" spans="19:19">
      <c r="S419" s="17" t="s">
        <v>5</v>
      </c>
    </row>
    <row r="420" spans="19:19">
      <c r="S420" s="17" t="s">
        <v>5</v>
      </c>
    </row>
    <row r="421" spans="19:19">
      <c r="S421" s="17" t="s">
        <v>5</v>
      </c>
    </row>
    <row r="422" spans="19:19">
      <c r="S422" s="17" t="s">
        <v>5</v>
      </c>
    </row>
    <row r="423" spans="19:19">
      <c r="S423" s="17" t="s">
        <v>5</v>
      </c>
    </row>
    <row r="424" spans="19:19">
      <c r="S424" s="17" t="s">
        <v>5</v>
      </c>
    </row>
    <row r="425" spans="19:19">
      <c r="S425" s="17" t="s">
        <v>5</v>
      </c>
    </row>
    <row r="426" spans="19:19">
      <c r="S426" s="17" t="s">
        <v>5</v>
      </c>
    </row>
    <row r="427" spans="19:19">
      <c r="S427" s="17" t="s">
        <v>5</v>
      </c>
    </row>
    <row r="428" spans="19:19">
      <c r="S428" s="17" t="s">
        <v>5</v>
      </c>
    </row>
    <row r="429" spans="19:19">
      <c r="S429" s="17" t="s">
        <v>5</v>
      </c>
    </row>
    <row r="430" spans="19:19">
      <c r="S430" s="17" t="s">
        <v>5</v>
      </c>
    </row>
    <row r="431" spans="19:19">
      <c r="S431" s="17" t="s">
        <v>5</v>
      </c>
    </row>
    <row r="432" spans="19:19">
      <c r="S432" s="17" t="s">
        <v>5</v>
      </c>
    </row>
    <row r="433" spans="19:19">
      <c r="S433" s="17" t="s">
        <v>5</v>
      </c>
    </row>
    <row r="434" spans="19:19">
      <c r="S434" s="17" t="s">
        <v>5</v>
      </c>
    </row>
    <row r="435" spans="19:19">
      <c r="S435" s="17" t="s">
        <v>5</v>
      </c>
    </row>
    <row r="436" spans="19:19">
      <c r="S436" s="17" t="s">
        <v>5</v>
      </c>
    </row>
    <row r="437" spans="19:19">
      <c r="S437" s="17" t="s">
        <v>5</v>
      </c>
    </row>
    <row r="438" spans="19:19">
      <c r="S438" s="17" t="s">
        <v>5</v>
      </c>
    </row>
    <row r="439" spans="19:19">
      <c r="S439" s="17" t="s">
        <v>5</v>
      </c>
    </row>
    <row r="440" spans="19:19">
      <c r="S440" s="17" t="s">
        <v>5</v>
      </c>
    </row>
    <row r="441" spans="19:19">
      <c r="S441" s="17" t="s">
        <v>5</v>
      </c>
    </row>
    <row r="442" spans="19:19">
      <c r="S442" s="17" t="s">
        <v>5</v>
      </c>
    </row>
    <row r="443" spans="19:19">
      <c r="S443" s="17" t="s">
        <v>5</v>
      </c>
    </row>
    <row r="444" spans="19:19">
      <c r="S444" s="17" t="s">
        <v>5</v>
      </c>
    </row>
    <row r="445" spans="19:19">
      <c r="S445" s="17" t="s">
        <v>5</v>
      </c>
    </row>
    <row r="446" spans="19:19">
      <c r="S446" s="17" t="s">
        <v>5</v>
      </c>
    </row>
    <row r="447" spans="19:19">
      <c r="S447" s="17" t="s">
        <v>5</v>
      </c>
    </row>
    <row r="448" spans="19:19">
      <c r="S448" s="17" t="s">
        <v>5</v>
      </c>
    </row>
    <row r="449" spans="19:19">
      <c r="S449" s="17" t="s">
        <v>5</v>
      </c>
    </row>
    <row r="450" spans="19:19">
      <c r="S450" s="17" t="s">
        <v>5</v>
      </c>
    </row>
    <row r="451" spans="19:19">
      <c r="S451" s="17" t="s">
        <v>5</v>
      </c>
    </row>
    <row r="452" spans="19:19">
      <c r="S452" s="17" t="s">
        <v>5</v>
      </c>
    </row>
    <row r="453" spans="19:19">
      <c r="S453" s="17" t="s">
        <v>5</v>
      </c>
    </row>
    <row r="454" spans="19:19">
      <c r="S454" s="17" t="s">
        <v>5</v>
      </c>
    </row>
    <row r="455" spans="19:19">
      <c r="S455" s="17" t="s">
        <v>5</v>
      </c>
    </row>
    <row r="456" spans="19:19">
      <c r="S456" s="17" t="s">
        <v>5</v>
      </c>
    </row>
    <row r="457" spans="19:19">
      <c r="S457" s="17" t="s">
        <v>5</v>
      </c>
    </row>
    <row r="458" spans="19:19">
      <c r="S458" s="17" t="s">
        <v>5</v>
      </c>
    </row>
    <row r="459" spans="19:19">
      <c r="S459" s="17" t="s">
        <v>5</v>
      </c>
    </row>
    <row r="460" spans="19:19">
      <c r="S460" s="17" t="s">
        <v>5</v>
      </c>
    </row>
    <row r="461" spans="19:19">
      <c r="S461" s="17" t="s">
        <v>5</v>
      </c>
    </row>
    <row r="462" spans="19:19">
      <c r="S462" s="17" t="s">
        <v>5</v>
      </c>
    </row>
    <row r="463" spans="19:19">
      <c r="S463" s="17" t="s">
        <v>5</v>
      </c>
    </row>
    <row r="464" spans="19:19">
      <c r="S464" s="17" t="s">
        <v>5</v>
      </c>
    </row>
    <row r="465" spans="19:19">
      <c r="S465" s="17" t="s">
        <v>5</v>
      </c>
    </row>
    <row r="466" spans="19:19">
      <c r="S466" s="17" t="s">
        <v>5</v>
      </c>
    </row>
    <row r="467" spans="19:19">
      <c r="S467" s="17" t="s">
        <v>5</v>
      </c>
    </row>
    <row r="468" spans="19:19">
      <c r="S468" s="17" t="s">
        <v>5</v>
      </c>
    </row>
    <row r="469" spans="19:19">
      <c r="S469" s="17" t="s">
        <v>5</v>
      </c>
    </row>
    <row r="470" spans="19:19">
      <c r="S470" s="17" t="s">
        <v>5</v>
      </c>
    </row>
    <row r="471" spans="19:19">
      <c r="S471" s="17" t="s">
        <v>5</v>
      </c>
    </row>
    <row r="472" spans="19:19">
      <c r="S472" s="17" t="s">
        <v>5</v>
      </c>
    </row>
    <row r="473" spans="19:19">
      <c r="S473" s="17" t="s">
        <v>5</v>
      </c>
    </row>
    <row r="474" spans="19:19">
      <c r="S474" s="17" t="s">
        <v>5</v>
      </c>
    </row>
    <row r="475" spans="19:19">
      <c r="S475" s="17" t="s">
        <v>5</v>
      </c>
    </row>
    <row r="476" spans="19:19">
      <c r="S476" s="17" t="s">
        <v>5</v>
      </c>
    </row>
    <row r="477" spans="19:19">
      <c r="S477" s="17" t="s">
        <v>5</v>
      </c>
    </row>
    <row r="478" spans="19:19">
      <c r="S478" s="17" t="s">
        <v>5</v>
      </c>
    </row>
    <row r="479" spans="19:19">
      <c r="S479" s="17" t="s">
        <v>5</v>
      </c>
    </row>
    <row r="480" spans="19:19">
      <c r="S480" s="17" t="s">
        <v>5</v>
      </c>
    </row>
    <row r="481" spans="19:19">
      <c r="S481" s="17" t="s">
        <v>5</v>
      </c>
    </row>
    <row r="482" spans="19:19">
      <c r="S482" s="17" t="s">
        <v>5</v>
      </c>
    </row>
    <row r="483" spans="19:19">
      <c r="S483" s="17" t="s">
        <v>5</v>
      </c>
    </row>
    <row r="484" spans="19:19">
      <c r="S484" s="17" t="s">
        <v>5</v>
      </c>
    </row>
    <row r="485" spans="19:19">
      <c r="S485" s="17" t="s">
        <v>5</v>
      </c>
    </row>
    <row r="486" spans="19:19">
      <c r="S486" s="17" t="s">
        <v>5</v>
      </c>
    </row>
    <row r="487" spans="19:19">
      <c r="S487" s="17" t="s">
        <v>5</v>
      </c>
    </row>
    <row r="488" spans="19:19">
      <c r="S488" s="17" t="s">
        <v>5</v>
      </c>
    </row>
    <row r="489" spans="19:19">
      <c r="S489" s="17" t="s">
        <v>5</v>
      </c>
    </row>
    <row r="490" spans="19:19">
      <c r="S490" s="17" t="s">
        <v>5</v>
      </c>
    </row>
    <row r="491" spans="19:19">
      <c r="S491" s="17" t="s">
        <v>5</v>
      </c>
    </row>
    <row r="492" spans="19:19">
      <c r="S492" s="17" t="s">
        <v>5</v>
      </c>
    </row>
    <row r="493" spans="19:19">
      <c r="S493" s="17" t="s">
        <v>5</v>
      </c>
    </row>
    <row r="494" spans="19:19">
      <c r="S494" s="17" t="s">
        <v>5</v>
      </c>
    </row>
    <row r="495" spans="19:19">
      <c r="S495" s="17" t="s">
        <v>5</v>
      </c>
    </row>
    <row r="496" spans="19:19">
      <c r="S496" s="17" t="s">
        <v>5</v>
      </c>
    </row>
    <row r="497" spans="19:19">
      <c r="S497" s="17" t="s">
        <v>5</v>
      </c>
    </row>
    <row r="498" spans="19:19">
      <c r="S498" s="17" t="s">
        <v>5</v>
      </c>
    </row>
    <row r="499" spans="19:19">
      <c r="S499" s="17" t="s">
        <v>5</v>
      </c>
    </row>
    <row r="500" spans="19:19">
      <c r="S500" s="17" t="s">
        <v>5</v>
      </c>
    </row>
    <row r="501" spans="19:19">
      <c r="S501" s="17" t="s">
        <v>5</v>
      </c>
    </row>
    <row r="502" spans="19:19">
      <c r="S502" s="17" t="s">
        <v>5</v>
      </c>
    </row>
    <row r="503" spans="19:19">
      <c r="S503" s="17" t="s">
        <v>5</v>
      </c>
    </row>
    <row r="504" spans="19:19">
      <c r="S504" s="17" t="s">
        <v>5</v>
      </c>
    </row>
    <row r="505" spans="19:19">
      <c r="S505" s="17" t="s">
        <v>5</v>
      </c>
    </row>
    <row r="506" spans="19:19">
      <c r="S506" s="17" t="s">
        <v>5</v>
      </c>
    </row>
    <row r="507" spans="19:19">
      <c r="S507" s="17" t="s">
        <v>5</v>
      </c>
    </row>
    <row r="508" spans="19:19">
      <c r="S508" s="17" t="s">
        <v>5</v>
      </c>
    </row>
    <row r="509" spans="19:19">
      <c r="S509" s="17" t="s">
        <v>5</v>
      </c>
    </row>
    <row r="510" spans="19:19">
      <c r="S510" s="17" t="s">
        <v>5</v>
      </c>
    </row>
    <row r="511" spans="19:19">
      <c r="S511" s="17" t="s">
        <v>5</v>
      </c>
    </row>
    <row r="512" spans="19:19">
      <c r="S512" s="17" t="s">
        <v>5</v>
      </c>
    </row>
    <row r="513" spans="19:19">
      <c r="S513" s="17" t="s">
        <v>5</v>
      </c>
    </row>
    <row r="514" spans="19:19">
      <c r="S514" s="17" t="s">
        <v>5</v>
      </c>
    </row>
    <row r="515" spans="19:19">
      <c r="S515" s="17" t="s">
        <v>5</v>
      </c>
    </row>
    <row r="516" spans="19:19">
      <c r="S516" s="17" t="s">
        <v>5</v>
      </c>
    </row>
    <row r="517" spans="19:19">
      <c r="S517" s="17" t="s">
        <v>5</v>
      </c>
    </row>
    <row r="518" spans="19:19">
      <c r="S518" s="17" t="s">
        <v>5</v>
      </c>
    </row>
    <row r="519" spans="19:19">
      <c r="S519" s="17" t="s">
        <v>5</v>
      </c>
    </row>
    <row r="520" spans="19:19">
      <c r="S520" s="17" t="s">
        <v>5</v>
      </c>
    </row>
    <row r="521" spans="19:19">
      <c r="S521" s="17" t="s">
        <v>5</v>
      </c>
    </row>
    <row r="522" spans="19:19">
      <c r="S522" s="17" t="s">
        <v>5</v>
      </c>
    </row>
    <row r="523" spans="19:19">
      <c r="S523" s="17" t="s">
        <v>5</v>
      </c>
    </row>
    <row r="524" spans="19:19">
      <c r="S524" s="17" t="s">
        <v>5</v>
      </c>
    </row>
    <row r="525" spans="19:19">
      <c r="S525" s="17" t="s">
        <v>5</v>
      </c>
    </row>
    <row r="526" spans="19:19">
      <c r="S526" s="17" t="s">
        <v>5</v>
      </c>
    </row>
    <row r="527" spans="19:19">
      <c r="S527" s="17" t="s">
        <v>5</v>
      </c>
    </row>
    <row r="528" spans="19:19">
      <c r="S528" s="17" t="s">
        <v>5</v>
      </c>
    </row>
    <row r="529" spans="19:19">
      <c r="S529" s="17" t="s">
        <v>5</v>
      </c>
    </row>
    <row r="530" spans="19:19">
      <c r="S530" s="17" t="s">
        <v>5</v>
      </c>
    </row>
    <row r="531" spans="19:19">
      <c r="S531" s="17" t="s">
        <v>5</v>
      </c>
    </row>
    <row r="532" spans="19:19">
      <c r="S532" s="17" t="s">
        <v>5</v>
      </c>
    </row>
    <row r="533" spans="19:19">
      <c r="S533" s="17" t="s">
        <v>5</v>
      </c>
    </row>
    <row r="534" spans="19:19">
      <c r="S534" s="17" t="s">
        <v>5</v>
      </c>
    </row>
    <row r="535" spans="19:19">
      <c r="S535" s="17" t="s">
        <v>5</v>
      </c>
    </row>
    <row r="536" spans="19:19">
      <c r="S536" s="17" t="s">
        <v>5</v>
      </c>
    </row>
    <row r="537" spans="19:19">
      <c r="S537" s="17" t="s">
        <v>5</v>
      </c>
    </row>
    <row r="538" spans="19:19">
      <c r="S538" s="17" t="s">
        <v>5</v>
      </c>
    </row>
    <row r="539" spans="19:19">
      <c r="S539" s="17" t="s">
        <v>5</v>
      </c>
    </row>
    <row r="540" spans="19:19">
      <c r="S540" s="17" t="s">
        <v>5</v>
      </c>
    </row>
    <row r="541" spans="19:19">
      <c r="S541" s="17" t="s">
        <v>5</v>
      </c>
    </row>
    <row r="542" spans="19:19">
      <c r="S542" s="17" t="s">
        <v>5</v>
      </c>
    </row>
    <row r="543" spans="19:19">
      <c r="S543" s="17" t="s">
        <v>5</v>
      </c>
    </row>
    <row r="544" spans="19:19">
      <c r="S544" s="17" t="s">
        <v>5</v>
      </c>
    </row>
    <row r="545" spans="19:19">
      <c r="S545" s="17" t="s">
        <v>5</v>
      </c>
    </row>
    <row r="546" spans="19:19">
      <c r="S546" s="17" t="s">
        <v>5</v>
      </c>
    </row>
    <row r="547" spans="19:19">
      <c r="S547" s="17" t="s">
        <v>5</v>
      </c>
    </row>
    <row r="548" spans="19:19">
      <c r="S548" s="17" t="s">
        <v>5</v>
      </c>
    </row>
    <row r="549" spans="19:19">
      <c r="S549" s="17" t="s">
        <v>5</v>
      </c>
    </row>
    <row r="550" spans="19:19">
      <c r="S550" s="17" t="s">
        <v>5</v>
      </c>
    </row>
    <row r="551" spans="19:19">
      <c r="S551" s="17" t="s">
        <v>5</v>
      </c>
    </row>
    <row r="552" spans="19:19">
      <c r="S552" s="17" t="s">
        <v>5</v>
      </c>
    </row>
    <row r="553" spans="19:19">
      <c r="S553" s="17" t="s">
        <v>5</v>
      </c>
    </row>
    <row r="554" spans="19:19">
      <c r="S554" s="17" t="s">
        <v>5</v>
      </c>
    </row>
    <row r="555" spans="19:19">
      <c r="S555" s="17" t="s">
        <v>5</v>
      </c>
    </row>
    <row r="556" spans="19:19">
      <c r="S556" s="17" t="s">
        <v>5</v>
      </c>
    </row>
    <row r="557" spans="19:19">
      <c r="S557" s="17" t="s">
        <v>5</v>
      </c>
    </row>
    <row r="558" spans="19:19">
      <c r="S558" s="17" t="s">
        <v>5</v>
      </c>
    </row>
    <row r="559" spans="19:19">
      <c r="S559" s="17" t="s">
        <v>5</v>
      </c>
    </row>
    <row r="560" spans="19:19">
      <c r="S560" s="17" t="s">
        <v>5</v>
      </c>
    </row>
    <row r="561" spans="19:19">
      <c r="S561" s="17" t="s">
        <v>5</v>
      </c>
    </row>
    <row r="562" spans="19:19">
      <c r="S562" s="17" t="s">
        <v>5</v>
      </c>
    </row>
    <row r="563" spans="19:19">
      <c r="S563" s="17" t="s">
        <v>5</v>
      </c>
    </row>
    <row r="564" spans="19:19">
      <c r="S564" s="17" t="s">
        <v>5</v>
      </c>
    </row>
    <row r="565" spans="19:19">
      <c r="S565" s="17" t="s">
        <v>5</v>
      </c>
    </row>
    <row r="566" spans="19:19">
      <c r="S566" s="17" t="s">
        <v>5</v>
      </c>
    </row>
    <row r="567" spans="19:19">
      <c r="S567" s="17" t="s">
        <v>5</v>
      </c>
    </row>
    <row r="568" spans="19:19">
      <c r="S568" s="17" t="s">
        <v>5</v>
      </c>
    </row>
    <row r="569" spans="19:19">
      <c r="S569" s="17" t="s">
        <v>5</v>
      </c>
    </row>
    <row r="570" spans="19:19">
      <c r="S570" s="17" t="s">
        <v>5</v>
      </c>
    </row>
    <row r="571" spans="19:19">
      <c r="S571" s="17" t="s">
        <v>5</v>
      </c>
    </row>
    <row r="572" spans="19:19">
      <c r="S572" s="17" t="s">
        <v>5</v>
      </c>
    </row>
    <row r="573" spans="19:19">
      <c r="S573" s="17" t="s">
        <v>5</v>
      </c>
    </row>
    <row r="574" spans="19:19">
      <c r="S574" s="17" t="s">
        <v>5</v>
      </c>
    </row>
    <row r="575" spans="19:19">
      <c r="S575" s="17" t="s">
        <v>5</v>
      </c>
    </row>
    <row r="576" spans="19:19">
      <c r="S576" s="17" t="s">
        <v>5</v>
      </c>
    </row>
    <row r="577" spans="19:19">
      <c r="S577" s="17" t="s">
        <v>5</v>
      </c>
    </row>
    <row r="578" spans="19:19">
      <c r="S578" s="17" t="s">
        <v>5</v>
      </c>
    </row>
    <row r="579" spans="19:19">
      <c r="S579" s="17" t="s">
        <v>5</v>
      </c>
    </row>
    <row r="580" spans="19:19">
      <c r="S580" s="17" t="s">
        <v>5</v>
      </c>
    </row>
    <row r="581" spans="19:19">
      <c r="S581" s="17" t="s">
        <v>5</v>
      </c>
    </row>
    <row r="582" spans="19:19">
      <c r="S582" s="17" t="s">
        <v>5</v>
      </c>
    </row>
    <row r="583" spans="19:19">
      <c r="S583" s="17" t="s">
        <v>5</v>
      </c>
    </row>
    <row r="584" spans="19:19">
      <c r="S584" s="17" t="s">
        <v>5</v>
      </c>
    </row>
    <row r="585" spans="19:19">
      <c r="S585" s="17" t="s">
        <v>5</v>
      </c>
    </row>
    <row r="586" spans="19:19">
      <c r="S586" s="17" t="s">
        <v>5</v>
      </c>
    </row>
    <row r="587" spans="19:19">
      <c r="S587" s="17" t="s">
        <v>5</v>
      </c>
    </row>
    <row r="588" spans="19:19">
      <c r="S588" s="17" t="s">
        <v>5</v>
      </c>
    </row>
    <row r="589" spans="19:19">
      <c r="S589" s="17" t="s">
        <v>5</v>
      </c>
    </row>
    <row r="590" spans="19:19">
      <c r="S590" s="17" t="s">
        <v>5</v>
      </c>
    </row>
    <row r="591" spans="19:19">
      <c r="S591" s="17" t="s">
        <v>5</v>
      </c>
    </row>
    <row r="592" spans="19:19">
      <c r="S592" s="17" t="s">
        <v>5</v>
      </c>
    </row>
    <row r="593" spans="19:19">
      <c r="S593" s="17" t="s">
        <v>5</v>
      </c>
    </row>
    <row r="594" spans="19:19">
      <c r="S594" s="17" t="s">
        <v>5</v>
      </c>
    </row>
    <row r="595" spans="19:19">
      <c r="S595" s="17" t="s">
        <v>5</v>
      </c>
    </row>
    <row r="596" spans="19:19">
      <c r="S596" s="17" t="s">
        <v>5</v>
      </c>
    </row>
    <row r="597" spans="19:19">
      <c r="S597" s="17" t="s">
        <v>5</v>
      </c>
    </row>
    <row r="598" spans="19:19">
      <c r="S598" s="17" t="s">
        <v>5</v>
      </c>
    </row>
    <row r="599" spans="19:19">
      <c r="S599" s="17" t="s">
        <v>5</v>
      </c>
    </row>
    <row r="600" spans="19:19">
      <c r="S600" s="17" t="s">
        <v>5</v>
      </c>
    </row>
    <row r="601" spans="19:19">
      <c r="S601" s="17" t="s">
        <v>5</v>
      </c>
    </row>
    <row r="602" spans="19:19">
      <c r="S602" s="17" t="s">
        <v>5</v>
      </c>
    </row>
    <row r="603" spans="19:19">
      <c r="S603" s="17" t="s">
        <v>5</v>
      </c>
    </row>
    <row r="604" spans="19:19">
      <c r="S604" s="17" t="s">
        <v>5</v>
      </c>
    </row>
    <row r="605" spans="19:19">
      <c r="S605" s="17" t="s">
        <v>5</v>
      </c>
    </row>
    <row r="606" spans="19:19">
      <c r="S606" s="17" t="s">
        <v>5</v>
      </c>
    </row>
    <row r="607" spans="19:19">
      <c r="S607" s="17" t="s">
        <v>5</v>
      </c>
    </row>
    <row r="608" spans="19:19">
      <c r="S608" s="17" t="s">
        <v>5</v>
      </c>
    </row>
    <row r="609" spans="19:19">
      <c r="S609" s="17" t="s">
        <v>5</v>
      </c>
    </row>
    <row r="610" spans="19:19">
      <c r="S610" s="17" t="s">
        <v>5</v>
      </c>
    </row>
    <row r="611" spans="19:19">
      <c r="S611" s="17" t="s">
        <v>5</v>
      </c>
    </row>
    <row r="612" spans="19:19">
      <c r="S612" s="17" t="s">
        <v>5</v>
      </c>
    </row>
    <row r="613" spans="19:19">
      <c r="S613" s="17" t="s">
        <v>5</v>
      </c>
    </row>
    <row r="614" spans="19:19">
      <c r="S614" s="17" t="s">
        <v>5</v>
      </c>
    </row>
    <row r="615" spans="19:19">
      <c r="S615" s="17" t="s">
        <v>5</v>
      </c>
    </row>
    <row r="616" spans="19:19">
      <c r="S616" s="17" t="s">
        <v>5</v>
      </c>
    </row>
    <row r="617" spans="19:19">
      <c r="S617" s="17" t="s">
        <v>5</v>
      </c>
    </row>
    <row r="618" spans="19:19">
      <c r="S618" s="17" t="s">
        <v>5</v>
      </c>
    </row>
    <row r="619" spans="19:19">
      <c r="S619" s="17" t="s">
        <v>5</v>
      </c>
    </row>
    <row r="620" spans="19:19">
      <c r="S620" s="17" t="s">
        <v>5</v>
      </c>
    </row>
    <row r="621" spans="19:19">
      <c r="S621" s="17" t="s">
        <v>5</v>
      </c>
    </row>
    <row r="622" spans="19:19">
      <c r="S622" s="17" t="s">
        <v>5</v>
      </c>
    </row>
    <row r="623" spans="19:19">
      <c r="S623" s="17" t="s">
        <v>5</v>
      </c>
    </row>
    <row r="624" spans="19:19">
      <c r="S624" s="17" t="s">
        <v>5</v>
      </c>
    </row>
    <row r="625" spans="19:19">
      <c r="S625" s="17" t="s">
        <v>5</v>
      </c>
    </row>
    <row r="626" spans="19:19">
      <c r="S626" s="17" t="s">
        <v>5</v>
      </c>
    </row>
    <row r="627" spans="19:19">
      <c r="S627" s="17" t="s">
        <v>5</v>
      </c>
    </row>
    <row r="628" spans="19:19">
      <c r="S628" s="17" t="s">
        <v>5</v>
      </c>
    </row>
    <row r="629" spans="19:19">
      <c r="S629" s="17" t="s">
        <v>5</v>
      </c>
    </row>
    <row r="630" spans="19:19">
      <c r="S630" s="17" t="s">
        <v>5</v>
      </c>
    </row>
    <row r="631" spans="19:19">
      <c r="S631" s="17" t="s">
        <v>5</v>
      </c>
    </row>
    <row r="632" spans="19:19">
      <c r="S632" s="17" t="s">
        <v>5</v>
      </c>
    </row>
    <row r="633" spans="19:19">
      <c r="S633" s="17" t="s">
        <v>5</v>
      </c>
    </row>
    <row r="634" spans="19:19">
      <c r="S634" s="17" t="s">
        <v>5</v>
      </c>
    </row>
    <row r="635" spans="19:19">
      <c r="S635" s="17" t="s">
        <v>5</v>
      </c>
    </row>
    <row r="636" spans="19:19">
      <c r="S636" s="17" t="s">
        <v>5</v>
      </c>
    </row>
    <row r="637" spans="19:19">
      <c r="S637" s="17" t="s">
        <v>5</v>
      </c>
    </row>
    <row r="638" spans="19:19">
      <c r="S638" s="17" t="s">
        <v>5</v>
      </c>
    </row>
    <row r="639" spans="19:19">
      <c r="S639" s="17" t="s">
        <v>5</v>
      </c>
    </row>
    <row r="640" spans="19:19">
      <c r="S640" s="17" t="s">
        <v>5</v>
      </c>
    </row>
    <row r="641" spans="19:19">
      <c r="S641" s="17" t="s">
        <v>5</v>
      </c>
    </row>
    <row r="642" spans="19:19">
      <c r="S642" s="17" t="s">
        <v>5</v>
      </c>
    </row>
    <row r="643" spans="19:19">
      <c r="S643" s="17" t="s">
        <v>5</v>
      </c>
    </row>
    <row r="644" spans="19:19">
      <c r="S644" s="17" t="s">
        <v>5</v>
      </c>
    </row>
    <row r="645" spans="19:19">
      <c r="S645" s="17" t="s">
        <v>5</v>
      </c>
    </row>
    <row r="646" spans="19:19">
      <c r="S646" s="17" t="s">
        <v>5</v>
      </c>
    </row>
    <row r="647" spans="19:19">
      <c r="S647" s="17" t="s">
        <v>5</v>
      </c>
    </row>
    <row r="648" spans="19:19">
      <c r="S648" s="17" t="s">
        <v>5</v>
      </c>
    </row>
    <row r="649" spans="19:19">
      <c r="S649" s="17" t="s">
        <v>5</v>
      </c>
    </row>
    <row r="650" spans="19:19">
      <c r="S650" s="17" t="s">
        <v>5</v>
      </c>
    </row>
    <row r="651" spans="19:19">
      <c r="S651" s="17" t="s">
        <v>5</v>
      </c>
    </row>
    <row r="652" spans="19:19">
      <c r="S652" s="17" t="s">
        <v>5</v>
      </c>
    </row>
    <row r="653" spans="19:19">
      <c r="S653" s="17" t="s">
        <v>5</v>
      </c>
    </row>
    <row r="654" spans="19:19">
      <c r="S654" s="17" t="s">
        <v>5</v>
      </c>
    </row>
    <row r="655" spans="19:19">
      <c r="S655" s="17" t="s">
        <v>5</v>
      </c>
    </row>
    <row r="656" spans="19:19">
      <c r="S656" s="17" t="s">
        <v>5</v>
      </c>
    </row>
    <row r="657" spans="19:19">
      <c r="S657" s="17" t="s">
        <v>5</v>
      </c>
    </row>
    <row r="658" spans="19:19">
      <c r="S658" s="17" t="s">
        <v>5</v>
      </c>
    </row>
    <row r="659" spans="19:19">
      <c r="S659" s="17" t="s">
        <v>5</v>
      </c>
    </row>
    <row r="660" spans="19:19">
      <c r="S660" s="17" t="s">
        <v>5</v>
      </c>
    </row>
    <row r="661" spans="19:19">
      <c r="S661" s="17" t="s">
        <v>5</v>
      </c>
    </row>
    <row r="662" spans="19:19">
      <c r="S662" s="17" t="s">
        <v>5</v>
      </c>
    </row>
    <row r="663" spans="19:19">
      <c r="S663" s="17" t="s">
        <v>5</v>
      </c>
    </row>
    <row r="664" spans="19:19">
      <c r="S664" s="17" t="s">
        <v>5</v>
      </c>
    </row>
    <row r="665" spans="19:19">
      <c r="S665" s="17" t="s">
        <v>5</v>
      </c>
    </row>
    <row r="666" spans="19:19">
      <c r="S666" s="17" t="s">
        <v>5</v>
      </c>
    </row>
    <row r="667" spans="19:19">
      <c r="S667" s="17" t="s">
        <v>5</v>
      </c>
    </row>
    <row r="668" spans="19:19">
      <c r="S668" s="17" t="s">
        <v>5</v>
      </c>
    </row>
    <row r="669" spans="19:19">
      <c r="S669" s="17" t="s">
        <v>5</v>
      </c>
    </row>
    <row r="670" spans="19:19">
      <c r="S670" s="17" t="s">
        <v>5</v>
      </c>
    </row>
    <row r="671" spans="19:19">
      <c r="S671" s="17" t="s">
        <v>5</v>
      </c>
    </row>
    <row r="672" spans="19:19">
      <c r="S672" s="17" t="s">
        <v>5</v>
      </c>
    </row>
    <row r="673" spans="19:19">
      <c r="S673" s="17" t="s">
        <v>5</v>
      </c>
    </row>
    <row r="674" spans="19:19">
      <c r="S674" s="17" t="s">
        <v>5</v>
      </c>
    </row>
    <row r="675" spans="19:19">
      <c r="S675" s="17" t="s">
        <v>5</v>
      </c>
    </row>
    <row r="676" spans="19:19">
      <c r="S676" s="17" t="s">
        <v>5</v>
      </c>
    </row>
    <row r="677" spans="19:19">
      <c r="S677" s="17" t="s">
        <v>5</v>
      </c>
    </row>
    <row r="678" spans="19:19">
      <c r="S678" s="17" t="s">
        <v>5</v>
      </c>
    </row>
    <row r="679" spans="19:19">
      <c r="S679" s="17" t="s">
        <v>5</v>
      </c>
    </row>
    <row r="680" spans="19:19">
      <c r="S680" s="17" t="s">
        <v>5</v>
      </c>
    </row>
    <row r="681" spans="19:19">
      <c r="S681" s="17" t="s">
        <v>5</v>
      </c>
    </row>
    <row r="682" spans="19:19">
      <c r="S682" s="17" t="s">
        <v>5</v>
      </c>
    </row>
    <row r="683" spans="19:19">
      <c r="S683" s="17" t="s">
        <v>5</v>
      </c>
    </row>
    <row r="684" spans="19:19">
      <c r="S684" s="17" t="s">
        <v>5</v>
      </c>
    </row>
    <row r="685" spans="19:19">
      <c r="S685" s="17" t="s">
        <v>5</v>
      </c>
    </row>
    <row r="686" spans="19:19">
      <c r="S686" s="17" t="s">
        <v>5</v>
      </c>
    </row>
    <row r="687" spans="19:19">
      <c r="S687" s="17" t="s">
        <v>5</v>
      </c>
    </row>
    <row r="688" spans="19:19">
      <c r="S688" s="17" t="s">
        <v>5</v>
      </c>
    </row>
    <row r="689" spans="19:19">
      <c r="S689" s="17" t="s">
        <v>5</v>
      </c>
    </row>
    <row r="690" spans="19:19">
      <c r="S690" s="17" t="s">
        <v>5</v>
      </c>
    </row>
    <row r="691" spans="19:19">
      <c r="S691" s="17" t="s">
        <v>5</v>
      </c>
    </row>
    <row r="692" spans="19:19">
      <c r="S692" s="17" t="s">
        <v>5</v>
      </c>
    </row>
    <row r="693" spans="19:19">
      <c r="S693" s="17" t="s">
        <v>5</v>
      </c>
    </row>
    <row r="694" spans="19:19">
      <c r="S694" s="17" t="s">
        <v>5</v>
      </c>
    </row>
    <row r="695" spans="19:19">
      <c r="S695" s="17" t="s">
        <v>5</v>
      </c>
    </row>
    <row r="696" spans="19:19">
      <c r="S696" s="17" t="s">
        <v>5</v>
      </c>
    </row>
    <row r="697" spans="19:19">
      <c r="S697" s="17" t="s">
        <v>5</v>
      </c>
    </row>
    <row r="698" spans="19:19">
      <c r="S698" s="17" t="s">
        <v>5</v>
      </c>
    </row>
    <row r="699" spans="19:19">
      <c r="S699" s="17" t="s">
        <v>5</v>
      </c>
    </row>
    <row r="700" spans="19:19">
      <c r="S700" s="17" t="s">
        <v>5</v>
      </c>
    </row>
    <row r="701" spans="19:19">
      <c r="S701" s="17" t="s">
        <v>5</v>
      </c>
    </row>
    <row r="702" spans="19:19">
      <c r="S702" s="17" t="s">
        <v>5</v>
      </c>
    </row>
    <row r="703" spans="19:19">
      <c r="S703" s="17" t="s">
        <v>5</v>
      </c>
    </row>
    <row r="704" spans="19:19">
      <c r="S704" s="17" t="s">
        <v>5</v>
      </c>
    </row>
    <row r="705" spans="19:19">
      <c r="S705" s="17" t="s">
        <v>5</v>
      </c>
    </row>
    <row r="706" spans="19:19">
      <c r="S706" s="17" t="s">
        <v>5</v>
      </c>
    </row>
    <row r="707" spans="19:19">
      <c r="S707" s="17" t="s">
        <v>5</v>
      </c>
    </row>
    <row r="708" spans="19:19">
      <c r="S708" s="17" t="s">
        <v>5</v>
      </c>
    </row>
    <row r="709" spans="19:19">
      <c r="S709" s="17" t="s">
        <v>5</v>
      </c>
    </row>
    <row r="710" spans="19:19">
      <c r="S710" s="17" t="s">
        <v>5</v>
      </c>
    </row>
    <row r="711" spans="19:19">
      <c r="S711" s="17" t="s">
        <v>5</v>
      </c>
    </row>
    <row r="712" spans="19:19">
      <c r="S712" s="17" t="s">
        <v>5</v>
      </c>
    </row>
    <row r="713" spans="19:19">
      <c r="S713" s="17" t="s">
        <v>5</v>
      </c>
    </row>
    <row r="714" spans="19:19">
      <c r="S714" s="17" t="s">
        <v>5</v>
      </c>
    </row>
    <row r="715" spans="19:19">
      <c r="S715" s="17" t="s">
        <v>5</v>
      </c>
    </row>
    <row r="716" spans="19:19">
      <c r="S716" s="17" t="s">
        <v>5</v>
      </c>
    </row>
    <row r="717" spans="19:19">
      <c r="S717" s="17" t="s">
        <v>5</v>
      </c>
    </row>
    <row r="718" spans="19:19">
      <c r="S718" s="17" t="s">
        <v>5</v>
      </c>
    </row>
    <row r="719" spans="19:19">
      <c r="S719" s="17" t="s">
        <v>5</v>
      </c>
    </row>
    <row r="720" spans="19:19">
      <c r="S720" s="17" t="s">
        <v>5</v>
      </c>
    </row>
    <row r="721" spans="19:19">
      <c r="S721" s="17" t="s">
        <v>5</v>
      </c>
    </row>
    <row r="722" spans="19:19">
      <c r="S722" s="17" t="s">
        <v>5</v>
      </c>
    </row>
    <row r="723" spans="19:19">
      <c r="S723" s="17" t="s">
        <v>5</v>
      </c>
    </row>
    <row r="724" spans="19:19">
      <c r="S724" s="17" t="s">
        <v>5</v>
      </c>
    </row>
    <row r="725" spans="19:19">
      <c r="S725" s="17" t="s">
        <v>5</v>
      </c>
    </row>
    <row r="726" spans="19:19">
      <c r="S726" s="17" t="s">
        <v>5</v>
      </c>
    </row>
    <row r="727" spans="19:19">
      <c r="S727" s="17" t="s">
        <v>5</v>
      </c>
    </row>
    <row r="728" spans="19:19">
      <c r="S728" s="17" t="s">
        <v>5</v>
      </c>
    </row>
    <row r="729" spans="19:19">
      <c r="S729" s="17" t="s">
        <v>5</v>
      </c>
    </row>
    <row r="730" spans="19:19">
      <c r="S730" s="17" t="s">
        <v>5</v>
      </c>
    </row>
    <row r="731" spans="19:19">
      <c r="S731" s="17" t="s">
        <v>5</v>
      </c>
    </row>
    <row r="732" spans="19:19">
      <c r="S732" s="17" t="s">
        <v>5</v>
      </c>
    </row>
    <row r="733" spans="19:19">
      <c r="S733" s="17" t="s">
        <v>5</v>
      </c>
    </row>
    <row r="734" spans="19:19">
      <c r="S734" s="17" t="s">
        <v>5</v>
      </c>
    </row>
    <row r="735" spans="19:19">
      <c r="S735" s="17" t="s">
        <v>5</v>
      </c>
    </row>
    <row r="736" spans="19:19">
      <c r="S736" s="17" t="s">
        <v>5</v>
      </c>
    </row>
    <row r="737" spans="19:19">
      <c r="S737" s="17" t="s">
        <v>5</v>
      </c>
    </row>
    <row r="738" spans="19:19">
      <c r="S738" s="17" t="s">
        <v>5</v>
      </c>
    </row>
    <row r="739" spans="19:19">
      <c r="S739" s="17" t="s">
        <v>5</v>
      </c>
    </row>
    <row r="740" spans="19:19">
      <c r="S740" s="17" t="s">
        <v>5</v>
      </c>
    </row>
    <row r="741" spans="19:19">
      <c r="S741" s="17" t="s">
        <v>5</v>
      </c>
    </row>
    <row r="742" spans="19:19">
      <c r="S742" s="17" t="s">
        <v>5</v>
      </c>
    </row>
    <row r="743" spans="19:19">
      <c r="S743" s="17" t="s">
        <v>5</v>
      </c>
    </row>
    <row r="744" spans="19:19">
      <c r="S744" s="17" t="s">
        <v>5</v>
      </c>
    </row>
    <row r="745" spans="19:19">
      <c r="S745" s="17" t="s">
        <v>5</v>
      </c>
    </row>
    <row r="746" spans="19:19">
      <c r="S746" s="17" t="s">
        <v>5</v>
      </c>
    </row>
    <row r="747" spans="19:19">
      <c r="S747" s="17" t="s">
        <v>5</v>
      </c>
    </row>
    <row r="748" spans="19:19">
      <c r="S748" s="17" t="s">
        <v>5</v>
      </c>
    </row>
    <row r="749" spans="19:19">
      <c r="S749" s="17" t="s">
        <v>5</v>
      </c>
    </row>
    <row r="750" spans="19:19">
      <c r="S750" s="17" t="s">
        <v>5</v>
      </c>
    </row>
    <row r="751" spans="19:19">
      <c r="S751" s="17" t="s">
        <v>5</v>
      </c>
    </row>
    <row r="752" spans="19:19">
      <c r="S752" s="17" t="s">
        <v>5</v>
      </c>
    </row>
    <row r="753" spans="19:19">
      <c r="S753" s="17" t="s">
        <v>5</v>
      </c>
    </row>
    <row r="754" spans="19:19">
      <c r="S754" s="17" t="s">
        <v>5</v>
      </c>
    </row>
    <row r="755" spans="19:19">
      <c r="S755" s="17" t="s">
        <v>5</v>
      </c>
    </row>
    <row r="756" spans="19:19">
      <c r="S756" s="17" t="s">
        <v>5</v>
      </c>
    </row>
    <row r="757" spans="19:19">
      <c r="S757" s="17" t="s">
        <v>5</v>
      </c>
    </row>
    <row r="758" spans="19:19">
      <c r="S758" s="17" t="s">
        <v>5</v>
      </c>
    </row>
    <row r="759" spans="19:19">
      <c r="S759" s="17" t="s">
        <v>5</v>
      </c>
    </row>
    <row r="760" spans="19:19">
      <c r="S760" s="17" t="s">
        <v>5</v>
      </c>
    </row>
    <row r="761" spans="19:19">
      <c r="S761" s="17" t="s">
        <v>5</v>
      </c>
    </row>
    <row r="762" spans="19:19">
      <c r="S762" s="17" t="s">
        <v>5</v>
      </c>
    </row>
    <row r="763" spans="19:19">
      <c r="S763" s="17" t="s">
        <v>5</v>
      </c>
    </row>
    <row r="764" spans="19:19">
      <c r="S764" s="17" t="s">
        <v>5</v>
      </c>
    </row>
    <row r="765" spans="19:19">
      <c r="S765" s="17" t="s">
        <v>5</v>
      </c>
    </row>
    <row r="766" spans="19:19">
      <c r="S766" s="17" t="s">
        <v>5</v>
      </c>
    </row>
    <row r="767" spans="19:19">
      <c r="S767" s="17" t="s">
        <v>5</v>
      </c>
    </row>
    <row r="768" spans="19:19">
      <c r="S768" s="17" t="s">
        <v>5</v>
      </c>
    </row>
    <row r="769" spans="19:19">
      <c r="S769" s="17" t="s">
        <v>5</v>
      </c>
    </row>
    <row r="770" spans="19:19">
      <c r="S770" s="17" t="s">
        <v>5</v>
      </c>
    </row>
    <row r="771" spans="19:19">
      <c r="S771" s="17" t="s">
        <v>5</v>
      </c>
    </row>
    <row r="772" spans="19:19">
      <c r="S772" s="17" t="s">
        <v>5</v>
      </c>
    </row>
    <row r="773" spans="19:19">
      <c r="S773" s="17" t="s">
        <v>5</v>
      </c>
    </row>
    <row r="774" spans="19:19">
      <c r="S774" s="17" t="s">
        <v>5</v>
      </c>
    </row>
    <row r="775" spans="19:19">
      <c r="S775" s="17" t="s">
        <v>5</v>
      </c>
    </row>
    <row r="776" spans="19:19">
      <c r="S776" s="17" t="s">
        <v>5</v>
      </c>
    </row>
    <row r="777" spans="19:19">
      <c r="S777" s="17" t="s">
        <v>5</v>
      </c>
    </row>
    <row r="778" spans="19:19">
      <c r="S778" s="17" t="s">
        <v>5</v>
      </c>
    </row>
    <row r="779" spans="19:19">
      <c r="S779" s="17" t="s">
        <v>5</v>
      </c>
    </row>
    <row r="780" spans="19:19">
      <c r="S780" s="17" t="s">
        <v>5</v>
      </c>
    </row>
    <row r="781" spans="19:19">
      <c r="S781" s="17" t="s">
        <v>5</v>
      </c>
    </row>
    <row r="782" spans="19:19">
      <c r="S782" s="17" t="s">
        <v>5</v>
      </c>
    </row>
    <row r="783" spans="19:19">
      <c r="S783" s="17" t="s">
        <v>5</v>
      </c>
    </row>
    <row r="784" spans="19:19">
      <c r="S784" s="17" t="s">
        <v>5</v>
      </c>
    </row>
    <row r="785" spans="19:19">
      <c r="S785" s="17" t="s">
        <v>5</v>
      </c>
    </row>
    <row r="786" spans="19:19">
      <c r="S786" s="17" t="s">
        <v>5</v>
      </c>
    </row>
    <row r="787" spans="19:19">
      <c r="S787" s="17" t="s">
        <v>5</v>
      </c>
    </row>
    <row r="788" spans="19:19">
      <c r="S788" s="17" t="s">
        <v>5</v>
      </c>
    </row>
    <row r="789" spans="19:19">
      <c r="S789" s="17" t="s">
        <v>5</v>
      </c>
    </row>
    <row r="790" spans="19:19">
      <c r="S790" s="17" t="s">
        <v>5</v>
      </c>
    </row>
    <row r="791" spans="19:19">
      <c r="S791" s="17" t="s">
        <v>5</v>
      </c>
    </row>
    <row r="792" spans="19:19">
      <c r="S792" s="17" t="s">
        <v>5</v>
      </c>
    </row>
    <row r="793" spans="19:19">
      <c r="S793" s="17" t="s">
        <v>5</v>
      </c>
    </row>
    <row r="794" spans="19:19">
      <c r="S794" s="17" t="s">
        <v>5</v>
      </c>
    </row>
    <row r="795" spans="19:19">
      <c r="S795" s="17" t="s">
        <v>5</v>
      </c>
    </row>
    <row r="796" spans="19:19">
      <c r="S796" s="17" t="s">
        <v>5</v>
      </c>
    </row>
    <row r="797" spans="19:19">
      <c r="S797" s="17" t="s">
        <v>5</v>
      </c>
    </row>
    <row r="798" spans="19:19">
      <c r="S798" s="17" t="s">
        <v>5</v>
      </c>
    </row>
    <row r="799" spans="19:19">
      <c r="S799" s="17" t="s">
        <v>5</v>
      </c>
    </row>
    <row r="800" spans="19:19">
      <c r="S800" s="17" t="s">
        <v>5</v>
      </c>
    </row>
    <row r="801" spans="19:19">
      <c r="S801" s="17" t="s">
        <v>5</v>
      </c>
    </row>
    <row r="802" spans="19:19">
      <c r="S802" s="17" t="s">
        <v>5</v>
      </c>
    </row>
    <row r="803" spans="19:19">
      <c r="S803" s="17" t="s">
        <v>5</v>
      </c>
    </row>
    <row r="804" spans="19:19">
      <c r="S804" s="17" t="s">
        <v>5</v>
      </c>
    </row>
    <row r="805" spans="19:19">
      <c r="S805" s="17" t="s">
        <v>5</v>
      </c>
    </row>
    <row r="806" spans="19:19">
      <c r="S806" s="17" t="s">
        <v>5</v>
      </c>
    </row>
    <row r="807" spans="19:19">
      <c r="S807" s="17" t="s">
        <v>5</v>
      </c>
    </row>
    <row r="808" spans="19:19">
      <c r="S808" s="17" t="s">
        <v>5</v>
      </c>
    </row>
    <row r="809" spans="19:19">
      <c r="S809" s="17" t="s">
        <v>5</v>
      </c>
    </row>
    <row r="810" spans="19:19">
      <c r="S810" s="17" t="s">
        <v>5</v>
      </c>
    </row>
    <row r="811" spans="19:19">
      <c r="S811" s="17" t="s">
        <v>5</v>
      </c>
    </row>
    <row r="812" spans="19:19">
      <c r="S812" s="17" t="s">
        <v>5</v>
      </c>
    </row>
    <row r="813" spans="19:19">
      <c r="S813" s="17" t="s">
        <v>5</v>
      </c>
    </row>
    <row r="814" spans="19:19">
      <c r="S814" s="17" t="s">
        <v>5</v>
      </c>
    </row>
    <row r="815" spans="19:19">
      <c r="S815" s="17" t="s">
        <v>5</v>
      </c>
    </row>
    <row r="816" spans="19:19">
      <c r="S816" s="17" t="s">
        <v>5</v>
      </c>
    </row>
    <row r="817" spans="19:19">
      <c r="S817" s="17" t="s">
        <v>5</v>
      </c>
    </row>
    <row r="818" spans="19:19">
      <c r="S818" s="17" t="s">
        <v>5</v>
      </c>
    </row>
    <row r="819" spans="19:19">
      <c r="S819" s="17" t="s">
        <v>5</v>
      </c>
    </row>
    <row r="820" spans="19:19">
      <c r="S820" s="17" t="s">
        <v>5</v>
      </c>
    </row>
    <row r="821" spans="19:19">
      <c r="S821" s="17" t="s">
        <v>5</v>
      </c>
    </row>
    <row r="822" spans="19:19">
      <c r="S822" s="17" t="s">
        <v>5</v>
      </c>
    </row>
    <row r="823" spans="19:19">
      <c r="S823" s="17" t="s">
        <v>5</v>
      </c>
    </row>
    <row r="824" spans="19:19">
      <c r="S824" s="17" t="s">
        <v>5</v>
      </c>
    </row>
    <row r="825" spans="19:19">
      <c r="S825" s="17" t="s">
        <v>5</v>
      </c>
    </row>
    <row r="826" spans="19:19">
      <c r="S826" s="17" t="s">
        <v>5</v>
      </c>
    </row>
    <row r="827" spans="19:19">
      <c r="S827" s="17" t="s">
        <v>5</v>
      </c>
    </row>
    <row r="828" spans="19:19">
      <c r="S828" s="17" t="s">
        <v>5</v>
      </c>
    </row>
    <row r="829" spans="19:19">
      <c r="S829" s="17" t="s">
        <v>5</v>
      </c>
    </row>
    <row r="830" spans="19:19">
      <c r="S830" s="17" t="s">
        <v>5</v>
      </c>
    </row>
    <row r="831" spans="19:19">
      <c r="S831" s="17" t="s">
        <v>5</v>
      </c>
    </row>
    <row r="832" spans="19:19">
      <c r="S832" s="17" t="s">
        <v>5</v>
      </c>
    </row>
    <row r="833" spans="19:19">
      <c r="S833" s="17" t="s">
        <v>5</v>
      </c>
    </row>
    <row r="834" spans="19:19">
      <c r="S834" s="17" t="s">
        <v>5</v>
      </c>
    </row>
    <row r="835" spans="19:19">
      <c r="S835" s="17" t="s">
        <v>5</v>
      </c>
    </row>
    <row r="836" spans="19:19">
      <c r="S836" s="17" t="s">
        <v>5</v>
      </c>
    </row>
    <row r="837" spans="19:19">
      <c r="S837" s="17" t="s">
        <v>5</v>
      </c>
    </row>
    <row r="838" spans="19:19">
      <c r="S838" s="17" t="s">
        <v>5</v>
      </c>
    </row>
    <row r="839" spans="19:19">
      <c r="S839" s="17" t="s">
        <v>5</v>
      </c>
    </row>
    <row r="840" spans="19:19">
      <c r="S840" s="17" t="s">
        <v>5</v>
      </c>
    </row>
    <row r="841" spans="19:19">
      <c r="S841" s="17" t="s">
        <v>5</v>
      </c>
    </row>
    <row r="842" spans="19:19">
      <c r="S842" s="17" t="s">
        <v>5</v>
      </c>
    </row>
    <row r="843" spans="19:19">
      <c r="S843" s="17" t="s">
        <v>5</v>
      </c>
    </row>
    <row r="844" spans="19:19">
      <c r="S844" s="17" t="s">
        <v>5</v>
      </c>
    </row>
    <row r="845" spans="19:19">
      <c r="S845" s="17" t="s">
        <v>5</v>
      </c>
    </row>
    <row r="846" spans="19:19">
      <c r="S846" s="17" t="s">
        <v>5</v>
      </c>
    </row>
    <row r="847" spans="19:19">
      <c r="S847" s="17" t="s">
        <v>5</v>
      </c>
    </row>
    <row r="848" spans="19:19">
      <c r="S848" s="17" t="s">
        <v>5</v>
      </c>
    </row>
    <row r="849" spans="19:19">
      <c r="S849" s="17" t="s">
        <v>5</v>
      </c>
    </row>
    <row r="850" spans="19:19">
      <c r="S850" s="17" t="s">
        <v>5</v>
      </c>
    </row>
    <row r="851" spans="19:19">
      <c r="S851" s="17" t="s">
        <v>5</v>
      </c>
    </row>
    <row r="852" spans="19:19">
      <c r="S852" s="17" t="s">
        <v>5</v>
      </c>
    </row>
    <row r="853" spans="19:19">
      <c r="S853" s="17" t="s">
        <v>5</v>
      </c>
    </row>
    <row r="854" spans="19:19">
      <c r="S854" s="17" t="s">
        <v>5</v>
      </c>
    </row>
    <row r="855" spans="19:19">
      <c r="S855" s="17" t="s">
        <v>5</v>
      </c>
    </row>
    <row r="856" spans="19:19">
      <c r="S856" s="17" t="s">
        <v>5</v>
      </c>
    </row>
    <row r="857" spans="19:19">
      <c r="S857" s="17" t="s">
        <v>5</v>
      </c>
    </row>
    <row r="858" spans="19:19">
      <c r="S858" s="17" t="s">
        <v>5</v>
      </c>
    </row>
    <row r="859" spans="19:19">
      <c r="S859" s="17" t="s">
        <v>5</v>
      </c>
    </row>
    <row r="860" spans="19:19">
      <c r="S860" s="17" t="s">
        <v>5</v>
      </c>
    </row>
    <row r="861" spans="19:19">
      <c r="S861" s="17" t="s">
        <v>5</v>
      </c>
    </row>
    <row r="862" spans="19:19">
      <c r="S862" s="17" t="s">
        <v>5</v>
      </c>
    </row>
    <row r="863" spans="19:19">
      <c r="S863" s="17" t="s">
        <v>5</v>
      </c>
    </row>
    <row r="864" spans="19:19">
      <c r="S864" s="17" t="s">
        <v>5</v>
      </c>
    </row>
    <row r="865" spans="19:19">
      <c r="S865" s="17" t="s">
        <v>5</v>
      </c>
    </row>
    <row r="866" spans="19:19">
      <c r="S866" s="17" t="s">
        <v>5</v>
      </c>
    </row>
    <row r="867" spans="19:19">
      <c r="S867" s="17" t="s">
        <v>5</v>
      </c>
    </row>
    <row r="868" spans="19:19">
      <c r="S868" s="17" t="s">
        <v>5</v>
      </c>
    </row>
    <row r="869" spans="19:19">
      <c r="S869" s="17" t="s">
        <v>5</v>
      </c>
    </row>
    <row r="870" spans="19:19">
      <c r="S870" s="17" t="s">
        <v>5</v>
      </c>
    </row>
    <row r="871" spans="19:19">
      <c r="S871" s="17" t="s">
        <v>5</v>
      </c>
    </row>
    <row r="872" spans="19:19">
      <c r="S872" s="17" t="s">
        <v>5</v>
      </c>
    </row>
    <row r="873" spans="19:19">
      <c r="S873" s="17" t="s">
        <v>5</v>
      </c>
    </row>
    <row r="874" spans="19:19">
      <c r="S874" s="17" t="s">
        <v>5</v>
      </c>
    </row>
    <row r="875" spans="19:19">
      <c r="S875" s="17" t="s">
        <v>5</v>
      </c>
    </row>
    <row r="876" spans="19:19">
      <c r="S876" s="17" t="s">
        <v>5</v>
      </c>
    </row>
    <row r="877" spans="19:19">
      <c r="S877" s="17" t="s">
        <v>5</v>
      </c>
    </row>
    <row r="878" spans="19:19">
      <c r="S878" s="17" t="s">
        <v>5</v>
      </c>
    </row>
    <row r="879" spans="19:19">
      <c r="S879" s="17" t="s">
        <v>5</v>
      </c>
    </row>
    <row r="880" spans="19:19">
      <c r="S880" s="17" t="s">
        <v>5</v>
      </c>
    </row>
    <row r="881" spans="19:19">
      <c r="S881" s="17" t="s">
        <v>5</v>
      </c>
    </row>
    <row r="882" spans="19:19">
      <c r="S882" s="17" t="s">
        <v>5</v>
      </c>
    </row>
    <row r="883" spans="19:19">
      <c r="S883" s="17" t="s">
        <v>5</v>
      </c>
    </row>
    <row r="884" spans="19:19">
      <c r="S884" s="17" t="s">
        <v>5</v>
      </c>
    </row>
    <row r="885" spans="19:19">
      <c r="S885" s="17" t="s">
        <v>5</v>
      </c>
    </row>
    <row r="886" spans="19:19">
      <c r="S886" s="17" t="s">
        <v>5</v>
      </c>
    </row>
    <row r="887" spans="19:19">
      <c r="S887" s="17" t="s">
        <v>5</v>
      </c>
    </row>
    <row r="888" spans="19:19">
      <c r="S888" s="17" t="s">
        <v>5</v>
      </c>
    </row>
    <row r="889" spans="19:19">
      <c r="S889" s="17" t="s">
        <v>5</v>
      </c>
    </row>
    <row r="890" spans="19:19">
      <c r="S890" s="17" t="s">
        <v>5</v>
      </c>
    </row>
    <row r="891" spans="19:19">
      <c r="S891" s="17" t="s">
        <v>5</v>
      </c>
    </row>
    <row r="892" spans="19:19">
      <c r="S892" s="17" t="s">
        <v>5</v>
      </c>
    </row>
    <row r="893" spans="19:19">
      <c r="S893" s="17" t="s">
        <v>5</v>
      </c>
    </row>
    <row r="894" spans="19:19">
      <c r="S894" s="17" t="s">
        <v>5</v>
      </c>
    </row>
    <row r="895" spans="19:19">
      <c r="S895" s="17" t="s">
        <v>5</v>
      </c>
    </row>
    <row r="896" spans="19:19">
      <c r="S896" s="17" t="s">
        <v>5</v>
      </c>
    </row>
    <row r="897" spans="19:19">
      <c r="S897" s="17" t="s">
        <v>5</v>
      </c>
    </row>
    <row r="898" spans="19:19">
      <c r="S898" s="17" t="s">
        <v>5</v>
      </c>
    </row>
    <row r="899" spans="19:19">
      <c r="S899" s="17" t="s">
        <v>5</v>
      </c>
    </row>
    <row r="900" spans="19:19">
      <c r="S900" s="17" t="s">
        <v>5</v>
      </c>
    </row>
    <row r="901" spans="19:19">
      <c r="S901" s="17" t="s">
        <v>5</v>
      </c>
    </row>
    <row r="902" spans="19:19">
      <c r="S902" s="17" t="s">
        <v>5</v>
      </c>
    </row>
    <row r="903" spans="19:19">
      <c r="S903" s="17" t="s">
        <v>5</v>
      </c>
    </row>
    <row r="904" spans="19:19">
      <c r="S904" s="17" t="s">
        <v>5</v>
      </c>
    </row>
    <row r="905" spans="19:19">
      <c r="S905" s="17" t="s">
        <v>5</v>
      </c>
    </row>
    <row r="906" spans="19:19">
      <c r="S906" s="17" t="s">
        <v>5</v>
      </c>
    </row>
    <row r="907" spans="19:19">
      <c r="S907" s="17" t="s">
        <v>5</v>
      </c>
    </row>
    <row r="908" spans="19:19">
      <c r="S908" s="17" t="s">
        <v>5</v>
      </c>
    </row>
    <row r="909" spans="19:19">
      <c r="S909" s="17" t="s">
        <v>5</v>
      </c>
    </row>
    <row r="910" spans="19:19">
      <c r="S910" s="17" t="s">
        <v>5</v>
      </c>
    </row>
    <row r="911" spans="19:19">
      <c r="S911" s="17" t="s">
        <v>5</v>
      </c>
    </row>
    <row r="912" spans="19:19">
      <c r="S912" s="17" t="s">
        <v>5</v>
      </c>
    </row>
    <row r="913" spans="19:19">
      <c r="S913" s="17" t="s">
        <v>5</v>
      </c>
    </row>
    <row r="914" spans="19:19">
      <c r="S914" s="17" t="s">
        <v>5</v>
      </c>
    </row>
    <row r="915" spans="19:19">
      <c r="S915" s="17" t="s">
        <v>5</v>
      </c>
    </row>
    <row r="916" spans="19:19">
      <c r="S916" s="17" t="s">
        <v>5</v>
      </c>
    </row>
    <row r="917" spans="19:19">
      <c r="S917" s="17" t="s">
        <v>5</v>
      </c>
    </row>
    <row r="918" spans="19:19">
      <c r="S918" s="17" t="s">
        <v>5</v>
      </c>
    </row>
    <row r="919" spans="19:19">
      <c r="S919" s="17" t="s">
        <v>5</v>
      </c>
    </row>
    <row r="920" spans="19:19">
      <c r="S920" s="17" t="s">
        <v>5</v>
      </c>
    </row>
    <row r="921" spans="19:19">
      <c r="S921" s="17" t="s">
        <v>5</v>
      </c>
    </row>
    <row r="922" spans="19:19">
      <c r="S922" s="17" t="s">
        <v>5</v>
      </c>
    </row>
    <row r="923" spans="19:19">
      <c r="S923" s="17" t="s">
        <v>5</v>
      </c>
    </row>
    <row r="924" spans="19:19">
      <c r="S924" s="17" t="s">
        <v>5</v>
      </c>
    </row>
    <row r="925" spans="19:19">
      <c r="S925" s="17" t="s">
        <v>5</v>
      </c>
    </row>
    <row r="926" spans="19:19">
      <c r="S926" s="17" t="s">
        <v>5</v>
      </c>
    </row>
    <row r="927" spans="19:19">
      <c r="S927" s="17" t="s">
        <v>5</v>
      </c>
    </row>
    <row r="928" spans="19:19">
      <c r="S928" s="17" t="s">
        <v>5</v>
      </c>
    </row>
    <row r="929" spans="19:19">
      <c r="S929" s="17" t="s">
        <v>5</v>
      </c>
    </row>
    <row r="930" spans="19:19">
      <c r="S930" s="17" t="s">
        <v>5</v>
      </c>
    </row>
    <row r="931" spans="19:19">
      <c r="S931" s="17" t="s">
        <v>5</v>
      </c>
    </row>
    <row r="932" spans="19:19">
      <c r="S932" s="17" t="s">
        <v>5</v>
      </c>
    </row>
    <row r="933" spans="19:19">
      <c r="S933" s="17" t="s">
        <v>5</v>
      </c>
    </row>
    <row r="934" spans="19:19">
      <c r="S934" s="17" t="s">
        <v>5</v>
      </c>
    </row>
    <row r="935" spans="19:19">
      <c r="S935" s="17" t="s">
        <v>5</v>
      </c>
    </row>
    <row r="936" spans="19:19">
      <c r="S936" s="17" t="s">
        <v>5</v>
      </c>
    </row>
    <row r="937" spans="19:19">
      <c r="S937" s="17" t="s">
        <v>5</v>
      </c>
    </row>
    <row r="938" spans="19:19">
      <c r="S938" s="17" t="s">
        <v>5</v>
      </c>
    </row>
    <row r="939" spans="19:19">
      <c r="S939" s="17" t="s">
        <v>5</v>
      </c>
    </row>
    <row r="940" spans="19:19">
      <c r="S940" s="17" t="s">
        <v>5</v>
      </c>
    </row>
    <row r="941" spans="19:19">
      <c r="S941" s="17" t="s">
        <v>5</v>
      </c>
    </row>
    <row r="942" spans="19:19">
      <c r="S942" s="17" t="s">
        <v>5</v>
      </c>
    </row>
    <row r="943" spans="19:19">
      <c r="S943" s="17" t="s">
        <v>5</v>
      </c>
    </row>
    <row r="944" spans="19:19">
      <c r="S944" s="17" t="s">
        <v>5</v>
      </c>
    </row>
    <row r="945" spans="19:19">
      <c r="S945" s="17" t="s">
        <v>5</v>
      </c>
    </row>
    <row r="946" spans="19:19">
      <c r="S946" s="17" t="s">
        <v>5</v>
      </c>
    </row>
    <row r="947" spans="19:19">
      <c r="S947" s="17" t="s">
        <v>5</v>
      </c>
    </row>
    <row r="948" spans="19:19">
      <c r="S948" s="17" t="s">
        <v>5</v>
      </c>
    </row>
    <row r="949" spans="19:19">
      <c r="S949" s="17" t="s">
        <v>5</v>
      </c>
    </row>
    <row r="950" spans="19:19">
      <c r="S950" s="17" t="s">
        <v>5</v>
      </c>
    </row>
    <row r="951" spans="19:19">
      <c r="S951" s="17" t="s">
        <v>5</v>
      </c>
    </row>
    <row r="952" spans="19:19">
      <c r="S952" s="17" t="s">
        <v>5</v>
      </c>
    </row>
    <row r="953" spans="19:19">
      <c r="S953" s="17" t="s">
        <v>5</v>
      </c>
    </row>
    <row r="954" spans="19:19">
      <c r="S954" s="17" t="s">
        <v>5</v>
      </c>
    </row>
    <row r="955" spans="19:19">
      <c r="S955" s="17" t="s">
        <v>5</v>
      </c>
    </row>
    <row r="956" spans="19:19">
      <c r="S956" s="17" t="s">
        <v>5</v>
      </c>
    </row>
    <row r="957" spans="19:19">
      <c r="S957" s="17" t="s">
        <v>5</v>
      </c>
    </row>
    <row r="958" spans="19:19">
      <c r="S958" s="17" t="s">
        <v>5</v>
      </c>
    </row>
    <row r="959" spans="19:19">
      <c r="S959" s="17" t="s">
        <v>5</v>
      </c>
    </row>
    <row r="960" spans="19:19">
      <c r="S960" s="17" t="s">
        <v>5</v>
      </c>
    </row>
    <row r="961" spans="19:19">
      <c r="S961" s="17" t="s">
        <v>5</v>
      </c>
    </row>
    <row r="962" spans="19:19">
      <c r="S962" s="17" t="s">
        <v>5</v>
      </c>
    </row>
    <row r="963" spans="19:19">
      <c r="S963" s="17" t="s">
        <v>5</v>
      </c>
    </row>
    <row r="964" spans="19:19">
      <c r="S964" s="17" t="s">
        <v>5</v>
      </c>
    </row>
    <row r="965" spans="19:19">
      <c r="S965" s="17" t="s">
        <v>5</v>
      </c>
    </row>
    <row r="966" spans="19:19">
      <c r="S966" s="17" t="s">
        <v>5</v>
      </c>
    </row>
    <row r="967" spans="19:19">
      <c r="S967" s="17" t="s">
        <v>5</v>
      </c>
    </row>
    <row r="968" spans="19:19">
      <c r="S968" s="17" t="s">
        <v>5</v>
      </c>
    </row>
    <row r="969" spans="19:19">
      <c r="S969" s="17" t="s">
        <v>5</v>
      </c>
    </row>
    <row r="970" spans="19:19">
      <c r="S970" s="17" t="s">
        <v>5</v>
      </c>
    </row>
    <row r="971" spans="19:19">
      <c r="S971" s="17" t="s">
        <v>5</v>
      </c>
    </row>
    <row r="972" spans="19:19">
      <c r="S972" s="17" t="s">
        <v>5</v>
      </c>
    </row>
    <row r="973" spans="19:19">
      <c r="S973" s="17" t="s">
        <v>5</v>
      </c>
    </row>
    <row r="974" spans="19:19">
      <c r="S974" s="17" t="s">
        <v>5</v>
      </c>
    </row>
    <row r="975" spans="19:19">
      <c r="S975" s="17" t="s">
        <v>5</v>
      </c>
    </row>
    <row r="976" spans="19:19">
      <c r="S976" s="17" t="s">
        <v>5</v>
      </c>
    </row>
    <row r="977" spans="19:19">
      <c r="S977" s="17" t="s">
        <v>5</v>
      </c>
    </row>
    <row r="978" spans="19:19">
      <c r="S978" s="17" t="s">
        <v>5</v>
      </c>
    </row>
    <row r="979" spans="19:19">
      <c r="S979" s="17" t="s">
        <v>5</v>
      </c>
    </row>
    <row r="980" spans="19:19">
      <c r="S980" s="17" t="s">
        <v>5</v>
      </c>
    </row>
    <row r="981" spans="19:19">
      <c r="S981" s="17" t="s">
        <v>5</v>
      </c>
    </row>
    <row r="982" spans="19:19">
      <c r="S982" s="17" t="s">
        <v>5</v>
      </c>
    </row>
    <row r="983" spans="19:19">
      <c r="S983" s="17" t="s">
        <v>5</v>
      </c>
    </row>
    <row r="984" spans="19:19">
      <c r="S984" s="17" t="s">
        <v>5</v>
      </c>
    </row>
    <row r="985" spans="19:19">
      <c r="S985" s="17" t="s">
        <v>5</v>
      </c>
    </row>
    <row r="986" spans="19:19">
      <c r="S986" s="17" t="s">
        <v>5</v>
      </c>
    </row>
    <row r="987" spans="19:19">
      <c r="S987" s="17" t="s">
        <v>5</v>
      </c>
    </row>
    <row r="988" spans="19:19">
      <c r="S988" s="17" t="s">
        <v>5</v>
      </c>
    </row>
    <row r="989" spans="19:19">
      <c r="S989" s="17" t="s">
        <v>5</v>
      </c>
    </row>
    <row r="990" spans="19:19">
      <c r="S990" s="17" t="s">
        <v>5</v>
      </c>
    </row>
    <row r="991" spans="19:19">
      <c r="S991" s="17" t="s">
        <v>5</v>
      </c>
    </row>
    <row r="992" spans="19:19">
      <c r="S992" s="17" t="s">
        <v>5</v>
      </c>
    </row>
    <row r="993" spans="19:19">
      <c r="S993" s="17" t="s">
        <v>5</v>
      </c>
    </row>
    <row r="994" spans="19:19">
      <c r="S994" s="17" t="s">
        <v>5</v>
      </c>
    </row>
    <row r="995" spans="19:19">
      <c r="S995" s="17" t="s">
        <v>5</v>
      </c>
    </row>
    <row r="996" spans="19:19">
      <c r="S996" s="17" t="s">
        <v>5</v>
      </c>
    </row>
    <row r="997" spans="19:19">
      <c r="S997" s="17" t="s">
        <v>5</v>
      </c>
    </row>
    <row r="998" spans="19:19">
      <c r="S998" s="17" t="s">
        <v>5</v>
      </c>
    </row>
    <row r="999" spans="19:19">
      <c r="S999" s="17" t="s">
        <v>5</v>
      </c>
    </row>
    <row r="1000" spans="19:19">
      <c r="S1000" s="17" t="s">
        <v>5</v>
      </c>
    </row>
    <row r="1001" spans="19:19">
      <c r="S1001" s="17" t="s">
        <v>5</v>
      </c>
    </row>
    <row r="1002" spans="19:19">
      <c r="S1002" s="17" t="s">
        <v>5</v>
      </c>
    </row>
    <row r="1003" spans="19:19">
      <c r="S1003" s="17" t="s">
        <v>5</v>
      </c>
    </row>
    <row r="1004" spans="19:19">
      <c r="S1004" s="17" t="s">
        <v>5</v>
      </c>
    </row>
    <row r="1005" spans="19:19">
      <c r="S1005" s="17" t="s">
        <v>5</v>
      </c>
    </row>
    <row r="1006" spans="19:19">
      <c r="S1006" s="17" t="s">
        <v>5</v>
      </c>
    </row>
    <row r="1007" spans="19:19">
      <c r="S1007" s="17" t="s">
        <v>5</v>
      </c>
    </row>
    <row r="1008" spans="19:19">
      <c r="S1008" s="17" t="s">
        <v>5</v>
      </c>
    </row>
    <row r="1009" spans="19:19">
      <c r="S1009" s="17" t="s">
        <v>5</v>
      </c>
    </row>
    <row r="1010" spans="19:19">
      <c r="S1010" s="17" t="s">
        <v>5</v>
      </c>
    </row>
    <row r="1011" spans="19:19">
      <c r="S1011" s="17" t="s">
        <v>5</v>
      </c>
    </row>
    <row r="1012" spans="19:19">
      <c r="S1012" s="17" t="s">
        <v>5</v>
      </c>
    </row>
    <row r="1013" spans="19:19">
      <c r="S1013" s="17" t="s">
        <v>5</v>
      </c>
    </row>
    <row r="1014" spans="19:19">
      <c r="S1014" s="17" t="s">
        <v>5</v>
      </c>
    </row>
    <row r="1015" spans="19:19">
      <c r="S1015" s="17" t="s">
        <v>5</v>
      </c>
    </row>
    <row r="1016" spans="19:19">
      <c r="S1016" s="17" t="s">
        <v>5</v>
      </c>
    </row>
    <row r="1017" spans="19:19">
      <c r="S1017" s="17" t="s">
        <v>5</v>
      </c>
    </row>
    <row r="1018" spans="19:19">
      <c r="S1018" s="17" t="s">
        <v>5</v>
      </c>
    </row>
    <row r="1019" spans="19:19">
      <c r="S1019" s="17" t="s">
        <v>5</v>
      </c>
    </row>
    <row r="1020" spans="19:19">
      <c r="S1020" s="17" t="s">
        <v>5</v>
      </c>
    </row>
    <row r="1021" spans="19:19">
      <c r="S1021" s="17" t="s">
        <v>5</v>
      </c>
    </row>
    <row r="1022" spans="19:19">
      <c r="S1022" s="17" t="s">
        <v>5</v>
      </c>
    </row>
    <row r="1023" spans="19:19">
      <c r="S1023" s="17" t="s">
        <v>5</v>
      </c>
    </row>
    <row r="1024" spans="19:19">
      <c r="S1024" s="17" t="s">
        <v>5</v>
      </c>
    </row>
    <row r="1025" spans="19:19">
      <c r="S1025" s="17" t="s">
        <v>5</v>
      </c>
    </row>
    <row r="1026" spans="19:19">
      <c r="S1026" s="17" t="s">
        <v>5</v>
      </c>
    </row>
    <row r="1027" spans="19:19">
      <c r="S1027" s="17" t="s">
        <v>5</v>
      </c>
    </row>
    <row r="1028" spans="19:19">
      <c r="S1028" s="17" t="s">
        <v>5</v>
      </c>
    </row>
    <row r="1029" spans="19:19">
      <c r="S1029" s="17" t="s">
        <v>5</v>
      </c>
    </row>
    <row r="1030" spans="19:19">
      <c r="S1030" s="17" t="s">
        <v>5</v>
      </c>
    </row>
    <row r="1031" spans="19:19">
      <c r="S1031" s="17" t="s">
        <v>5</v>
      </c>
    </row>
    <row r="1032" spans="19:19">
      <c r="S1032" s="17" t="s">
        <v>5</v>
      </c>
    </row>
    <row r="1033" spans="19:19">
      <c r="S1033" s="17" t="s">
        <v>5</v>
      </c>
    </row>
    <row r="1034" spans="19:19">
      <c r="S1034" s="17" t="s">
        <v>5</v>
      </c>
    </row>
    <row r="1035" spans="19:19">
      <c r="S1035" s="17" t="s">
        <v>5</v>
      </c>
    </row>
    <row r="1036" spans="19:19">
      <c r="S1036" s="17" t="s">
        <v>5</v>
      </c>
    </row>
    <row r="1037" spans="19:19">
      <c r="S1037" s="17" t="s">
        <v>5</v>
      </c>
    </row>
    <row r="1038" spans="19:19">
      <c r="S1038" s="17" t="s">
        <v>5</v>
      </c>
    </row>
    <row r="1039" spans="19:19">
      <c r="S1039" s="17" t="s">
        <v>5</v>
      </c>
    </row>
    <row r="1040" spans="19:19">
      <c r="S1040" s="17" t="s">
        <v>5</v>
      </c>
    </row>
    <row r="1041" spans="19:19">
      <c r="S1041" s="17" t="s">
        <v>5</v>
      </c>
    </row>
    <row r="1042" spans="19:19">
      <c r="S1042" s="17" t="s">
        <v>5</v>
      </c>
    </row>
    <row r="1043" spans="19:19">
      <c r="S1043" s="17" t="s">
        <v>5</v>
      </c>
    </row>
    <row r="1044" spans="19:19">
      <c r="S1044" s="17" t="s">
        <v>5</v>
      </c>
    </row>
    <row r="1045" spans="19:19">
      <c r="S1045" s="17" t="s">
        <v>5</v>
      </c>
    </row>
    <row r="1046" spans="19:19">
      <c r="S1046" s="17" t="s">
        <v>5</v>
      </c>
    </row>
    <row r="1047" spans="19:19">
      <c r="S1047" s="17" t="s">
        <v>5</v>
      </c>
    </row>
    <row r="1048" spans="19:19">
      <c r="S1048" s="17" t="s">
        <v>5</v>
      </c>
    </row>
    <row r="1049" spans="19:19">
      <c r="S1049" s="17" t="s">
        <v>5</v>
      </c>
    </row>
    <row r="1050" spans="19:19">
      <c r="S1050" s="17" t="s">
        <v>5</v>
      </c>
    </row>
    <row r="1051" spans="19:19">
      <c r="S1051" s="17" t="s">
        <v>5</v>
      </c>
    </row>
    <row r="1052" spans="19:19">
      <c r="S1052" s="17" t="s">
        <v>5</v>
      </c>
    </row>
    <row r="1053" spans="19:19">
      <c r="S1053" s="17" t="s">
        <v>5</v>
      </c>
    </row>
    <row r="1054" spans="19:19">
      <c r="S1054" s="17" t="s">
        <v>5</v>
      </c>
    </row>
    <row r="1055" spans="19:19">
      <c r="S1055" s="17" t="s">
        <v>5</v>
      </c>
    </row>
    <row r="1056" spans="19:19">
      <c r="S1056" s="17" t="s">
        <v>5</v>
      </c>
    </row>
    <row r="1057" spans="19:19">
      <c r="S1057" s="17" t="s">
        <v>5</v>
      </c>
    </row>
    <row r="1058" spans="19:19">
      <c r="S1058" s="17" t="s">
        <v>5</v>
      </c>
    </row>
    <row r="1059" spans="19:19">
      <c r="S1059" s="17" t="s">
        <v>5</v>
      </c>
    </row>
    <row r="1060" spans="19:19">
      <c r="S1060" s="17" t="s">
        <v>5</v>
      </c>
    </row>
    <row r="1061" spans="19:19">
      <c r="S1061" s="17" t="s">
        <v>5</v>
      </c>
    </row>
    <row r="1062" spans="19:19">
      <c r="S1062" s="17" t="s">
        <v>5</v>
      </c>
    </row>
    <row r="1063" spans="19:19">
      <c r="S1063" s="17" t="s">
        <v>5</v>
      </c>
    </row>
    <row r="1064" spans="19:19">
      <c r="S1064" s="17" t="s">
        <v>5</v>
      </c>
    </row>
    <row r="1065" spans="19:19">
      <c r="S1065" s="17" t="s">
        <v>5</v>
      </c>
    </row>
    <row r="1066" spans="19:19">
      <c r="S1066" s="17" t="s">
        <v>5</v>
      </c>
    </row>
    <row r="1067" spans="19:19">
      <c r="S1067" s="17" t="s">
        <v>5</v>
      </c>
    </row>
    <row r="1068" spans="19:19">
      <c r="S1068" s="17" t="s">
        <v>5</v>
      </c>
    </row>
    <row r="1069" spans="19:19">
      <c r="S1069" s="17" t="s">
        <v>5</v>
      </c>
    </row>
    <row r="1070" spans="19:19">
      <c r="S1070" s="17" t="s">
        <v>5</v>
      </c>
    </row>
    <row r="1071" spans="19:19">
      <c r="S1071" s="17" t="s">
        <v>5</v>
      </c>
    </row>
    <row r="1072" spans="19:19">
      <c r="S1072" s="17" t="s">
        <v>5</v>
      </c>
    </row>
    <row r="1073" spans="19:19">
      <c r="S1073" s="17" t="s">
        <v>5</v>
      </c>
    </row>
    <row r="1074" spans="19:19">
      <c r="S1074" s="17" t="s">
        <v>5</v>
      </c>
    </row>
    <row r="1075" spans="19:19">
      <c r="S1075" s="17" t="s">
        <v>5</v>
      </c>
    </row>
    <row r="1076" spans="19:19">
      <c r="S1076" s="17" t="s">
        <v>5</v>
      </c>
    </row>
    <row r="1077" spans="19:19">
      <c r="S1077" s="17" t="s">
        <v>5</v>
      </c>
    </row>
    <row r="1078" spans="19:19">
      <c r="S1078" s="17" t="s">
        <v>5</v>
      </c>
    </row>
    <row r="1079" spans="19:19">
      <c r="S1079" s="17" t="s">
        <v>5</v>
      </c>
    </row>
    <row r="1080" spans="19:19">
      <c r="S1080" s="17" t="s">
        <v>5</v>
      </c>
    </row>
    <row r="1081" spans="19:19">
      <c r="S1081" s="17" t="s">
        <v>5</v>
      </c>
    </row>
    <row r="1082" spans="19:19">
      <c r="S1082" s="17" t="s">
        <v>5</v>
      </c>
    </row>
    <row r="1083" spans="19:19">
      <c r="S1083" s="17" t="s">
        <v>5</v>
      </c>
    </row>
    <row r="1084" spans="19:19">
      <c r="S1084" s="17" t="s">
        <v>5</v>
      </c>
    </row>
    <row r="1085" spans="19:19">
      <c r="S1085" s="17" t="s">
        <v>5</v>
      </c>
    </row>
    <row r="1086" spans="19:19">
      <c r="S1086" s="17" t="s">
        <v>5</v>
      </c>
    </row>
    <row r="1087" spans="19:19">
      <c r="S1087" s="17" t="s">
        <v>5</v>
      </c>
    </row>
    <row r="1088" spans="19:19">
      <c r="S1088" s="17" t="s">
        <v>5</v>
      </c>
    </row>
    <row r="1089" spans="19:19">
      <c r="S1089" s="17" t="s">
        <v>5</v>
      </c>
    </row>
    <row r="1090" spans="19:19">
      <c r="S1090" s="17" t="s">
        <v>5</v>
      </c>
    </row>
    <row r="1091" spans="19:19">
      <c r="S1091" s="17" t="s">
        <v>5</v>
      </c>
    </row>
    <row r="1092" spans="19:19">
      <c r="S1092" s="17" t="s">
        <v>5</v>
      </c>
    </row>
    <row r="1093" spans="19:19">
      <c r="S1093" s="17" t="s">
        <v>5</v>
      </c>
    </row>
    <row r="1094" spans="19:19">
      <c r="S1094" s="17" t="s">
        <v>5</v>
      </c>
    </row>
    <row r="1095" spans="19:19">
      <c r="S1095" s="17" t="s">
        <v>5</v>
      </c>
    </row>
    <row r="1096" spans="19:19">
      <c r="S1096" s="17" t="s">
        <v>5</v>
      </c>
    </row>
    <row r="1097" spans="19:19">
      <c r="S1097" s="17" t="s">
        <v>5</v>
      </c>
    </row>
    <row r="1098" spans="19:19">
      <c r="S1098" s="17" t="s">
        <v>5</v>
      </c>
    </row>
    <row r="1099" spans="19:19">
      <c r="S1099" s="17" t="s">
        <v>5</v>
      </c>
    </row>
    <row r="1100" spans="19:19">
      <c r="S1100" s="17" t="s">
        <v>5</v>
      </c>
    </row>
    <row r="1101" spans="19:19">
      <c r="S1101" s="17" t="s">
        <v>5</v>
      </c>
    </row>
    <row r="1102" spans="19:19">
      <c r="S1102" s="17" t="s">
        <v>5</v>
      </c>
    </row>
    <row r="1103" spans="19:19">
      <c r="S1103" s="17" t="s">
        <v>5</v>
      </c>
    </row>
    <row r="1104" spans="19:19">
      <c r="S1104" s="17" t="s">
        <v>5</v>
      </c>
    </row>
    <row r="1105" spans="19:19">
      <c r="S1105" s="17" t="s">
        <v>5</v>
      </c>
    </row>
    <row r="1106" spans="19:19">
      <c r="S1106" s="17" t="s">
        <v>5</v>
      </c>
    </row>
    <row r="1107" spans="19:19">
      <c r="S1107" s="17" t="s">
        <v>5</v>
      </c>
    </row>
    <row r="1108" spans="19:19">
      <c r="S1108" s="17" t="s">
        <v>5</v>
      </c>
    </row>
    <row r="1109" spans="19:19">
      <c r="S1109" s="17" t="s">
        <v>5</v>
      </c>
    </row>
    <row r="1110" spans="19:19">
      <c r="S1110" s="17" t="s">
        <v>5</v>
      </c>
    </row>
    <row r="1111" spans="19:19">
      <c r="S1111" s="17" t="s">
        <v>5</v>
      </c>
    </row>
    <row r="1112" spans="19:19">
      <c r="S1112" s="17" t="s">
        <v>5</v>
      </c>
    </row>
    <row r="1113" spans="19:19">
      <c r="S1113" s="17" t="s">
        <v>5</v>
      </c>
    </row>
    <row r="1114" spans="19:19">
      <c r="S1114" s="17" t="s">
        <v>5</v>
      </c>
    </row>
    <row r="1115" spans="19:19">
      <c r="S1115" s="17" t="s">
        <v>5</v>
      </c>
    </row>
    <row r="1116" spans="19:19">
      <c r="S1116" s="17" t="s">
        <v>5</v>
      </c>
    </row>
    <row r="1117" spans="19:19">
      <c r="S1117" s="17" t="s">
        <v>5</v>
      </c>
    </row>
    <row r="1118" spans="19:19">
      <c r="S1118" s="17" t="s">
        <v>5</v>
      </c>
    </row>
    <row r="1119" spans="19:19">
      <c r="S1119" s="17" t="s">
        <v>5</v>
      </c>
    </row>
    <row r="1120" spans="19:19">
      <c r="S1120" s="17" t="s">
        <v>5</v>
      </c>
    </row>
    <row r="1121" spans="19:19">
      <c r="S1121" s="17" t="s">
        <v>5</v>
      </c>
    </row>
    <row r="1122" spans="19:19">
      <c r="S1122" s="17" t="s">
        <v>5</v>
      </c>
    </row>
    <row r="1123" spans="19:19">
      <c r="S1123" s="17" t="s">
        <v>5</v>
      </c>
    </row>
    <row r="1124" spans="19:19">
      <c r="S1124" s="17" t="s">
        <v>5</v>
      </c>
    </row>
    <row r="1125" spans="19:19">
      <c r="S1125" s="17" t="s">
        <v>5</v>
      </c>
    </row>
    <row r="1126" spans="19:19">
      <c r="S1126" s="17" t="s">
        <v>5</v>
      </c>
    </row>
    <row r="1127" spans="19:19">
      <c r="S1127" s="17" t="s">
        <v>5</v>
      </c>
    </row>
    <row r="1128" spans="19:19">
      <c r="S1128" s="17" t="s">
        <v>5</v>
      </c>
    </row>
    <row r="1129" spans="19:19">
      <c r="S1129" s="17" t="s">
        <v>5</v>
      </c>
    </row>
    <row r="1130" spans="19:19">
      <c r="S1130" s="17" t="s">
        <v>5</v>
      </c>
    </row>
    <row r="1131" spans="19:19">
      <c r="S1131" s="17" t="s">
        <v>5</v>
      </c>
    </row>
    <row r="1132" spans="19:19">
      <c r="S1132" s="17" t="s">
        <v>5</v>
      </c>
    </row>
    <row r="1133" spans="19:19">
      <c r="S1133" s="17" t="s">
        <v>5</v>
      </c>
    </row>
    <row r="1134" spans="19:19">
      <c r="S1134" s="17" t="s">
        <v>5</v>
      </c>
    </row>
    <row r="1135" spans="19:19">
      <c r="S1135" s="17" t="s">
        <v>5</v>
      </c>
    </row>
    <row r="1136" spans="19:19">
      <c r="S1136" s="17" t="s">
        <v>5</v>
      </c>
    </row>
    <row r="1137" spans="19:19">
      <c r="S1137" s="17" t="s">
        <v>5</v>
      </c>
    </row>
    <row r="1138" spans="19:19">
      <c r="S1138" s="17" t="s">
        <v>5</v>
      </c>
    </row>
    <row r="1139" spans="19:19">
      <c r="S1139" s="17" t="s">
        <v>5</v>
      </c>
    </row>
    <row r="1140" spans="19:19">
      <c r="S1140" s="17" t="s">
        <v>5</v>
      </c>
    </row>
    <row r="1141" spans="19:19">
      <c r="S1141" s="17" t="s">
        <v>5</v>
      </c>
    </row>
    <row r="1142" spans="19:19">
      <c r="S1142" s="17" t="s">
        <v>5</v>
      </c>
    </row>
    <row r="1143" spans="19:19">
      <c r="S1143" s="17" t="s">
        <v>5</v>
      </c>
    </row>
    <row r="1144" spans="19:19">
      <c r="S1144" s="17" t="s">
        <v>5</v>
      </c>
    </row>
    <row r="1145" spans="19:19">
      <c r="S1145" s="17" t="s">
        <v>5</v>
      </c>
    </row>
    <row r="1146" spans="19:19">
      <c r="S1146" s="17" t="s">
        <v>5</v>
      </c>
    </row>
    <row r="1147" spans="19:19">
      <c r="S1147" s="17" t="s">
        <v>5</v>
      </c>
    </row>
    <row r="1148" spans="19:19">
      <c r="S1148" s="17" t="s">
        <v>5</v>
      </c>
    </row>
    <row r="1149" spans="19:19">
      <c r="S1149" s="17" t="s">
        <v>5</v>
      </c>
    </row>
    <row r="1150" spans="19:19">
      <c r="S1150" s="17" t="s">
        <v>5</v>
      </c>
    </row>
    <row r="1151" spans="19:19">
      <c r="S1151" s="17" t="s">
        <v>5</v>
      </c>
    </row>
  </sheetData>
  <mergeCells count="3">
    <mergeCell ref="B3:M3"/>
    <mergeCell ref="R1:W1"/>
    <mergeCell ref="T2:W2"/>
  </mergeCells>
  <phoneticPr fontId="4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V37"/>
  <sheetViews>
    <sheetView topLeftCell="H1" workbookViewId="0">
      <selection activeCell="O4" sqref="O4:O9"/>
    </sheetView>
  </sheetViews>
  <sheetFormatPr defaultColWidth="8.8984375" defaultRowHeight="27.75"/>
  <cols>
    <col min="1" max="1" width="17.09765625" style="17" customWidth="1"/>
    <col min="2" max="2" width="12" style="17" customWidth="1"/>
    <col min="3" max="3" width="6.59765625" style="17" customWidth="1"/>
    <col min="4" max="4" width="7.3984375" style="17" customWidth="1"/>
    <col min="5" max="6" width="11.09765625" style="17" customWidth="1"/>
    <col min="7" max="7" width="8.09765625" style="17" customWidth="1"/>
    <col min="8" max="9" width="11.296875" style="17" customWidth="1"/>
    <col min="10" max="12" width="8.8984375" style="17"/>
    <col min="13" max="13" width="16.09765625" style="131" customWidth="1"/>
    <col min="14" max="14" width="15.8984375" style="131" customWidth="1"/>
    <col min="15" max="15" width="15.3984375" style="17" customWidth="1"/>
    <col min="16" max="16" width="16.296875" style="17" customWidth="1"/>
    <col min="17" max="17" width="9.09765625" style="17" customWidth="1"/>
    <col min="18" max="18" width="11" style="17" hidden="1" customWidth="1"/>
    <col min="19" max="20" width="9.09765625" style="17" customWidth="1"/>
    <col min="21" max="16384" width="8.8984375" style="17"/>
  </cols>
  <sheetData>
    <row r="1" spans="1:22">
      <c r="B1" s="72" t="s">
        <v>392</v>
      </c>
      <c r="M1" s="72"/>
      <c r="N1" s="330" t="s">
        <v>450</v>
      </c>
    </row>
    <row r="2" spans="1:22">
      <c r="A2" s="129"/>
      <c r="B2" s="73" t="s">
        <v>498</v>
      </c>
      <c r="C2" s="129"/>
      <c r="D2" s="129"/>
      <c r="E2" s="129"/>
      <c r="F2" s="129"/>
      <c r="G2" s="129"/>
      <c r="H2" s="129"/>
      <c r="I2" s="129"/>
      <c r="M2" s="75" t="s">
        <v>44</v>
      </c>
      <c r="N2" s="75" t="s">
        <v>10</v>
      </c>
      <c r="O2" s="75" t="s">
        <v>40</v>
      </c>
      <c r="P2" s="75" t="s">
        <v>13</v>
      </c>
      <c r="R2" s="130" t="s">
        <v>68</v>
      </c>
    </row>
    <row r="3" spans="1:22">
      <c r="A3" s="129"/>
      <c r="B3" s="18"/>
      <c r="C3" s="129"/>
      <c r="D3" s="129"/>
      <c r="E3" s="129"/>
      <c r="F3" s="129"/>
      <c r="G3" s="129"/>
      <c r="H3" s="129"/>
      <c r="I3" s="129"/>
      <c r="M3" s="80"/>
      <c r="N3" s="80"/>
      <c r="O3" s="80" t="s">
        <v>18</v>
      </c>
      <c r="P3" s="80"/>
      <c r="Q3" s="131"/>
      <c r="R3" s="131"/>
      <c r="S3" s="131"/>
      <c r="T3" s="131"/>
    </row>
    <row r="4" spans="1:22">
      <c r="A4" s="75" t="s">
        <v>9</v>
      </c>
      <c r="B4" s="75" t="s">
        <v>10</v>
      </c>
      <c r="C4" s="75" t="s">
        <v>15</v>
      </c>
      <c r="D4" s="75" t="s">
        <v>16</v>
      </c>
      <c r="E4" s="132" t="s">
        <v>41</v>
      </c>
      <c r="F4" s="132" t="s">
        <v>13</v>
      </c>
      <c r="G4" s="75" t="s">
        <v>17</v>
      </c>
      <c r="H4" s="133" t="s">
        <v>6</v>
      </c>
      <c r="I4" s="133" t="s">
        <v>13</v>
      </c>
      <c r="M4" s="134" t="s">
        <v>45</v>
      </c>
      <c r="N4" s="135">
        <v>53537</v>
      </c>
      <c r="O4" s="134">
        <v>5</v>
      </c>
      <c r="P4" s="136">
        <f t="shared" ref="P4:P10" si="0">O4*100000/N4</f>
        <v>9.3393354128920194</v>
      </c>
      <c r="Q4" s="131"/>
      <c r="R4" s="137">
        <f>O4*100/O10</f>
        <v>5.1546391752577323</v>
      </c>
      <c r="S4" s="138"/>
      <c r="T4" s="139"/>
    </row>
    <row r="5" spans="1:22">
      <c r="A5" s="80"/>
      <c r="B5" s="80"/>
      <c r="C5" s="80" t="s">
        <v>18</v>
      </c>
      <c r="D5" s="80" t="s">
        <v>18</v>
      </c>
      <c r="E5" s="140" t="s">
        <v>7</v>
      </c>
      <c r="F5" s="140" t="s">
        <v>7</v>
      </c>
      <c r="G5" s="80" t="s">
        <v>18</v>
      </c>
      <c r="H5" s="141" t="s">
        <v>18</v>
      </c>
      <c r="I5" s="141" t="s">
        <v>8</v>
      </c>
      <c r="L5" s="142"/>
      <c r="M5" s="134" t="s">
        <v>46</v>
      </c>
      <c r="N5" s="135">
        <v>66055</v>
      </c>
      <c r="O5" s="134">
        <v>15</v>
      </c>
      <c r="P5" s="136">
        <f t="shared" si="0"/>
        <v>22.708349103020211</v>
      </c>
      <c r="R5" s="137">
        <f>O5*100/O10</f>
        <v>15.463917525773196</v>
      </c>
      <c r="S5" s="138"/>
      <c r="T5" s="139"/>
      <c r="V5" s="143"/>
    </row>
    <row r="6" spans="1:22">
      <c r="A6" s="92" t="s">
        <v>21</v>
      </c>
      <c r="B6" s="93">
        <v>158338</v>
      </c>
      <c r="C6" s="144">
        <v>2</v>
      </c>
      <c r="D6" s="144">
        <v>0</v>
      </c>
      <c r="E6" s="145">
        <f>C6+D6</f>
        <v>2</v>
      </c>
      <c r="F6" s="146">
        <f>E6*100000/B6</f>
        <v>1.2631206659172152</v>
      </c>
      <c r="G6" s="144">
        <v>4</v>
      </c>
      <c r="H6" s="147">
        <f>C6+D6+G6</f>
        <v>6</v>
      </c>
      <c r="I6" s="148">
        <f>H6*100000/B6</f>
        <v>3.7893619977516453</v>
      </c>
      <c r="L6" s="142"/>
      <c r="M6" s="134" t="s">
        <v>36</v>
      </c>
      <c r="N6" s="135">
        <v>70853</v>
      </c>
      <c r="O6" s="134">
        <v>27</v>
      </c>
      <c r="P6" s="136">
        <f t="shared" si="0"/>
        <v>38.107066743821719</v>
      </c>
      <c r="R6" s="137">
        <f>O6*100/O10</f>
        <v>27.835051546391753</v>
      </c>
      <c r="S6" s="149"/>
      <c r="T6" s="150"/>
      <c r="V6" s="143"/>
    </row>
    <row r="7" spans="1:22">
      <c r="A7" s="105" t="s">
        <v>57</v>
      </c>
      <c r="B7" s="106">
        <v>35323</v>
      </c>
      <c r="C7" s="151">
        <v>0</v>
      </c>
      <c r="D7" s="151">
        <v>0</v>
      </c>
      <c r="E7" s="152">
        <f>C7+D7</f>
        <v>0</v>
      </c>
      <c r="F7" s="153">
        <f>E7*100000/B7</f>
        <v>0</v>
      </c>
      <c r="G7" s="151">
        <v>1</v>
      </c>
      <c r="H7" s="154">
        <f>C7+D7+G7</f>
        <v>1</v>
      </c>
      <c r="I7" s="155">
        <f>H7*100000/B7</f>
        <v>2.8310166180675482</v>
      </c>
      <c r="M7" s="134" t="s">
        <v>37</v>
      </c>
      <c r="N7" s="135">
        <v>157174</v>
      </c>
      <c r="O7" s="134">
        <v>24</v>
      </c>
      <c r="P7" s="136">
        <f t="shared" si="0"/>
        <v>15.269701095601054</v>
      </c>
      <c r="R7" s="137">
        <f>O7*100/O10</f>
        <v>24.742268041237114</v>
      </c>
      <c r="S7" s="138"/>
      <c r="T7" s="139"/>
      <c r="V7" s="143"/>
    </row>
    <row r="8" spans="1:22">
      <c r="A8" s="105" t="s">
        <v>22</v>
      </c>
      <c r="B8" s="106">
        <v>123015</v>
      </c>
      <c r="C8" s="151">
        <v>2</v>
      </c>
      <c r="D8" s="151">
        <v>0</v>
      </c>
      <c r="E8" s="152">
        <f t="shared" ref="E8:E27" si="1">C8+D8</f>
        <v>2</v>
      </c>
      <c r="F8" s="153">
        <f t="shared" ref="F8:F27" si="2">E8*100000/B8</f>
        <v>1.6258179896760558</v>
      </c>
      <c r="G8" s="151">
        <v>3</v>
      </c>
      <c r="H8" s="154">
        <f t="shared" ref="H8:H27" si="3">C8+D8+G8</f>
        <v>5</v>
      </c>
      <c r="I8" s="155">
        <f t="shared" ref="I8:I27" si="4">H8*100000/B8</f>
        <v>4.0645449741901398</v>
      </c>
      <c r="M8" s="134" t="s">
        <v>38</v>
      </c>
      <c r="N8" s="135">
        <v>382915</v>
      </c>
      <c r="O8" s="134">
        <v>18</v>
      </c>
      <c r="P8" s="136">
        <f t="shared" si="0"/>
        <v>4.7007821579201652</v>
      </c>
      <c r="R8" s="137">
        <f>O8*100/O10</f>
        <v>18.556701030927837</v>
      </c>
      <c r="S8" s="138"/>
      <c r="T8" s="139"/>
      <c r="V8" s="143"/>
    </row>
    <row r="9" spans="1:22">
      <c r="A9" s="111" t="s">
        <v>23</v>
      </c>
      <c r="B9" s="112">
        <v>97439</v>
      </c>
      <c r="C9" s="151">
        <v>6</v>
      </c>
      <c r="D9" s="151">
        <v>0</v>
      </c>
      <c r="E9" s="152">
        <f t="shared" si="1"/>
        <v>6</v>
      </c>
      <c r="F9" s="153">
        <f t="shared" si="2"/>
        <v>6.1576986627531074</v>
      </c>
      <c r="G9" s="151">
        <v>6</v>
      </c>
      <c r="H9" s="154">
        <f t="shared" si="3"/>
        <v>12</v>
      </c>
      <c r="I9" s="155">
        <f t="shared" si="4"/>
        <v>12.315397325506215</v>
      </c>
      <c r="M9" s="134" t="s">
        <v>39</v>
      </c>
      <c r="N9" s="135">
        <v>565479</v>
      </c>
      <c r="O9" s="134">
        <v>8</v>
      </c>
      <c r="P9" s="136">
        <f t="shared" si="0"/>
        <v>1.4147298131318757</v>
      </c>
      <c r="R9" s="137">
        <f>O9*100/O10</f>
        <v>8.2474226804123703</v>
      </c>
      <c r="T9" s="139"/>
      <c r="V9" s="143"/>
    </row>
    <row r="10" spans="1:22">
      <c r="A10" s="111" t="s">
        <v>31</v>
      </c>
      <c r="B10" s="112">
        <v>53664</v>
      </c>
      <c r="C10" s="151">
        <v>0</v>
      </c>
      <c r="D10" s="151">
        <v>0</v>
      </c>
      <c r="E10" s="152">
        <f t="shared" si="1"/>
        <v>0</v>
      </c>
      <c r="F10" s="153">
        <f t="shared" si="2"/>
        <v>0</v>
      </c>
      <c r="G10" s="151">
        <v>1</v>
      </c>
      <c r="H10" s="154">
        <f t="shared" si="3"/>
        <v>1</v>
      </c>
      <c r="I10" s="155">
        <f t="shared" si="4"/>
        <v>1.8634466308884914</v>
      </c>
      <c r="M10" s="156" t="s">
        <v>41</v>
      </c>
      <c r="N10" s="157">
        <f>SUM(N4:N9)</f>
        <v>1296013</v>
      </c>
      <c r="O10" s="157">
        <f>SUM(O4:O9)</f>
        <v>97</v>
      </c>
      <c r="P10" s="158">
        <f t="shared" si="0"/>
        <v>7.4844928253034499</v>
      </c>
      <c r="R10" s="159">
        <f>SUM(R4:R9)</f>
        <v>100</v>
      </c>
      <c r="T10" s="139"/>
      <c r="V10" s="143"/>
    </row>
    <row r="11" spans="1:22">
      <c r="A11" s="111" t="s">
        <v>24</v>
      </c>
      <c r="B11" s="112">
        <v>79171</v>
      </c>
      <c r="C11" s="151">
        <v>3</v>
      </c>
      <c r="D11" s="151">
        <v>1</v>
      </c>
      <c r="E11" s="152">
        <f t="shared" si="1"/>
        <v>4</v>
      </c>
      <c r="F11" s="153">
        <f t="shared" si="2"/>
        <v>5.0523550289878871</v>
      </c>
      <c r="G11" s="151">
        <v>11</v>
      </c>
      <c r="H11" s="154">
        <f t="shared" si="3"/>
        <v>15</v>
      </c>
      <c r="I11" s="155">
        <f t="shared" si="4"/>
        <v>18.946331358704576</v>
      </c>
      <c r="M11" s="160"/>
      <c r="T11" s="131"/>
    </row>
    <row r="12" spans="1:22">
      <c r="A12" s="111" t="s">
        <v>25</v>
      </c>
      <c r="B12" s="112">
        <v>67151</v>
      </c>
      <c r="C12" s="151">
        <v>0</v>
      </c>
      <c r="D12" s="151">
        <v>0</v>
      </c>
      <c r="E12" s="152">
        <f t="shared" si="1"/>
        <v>0</v>
      </c>
      <c r="F12" s="153">
        <f t="shared" si="2"/>
        <v>0</v>
      </c>
      <c r="G12" s="151">
        <v>2</v>
      </c>
      <c r="H12" s="154">
        <f t="shared" si="3"/>
        <v>2</v>
      </c>
      <c r="I12" s="155">
        <f t="shared" si="4"/>
        <v>2.978362198626975</v>
      </c>
    </row>
    <row r="13" spans="1:22">
      <c r="A13" s="111" t="s">
        <v>26</v>
      </c>
      <c r="B13" s="112">
        <v>71114</v>
      </c>
      <c r="C13" s="151">
        <v>0</v>
      </c>
      <c r="D13" s="151">
        <v>0</v>
      </c>
      <c r="E13" s="152">
        <f t="shared" si="1"/>
        <v>0</v>
      </c>
      <c r="F13" s="153">
        <f t="shared" si="2"/>
        <v>0</v>
      </c>
      <c r="G13" s="151">
        <v>1</v>
      </c>
      <c r="H13" s="154">
        <f t="shared" si="3"/>
        <v>1</v>
      </c>
      <c r="I13" s="155">
        <f t="shared" si="4"/>
        <v>1.4061928734145175</v>
      </c>
      <c r="M13" s="161" t="s">
        <v>69</v>
      </c>
      <c r="N13" s="161" t="s">
        <v>10</v>
      </c>
      <c r="O13" s="161" t="s">
        <v>40</v>
      </c>
      <c r="P13" s="162" t="s">
        <v>13</v>
      </c>
    </row>
    <row r="14" spans="1:22">
      <c r="A14" s="111" t="s">
        <v>27</v>
      </c>
      <c r="B14" s="112">
        <v>107944</v>
      </c>
      <c r="C14" s="151">
        <v>0</v>
      </c>
      <c r="D14" s="151">
        <v>0</v>
      </c>
      <c r="E14" s="152">
        <f t="shared" si="1"/>
        <v>0</v>
      </c>
      <c r="F14" s="153">
        <f t="shared" si="2"/>
        <v>0</v>
      </c>
      <c r="G14" s="151">
        <v>3</v>
      </c>
      <c r="H14" s="154">
        <f t="shared" si="3"/>
        <v>3</v>
      </c>
      <c r="I14" s="155">
        <f t="shared" si="4"/>
        <v>2.7792188542207072</v>
      </c>
      <c r="M14" s="163" t="s">
        <v>70</v>
      </c>
      <c r="N14" s="164">
        <v>641883</v>
      </c>
      <c r="O14" s="163">
        <v>54</v>
      </c>
      <c r="P14" s="136">
        <f>O14*100000/N14</f>
        <v>8.4127481176476095</v>
      </c>
      <c r="R14" s="98"/>
    </row>
    <row r="15" spans="1:22">
      <c r="A15" s="111" t="s">
        <v>34</v>
      </c>
      <c r="B15" s="112">
        <v>58080</v>
      </c>
      <c r="C15" s="151">
        <v>0</v>
      </c>
      <c r="D15" s="151">
        <v>0</v>
      </c>
      <c r="E15" s="152">
        <f t="shared" si="1"/>
        <v>0</v>
      </c>
      <c r="F15" s="153">
        <f t="shared" si="2"/>
        <v>0</v>
      </c>
      <c r="G15" s="151">
        <v>1</v>
      </c>
      <c r="H15" s="154">
        <f t="shared" si="3"/>
        <v>1</v>
      </c>
      <c r="I15" s="155">
        <f t="shared" si="4"/>
        <v>1.721763085399449</v>
      </c>
      <c r="M15" s="163" t="s">
        <v>71</v>
      </c>
      <c r="N15" s="164">
        <v>654130</v>
      </c>
      <c r="O15" s="164">
        <f>O10-O14</f>
        <v>43</v>
      </c>
      <c r="P15" s="136">
        <f>O15*100000/N15</f>
        <v>6.5736168651491296</v>
      </c>
    </row>
    <row r="16" spans="1:22">
      <c r="A16" s="111" t="s">
        <v>32</v>
      </c>
      <c r="B16" s="112">
        <v>66469</v>
      </c>
      <c r="C16" s="151">
        <v>3</v>
      </c>
      <c r="D16" s="151">
        <v>0</v>
      </c>
      <c r="E16" s="152">
        <f t="shared" si="1"/>
        <v>3</v>
      </c>
      <c r="F16" s="153">
        <f t="shared" si="2"/>
        <v>4.5133821781582393</v>
      </c>
      <c r="G16" s="151">
        <v>9</v>
      </c>
      <c r="H16" s="154">
        <f t="shared" si="3"/>
        <v>12</v>
      </c>
      <c r="I16" s="155">
        <f t="shared" si="4"/>
        <v>18.053528712632957</v>
      </c>
      <c r="M16" s="165" t="s">
        <v>41</v>
      </c>
      <c r="N16" s="166">
        <f>N14+N15</f>
        <v>1296013</v>
      </c>
      <c r="O16" s="167">
        <f>O14+O15</f>
        <v>97</v>
      </c>
      <c r="P16" s="168">
        <f>O16*100000/N16</f>
        <v>7.4844928253034499</v>
      </c>
    </row>
    <row r="17" spans="1:22">
      <c r="A17" s="111" t="s">
        <v>28</v>
      </c>
      <c r="B17" s="112">
        <v>118221</v>
      </c>
      <c r="C17" s="151">
        <v>1</v>
      </c>
      <c r="D17" s="151">
        <v>0</v>
      </c>
      <c r="E17" s="152">
        <f t="shared" si="1"/>
        <v>1</v>
      </c>
      <c r="F17" s="153">
        <f t="shared" si="2"/>
        <v>0.84587340658597032</v>
      </c>
      <c r="G17" s="151">
        <v>1</v>
      </c>
      <c r="H17" s="154">
        <f t="shared" si="3"/>
        <v>2</v>
      </c>
      <c r="I17" s="155">
        <f t="shared" si="4"/>
        <v>1.6917468131719406</v>
      </c>
      <c r="O17" s="98">
        <f>O14/O15</f>
        <v>1.2558139534883721</v>
      </c>
    </row>
    <row r="18" spans="1:22">
      <c r="A18" s="111" t="s">
        <v>29</v>
      </c>
      <c r="B18" s="112">
        <v>114296</v>
      </c>
      <c r="C18" s="151">
        <v>12</v>
      </c>
      <c r="D18" s="151">
        <v>0</v>
      </c>
      <c r="E18" s="152">
        <f t="shared" si="1"/>
        <v>12</v>
      </c>
      <c r="F18" s="153">
        <f t="shared" si="2"/>
        <v>10.499055085042347</v>
      </c>
      <c r="G18" s="151">
        <v>7</v>
      </c>
      <c r="H18" s="154">
        <f t="shared" si="3"/>
        <v>19</v>
      </c>
      <c r="I18" s="155">
        <f t="shared" si="4"/>
        <v>16.623503884650383</v>
      </c>
      <c r="R18" s="98"/>
    </row>
    <row r="19" spans="1:22">
      <c r="A19" s="111" t="s">
        <v>33</v>
      </c>
      <c r="B19" s="112">
        <v>23133</v>
      </c>
      <c r="C19" s="151">
        <v>1</v>
      </c>
      <c r="D19" s="151">
        <v>0</v>
      </c>
      <c r="E19" s="152">
        <f t="shared" si="1"/>
        <v>1</v>
      </c>
      <c r="F19" s="153">
        <f t="shared" si="2"/>
        <v>4.3228288592054644</v>
      </c>
      <c r="G19" s="151">
        <v>0</v>
      </c>
      <c r="H19" s="154">
        <f t="shared" si="3"/>
        <v>1</v>
      </c>
      <c r="I19" s="155">
        <f t="shared" si="4"/>
        <v>4.3228288592054644</v>
      </c>
      <c r="S19" s="169"/>
      <c r="T19" s="170"/>
      <c r="U19" s="171"/>
    </row>
    <row r="20" spans="1:22">
      <c r="A20" s="111" t="s">
        <v>58</v>
      </c>
      <c r="B20" s="112">
        <v>27978</v>
      </c>
      <c r="C20" s="151">
        <v>2</v>
      </c>
      <c r="D20" s="151">
        <v>0</v>
      </c>
      <c r="E20" s="152">
        <f t="shared" si="1"/>
        <v>2</v>
      </c>
      <c r="F20" s="153">
        <f t="shared" si="2"/>
        <v>7.1484738008435196</v>
      </c>
      <c r="G20" s="151">
        <v>2</v>
      </c>
      <c r="H20" s="154">
        <f t="shared" si="3"/>
        <v>4</v>
      </c>
      <c r="I20" s="155">
        <f t="shared" si="4"/>
        <v>14.296947601687039</v>
      </c>
      <c r="S20" s="169"/>
      <c r="T20" s="170"/>
      <c r="U20" s="171"/>
    </row>
    <row r="21" spans="1:22">
      <c r="A21" s="111" t="s">
        <v>30</v>
      </c>
      <c r="B21" s="112">
        <v>73717</v>
      </c>
      <c r="C21" s="151">
        <v>1</v>
      </c>
      <c r="D21" s="151">
        <v>0</v>
      </c>
      <c r="E21" s="152">
        <f t="shared" si="1"/>
        <v>1</v>
      </c>
      <c r="F21" s="153">
        <f t="shared" si="2"/>
        <v>1.3565391972001031</v>
      </c>
      <c r="G21" s="151">
        <v>1</v>
      </c>
      <c r="H21" s="154">
        <f t="shared" si="3"/>
        <v>2</v>
      </c>
      <c r="I21" s="155">
        <f t="shared" si="4"/>
        <v>2.7130783944002062</v>
      </c>
      <c r="S21" s="169"/>
      <c r="T21" s="170"/>
      <c r="U21" s="171"/>
    </row>
    <row r="22" spans="1:22">
      <c r="A22" s="111" t="s">
        <v>35</v>
      </c>
      <c r="B22" s="112">
        <v>23154</v>
      </c>
      <c r="C22" s="151">
        <v>4</v>
      </c>
      <c r="D22" s="151">
        <v>0</v>
      </c>
      <c r="E22" s="152">
        <f t="shared" si="1"/>
        <v>4</v>
      </c>
      <c r="F22" s="153">
        <f t="shared" si="2"/>
        <v>17.275632720048371</v>
      </c>
      <c r="G22" s="151">
        <v>3</v>
      </c>
      <c r="H22" s="154">
        <f t="shared" si="3"/>
        <v>7</v>
      </c>
      <c r="I22" s="155">
        <f t="shared" si="4"/>
        <v>30.232357260084651</v>
      </c>
      <c r="S22" s="169"/>
      <c r="T22" s="170"/>
      <c r="U22" s="171"/>
    </row>
    <row r="23" spans="1:22">
      <c r="A23" s="115" t="s">
        <v>59</v>
      </c>
      <c r="B23" s="112">
        <v>35967</v>
      </c>
      <c r="C23" s="151">
        <v>0</v>
      </c>
      <c r="D23" s="151">
        <v>0</v>
      </c>
      <c r="E23" s="152">
        <f t="shared" si="1"/>
        <v>0</v>
      </c>
      <c r="F23" s="153">
        <f t="shared" si="2"/>
        <v>0</v>
      </c>
      <c r="G23" s="151">
        <v>1</v>
      </c>
      <c r="H23" s="154">
        <f t="shared" si="3"/>
        <v>1</v>
      </c>
      <c r="I23" s="155">
        <f t="shared" si="4"/>
        <v>2.7803264103205718</v>
      </c>
      <c r="T23" s="169"/>
      <c r="U23" s="170"/>
      <c r="V23" s="171"/>
    </row>
    <row r="24" spans="1:22">
      <c r="A24" s="115" t="s">
        <v>60</v>
      </c>
      <c r="B24" s="112">
        <v>45248</v>
      </c>
      <c r="C24" s="151">
        <v>1</v>
      </c>
      <c r="D24" s="151">
        <v>0</v>
      </c>
      <c r="E24" s="152">
        <f t="shared" si="1"/>
        <v>1</v>
      </c>
      <c r="F24" s="153">
        <f t="shared" si="2"/>
        <v>2.2100424328147099</v>
      </c>
      <c r="G24" s="151">
        <v>1</v>
      </c>
      <c r="H24" s="154">
        <f t="shared" si="3"/>
        <v>2</v>
      </c>
      <c r="I24" s="155">
        <f t="shared" si="4"/>
        <v>4.4200848656294198</v>
      </c>
      <c r="T24" s="169"/>
      <c r="U24" s="170"/>
      <c r="V24" s="171"/>
    </row>
    <row r="25" spans="1:22">
      <c r="A25" s="115" t="s">
        <v>61</v>
      </c>
      <c r="B25" s="112">
        <v>27365</v>
      </c>
      <c r="C25" s="151">
        <v>0</v>
      </c>
      <c r="D25" s="151">
        <v>0</v>
      </c>
      <c r="E25" s="152">
        <f t="shared" si="1"/>
        <v>0</v>
      </c>
      <c r="F25" s="153">
        <f t="shared" si="2"/>
        <v>0</v>
      </c>
      <c r="G25" s="151">
        <v>0</v>
      </c>
      <c r="H25" s="154">
        <f t="shared" si="3"/>
        <v>0</v>
      </c>
      <c r="I25" s="155">
        <f t="shared" si="4"/>
        <v>0</v>
      </c>
      <c r="T25" s="169"/>
      <c r="U25" s="170"/>
      <c r="V25" s="171"/>
    </row>
    <row r="26" spans="1:22">
      <c r="A26" s="115" t="s">
        <v>62</v>
      </c>
      <c r="B26" s="112">
        <v>24375</v>
      </c>
      <c r="C26" s="151">
        <v>2</v>
      </c>
      <c r="D26" s="151">
        <v>0</v>
      </c>
      <c r="E26" s="152">
        <f t="shared" si="1"/>
        <v>2</v>
      </c>
      <c r="F26" s="153">
        <f t="shared" si="2"/>
        <v>8.2051282051282044</v>
      </c>
      <c r="G26" s="151">
        <v>2</v>
      </c>
      <c r="H26" s="154">
        <f t="shared" si="3"/>
        <v>4</v>
      </c>
      <c r="I26" s="155">
        <f t="shared" si="4"/>
        <v>16.410256410256409</v>
      </c>
      <c r="T26" s="169"/>
      <c r="U26" s="170"/>
      <c r="V26" s="171"/>
    </row>
    <row r="27" spans="1:22">
      <c r="A27" s="119" t="s">
        <v>63</v>
      </c>
      <c r="B27" s="112">
        <v>23189</v>
      </c>
      <c r="C27" s="114">
        <v>1</v>
      </c>
      <c r="D27" s="114">
        <v>0</v>
      </c>
      <c r="E27" s="152">
        <f t="shared" si="1"/>
        <v>1</v>
      </c>
      <c r="F27" s="153">
        <f t="shared" si="2"/>
        <v>4.3123894950191906</v>
      </c>
      <c r="G27" s="114">
        <v>1</v>
      </c>
      <c r="H27" s="154">
        <f t="shared" si="3"/>
        <v>2</v>
      </c>
      <c r="I27" s="155">
        <f t="shared" si="4"/>
        <v>8.6247789900383811</v>
      </c>
      <c r="M27" s="130"/>
      <c r="N27" s="130"/>
      <c r="O27" s="18"/>
      <c r="P27" s="18"/>
      <c r="Q27" s="18"/>
      <c r="R27" s="18"/>
      <c r="S27" s="18"/>
      <c r="T27" s="169"/>
      <c r="U27" s="170"/>
      <c r="V27" s="171"/>
    </row>
    <row r="28" spans="1:22">
      <c r="A28" s="172" t="s">
        <v>64</v>
      </c>
      <c r="B28" s="173">
        <f>SUM(B7:B27)</f>
        <v>1296013</v>
      </c>
      <c r="C28" s="173">
        <f>SUM(C7:C27)</f>
        <v>39</v>
      </c>
      <c r="D28" s="173">
        <f>SUM(D7:D27)</f>
        <v>1</v>
      </c>
      <c r="E28" s="173">
        <f>SUM(E7:E27)</f>
        <v>40</v>
      </c>
      <c r="F28" s="174">
        <f>E28*100000/B28</f>
        <v>3.0863887939395669</v>
      </c>
      <c r="G28" s="173">
        <f>SUM(G7:G27)</f>
        <v>57</v>
      </c>
      <c r="H28" s="173">
        <f>C28+D28+G28</f>
        <v>97</v>
      </c>
      <c r="I28" s="174">
        <f>H28*100000/B28</f>
        <v>7.4844928253034499</v>
      </c>
      <c r="T28" s="169"/>
      <c r="U28" s="170"/>
      <c r="V28" s="171"/>
    </row>
    <row r="29" spans="1:22">
      <c r="T29" s="169"/>
      <c r="U29" s="170"/>
      <c r="V29" s="171"/>
    </row>
    <row r="30" spans="1:22">
      <c r="A30" s="18"/>
      <c r="T30" s="169"/>
      <c r="U30" s="170"/>
      <c r="V30" s="171"/>
    </row>
    <row r="31" spans="1:22">
      <c r="A31" s="18"/>
      <c r="T31" s="169"/>
      <c r="U31" s="170"/>
      <c r="V31" s="171"/>
    </row>
    <row r="32" spans="1:22">
      <c r="T32" s="169"/>
      <c r="U32" s="170"/>
      <c r="V32" s="171"/>
    </row>
    <row r="33" spans="20:22">
      <c r="T33" s="169"/>
      <c r="U33" s="170"/>
      <c r="V33" s="171"/>
    </row>
    <row r="34" spans="20:22">
      <c r="T34" s="169"/>
      <c r="U34" s="170"/>
      <c r="V34" s="171"/>
    </row>
    <row r="35" spans="20:22">
      <c r="T35" s="169"/>
      <c r="U35" s="170"/>
      <c r="V35" s="171"/>
    </row>
    <row r="36" spans="20:22">
      <c r="T36" s="169"/>
      <c r="U36" s="170"/>
      <c r="V36" s="171"/>
    </row>
    <row r="37" spans="20:22">
      <c r="T37" s="169"/>
      <c r="U37" s="170"/>
      <c r="V37" s="171"/>
    </row>
  </sheetData>
  <phoneticPr fontId="4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25" zoomScale="90" zoomScaleNormal="90" workbookViewId="0">
      <selection activeCell="B40" sqref="B40"/>
    </sheetView>
  </sheetViews>
  <sheetFormatPr defaultColWidth="8.8984375" defaultRowHeight="27.75"/>
  <cols>
    <col min="1" max="1" width="18.09765625" style="17" customWidth="1"/>
    <col min="2" max="2" width="10.8984375" style="131" customWidth="1"/>
    <col min="3" max="21" width="9.09765625" style="131" customWidth="1"/>
    <col min="22" max="16384" width="8.8984375" style="17"/>
  </cols>
  <sheetData>
    <row r="1" spans="1:54">
      <c r="A1" s="72" t="s">
        <v>396</v>
      </c>
    </row>
    <row r="2" spans="1:54">
      <c r="A2" s="72"/>
      <c r="B2" s="178"/>
      <c r="C2" s="73" t="s">
        <v>498</v>
      </c>
      <c r="D2" s="130"/>
    </row>
    <row r="3" spans="1:54">
      <c r="A3" s="179" t="s">
        <v>9</v>
      </c>
      <c r="B3" s="180"/>
      <c r="C3" s="181"/>
      <c r="D3" s="181"/>
      <c r="E3" s="181"/>
      <c r="F3" s="182" t="s">
        <v>67</v>
      </c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4"/>
    </row>
    <row r="4" spans="1:54">
      <c r="A4" s="185"/>
      <c r="B4" s="186" t="s">
        <v>41</v>
      </c>
      <c r="C4" s="187" t="s">
        <v>94</v>
      </c>
      <c r="D4" s="187" t="s">
        <v>95</v>
      </c>
      <c r="E4" s="187" t="s">
        <v>96</v>
      </c>
      <c r="F4" s="187" t="s">
        <v>97</v>
      </c>
      <c r="G4" s="187" t="s">
        <v>98</v>
      </c>
      <c r="H4" s="187" t="s">
        <v>99</v>
      </c>
      <c r="I4" s="187" t="s">
        <v>100</v>
      </c>
      <c r="J4" s="187" t="s">
        <v>101</v>
      </c>
      <c r="K4" s="187" t="s">
        <v>102</v>
      </c>
      <c r="L4" s="187" t="s">
        <v>103</v>
      </c>
      <c r="M4" s="187" t="s">
        <v>104</v>
      </c>
      <c r="N4" s="187" t="s">
        <v>105</v>
      </c>
      <c r="O4" s="187" t="s">
        <v>106</v>
      </c>
      <c r="P4" s="187" t="s">
        <v>107</v>
      </c>
      <c r="Q4" s="187" t="s">
        <v>108</v>
      </c>
      <c r="R4" s="187" t="s">
        <v>109</v>
      </c>
      <c r="S4" s="187" t="s">
        <v>110</v>
      </c>
      <c r="T4" s="187" t="s">
        <v>111</v>
      </c>
      <c r="U4" s="187" t="s">
        <v>112</v>
      </c>
      <c r="V4" s="187" t="s">
        <v>113</v>
      </c>
      <c r="W4" s="187" t="s">
        <v>114</v>
      </c>
      <c r="X4" s="187" t="s">
        <v>115</v>
      </c>
      <c r="Y4" s="187" t="s">
        <v>116</v>
      </c>
      <c r="Z4" s="187" t="s">
        <v>117</v>
      </c>
      <c r="AA4" s="187" t="s">
        <v>118</v>
      </c>
      <c r="AB4" s="187" t="s">
        <v>119</v>
      </c>
      <c r="AC4" s="187" t="s">
        <v>120</v>
      </c>
      <c r="AD4" s="187" t="s">
        <v>121</v>
      </c>
      <c r="AE4" s="187" t="s">
        <v>122</v>
      </c>
      <c r="AF4" s="187" t="s">
        <v>123</v>
      </c>
      <c r="AG4" s="187" t="s">
        <v>124</v>
      </c>
      <c r="AH4" s="187" t="s">
        <v>125</v>
      </c>
      <c r="AI4" s="187" t="s">
        <v>126</v>
      </c>
      <c r="AJ4" s="187" t="s">
        <v>127</v>
      </c>
      <c r="AK4" s="187" t="s">
        <v>128</v>
      </c>
      <c r="AL4" s="187" t="s">
        <v>129</v>
      </c>
      <c r="AM4" s="187" t="s">
        <v>130</v>
      </c>
      <c r="AN4" s="187" t="s">
        <v>131</v>
      </c>
      <c r="AO4" s="187" t="s">
        <v>132</v>
      </c>
      <c r="AP4" s="187" t="s">
        <v>133</v>
      </c>
      <c r="AQ4" s="187" t="s">
        <v>134</v>
      </c>
      <c r="AR4" s="187" t="s">
        <v>135</v>
      </c>
      <c r="AS4" s="187" t="s">
        <v>136</v>
      </c>
      <c r="AT4" s="187" t="s">
        <v>137</v>
      </c>
      <c r="AU4" s="187" t="s">
        <v>138</v>
      </c>
      <c r="AV4" s="187" t="s">
        <v>139</v>
      </c>
      <c r="AW4" s="187" t="s">
        <v>140</v>
      </c>
      <c r="AX4" s="187" t="s">
        <v>141</v>
      </c>
      <c r="AY4" s="187" t="s">
        <v>142</v>
      </c>
      <c r="AZ4" s="187" t="s">
        <v>143</v>
      </c>
      <c r="BA4" s="187" t="s">
        <v>144</v>
      </c>
      <c r="BB4" s="187" t="s">
        <v>145</v>
      </c>
    </row>
    <row r="5" spans="1:54">
      <c r="A5" s="188" t="s">
        <v>21</v>
      </c>
      <c r="B5" s="121">
        <f>SUM(C5:BB5)</f>
        <v>6</v>
      </c>
      <c r="C5" s="134">
        <v>1</v>
      </c>
      <c r="D5" s="134">
        <v>1</v>
      </c>
      <c r="E5" s="134">
        <v>1</v>
      </c>
      <c r="F5" s="134">
        <v>1</v>
      </c>
      <c r="G5" s="134">
        <v>0</v>
      </c>
      <c r="H5" s="134">
        <v>0</v>
      </c>
      <c r="I5" s="134">
        <v>2</v>
      </c>
      <c r="J5" s="134">
        <v>0</v>
      </c>
      <c r="K5" s="134">
        <v>0</v>
      </c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</row>
    <row r="6" spans="1:54">
      <c r="A6" s="189" t="s">
        <v>23</v>
      </c>
      <c r="B6" s="121">
        <f t="shared" ref="B6:B24" si="0">SUM(C6:BB6)</f>
        <v>12</v>
      </c>
      <c r="C6" s="134">
        <v>2</v>
      </c>
      <c r="D6" s="134">
        <v>3</v>
      </c>
      <c r="E6" s="134">
        <v>3</v>
      </c>
      <c r="F6" s="134">
        <v>2</v>
      </c>
      <c r="G6" s="134">
        <v>0</v>
      </c>
      <c r="H6" s="134">
        <v>0</v>
      </c>
      <c r="I6" s="134">
        <v>1</v>
      </c>
      <c r="J6" s="134">
        <v>0</v>
      </c>
      <c r="K6" s="134">
        <v>1</v>
      </c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</row>
    <row r="7" spans="1:54">
      <c r="A7" s="189" t="s">
        <v>31</v>
      </c>
      <c r="B7" s="121">
        <f t="shared" si="0"/>
        <v>1</v>
      </c>
      <c r="C7" s="134">
        <v>0</v>
      </c>
      <c r="D7" s="134">
        <v>0</v>
      </c>
      <c r="E7" s="134">
        <v>0</v>
      </c>
      <c r="F7" s="134">
        <v>0</v>
      </c>
      <c r="G7" s="134">
        <v>0</v>
      </c>
      <c r="H7" s="134">
        <v>0</v>
      </c>
      <c r="I7" s="134">
        <v>1</v>
      </c>
      <c r="J7" s="134">
        <v>0</v>
      </c>
      <c r="K7" s="134">
        <v>0</v>
      </c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</row>
    <row r="8" spans="1:54">
      <c r="A8" s="189" t="s">
        <v>24</v>
      </c>
      <c r="B8" s="121">
        <f t="shared" si="0"/>
        <v>15</v>
      </c>
      <c r="C8" s="134">
        <v>0</v>
      </c>
      <c r="D8" s="134">
        <v>3</v>
      </c>
      <c r="E8" s="134">
        <v>0</v>
      </c>
      <c r="F8" s="134">
        <v>1</v>
      </c>
      <c r="G8" s="134">
        <v>4</v>
      </c>
      <c r="H8" s="134">
        <v>3</v>
      </c>
      <c r="I8" s="134">
        <v>2</v>
      </c>
      <c r="J8" s="134">
        <v>1</v>
      </c>
      <c r="K8" s="134">
        <v>1</v>
      </c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</row>
    <row r="9" spans="1:54">
      <c r="A9" s="189" t="s">
        <v>25</v>
      </c>
      <c r="B9" s="121">
        <f t="shared" si="0"/>
        <v>2</v>
      </c>
      <c r="C9" s="134">
        <v>0</v>
      </c>
      <c r="D9" s="134">
        <v>0</v>
      </c>
      <c r="E9" s="134">
        <v>1</v>
      </c>
      <c r="F9" s="134">
        <v>0</v>
      </c>
      <c r="G9" s="134">
        <v>0</v>
      </c>
      <c r="H9" s="134">
        <v>0</v>
      </c>
      <c r="I9" s="134">
        <v>1</v>
      </c>
      <c r="J9" s="134">
        <v>0</v>
      </c>
      <c r="K9" s="134">
        <v>0</v>
      </c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</row>
    <row r="10" spans="1:54">
      <c r="A10" s="189" t="s">
        <v>26</v>
      </c>
      <c r="B10" s="121">
        <f t="shared" si="0"/>
        <v>1</v>
      </c>
      <c r="C10" s="134">
        <v>0</v>
      </c>
      <c r="D10" s="134">
        <v>0</v>
      </c>
      <c r="E10" s="134">
        <v>0</v>
      </c>
      <c r="F10" s="134">
        <v>0</v>
      </c>
      <c r="G10" s="134">
        <v>0</v>
      </c>
      <c r="H10" s="134">
        <v>0</v>
      </c>
      <c r="I10" s="134">
        <v>1</v>
      </c>
      <c r="J10" s="134">
        <v>0</v>
      </c>
      <c r="K10" s="134">
        <v>0</v>
      </c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</row>
    <row r="11" spans="1:54">
      <c r="A11" s="189" t="s">
        <v>27</v>
      </c>
      <c r="B11" s="121">
        <f t="shared" si="0"/>
        <v>3</v>
      </c>
      <c r="C11" s="134">
        <v>0</v>
      </c>
      <c r="D11" s="134">
        <v>0</v>
      </c>
      <c r="E11" s="134">
        <v>1</v>
      </c>
      <c r="F11" s="134">
        <v>0</v>
      </c>
      <c r="G11" s="134">
        <v>1</v>
      </c>
      <c r="H11" s="134">
        <v>0</v>
      </c>
      <c r="I11" s="134">
        <v>1</v>
      </c>
      <c r="J11" s="134">
        <v>0</v>
      </c>
      <c r="K11" s="134">
        <v>0</v>
      </c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</row>
    <row r="12" spans="1:54">
      <c r="A12" s="189" t="s">
        <v>34</v>
      </c>
      <c r="B12" s="121">
        <f t="shared" si="0"/>
        <v>1</v>
      </c>
      <c r="C12" s="134">
        <v>1</v>
      </c>
      <c r="D12" s="134">
        <v>0</v>
      </c>
      <c r="E12" s="134">
        <v>0</v>
      </c>
      <c r="F12" s="134">
        <v>0</v>
      </c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</row>
    <row r="13" spans="1:54">
      <c r="A13" s="189" t="s">
        <v>32</v>
      </c>
      <c r="B13" s="121">
        <f t="shared" si="0"/>
        <v>12</v>
      </c>
      <c r="C13" s="134">
        <v>2</v>
      </c>
      <c r="D13" s="134">
        <v>0</v>
      </c>
      <c r="E13" s="134">
        <v>2</v>
      </c>
      <c r="F13" s="134">
        <v>1</v>
      </c>
      <c r="G13" s="134">
        <v>2</v>
      </c>
      <c r="H13" s="134">
        <v>0</v>
      </c>
      <c r="I13" s="134">
        <v>2</v>
      </c>
      <c r="J13" s="134">
        <v>1</v>
      </c>
      <c r="K13" s="134">
        <v>2</v>
      </c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</row>
    <row r="14" spans="1:54">
      <c r="A14" s="189" t="s">
        <v>28</v>
      </c>
      <c r="B14" s="121">
        <f t="shared" si="0"/>
        <v>2</v>
      </c>
      <c r="C14" s="134">
        <v>0</v>
      </c>
      <c r="D14" s="134">
        <v>0</v>
      </c>
      <c r="E14" s="134">
        <v>0</v>
      </c>
      <c r="F14" s="134">
        <v>0</v>
      </c>
      <c r="G14" s="134">
        <v>1</v>
      </c>
      <c r="H14" s="134">
        <v>0</v>
      </c>
      <c r="I14" s="134">
        <v>0</v>
      </c>
      <c r="J14" s="134">
        <v>1</v>
      </c>
      <c r="K14" s="134">
        <v>0</v>
      </c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</row>
    <row r="15" spans="1:54">
      <c r="A15" s="189" t="s">
        <v>29</v>
      </c>
      <c r="B15" s="121">
        <f t="shared" si="0"/>
        <v>19</v>
      </c>
      <c r="C15" s="134">
        <v>1</v>
      </c>
      <c r="D15" s="134">
        <v>3</v>
      </c>
      <c r="E15" s="134">
        <v>2</v>
      </c>
      <c r="F15" s="134">
        <v>3</v>
      </c>
      <c r="G15" s="134">
        <v>2</v>
      </c>
      <c r="H15" s="134">
        <v>5</v>
      </c>
      <c r="I15" s="134">
        <v>1</v>
      </c>
      <c r="J15" s="134">
        <v>2</v>
      </c>
      <c r="K15" s="134">
        <v>0</v>
      </c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</row>
    <row r="16" spans="1:54">
      <c r="A16" s="189" t="s">
        <v>33</v>
      </c>
      <c r="B16" s="121">
        <f t="shared" si="0"/>
        <v>1</v>
      </c>
      <c r="C16" s="134">
        <v>0</v>
      </c>
      <c r="D16" s="134">
        <v>0</v>
      </c>
      <c r="E16" s="134">
        <v>0</v>
      </c>
      <c r="F16" s="134">
        <v>1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</row>
    <row r="17" spans="1:55">
      <c r="A17" s="189" t="s">
        <v>58</v>
      </c>
      <c r="B17" s="121">
        <f t="shared" si="0"/>
        <v>4</v>
      </c>
      <c r="C17" s="134">
        <v>1</v>
      </c>
      <c r="D17" s="134">
        <v>2</v>
      </c>
      <c r="E17" s="134">
        <v>0</v>
      </c>
      <c r="F17" s="134">
        <v>1</v>
      </c>
      <c r="G17" s="134">
        <v>0</v>
      </c>
      <c r="H17" s="134">
        <v>0</v>
      </c>
      <c r="I17" s="134">
        <v>0</v>
      </c>
      <c r="J17" s="134">
        <v>0</v>
      </c>
      <c r="K17" s="134">
        <v>0</v>
      </c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</row>
    <row r="18" spans="1:55">
      <c r="A18" s="189" t="s">
        <v>30</v>
      </c>
      <c r="B18" s="121">
        <f t="shared" si="0"/>
        <v>2</v>
      </c>
      <c r="C18" s="134">
        <v>0</v>
      </c>
      <c r="D18" s="134">
        <v>0</v>
      </c>
      <c r="E18" s="134">
        <v>1</v>
      </c>
      <c r="F18" s="134">
        <v>0</v>
      </c>
      <c r="G18" s="134">
        <v>0</v>
      </c>
      <c r="H18" s="134">
        <v>0</v>
      </c>
      <c r="I18" s="134">
        <v>1</v>
      </c>
      <c r="J18" s="134">
        <v>0</v>
      </c>
      <c r="K18" s="134">
        <v>0</v>
      </c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</row>
    <row r="19" spans="1:55">
      <c r="A19" s="189" t="s">
        <v>35</v>
      </c>
      <c r="B19" s="121">
        <f t="shared" si="0"/>
        <v>7</v>
      </c>
      <c r="C19" s="134">
        <v>1</v>
      </c>
      <c r="D19" s="134">
        <v>0</v>
      </c>
      <c r="E19" s="134">
        <v>0</v>
      </c>
      <c r="F19" s="134">
        <v>0</v>
      </c>
      <c r="G19" s="134">
        <v>0</v>
      </c>
      <c r="H19" s="134">
        <v>1</v>
      </c>
      <c r="I19" s="134">
        <v>1</v>
      </c>
      <c r="J19" s="134">
        <v>2</v>
      </c>
      <c r="K19" s="134">
        <v>2</v>
      </c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</row>
    <row r="20" spans="1:55">
      <c r="A20" s="189" t="s">
        <v>59</v>
      </c>
      <c r="B20" s="121">
        <f t="shared" si="0"/>
        <v>1</v>
      </c>
      <c r="C20" s="134">
        <v>0</v>
      </c>
      <c r="D20" s="134">
        <v>1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</row>
    <row r="21" spans="1:55">
      <c r="A21" s="189" t="s">
        <v>60</v>
      </c>
      <c r="B21" s="121">
        <f t="shared" si="0"/>
        <v>2</v>
      </c>
      <c r="C21" s="134">
        <v>0</v>
      </c>
      <c r="D21" s="134">
        <v>0</v>
      </c>
      <c r="E21" s="134">
        <v>0</v>
      </c>
      <c r="F21" s="134">
        <v>1</v>
      </c>
      <c r="G21" s="134">
        <v>1</v>
      </c>
      <c r="H21" s="134">
        <v>0</v>
      </c>
      <c r="I21" s="134">
        <v>0</v>
      </c>
      <c r="J21" s="134">
        <v>0</v>
      </c>
      <c r="K21" s="134">
        <v>0</v>
      </c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</row>
    <row r="22" spans="1:55">
      <c r="A22" s="189" t="s">
        <v>61</v>
      </c>
      <c r="B22" s="121">
        <f t="shared" si="0"/>
        <v>0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</row>
    <row r="23" spans="1:55">
      <c r="A23" s="189" t="s">
        <v>62</v>
      </c>
      <c r="B23" s="121">
        <f t="shared" si="0"/>
        <v>4</v>
      </c>
      <c r="C23" s="134">
        <v>0</v>
      </c>
      <c r="D23" s="134">
        <v>0</v>
      </c>
      <c r="E23" s="134">
        <v>0</v>
      </c>
      <c r="F23" s="134">
        <v>1</v>
      </c>
      <c r="G23" s="134">
        <v>0</v>
      </c>
      <c r="H23" s="134">
        <v>1</v>
      </c>
      <c r="I23" s="134">
        <v>2</v>
      </c>
      <c r="J23" s="134">
        <v>0</v>
      </c>
      <c r="K23" s="134">
        <v>0</v>
      </c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</row>
    <row r="24" spans="1:55">
      <c r="A24" s="189" t="s">
        <v>63</v>
      </c>
      <c r="B24" s="121">
        <f t="shared" si="0"/>
        <v>2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1</v>
      </c>
      <c r="I24" s="134">
        <v>0</v>
      </c>
      <c r="J24" s="134">
        <v>0</v>
      </c>
      <c r="K24" s="134">
        <v>1</v>
      </c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</row>
    <row r="25" spans="1:55" s="192" customFormat="1">
      <c r="A25" s="190" t="s">
        <v>64</v>
      </c>
      <c r="B25" s="191">
        <f>SUM(B5:B24)</f>
        <v>97</v>
      </c>
      <c r="C25" s="191">
        <f t="shared" ref="C25:R25" si="1">SUM(C5:C24)</f>
        <v>9</v>
      </c>
      <c r="D25" s="191">
        <f t="shared" si="1"/>
        <v>13</v>
      </c>
      <c r="E25" s="191">
        <f t="shared" si="1"/>
        <v>11</v>
      </c>
      <c r="F25" s="191">
        <f t="shared" si="1"/>
        <v>12</v>
      </c>
      <c r="G25" s="191">
        <f t="shared" si="1"/>
        <v>11</v>
      </c>
      <c r="H25" s="191">
        <f t="shared" si="1"/>
        <v>11</v>
      </c>
      <c r="I25" s="191">
        <f t="shared" si="1"/>
        <v>16</v>
      </c>
      <c r="J25" s="191">
        <f t="shared" si="1"/>
        <v>7</v>
      </c>
      <c r="K25" s="191">
        <f t="shared" si="1"/>
        <v>7</v>
      </c>
      <c r="L25" s="191">
        <f t="shared" si="1"/>
        <v>0</v>
      </c>
      <c r="M25" s="191">
        <f t="shared" si="1"/>
        <v>0</v>
      </c>
      <c r="N25" s="191">
        <f t="shared" si="1"/>
        <v>0</v>
      </c>
      <c r="O25" s="191">
        <f t="shared" si="1"/>
        <v>0</v>
      </c>
      <c r="P25" s="191">
        <f t="shared" si="1"/>
        <v>0</v>
      </c>
      <c r="Q25" s="191">
        <f t="shared" si="1"/>
        <v>0</v>
      </c>
      <c r="R25" s="191">
        <f t="shared" si="1"/>
        <v>0</v>
      </c>
      <c r="S25" s="191">
        <f t="shared" ref="S25:BB25" si="2">SUM(S5:S24)</f>
        <v>0</v>
      </c>
      <c r="T25" s="191">
        <f t="shared" si="2"/>
        <v>0</v>
      </c>
      <c r="U25" s="191">
        <f t="shared" si="2"/>
        <v>0</v>
      </c>
      <c r="V25" s="191">
        <f t="shared" si="2"/>
        <v>0</v>
      </c>
      <c r="W25" s="191">
        <f t="shared" si="2"/>
        <v>0</v>
      </c>
      <c r="X25" s="191">
        <f t="shared" si="2"/>
        <v>0</v>
      </c>
      <c r="Y25" s="191">
        <f t="shared" si="2"/>
        <v>0</v>
      </c>
      <c r="Z25" s="191">
        <f t="shared" si="2"/>
        <v>0</v>
      </c>
      <c r="AA25" s="191">
        <f t="shared" si="2"/>
        <v>0</v>
      </c>
      <c r="AB25" s="191">
        <f t="shared" si="2"/>
        <v>0</v>
      </c>
      <c r="AC25" s="191">
        <f t="shared" si="2"/>
        <v>0</v>
      </c>
      <c r="AD25" s="191">
        <f t="shared" si="2"/>
        <v>0</v>
      </c>
      <c r="AE25" s="191">
        <f t="shared" si="2"/>
        <v>0</v>
      </c>
      <c r="AF25" s="191">
        <f t="shared" si="2"/>
        <v>0</v>
      </c>
      <c r="AG25" s="191">
        <f t="shared" si="2"/>
        <v>0</v>
      </c>
      <c r="AH25" s="191">
        <f t="shared" si="2"/>
        <v>0</v>
      </c>
      <c r="AI25" s="191">
        <f t="shared" si="2"/>
        <v>0</v>
      </c>
      <c r="AJ25" s="191">
        <f t="shared" si="2"/>
        <v>0</v>
      </c>
      <c r="AK25" s="191">
        <f t="shared" si="2"/>
        <v>0</v>
      </c>
      <c r="AL25" s="191">
        <f t="shared" si="2"/>
        <v>0</v>
      </c>
      <c r="AM25" s="191">
        <f t="shared" si="2"/>
        <v>0</v>
      </c>
      <c r="AN25" s="191">
        <f t="shared" si="2"/>
        <v>0</v>
      </c>
      <c r="AO25" s="191">
        <f t="shared" si="2"/>
        <v>0</v>
      </c>
      <c r="AP25" s="191">
        <f t="shared" si="2"/>
        <v>0</v>
      </c>
      <c r="AQ25" s="191">
        <f t="shared" si="2"/>
        <v>0</v>
      </c>
      <c r="AR25" s="191">
        <f t="shared" si="2"/>
        <v>0</v>
      </c>
      <c r="AS25" s="191">
        <f t="shared" si="2"/>
        <v>0</v>
      </c>
      <c r="AT25" s="191">
        <f t="shared" si="2"/>
        <v>0</v>
      </c>
      <c r="AU25" s="191">
        <f t="shared" si="2"/>
        <v>0</v>
      </c>
      <c r="AV25" s="191">
        <f t="shared" si="2"/>
        <v>0</v>
      </c>
      <c r="AW25" s="191">
        <f t="shared" si="2"/>
        <v>0</v>
      </c>
      <c r="AX25" s="191">
        <f t="shared" si="2"/>
        <v>0</v>
      </c>
      <c r="AY25" s="191">
        <f t="shared" si="2"/>
        <v>0</v>
      </c>
      <c r="AZ25" s="191">
        <f t="shared" si="2"/>
        <v>0</v>
      </c>
      <c r="BA25" s="191">
        <f t="shared" si="2"/>
        <v>0</v>
      </c>
      <c r="BB25" s="191">
        <f t="shared" si="2"/>
        <v>0</v>
      </c>
    </row>
    <row r="26" spans="1:55">
      <c r="AL26" s="193"/>
      <c r="AM26" s="194"/>
      <c r="AN26" s="195"/>
      <c r="AO26" s="194"/>
      <c r="AP26" s="194"/>
      <c r="AQ26" s="194"/>
      <c r="AR26" s="194"/>
      <c r="AS26" s="194"/>
      <c r="AT26" s="194"/>
      <c r="AU26" s="195"/>
      <c r="AV26" s="194"/>
      <c r="AW26" s="195"/>
      <c r="AX26" s="194"/>
    </row>
    <row r="27" spans="1:55">
      <c r="Z27" s="142"/>
    </row>
    <row r="28" spans="1:55" s="196" customFormat="1">
      <c r="H28" s="197" t="s">
        <v>393</v>
      </c>
      <c r="J28" s="198"/>
      <c r="K28" s="198"/>
      <c r="L28" s="198"/>
      <c r="S28" s="199"/>
      <c r="T28" s="199"/>
    </row>
    <row r="29" spans="1:55" s="196" customFormat="1">
      <c r="G29" s="200" t="s">
        <v>499</v>
      </c>
      <c r="J29" s="198"/>
      <c r="K29" s="198"/>
      <c r="L29" s="198"/>
      <c r="Q29" s="197"/>
    </row>
    <row r="30" spans="1:55" s="196" customFormat="1">
      <c r="A30" s="201" t="s">
        <v>67</v>
      </c>
      <c r="B30" s="202" t="s">
        <v>41</v>
      </c>
      <c r="C30" s="203" t="s">
        <v>94</v>
      </c>
      <c r="D30" s="203" t="s">
        <v>95</v>
      </c>
      <c r="E30" s="203" t="s">
        <v>96</v>
      </c>
      <c r="F30" s="203" t="s">
        <v>97</v>
      </c>
      <c r="G30" s="203" t="s">
        <v>98</v>
      </c>
      <c r="H30" s="203" t="s">
        <v>99</v>
      </c>
      <c r="I30" s="203" t="s">
        <v>100</v>
      </c>
      <c r="J30" s="203" t="s">
        <v>101</v>
      </c>
      <c r="K30" s="203" t="s">
        <v>102</v>
      </c>
      <c r="L30" s="203" t="s">
        <v>103</v>
      </c>
      <c r="M30" s="203" t="s">
        <v>104</v>
      </c>
      <c r="N30" s="203" t="s">
        <v>105</v>
      </c>
      <c r="O30" s="203" t="s">
        <v>106</v>
      </c>
      <c r="P30" s="203" t="s">
        <v>107</v>
      </c>
      <c r="Q30" s="203" t="s">
        <v>108</v>
      </c>
      <c r="R30" s="203" t="s">
        <v>109</v>
      </c>
      <c r="S30" s="203" t="s">
        <v>110</v>
      </c>
      <c r="T30" s="203" t="s">
        <v>111</v>
      </c>
      <c r="U30" s="203" t="s">
        <v>112</v>
      </c>
      <c r="V30" s="203" t="s">
        <v>113</v>
      </c>
      <c r="W30" s="203" t="s">
        <v>114</v>
      </c>
      <c r="X30" s="203" t="s">
        <v>115</v>
      </c>
      <c r="Y30" s="203" t="s">
        <v>116</v>
      </c>
      <c r="Z30" s="203" t="s">
        <v>117</v>
      </c>
      <c r="AA30" s="203" t="s">
        <v>118</v>
      </c>
      <c r="AB30" s="203" t="s">
        <v>119</v>
      </c>
      <c r="AC30" s="203" t="s">
        <v>120</v>
      </c>
      <c r="AD30" s="203" t="s">
        <v>121</v>
      </c>
      <c r="AE30" s="203" t="s">
        <v>122</v>
      </c>
      <c r="AF30" s="203" t="s">
        <v>123</v>
      </c>
      <c r="AG30" s="203" t="s">
        <v>124</v>
      </c>
      <c r="AH30" s="203" t="s">
        <v>125</v>
      </c>
      <c r="AI30" s="203" t="s">
        <v>126</v>
      </c>
      <c r="AJ30" s="203" t="s">
        <v>127</v>
      </c>
      <c r="AK30" s="203" t="s">
        <v>128</v>
      </c>
      <c r="AL30" s="203" t="s">
        <v>129</v>
      </c>
      <c r="AM30" s="203" t="s">
        <v>130</v>
      </c>
      <c r="AN30" s="203" t="s">
        <v>131</v>
      </c>
      <c r="AO30" s="203" t="s">
        <v>132</v>
      </c>
      <c r="AP30" s="203" t="s">
        <v>133</v>
      </c>
      <c r="AQ30" s="203" t="s">
        <v>134</v>
      </c>
      <c r="AR30" s="203" t="s">
        <v>135</v>
      </c>
      <c r="AS30" s="203" t="s">
        <v>136</v>
      </c>
      <c r="AT30" s="203" t="s">
        <v>137</v>
      </c>
      <c r="AU30" s="203" t="s">
        <v>138</v>
      </c>
      <c r="AV30" s="203" t="s">
        <v>139</v>
      </c>
      <c r="AW30" s="203" t="s">
        <v>140</v>
      </c>
      <c r="AX30" s="203" t="s">
        <v>141</v>
      </c>
      <c r="AY30" s="203" t="s">
        <v>142</v>
      </c>
      <c r="AZ30" s="203" t="s">
        <v>143</v>
      </c>
      <c r="BA30" s="204" t="s">
        <v>144</v>
      </c>
      <c r="BB30" s="203" t="s">
        <v>145</v>
      </c>
      <c r="BC30" s="203" t="s">
        <v>381</v>
      </c>
    </row>
    <row r="31" spans="1:55" s="208" customFormat="1">
      <c r="A31" s="205" t="s">
        <v>394</v>
      </c>
      <c r="B31" s="206">
        <f t="shared" ref="B31:B34" si="3">SUM(C31:BC31)</f>
        <v>97</v>
      </c>
      <c r="C31" s="207">
        <f>C25</f>
        <v>9</v>
      </c>
      <c r="D31" s="207">
        <f t="shared" ref="D31:BB31" si="4">D25</f>
        <v>13</v>
      </c>
      <c r="E31" s="207">
        <f t="shared" si="4"/>
        <v>11</v>
      </c>
      <c r="F31" s="207">
        <f t="shared" si="4"/>
        <v>12</v>
      </c>
      <c r="G31" s="207">
        <f t="shared" si="4"/>
        <v>11</v>
      </c>
      <c r="H31" s="207">
        <f t="shared" si="4"/>
        <v>11</v>
      </c>
      <c r="I31" s="207">
        <f t="shared" si="4"/>
        <v>16</v>
      </c>
      <c r="J31" s="207">
        <f t="shared" si="4"/>
        <v>7</v>
      </c>
      <c r="K31" s="207">
        <f t="shared" si="4"/>
        <v>7</v>
      </c>
      <c r="L31" s="207">
        <f t="shared" si="4"/>
        <v>0</v>
      </c>
      <c r="M31" s="207">
        <f t="shared" si="4"/>
        <v>0</v>
      </c>
      <c r="N31" s="207">
        <f t="shared" si="4"/>
        <v>0</v>
      </c>
      <c r="O31" s="207">
        <f t="shared" si="4"/>
        <v>0</v>
      </c>
      <c r="P31" s="207">
        <f t="shared" si="4"/>
        <v>0</v>
      </c>
      <c r="Q31" s="207">
        <f t="shared" si="4"/>
        <v>0</v>
      </c>
      <c r="R31" s="207">
        <f t="shared" si="4"/>
        <v>0</v>
      </c>
      <c r="S31" s="207">
        <f t="shared" si="4"/>
        <v>0</v>
      </c>
      <c r="T31" s="207">
        <f t="shared" si="4"/>
        <v>0</v>
      </c>
      <c r="U31" s="207">
        <f t="shared" si="4"/>
        <v>0</v>
      </c>
      <c r="V31" s="207">
        <f t="shared" si="4"/>
        <v>0</v>
      </c>
      <c r="W31" s="207">
        <f t="shared" si="4"/>
        <v>0</v>
      </c>
      <c r="X31" s="207">
        <f t="shared" si="4"/>
        <v>0</v>
      </c>
      <c r="Y31" s="207">
        <f t="shared" si="4"/>
        <v>0</v>
      </c>
      <c r="Z31" s="207">
        <f t="shared" si="4"/>
        <v>0</v>
      </c>
      <c r="AA31" s="207">
        <f t="shared" si="4"/>
        <v>0</v>
      </c>
      <c r="AB31" s="207">
        <f t="shared" si="4"/>
        <v>0</v>
      </c>
      <c r="AC31" s="207">
        <f t="shared" si="4"/>
        <v>0</v>
      </c>
      <c r="AD31" s="207">
        <f t="shared" si="4"/>
        <v>0</v>
      </c>
      <c r="AE31" s="207">
        <f t="shared" si="4"/>
        <v>0</v>
      </c>
      <c r="AF31" s="207">
        <f t="shared" si="4"/>
        <v>0</v>
      </c>
      <c r="AG31" s="207">
        <f t="shared" si="4"/>
        <v>0</v>
      </c>
      <c r="AH31" s="207">
        <f t="shared" si="4"/>
        <v>0</v>
      </c>
      <c r="AI31" s="207">
        <f t="shared" si="4"/>
        <v>0</v>
      </c>
      <c r="AJ31" s="207">
        <f t="shared" si="4"/>
        <v>0</v>
      </c>
      <c r="AK31" s="207">
        <f t="shared" si="4"/>
        <v>0</v>
      </c>
      <c r="AL31" s="207">
        <f t="shared" si="4"/>
        <v>0</v>
      </c>
      <c r="AM31" s="207">
        <f t="shared" si="4"/>
        <v>0</v>
      </c>
      <c r="AN31" s="207">
        <f t="shared" si="4"/>
        <v>0</v>
      </c>
      <c r="AO31" s="207">
        <f t="shared" si="4"/>
        <v>0</v>
      </c>
      <c r="AP31" s="207">
        <f t="shared" si="4"/>
        <v>0</v>
      </c>
      <c r="AQ31" s="207">
        <f t="shared" si="4"/>
        <v>0</v>
      </c>
      <c r="AR31" s="207">
        <f t="shared" si="4"/>
        <v>0</v>
      </c>
      <c r="AS31" s="207">
        <f t="shared" si="4"/>
        <v>0</v>
      </c>
      <c r="AT31" s="207">
        <f t="shared" si="4"/>
        <v>0</v>
      </c>
      <c r="AU31" s="207">
        <f t="shared" si="4"/>
        <v>0</v>
      </c>
      <c r="AV31" s="207">
        <f t="shared" si="4"/>
        <v>0</v>
      </c>
      <c r="AW31" s="207">
        <f t="shared" si="4"/>
        <v>0</v>
      </c>
      <c r="AX31" s="207">
        <f t="shared" si="4"/>
        <v>0</v>
      </c>
      <c r="AY31" s="207">
        <f t="shared" si="4"/>
        <v>0</v>
      </c>
      <c r="AZ31" s="207">
        <f t="shared" si="4"/>
        <v>0</v>
      </c>
      <c r="BA31" s="207">
        <f t="shared" si="4"/>
        <v>0</v>
      </c>
      <c r="BB31" s="207">
        <f t="shared" si="4"/>
        <v>0</v>
      </c>
      <c r="BC31" s="325"/>
    </row>
    <row r="32" spans="1:55" s="211" customFormat="1">
      <c r="A32" s="205" t="s">
        <v>335</v>
      </c>
      <c r="B32" s="206">
        <f t="shared" si="3"/>
        <v>1731</v>
      </c>
      <c r="C32" s="209">
        <v>2</v>
      </c>
      <c r="D32" s="209">
        <v>1</v>
      </c>
      <c r="E32" s="209">
        <v>2</v>
      </c>
      <c r="F32" s="209">
        <v>2</v>
      </c>
      <c r="G32" s="209">
        <v>2</v>
      </c>
      <c r="H32" s="209">
        <v>2</v>
      </c>
      <c r="I32" s="209">
        <v>8</v>
      </c>
      <c r="J32" s="209">
        <v>5</v>
      </c>
      <c r="K32" s="209">
        <v>2</v>
      </c>
      <c r="L32" s="209">
        <v>5</v>
      </c>
      <c r="M32" s="209">
        <v>4</v>
      </c>
      <c r="N32" s="209">
        <v>11</v>
      </c>
      <c r="O32" s="209">
        <v>5</v>
      </c>
      <c r="P32" s="209">
        <v>10</v>
      </c>
      <c r="Q32" s="209">
        <v>10</v>
      </c>
      <c r="R32" s="209">
        <v>7</v>
      </c>
      <c r="S32" s="209">
        <v>7</v>
      </c>
      <c r="T32" s="209">
        <v>6</v>
      </c>
      <c r="U32" s="209">
        <v>6</v>
      </c>
      <c r="V32" s="209">
        <v>12</v>
      </c>
      <c r="W32" s="209">
        <v>12</v>
      </c>
      <c r="X32" s="209">
        <v>10</v>
      </c>
      <c r="Y32" s="209">
        <v>22</v>
      </c>
      <c r="Z32" s="209">
        <v>29</v>
      </c>
      <c r="AA32" s="209">
        <v>63</v>
      </c>
      <c r="AB32" s="209">
        <v>68</v>
      </c>
      <c r="AC32" s="209">
        <v>88</v>
      </c>
      <c r="AD32" s="209">
        <v>124</v>
      </c>
      <c r="AE32" s="209">
        <v>93</v>
      </c>
      <c r="AF32" s="209">
        <v>123</v>
      </c>
      <c r="AG32" s="209">
        <v>104</v>
      </c>
      <c r="AH32" s="209">
        <v>94</v>
      </c>
      <c r="AI32" s="209">
        <v>109</v>
      </c>
      <c r="AJ32" s="209">
        <v>75</v>
      </c>
      <c r="AK32" s="209">
        <v>99</v>
      </c>
      <c r="AL32" s="209">
        <v>73</v>
      </c>
      <c r="AM32" s="209">
        <v>78</v>
      </c>
      <c r="AN32" s="209">
        <v>86</v>
      </c>
      <c r="AO32" s="209">
        <v>48</v>
      </c>
      <c r="AP32" s="209">
        <v>69</v>
      </c>
      <c r="AQ32" s="209">
        <v>41</v>
      </c>
      <c r="AR32" s="209">
        <v>27</v>
      </c>
      <c r="AS32" s="209">
        <v>17</v>
      </c>
      <c r="AT32" s="209">
        <v>12</v>
      </c>
      <c r="AU32" s="209">
        <v>9</v>
      </c>
      <c r="AV32" s="209">
        <v>11</v>
      </c>
      <c r="AW32" s="209">
        <v>13</v>
      </c>
      <c r="AX32" s="209">
        <v>11</v>
      </c>
      <c r="AY32" s="209">
        <v>6</v>
      </c>
      <c r="AZ32" s="209">
        <v>1</v>
      </c>
      <c r="BA32" s="210">
        <v>2</v>
      </c>
      <c r="BB32" s="209">
        <v>5</v>
      </c>
      <c r="BC32" s="326"/>
    </row>
    <row r="33" spans="1:67" s="200" customFormat="1">
      <c r="A33" s="212">
        <v>2565</v>
      </c>
      <c r="B33" s="206">
        <f t="shared" si="3"/>
        <v>606</v>
      </c>
      <c r="C33" s="212">
        <v>1</v>
      </c>
      <c r="D33" s="212">
        <v>1</v>
      </c>
      <c r="E33" s="212">
        <v>6</v>
      </c>
      <c r="F33" s="212">
        <v>6</v>
      </c>
      <c r="G33" s="212">
        <v>2</v>
      </c>
      <c r="H33" s="212">
        <v>5</v>
      </c>
      <c r="I33" s="212">
        <v>1</v>
      </c>
      <c r="J33" s="212">
        <v>2</v>
      </c>
      <c r="K33" s="212">
        <v>2</v>
      </c>
      <c r="L33" s="212">
        <v>0</v>
      </c>
      <c r="M33" s="212">
        <v>0</v>
      </c>
      <c r="N33" s="212">
        <v>0</v>
      </c>
      <c r="O33" s="212">
        <v>1</v>
      </c>
      <c r="P33" s="212">
        <v>2</v>
      </c>
      <c r="Q33" s="212">
        <v>0</v>
      </c>
      <c r="R33" s="212">
        <v>4</v>
      </c>
      <c r="S33" s="212">
        <v>0</v>
      </c>
      <c r="T33" s="212">
        <v>6</v>
      </c>
      <c r="U33" s="212">
        <v>1</v>
      </c>
      <c r="V33" s="212">
        <v>7</v>
      </c>
      <c r="W33" s="212">
        <v>11</v>
      </c>
      <c r="X33" s="212">
        <v>19</v>
      </c>
      <c r="Y33" s="212">
        <v>45</v>
      </c>
      <c r="Z33" s="212">
        <v>38</v>
      </c>
      <c r="AA33" s="212">
        <v>34</v>
      </c>
      <c r="AB33" s="212">
        <v>39</v>
      </c>
      <c r="AC33" s="212">
        <v>35</v>
      </c>
      <c r="AD33" s="212">
        <v>19</v>
      </c>
      <c r="AE33" s="212">
        <v>15</v>
      </c>
      <c r="AF33" s="212">
        <v>20</v>
      </c>
      <c r="AG33" s="212">
        <v>26</v>
      </c>
      <c r="AH33" s="212">
        <v>18</v>
      </c>
      <c r="AI33" s="212">
        <v>31</v>
      </c>
      <c r="AJ33" s="212">
        <v>23</v>
      </c>
      <c r="AK33" s="212">
        <v>28</v>
      </c>
      <c r="AL33" s="212">
        <v>26</v>
      </c>
      <c r="AM33" s="212">
        <v>20</v>
      </c>
      <c r="AN33" s="212">
        <v>17</v>
      </c>
      <c r="AO33" s="212">
        <v>9</v>
      </c>
      <c r="AP33" s="212">
        <v>10</v>
      </c>
      <c r="AQ33" s="212">
        <v>13</v>
      </c>
      <c r="AR33" s="212">
        <v>6</v>
      </c>
      <c r="AS33" s="212">
        <v>5</v>
      </c>
      <c r="AT33" s="212">
        <v>11</v>
      </c>
      <c r="AU33" s="212">
        <v>11</v>
      </c>
      <c r="AV33" s="212">
        <v>6</v>
      </c>
      <c r="AW33" s="212">
        <v>8</v>
      </c>
      <c r="AX33" s="212">
        <v>2</v>
      </c>
      <c r="AY33" s="212">
        <v>8</v>
      </c>
      <c r="AZ33" s="212">
        <v>5</v>
      </c>
      <c r="BA33" s="212">
        <v>0</v>
      </c>
      <c r="BB33" s="212">
        <v>1</v>
      </c>
      <c r="BC33" s="327"/>
      <c r="BD33" s="197"/>
      <c r="BE33" s="197"/>
      <c r="BF33" s="197"/>
      <c r="BG33" s="197"/>
      <c r="BH33" s="197"/>
      <c r="BI33" s="197"/>
      <c r="BJ33" s="197"/>
      <c r="BK33" s="197"/>
      <c r="BL33" s="197"/>
      <c r="BM33" s="197"/>
      <c r="BN33" s="197"/>
      <c r="BO33" s="197"/>
    </row>
    <row r="34" spans="1:67" s="216" customFormat="1">
      <c r="A34" s="213">
        <v>2564</v>
      </c>
      <c r="B34" s="206">
        <f t="shared" si="3"/>
        <v>284</v>
      </c>
      <c r="C34" s="214">
        <v>6</v>
      </c>
      <c r="D34" s="214">
        <v>2</v>
      </c>
      <c r="E34" s="214">
        <v>0</v>
      </c>
      <c r="F34" s="214">
        <v>1</v>
      </c>
      <c r="G34" s="214">
        <v>0</v>
      </c>
      <c r="H34" s="214">
        <v>0</v>
      </c>
      <c r="I34" s="214">
        <v>1</v>
      </c>
      <c r="J34" s="214">
        <v>1</v>
      </c>
      <c r="K34" s="214">
        <v>1</v>
      </c>
      <c r="L34" s="214">
        <v>1</v>
      </c>
      <c r="M34" s="214">
        <v>1</v>
      </c>
      <c r="N34" s="214">
        <v>3</v>
      </c>
      <c r="O34" s="214">
        <v>1</v>
      </c>
      <c r="P34" s="214">
        <v>0</v>
      </c>
      <c r="Q34" s="214">
        <v>1</v>
      </c>
      <c r="R34" s="214">
        <v>2</v>
      </c>
      <c r="S34" s="214">
        <v>0</v>
      </c>
      <c r="T34" s="214">
        <v>1</v>
      </c>
      <c r="U34" s="214">
        <v>2</v>
      </c>
      <c r="V34" s="214">
        <v>0</v>
      </c>
      <c r="W34" s="214">
        <v>8</v>
      </c>
      <c r="X34" s="214">
        <v>14</v>
      </c>
      <c r="Y34" s="214">
        <v>11</v>
      </c>
      <c r="Z34" s="214">
        <v>13</v>
      </c>
      <c r="AA34" s="214">
        <v>6</v>
      </c>
      <c r="AB34" s="214">
        <v>12</v>
      </c>
      <c r="AC34" s="214">
        <v>5</v>
      </c>
      <c r="AD34" s="214">
        <v>5</v>
      </c>
      <c r="AE34" s="214">
        <v>11</v>
      </c>
      <c r="AF34" s="214">
        <v>6</v>
      </c>
      <c r="AG34" s="214">
        <v>11</v>
      </c>
      <c r="AH34" s="214">
        <v>6</v>
      </c>
      <c r="AI34" s="214">
        <v>13</v>
      </c>
      <c r="AJ34" s="214">
        <v>12</v>
      </c>
      <c r="AK34" s="214">
        <v>12</v>
      </c>
      <c r="AL34" s="214">
        <v>13</v>
      </c>
      <c r="AM34" s="214">
        <v>23</v>
      </c>
      <c r="AN34" s="214">
        <v>14</v>
      </c>
      <c r="AO34" s="214">
        <v>6</v>
      </c>
      <c r="AP34" s="214">
        <v>11</v>
      </c>
      <c r="AQ34" s="214">
        <v>12</v>
      </c>
      <c r="AR34" s="214">
        <v>13</v>
      </c>
      <c r="AS34" s="214">
        <v>8</v>
      </c>
      <c r="AT34" s="214">
        <v>3</v>
      </c>
      <c r="AU34" s="214">
        <v>1</v>
      </c>
      <c r="AV34" s="214">
        <v>4</v>
      </c>
      <c r="AW34" s="214">
        <v>0</v>
      </c>
      <c r="AX34" s="214">
        <v>1</v>
      </c>
      <c r="AY34" s="214">
        <v>5</v>
      </c>
      <c r="AZ34" s="214">
        <v>1</v>
      </c>
      <c r="BA34" s="215">
        <v>0</v>
      </c>
      <c r="BB34" s="214">
        <v>0</v>
      </c>
      <c r="BC34" s="328"/>
    </row>
    <row r="35" spans="1:67" s="218" customFormat="1">
      <c r="A35" s="213">
        <v>2563</v>
      </c>
      <c r="B35" s="206">
        <f>SUM(C35:BC35)</f>
        <v>1638</v>
      </c>
      <c r="C35" s="213">
        <v>18</v>
      </c>
      <c r="D35" s="213">
        <v>14</v>
      </c>
      <c r="E35" s="213">
        <v>10</v>
      </c>
      <c r="F35" s="213">
        <v>10</v>
      </c>
      <c r="G35" s="213">
        <v>12</v>
      </c>
      <c r="H35" s="213">
        <v>9</v>
      </c>
      <c r="I35" s="213">
        <v>17</v>
      </c>
      <c r="J35" s="213">
        <v>13</v>
      </c>
      <c r="K35" s="213">
        <v>9</v>
      </c>
      <c r="L35" s="213">
        <v>15</v>
      </c>
      <c r="M35" s="213">
        <v>16</v>
      </c>
      <c r="N35" s="213">
        <v>16</v>
      </c>
      <c r="O35" s="213">
        <v>20</v>
      </c>
      <c r="P35" s="213">
        <v>13</v>
      </c>
      <c r="Q35" s="213">
        <v>25</v>
      </c>
      <c r="R35" s="213">
        <v>36</v>
      </c>
      <c r="S35" s="213">
        <v>45</v>
      </c>
      <c r="T35" s="213">
        <v>37</v>
      </c>
      <c r="U35" s="213">
        <v>58</v>
      </c>
      <c r="V35" s="213">
        <v>40</v>
      </c>
      <c r="W35" s="213">
        <v>51</v>
      </c>
      <c r="X35" s="213">
        <v>44</v>
      </c>
      <c r="Y35" s="213">
        <v>49</v>
      </c>
      <c r="Z35" s="213">
        <v>48</v>
      </c>
      <c r="AA35" s="213">
        <v>47</v>
      </c>
      <c r="AB35" s="213">
        <v>78</v>
      </c>
      <c r="AC35" s="213">
        <v>75</v>
      </c>
      <c r="AD35" s="213">
        <v>85</v>
      </c>
      <c r="AE35" s="213">
        <v>92</v>
      </c>
      <c r="AF35" s="213">
        <v>68</v>
      </c>
      <c r="AG35" s="213">
        <v>60</v>
      </c>
      <c r="AH35" s="213">
        <v>66</v>
      </c>
      <c r="AI35" s="213">
        <v>83</v>
      </c>
      <c r="AJ35" s="213">
        <v>52</v>
      </c>
      <c r="AK35" s="213">
        <v>71</v>
      </c>
      <c r="AL35" s="213">
        <v>56</v>
      </c>
      <c r="AM35" s="213">
        <v>39</v>
      </c>
      <c r="AN35" s="213">
        <v>34</v>
      </c>
      <c r="AO35" s="213">
        <v>25</v>
      </c>
      <c r="AP35" s="213">
        <v>14</v>
      </c>
      <c r="AQ35" s="213">
        <v>6</v>
      </c>
      <c r="AR35" s="213">
        <v>8</v>
      </c>
      <c r="AS35" s="213">
        <v>14</v>
      </c>
      <c r="AT35" s="213">
        <v>11</v>
      </c>
      <c r="AU35" s="213">
        <v>9</v>
      </c>
      <c r="AV35" s="213">
        <v>6</v>
      </c>
      <c r="AW35" s="213">
        <v>2</v>
      </c>
      <c r="AX35" s="213">
        <v>5</v>
      </c>
      <c r="AY35" s="213">
        <v>1</v>
      </c>
      <c r="AZ35" s="213">
        <v>1</v>
      </c>
      <c r="BA35" s="217">
        <v>2</v>
      </c>
      <c r="BB35" s="213">
        <v>3</v>
      </c>
      <c r="BC35" s="328"/>
    </row>
    <row r="36" spans="1:67" s="218" customFormat="1">
      <c r="A36" s="213">
        <v>2562</v>
      </c>
      <c r="B36" s="206">
        <f>SUM(C36:BC36)</f>
        <v>3801</v>
      </c>
      <c r="C36" s="213">
        <v>21</v>
      </c>
      <c r="D36" s="213">
        <v>12</v>
      </c>
      <c r="E36" s="213">
        <v>14</v>
      </c>
      <c r="F36" s="213">
        <v>15</v>
      </c>
      <c r="G36" s="213">
        <v>11</v>
      </c>
      <c r="H36" s="213">
        <v>20</v>
      </c>
      <c r="I36" s="213">
        <v>15</v>
      </c>
      <c r="J36" s="213">
        <v>28</v>
      </c>
      <c r="K36" s="213">
        <v>20</v>
      </c>
      <c r="L36" s="213">
        <v>22</v>
      </c>
      <c r="M36" s="213">
        <v>18</v>
      </c>
      <c r="N36" s="213">
        <v>15</v>
      </c>
      <c r="O36" s="213">
        <v>21</v>
      </c>
      <c r="P36" s="213">
        <v>13</v>
      </c>
      <c r="Q36" s="213">
        <v>33</v>
      </c>
      <c r="R36" s="213">
        <v>25</v>
      </c>
      <c r="S36" s="213">
        <v>17</v>
      </c>
      <c r="T36" s="213">
        <v>25</v>
      </c>
      <c r="U36" s="213">
        <v>68</v>
      </c>
      <c r="V36" s="213">
        <v>87</v>
      </c>
      <c r="W36" s="213">
        <v>103</v>
      </c>
      <c r="X36" s="213">
        <v>153</v>
      </c>
      <c r="Y36" s="213">
        <v>188</v>
      </c>
      <c r="Z36" s="213">
        <v>196</v>
      </c>
      <c r="AA36" s="213">
        <v>236</v>
      </c>
      <c r="AB36" s="213">
        <v>255</v>
      </c>
      <c r="AC36" s="213">
        <v>196</v>
      </c>
      <c r="AD36" s="213">
        <v>199</v>
      </c>
      <c r="AE36" s="213">
        <v>175</v>
      </c>
      <c r="AF36" s="213">
        <v>161</v>
      </c>
      <c r="AG36" s="213">
        <v>146</v>
      </c>
      <c r="AH36" s="213">
        <v>125</v>
      </c>
      <c r="AI36" s="213">
        <v>119</v>
      </c>
      <c r="AJ36" s="213">
        <v>81</v>
      </c>
      <c r="AK36" s="213">
        <v>104</v>
      </c>
      <c r="AL36" s="213">
        <v>97</v>
      </c>
      <c r="AM36" s="213">
        <v>129</v>
      </c>
      <c r="AN36" s="213">
        <v>105</v>
      </c>
      <c r="AO36" s="213">
        <v>103</v>
      </c>
      <c r="AP36" s="213">
        <v>79</v>
      </c>
      <c r="AQ36" s="213">
        <v>78</v>
      </c>
      <c r="AR36" s="213">
        <v>46</v>
      </c>
      <c r="AS36" s="213">
        <v>44</v>
      </c>
      <c r="AT36" s="213">
        <v>44</v>
      </c>
      <c r="AU36" s="213">
        <v>38</v>
      </c>
      <c r="AV36" s="213">
        <v>26</v>
      </c>
      <c r="AW36" s="213">
        <v>18</v>
      </c>
      <c r="AX36" s="213">
        <v>18</v>
      </c>
      <c r="AY36" s="213">
        <v>12</v>
      </c>
      <c r="AZ36" s="213">
        <v>12</v>
      </c>
      <c r="BA36" s="217">
        <v>7</v>
      </c>
      <c r="BB36" s="213">
        <v>8</v>
      </c>
      <c r="BC36" s="328"/>
    </row>
    <row r="37" spans="1:67" s="222" customFormat="1">
      <c r="A37" s="219" t="s">
        <v>395</v>
      </c>
      <c r="B37" s="191">
        <f>SUM(C37:BB37)</f>
        <v>1265</v>
      </c>
      <c r="C37" s="220">
        <f>MEDIAN(C32:C36)</f>
        <v>6</v>
      </c>
      <c r="D37" s="220">
        <f t="shared" ref="D37:BC37" si="5">MEDIAN(D32:D36)</f>
        <v>2</v>
      </c>
      <c r="E37" s="220">
        <f t="shared" si="5"/>
        <v>6</v>
      </c>
      <c r="F37" s="220">
        <f t="shared" si="5"/>
        <v>6</v>
      </c>
      <c r="G37" s="220">
        <f t="shared" si="5"/>
        <v>2</v>
      </c>
      <c r="H37" s="220">
        <f t="shared" si="5"/>
        <v>5</v>
      </c>
      <c r="I37" s="220">
        <f t="shared" si="5"/>
        <v>8</v>
      </c>
      <c r="J37" s="220">
        <f t="shared" si="5"/>
        <v>5</v>
      </c>
      <c r="K37" s="220">
        <f t="shared" si="5"/>
        <v>2</v>
      </c>
      <c r="L37" s="220">
        <f t="shared" si="5"/>
        <v>5</v>
      </c>
      <c r="M37" s="220">
        <f t="shared" si="5"/>
        <v>4</v>
      </c>
      <c r="N37" s="220">
        <f t="shared" si="5"/>
        <v>11</v>
      </c>
      <c r="O37" s="220">
        <f t="shared" si="5"/>
        <v>5</v>
      </c>
      <c r="P37" s="220">
        <f t="shared" si="5"/>
        <v>10</v>
      </c>
      <c r="Q37" s="220">
        <f t="shared" si="5"/>
        <v>10</v>
      </c>
      <c r="R37" s="220">
        <f t="shared" si="5"/>
        <v>7</v>
      </c>
      <c r="S37" s="220">
        <f t="shared" si="5"/>
        <v>7</v>
      </c>
      <c r="T37" s="220">
        <f t="shared" si="5"/>
        <v>6</v>
      </c>
      <c r="U37" s="220">
        <f t="shared" si="5"/>
        <v>6</v>
      </c>
      <c r="V37" s="220">
        <f t="shared" si="5"/>
        <v>12</v>
      </c>
      <c r="W37" s="220">
        <f t="shared" si="5"/>
        <v>12</v>
      </c>
      <c r="X37" s="220">
        <f t="shared" si="5"/>
        <v>19</v>
      </c>
      <c r="Y37" s="220">
        <f t="shared" si="5"/>
        <v>45</v>
      </c>
      <c r="Z37" s="220">
        <f t="shared" si="5"/>
        <v>38</v>
      </c>
      <c r="AA37" s="220">
        <f t="shared" si="5"/>
        <v>47</v>
      </c>
      <c r="AB37" s="220">
        <f t="shared" si="5"/>
        <v>68</v>
      </c>
      <c r="AC37" s="220">
        <f t="shared" si="5"/>
        <v>75</v>
      </c>
      <c r="AD37" s="220">
        <f t="shared" si="5"/>
        <v>85</v>
      </c>
      <c r="AE37" s="220">
        <f t="shared" si="5"/>
        <v>92</v>
      </c>
      <c r="AF37" s="220">
        <f t="shared" si="5"/>
        <v>68</v>
      </c>
      <c r="AG37" s="220">
        <f t="shared" si="5"/>
        <v>60</v>
      </c>
      <c r="AH37" s="220">
        <f t="shared" si="5"/>
        <v>66</v>
      </c>
      <c r="AI37" s="220">
        <f t="shared" si="5"/>
        <v>83</v>
      </c>
      <c r="AJ37" s="220">
        <f t="shared" si="5"/>
        <v>52</v>
      </c>
      <c r="AK37" s="220">
        <f t="shared" si="5"/>
        <v>71</v>
      </c>
      <c r="AL37" s="220">
        <f t="shared" si="5"/>
        <v>56</v>
      </c>
      <c r="AM37" s="220">
        <f t="shared" si="5"/>
        <v>39</v>
      </c>
      <c r="AN37" s="220">
        <f t="shared" si="5"/>
        <v>34</v>
      </c>
      <c r="AO37" s="220">
        <f t="shared" si="5"/>
        <v>25</v>
      </c>
      <c r="AP37" s="220">
        <f t="shared" si="5"/>
        <v>14</v>
      </c>
      <c r="AQ37" s="220">
        <f t="shared" si="5"/>
        <v>13</v>
      </c>
      <c r="AR37" s="220">
        <f t="shared" si="5"/>
        <v>13</v>
      </c>
      <c r="AS37" s="220">
        <f t="shared" si="5"/>
        <v>14</v>
      </c>
      <c r="AT37" s="220">
        <f t="shared" si="5"/>
        <v>11</v>
      </c>
      <c r="AU37" s="220">
        <f t="shared" si="5"/>
        <v>9</v>
      </c>
      <c r="AV37" s="220">
        <f t="shared" si="5"/>
        <v>6</v>
      </c>
      <c r="AW37" s="220">
        <f t="shared" si="5"/>
        <v>8</v>
      </c>
      <c r="AX37" s="220">
        <f t="shared" si="5"/>
        <v>5</v>
      </c>
      <c r="AY37" s="220">
        <f t="shared" si="5"/>
        <v>6</v>
      </c>
      <c r="AZ37" s="220">
        <f t="shared" si="5"/>
        <v>1</v>
      </c>
      <c r="BA37" s="220">
        <f t="shared" si="5"/>
        <v>2</v>
      </c>
      <c r="BB37" s="220">
        <f t="shared" si="5"/>
        <v>3</v>
      </c>
      <c r="BC37" s="220" t="e">
        <f t="shared" si="5"/>
        <v>#NUM!</v>
      </c>
      <c r="BE37" s="221"/>
    </row>
    <row r="38" spans="1:67">
      <c r="B38" s="17"/>
      <c r="C38" s="17"/>
      <c r="D38" s="17"/>
      <c r="E38" s="17"/>
      <c r="F38" s="17"/>
      <c r="G38" s="17"/>
      <c r="H38" s="17"/>
      <c r="I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67">
      <c r="A39" s="18"/>
      <c r="B39" s="223"/>
      <c r="C39" s="223"/>
      <c r="D39" s="18"/>
      <c r="E39" s="18"/>
      <c r="F39" s="18"/>
      <c r="G39" s="18"/>
      <c r="H39" s="18"/>
      <c r="I39" s="18"/>
      <c r="J39" s="130"/>
      <c r="K39" s="130"/>
      <c r="L39" s="224"/>
      <c r="M39" s="17"/>
      <c r="N39" s="17"/>
      <c r="O39" s="17"/>
      <c r="P39" s="17"/>
      <c r="Q39" s="17"/>
      <c r="R39" s="72"/>
      <c r="S39" s="17"/>
      <c r="T39" s="17"/>
      <c r="U39" s="17"/>
    </row>
    <row r="41" spans="1:67"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  <c r="BC41" s="225"/>
      <c r="BD41" s="225"/>
      <c r="BE41" s="225"/>
    </row>
    <row r="42" spans="1:67"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  <c r="AF42" s="225"/>
      <c r="AG42" s="225"/>
      <c r="AH42" s="225"/>
      <c r="AI42" s="225"/>
      <c r="AJ42" s="225"/>
      <c r="AK42" s="225"/>
      <c r="AL42" s="225"/>
      <c r="AM42" s="225"/>
      <c r="AN42" s="225"/>
      <c r="AO42" s="225"/>
      <c r="AP42" s="225"/>
      <c r="AQ42" s="225"/>
      <c r="AR42" s="225"/>
      <c r="AS42" s="225"/>
      <c r="AT42" s="225"/>
      <c r="AU42" s="225"/>
      <c r="AV42" s="225"/>
      <c r="AW42" s="225"/>
      <c r="AX42" s="225"/>
      <c r="AY42" s="225"/>
      <c r="AZ42" s="225"/>
      <c r="BA42" s="225"/>
      <c r="BB42" s="225"/>
      <c r="BC42" s="225"/>
      <c r="BD42" s="225"/>
      <c r="BE42" s="225"/>
    </row>
    <row r="43" spans="1:67"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T43" s="225"/>
      <c r="AU43" s="225"/>
      <c r="AV43" s="225"/>
      <c r="AW43" s="225"/>
      <c r="AX43" s="225"/>
      <c r="AY43" s="225"/>
      <c r="AZ43" s="225"/>
      <c r="BA43" s="225"/>
      <c r="BB43" s="225"/>
      <c r="BC43" s="225"/>
      <c r="BD43" s="225"/>
      <c r="BE43" s="225"/>
    </row>
    <row r="44" spans="1:67"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  <c r="AF44" s="225"/>
      <c r="AG44" s="225"/>
      <c r="AH44" s="225"/>
      <c r="AI44" s="225"/>
      <c r="AJ44" s="225"/>
      <c r="AK44" s="225"/>
      <c r="AL44" s="225"/>
      <c r="AM44" s="225"/>
      <c r="AN44" s="225"/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25"/>
      <c r="BD44" s="225"/>
      <c r="BE44" s="225"/>
    </row>
    <row r="45" spans="1:67"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  <c r="AT45" s="225"/>
      <c r="AU45" s="225"/>
      <c r="AV45" s="225"/>
      <c r="AW45" s="225"/>
      <c r="AX45" s="225"/>
      <c r="AY45" s="225"/>
      <c r="AZ45" s="225"/>
      <c r="BA45" s="225"/>
      <c r="BB45" s="225"/>
      <c r="BC45" s="225"/>
      <c r="BD45" s="225"/>
      <c r="BE45" s="225"/>
    </row>
    <row r="46" spans="1:67"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  <c r="AF46" s="225"/>
      <c r="AG46" s="225"/>
      <c r="AH46" s="225"/>
      <c r="AI46" s="225"/>
      <c r="AJ46" s="225"/>
      <c r="AK46" s="225"/>
      <c r="AL46" s="225"/>
      <c r="AM46" s="225"/>
      <c r="AN46" s="225"/>
      <c r="AO46" s="225"/>
      <c r="AP46" s="225"/>
      <c r="AQ46" s="225"/>
      <c r="AR46" s="225"/>
      <c r="AS46" s="225"/>
      <c r="AT46" s="225"/>
      <c r="AU46" s="225"/>
      <c r="AV46" s="225"/>
      <c r="AW46" s="225"/>
      <c r="AX46" s="225"/>
      <c r="AY46" s="225"/>
      <c r="AZ46" s="225"/>
      <c r="BA46" s="225"/>
      <c r="BB46" s="225"/>
      <c r="BC46" s="225"/>
      <c r="BD46" s="225"/>
      <c r="BE46" s="225"/>
    </row>
    <row r="47" spans="1:67"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5"/>
      <c r="AK47" s="225"/>
      <c r="AL47" s="225"/>
      <c r="AM47" s="225"/>
      <c r="AN47" s="225"/>
      <c r="AO47" s="225"/>
      <c r="AP47" s="225"/>
      <c r="AQ47" s="225"/>
      <c r="AR47" s="225"/>
      <c r="AS47" s="225"/>
      <c r="AT47" s="225"/>
      <c r="AU47" s="225"/>
      <c r="AV47" s="225"/>
      <c r="AW47" s="225"/>
      <c r="AX47" s="225"/>
      <c r="AY47" s="225"/>
      <c r="AZ47" s="225"/>
      <c r="BA47" s="225"/>
      <c r="BB47" s="225"/>
      <c r="BC47" s="225"/>
      <c r="BD47" s="225"/>
      <c r="BE47" s="225"/>
    </row>
    <row r="48" spans="1:67"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  <c r="AT48" s="225"/>
      <c r="AU48" s="225"/>
      <c r="AV48" s="225"/>
      <c r="AW48" s="225"/>
      <c r="AX48" s="225"/>
      <c r="AY48" s="225"/>
      <c r="AZ48" s="225"/>
      <c r="BA48" s="225"/>
      <c r="BB48" s="225"/>
      <c r="BC48" s="225"/>
      <c r="BD48" s="225"/>
      <c r="BE48" s="225"/>
    </row>
    <row r="49" spans="5:57"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  <c r="AT49" s="225"/>
      <c r="AU49" s="225"/>
      <c r="AV49" s="225"/>
      <c r="AW49" s="225"/>
      <c r="AX49" s="225"/>
      <c r="AY49" s="225"/>
      <c r="AZ49" s="225"/>
      <c r="BA49" s="225"/>
      <c r="BB49" s="225"/>
      <c r="BC49" s="225"/>
      <c r="BD49" s="225"/>
      <c r="BE49" s="225"/>
    </row>
    <row r="50" spans="5:57"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5"/>
      <c r="AK50" s="225"/>
      <c r="AL50" s="225"/>
      <c r="AM50" s="225"/>
      <c r="AN50" s="225"/>
      <c r="AO50" s="225"/>
      <c r="AP50" s="225"/>
      <c r="AQ50" s="225"/>
      <c r="AR50" s="225"/>
      <c r="AS50" s="225"/>
      <c r="AT50" s="225"/>
      <c r="AU50" s="225"/>
      <c r="AV50" s="225"/>
      <c r="AW50" s="225"/>
      <c r="AX50" s="225"/>
      <c r="AY50" s="225"/>
      <c r="AZ50" s="225"/>
      <c r="BA50" s="225"/>
      <c r="BB50" s="225"/>
      <c r="BC50" s="225"/>
      <c r="BD50" s="225"/>
      <c r="BE50" s="225"/>
    </row>
    <row r="51" spans="5:57"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  <c r="AM51" s="225"/>
      <c r="AN51" s="225"/>
      <c r="AO51" s="225"/>
      <c r="AP51" s="225"/>
      <c r="AQ51" s="225"/>
      <c r="AR51" s="225"/>
      <c r="AS51" s="225"/>
      <c r="AT51" s="225"/>
      <c r="AU51" s="225"/>
      <c r="AV51" s="225"/>
      <c r="AW51" s="225"/>
      <c r="AX51" s="225"/>
      <c r="AY51" s="225"/>
      <c r="AZ51" s="225"/>
      <c r="BA51" s="225"/>
      <c r="BB51" s="225"/>
      <c r="BC51" s="225"/>
      <c r="BD51" s="225"/>
      <c r="BE51" s="225"/>
    </row>
    <row r="52" spans="5:57"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225"/>
      <c r="AI52" s="225"/>
      <c r="AJ52" s="225"/>
      <c r="AK52" s="225"/>
      <c r="AL52" s="225"/>
      <c r="AM52" s="225"/>
      <c r="AN52" s="225"/>
      <c r="AO52" s="225"/>
      <c r="AP52" s="225"/>
      <c r="AQ52" s="225"/>
      <c r="AR52" s="225"/>
      <c r="AS52" s="225"/>
      <c r="AT52" s="225"/>
      <c r="AU52" s="225"/>
      <c r="AV52" s="225"/>
      <c r="AW52" s="225"/>
      <c r="AX52" s="225"/>
      <c r="AY52" s="225"/>
      <c r="AZ52" s="225"/>
      <c r="BA52" s="225"/>
      <c r="BB52" s="225"/>
      <c r="BC52" s="225"/>
      <c r="BD52" s="225"/>
      <c r="BE52" s="225"/>
    </row>
    <row r="53" spans="5:57"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25"/>
      <c r="AK53" s="225"/>
      <c r="AL53" s="225"/>
      <c r="AM53" s="225"/>
      <c r="AN53" s="225"/>
      <c r="AO53" s="225"/>
      <c r="AP53" s="225"/>
      <c r="AQ53" s="225"/>
      <c r="AR53" s="225"/>
      <c r="AS53" s="225"/>
      <c r="AT53" s="225"/>
      <c r="AU53" s="225"/>
      <c r="AV53" s="225"/>
      <c r="AW53" s="225"/>
      <c r="AX53" s="225"/>
      <c r="AY53" s="225"/>
      <c r="AZ53" s="225"/>
      <c r="BA53" s="225"/>
      <c r="BB53" s="225"/>
      <c r="BC53" s="225"/>
      <c r="BD53" s="225"/>
      <c r="BE53" s="225"/>
    </row>
    <row r="54" spans="5:57"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  <c r="AQ54" s="225"/>
      <c r="AR54" s="225"/>
      <c r="AS54" s="225"/>
      <c r="AT54" s="225"/>
      <c r="AU54" s="225"/>
      <c r="AV54" s="225"/>
      <c r="AW54" s="225"/>
      <c r="AX54" s="225"/>
      <c r="AY54" s="225"/>
      <c r="AZ54" s="225"/>
      <c r="BA54" s="225"/>
      <c r="BB54" s="225"/>
      <c r="BC54" s="225"/>
      <c r="BD54" s="225"/>
      <c r="BE54" s="225"/>
    </row>
    <row r="55" spans="5:57"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  <c r="AF55" s="225"/>
      <c r="AG55" s="225"/>
      <c r="AH55" s="225"/>
      <c r="AI55" s="225"/>
      <c r="AJ55" s="225"/>
      <c r="AK55" s="225"/>
      <c r="AL55" s="225"/>
      <c r="AM55" s="225"/>
      <c r="AN55" s="225"/>
      <c r="AO55" s="225"/>
      <c r="AP55" s="225"/>
      <c r="AQ55" s="225"/>
      <c r="AR55" s="225"/>
      <c r="AS55" s="225"/>
      <c r="AT55" s="225"/>
      <c r="AU55" s="225"/>
      <c r="AV55" s="225"/>
      <c r="AW55" s="225"/>
      <c r="AX55" s="225"/>
      <c r="AY55" s="225"/>
      <c r="AZ55" s="225"/>
      <c r="BA55" s="225"/>
      <c r="BB55" s="225"/>
      <c r="BC55" s="225"/>
      <c r="BD55" s="225"/>
      <c r="BE55" s="225"/>
    </row>
    <row r="56" spans="5:57"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5"/>
      <c r="P56" s="225"/>
      <c r="Q56" s="225"/>
      <c r="R56" s="225"/>
      <c r="S56" s="225"/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  <c r="AF56" s="225"/>
      <c r="AG56" s="225"/>
      <c r="AH56" s="225"/>
      <c r="AI56" s="225"/>
      <c r="AJ56" s="225"/>
      <c r="AK56" s="225"/>
      <c r="AL56" s="225"/>
      <c r="AM56" s="225"/>
      <c r="AN56" s="225"/>
      <c r="AO56" s="225"/>
      <c r="AP56" s="225"/>
      <c r="AQ56" s="225"/>
      <c r="AR56" s="225"/>
      <c r="AS56" s="225"/>
      <c r="AT56" s="225"/>
      <c r="AU56" s="225"/>
      <c r="AV56" s="225"/>
      <c r="AW56" s="225"/>
      <c r="AX56" s="225"/>
      <c r="AY56" s="225"/>
      <c r="AZ56" s="225"/>
      <c r="BA56" s="225"/>
      <c r="BB56" s="225"/>
      <c r="BC56" s="225"/>
      <c r="BD56" s="225"/>
      <c r="BE56" s="225"/>
    </row>
    <row r="57" spans="5:57"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  <c r="AF57" s="225"/>
      <c r="AG57" s="225"/>
      <c r="AH57" s="225"/>
      <c r="AI57" s="225"/>
      <c r="AJ57" s="225"/>
      <c r="AK57" s="225"/>
      <c r="AL57" s="225"/>
      <c r="AM57" s="225"/>
      <c r="AN57" s="225"/>
      <c r="AO57" s="225"/>
      <c r="AP57" s="225"/>
      <c r="AQ57" s="225"/>
      <c r="AR57" s="225"/>
      <c r="AS57" s="225"/>
      <c r="AT57" s="225"/>
      <c r="AU57" s="225"/>
      <c r="AV57" s="225"/>
      <c r="AW57" s="225"/>
      <c r="AX57" s="225"/>
      <c r="AY57" s="225"/>
      <c r="AZ57" s="225"/>
      <c r="BA57" s="225"/>
      <c r="BB57" s="225"/>
      <c r="BC57" s="225"/>
      <c r="BD57" s="225"/>
      <c r="BE57" s="225"/>
    </row>
    <row r="58" spans="5:57"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  <c r="AF58" s="225"/>
      <c r="AG58" s="225"/>
      <c r="AH58" s="225"/>
      <c r="AI58" s="225"/>
      <c r="AJ58" s="225"/>
      <c r="AK58" s="225"/>
      <c r="AL58" s="225"/>
      <c r="AM58" s="225"/>
      <c r="AN58" s="225"/>
      <c r="AO58" s="225"/>
      <c r="AP58" s="225"/>
      <c r="AQ58" s="225"/>
      <c r="AR58" s="225"/>
      <c r="AS58" s="225"/>
      <c r="AT58" s="225"/>
      <c r="AU58" s="225"/>
      <c r="AV58" s="225"/>
      <c r="AW58" s="225"/>
      <c r="AX58" s="225"/>
      <c r="AY58" s="225"/>
      <c r="AZ58" s="225"/>
      <c r="BA58" s="225"/>
      <c r="BB58" s="225"/>
      <c r="BC58" s="225"/>
      <c r="BD58" s="225"/>
      <c r="BE58" s="225"/>
    </row>
    <row r="59" spans="5:57"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  <c r="AE59" s="225"/>
      <c r="AF59" s="225"/>
      <c r="AG59" s="225"/>
      <c r="AH59" s="225"/>
      <c r="AI59" s="225"/>
      <c r="AJ59" s="225"/>
      <c r="AK59" s="225"/>
      <c r="AL59" s="225"/>
      <c r="AM59" s="225"/>
      <c r="AN59" s="225"/>
      <c r="AO59" s="225"/>
      <c r="AP59" s="225"/>
      <c r="AQ59" s="225"/>
      <c r="AR59" s="225"/>
      <c r="AS59" s="225"/>
      <c r="AT59" s="225"/>
      <c r="AU59" s="225"/>
      <c r="AV59" s="225"/>
      <c r="AW59" s="225"/>
      <c r="AX59" s="225"/>
      <c r="AY59" s="225"/>
      <c r="AZ59" s="225"/>
      <c r="BA59" s="225"/>
      <c r="BB59" s="225"/>
      <c r="BC59" s="225"/>
      <c r="BD59" s="225"/>
      <c r="BE59" s="225"/>
    </row>
    <row r="60" spans="5:57"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6"/>
      <c r="X60" s="226"/>
      <c r="Y60" s="226"/>
      <c r="Z60" s="226"/>
      <c r="AA60" s="226"/>
      <c r="AB60" s="226"/>
      <c r="AC60" s="226"/>
      <c r="AD60" s="226"/>
      <c r="AE60" s="226"/>
      <c r="AF60" s="226"/>
      <c r="AG60" s="226"/>
      <c r="AH60" s="226"/>
      <c r="AI60" s="226"/>
      <c r="AJ60" s="226"/>
      <c r="AK60" s="226"/>
      <c r="AL60" s="226"/>
      <c r="AM60" s="226"/>
      <c r="AN60" s="226"/>
      <c r="AO60" s="226"/>
      <c r="AP60" s="226"/>
      <c r="AQ60" s="226"/>
      <c r="AR60" s="226"/>
      <c r="AS60" s="226"/>
      <c r="AT60" s="226"/>
      <c r="AU60" s="226"/>
      <c r="AV60" s="226"/>
      <c r="AW60" s="226"/>
      <c r="AX60" s="226"/>
      <c r="AY60" s="226"/>
      <c r="AZ60" s="226"/>
      <c r="BA60" s="226"/>
      <c r="BB60" s="226"/>
      <c r="BC60" s="226"/>
      <c r="BD60" s="226"/>
      <c r="BE60" s="226"/>
    </row>
    <row r="62" spans="5:57"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7"/>
      <c r="AF62" s="227"/>
      <c r="AG62" s="227"/>
      <c r="AH62" s="227"/>
      <c r="AI62" s="227"/>
      <c r="AJ62" s="227"/>
      <c r="AK62" s="227"/>
      <c r="AL62" s="227"/>
      <c r="AM62" s="227"/>
      <c r="AN62" s="227"/>
      <c r="AO62" s="227"/>
      <c r="AP62" s="227"/>
      <c r="AQ62" s="227"/>
      <c r="AR62" s="227"/>
      <c r="AS62" s="227"/>
      <c r="AT62" s="227"/>
      <c r="AU62" s="227"/>
      <c r="AV62" s="227"/>
      <c r="AW62" s="227"/>
      <c r="AX62" s="227"/>
      <c r="AY62" s="227"/>
      <c r="AZ62" s="227"/>
      <c r="BA62" s="227"/>
      <c r="BB62" s="227"/>
      <c r="BC62" s="227"/>
      <c r="BD62" s="227"/>
    </row>
  </sheetData>
  <phoneticPr fontId="5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pane ySplit="1" topLeftCell="A2" activePane="bottomLeft" state="frozen"/>
      <selection pane="bottomLeft" activeCell="J13" sqref="J13"/>
    </sheetView>
  </sheetViews>
  <sheetFormatPr defaultColWidth="8.8984375" defaultRowHeight="18.75"/>
  <cols>
    <col min="1" max="2" width="14.3984375" style="228" customWidth="1"/>
    <col min="3" max="3" width="12.59765625" style="229" bestFit="1" customWidth="1"/>
    <col min="4" max="4" width="10.8984375" style="229" customWidth="1"/>
    <col min="5" max="8" width="7.09765625" style="229" customWidth="1"/>
    <col min="9" max="9" width="10" style="229" customWidth="1"/>
    <col min="10" max="10" width="8.8984375" style="228"/>
    <col min="11" max="11" width="27.59765625" style="228" customWidth="1"/>
    <col min="12" max="16" width="8.8984375" style="228"/>
    <col min="17" max="17" width="11.69921875" style="228" customWidth="1"/>
    <col min="18" max="16384" width="8.8984375" style="228"/>
  </cols>
  <sheetData>
    <row r="1" spans="1:17">
      <c r="A1" s="1" t="s">
        <v>500</v>
      </c>
    </row>
    <row r="2" spans="1:17">
      <c r="A2" s="2" t="s">
        <v>192</v>
      </c>
      <c r="B2" s="2" t="s">
        <v>193</v>
      </c>
      <c r="C2" s="3" t="s">
        <v>501</v>
      </c>
      <c r="D2" s="4" t="s">
        <v>502</v>
      </c>
      <c r="E2" s="4" t="s">
        <v>451</v>
      </c>
      <c r="F2" s="4" t="s">
        <v>460</v>
      </c>
      <c r="G2" s="4" t="s">
        <v>461</v>
      </c>
      <c r="H2" s="4" t="s">
        <v>503</v>
      </c>
      <c r="I2" s="14" t="s">
        <v>194</v>
      </c>
    </row>
    <row r="3" spans="1:17" ht="20.25" customHeight="1">
      <c r="A3" s="15" t="s">
        <v>21</v>
      </c>
      <c r="B3" s="15" t="s">
        <v>154</v>
      </c>
      <c r="C3" s="16">
        <v>1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334">
        <v>1</v>
      </c>
      <c r="J3" s="230"/>
      <c r="K3" s="1" t="s">
        <v>195</v>
      </c>
    </row>
    <row r="4" spans="1:17" ht="20.25" customHeight="1">
      <c r="A4" s="15" t="s">
        <v>21</v>
      </c>
      <c r="B4" s="15" t="s">
        <v>169</v>
      </c>
      <c r="C4" s="16">
        <v>2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331">
        <v>1</v>
      </c>
      <c r="J4" s="230"/>
      <c r="K4" s="344" t="s">
        <v>196</v>
      </c>
      <c r="L4" s="344"/>
      <c r="M4" s="344"/>
      <c r="N4" s="344"/>
      <c r="O4" s="344"/>
      <c r="P4" s="344"/>
      <c r="Q4" s="344"/>
    </row>
    <row r="5" spans="1:17" ht="20.25" customHeight="1">
      <c r="A5" s="15" t="s">
        <v>21</v>
      </c>
      <c r="B5" s="15" t="s">
        <v>146</v>
      </c>
      <c r="C5" s="16">
        <v>0</v>
      </c>
      <c r="D5" s="16">
        <v>1</v>
      </c>
      <c r="E5" s="16">
        <v>0</v>
      </c>
      <c r="F5" s="16">
        <v>1</v>
      </c>
      <c r="G5" s="16">
        <v>0</v>
      </c>
      <c r="H5" s="16">
        <v>0</v>
      </c>
      <c r="I5" s="332">
        <v>2</v>
      </c>
      <c r="J5" s="230"/>
      <c r="K5" s="5" t="s">
        <v>197</v>
      </c>
    </row>
    <row r="6" spans="1:17" ht="20.25" customHeight="1">
      <c r="A6" s="15" t="s">
        <v>21</v>
      </c>
      <c r="B6" s="15" t="s">
        <v>198</v>
      </c>
      <c r="C6" s="16">
        <v>0</v>
      </c>
      <c r="D6" s="16">
        <v>1</v>
      </c>
      <c r="E6" s="16">
        <v>0</v>
      </c>
      <c r="F6" s="16">
        <v>1</v>
      </c>
      <c r="G6" s="16">
        <v>0</v>
      </c>
      <c r="H6" s="16">
        <v>0</v>
      </c>
      <c r="I6" s="332">
        <v>2</v>
      </c>
      <c r="J6" s="230"/>
      <c r="K6" s="13" t="s">
        <v>199</v>
      </c>
    </row>
    <row r="7" spans="1:17" ht="20.25" customHeight="1">
      <c r="A7" s="15" t="s">
        <v>21</v>
      </c>
      <c r="B7" s="15" t="s">
        <v>200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230"/>
      <c r="K7" s="1" t="s">
        <v>201</v>
      </c>
    </row>
    <row r="8" spans="1:17" ht="20.25" customHeight="1">
      <c r="A8" s="15" t="s">
        <v>21</v>
      </c>
      <c r="B8" s="15" t="s">
        <v>202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230"/>
    </row>
    <row r="9" spans="1:17" ht="20.25" customHeight="1">
      <c r="A9" s="15" t="s">
        <v>21</v>
      </c>
      <c r="B9" s="15" t="s">
        <v>203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230"/>
    </row>
    <row r="10" spans="1:17" ht="20.25" customHeight="1">
      <c r="A10" s="15" t="s">
        <v>21</v>
      </c>
      <c r="B10" s="15" t="s">
        <v>204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230"/>
    </row>
    <row r="11" spans="1:17" ht="20.25" customHeight="1">
      <c r="A11" s="15" t="s">
        <v>21</v>
      </c>
      <c r="B11" s="15" t="s">
        <v>167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230"/>
    </row>
    <row r="12" spans="1:17" ht="20.25" customHeight="1">
      <c r="A12" s="15" t="s">
        <v>21</v>
      </c>
      <c r="B12" s="15" t="s">
        <v>205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230"/>
    </row>
    <row r="13" spans="1:17" ht="20.25" customHeight="1">
      <c r="A13" s="15" t="s">
        <v>21</v>
      </c>
      <c r="B13" s="15" t="s">
        <v>170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230"/>
    </row>
    <row r="14" spans="1:17" ht="20.25" customHeight="1">
      <c r="A14" s="15" t="s">
        <v>21</v>
      </c>
      <c r="B14" s="15" t="s">
        <v>147</v>
      </c>
      <c r="C14" s="16">
        <v>1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331">
        <v>1</v>
      </c>
      <c r="J14" s="230"/>
    </row>
    <row r="15" spans="1:17" ht="20.25" customHeight="1">
      <c r="A15" s="15" t="s">
        <v>21</v>
      </c>
      <c r="B15" s="15" t="s">
        <v>206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230"/>
    </row>
    <row r="16" spans="1:17" ht="20.25" customHeight="1">
      <c r="A16" s="15" t="s">
        <v>21</v>
      </c>
      <c r="B16" s="15" t="s">
        <v>207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230"/>
    </row>
    <row r="17" spans="1:10" ht="20.25" customHeight="1">
      <c r="A17" s="15" t="s">
        <v>21</v>
      </c>
      <c r="B17" s="15" t="s">
        <v>185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230"/>
    </row>
    <row r="18" spans="1:10" ht="20.25" customHeight="1">
      <c r="A18" s="15" t="s">
        <v>23</v>
      </c>
      <c r="B18" s="15" t="s">
        <v>23</v>
      </c>
      <c r="C18" s="16">
        <v>6</v>
      </c>
      <c r="D18" s="16">
        <v>1</v>
      </c>
      <c r="E18" s="16">
        <v>0</v>
      </c>
      <c r="F18" s="16">
        <v>0</v>
      </c>
      <c r="G18" s="16">
        <v>0</v>
      </c>
      <c r="H18" s="16">
        <v>1</v>
      </c>
      <c r="I18" s="333">
        <v>3</v>
      </c>
      <c r="J18" s="230"/>
    </row>
    <row r="19" spans="1:10" ht="20.25" customHeight="1">
      <c r="A19" s="15" t="s">
        <v>23</v>
      </c>
      <c r="B19" s="15" t="s">
        <v>172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230"/>
    </row>
    <row r="20" spans="1:10" ht="20.25" customHeight="1">
      <c r="A20" s="15" t="s">
        <v>23</v>
      </c>
      <c r="B20" s="15" t="s">
        <v>208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230"/>
    </row>
    <row r="21" spans="1:10" ht="20.25" customHeight="1">
      <c r="A21" s="15" t="s">
        <v>23</v>
      </c>
      <c r="B21" s="15" t="s">
        <v>209</v>
      </c>
      <c r="C21" s="16">
        <v>1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331">
        <v>1</v>
      </c>
      <c r="J21" s="230"/>
    </row>
    <row r="22" spans="1:10" ht="20.25" customHeight="1">
      <c r="A22" s="15" t="s">
        <v>23</v>
      </c>
      <c r="B22" s="15" t="s">
        <v>210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230"/>
    </row>
    <row r="23" spans="1:10" ht="20.25" customHeight="1">
      <c r="A23" s="15" t="s">
        <v>23</v>
      </c>
      <c r="B23" s="15" t="s">
        <v>211</v>
      </c>
      <c r="C23" s="16">
        <v>1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331">
        <v>1</v>
      </c>
      <c r="J23" s="230"/>
    </row>
    <row r="24" spans="1:10" ht="20.25" customHeight="1">
      <c r="A24" s="15" t="s">
        <v>23</v>
      </c>
      <c r="B24" s="15" t="s">
        <v>170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230"/>
    </row>
    <row r="25" spans="1:10" ht="20.25" customHeight="1">
      <c r="A25" s="15" t="s">
        <v>23</v>
      </c>
      <c r="B25" s="15" t="s">
        <v>212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230"/>
    </row>
    <row r="26" spans="1:10" ht="20.25" customHeight="1">
      <c r="A26" s="15" t="s">
        <v>23</v>
      </c>
      <c r="B26" s="15" t="s">
        <v>213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230"/>
    </row>
    <row r="27" spans="1:10" ht="20.25" customHeight="1">
      <c r="A27" s="15" t="s">
        <v>23</v>
      </c>
      <c r="B27" s="15" t="s">
        <v>214</v>
      </c>
      <c r="C27" s="16">
        <v>1</v>
      </c>
      <c r="D27" s="16">
        <v>1</v>
      </c>
      <c r="E27" s="16">
        <v>0</v>
      </c>
      <c r="F27" s="16">
        <v>1</v>
      </c>
      <c r="G27" s="16">
        <v>0</v>
      </c>
      <c r="H27" s="16">
        <v>0</v>
      </c>
      <c r="I27" s="332">
        <v>2</v>
      </c>
      <c r="J27" s="230"/>
    </row>
    <row r="28" spans="1:10" ht="20.25" customHeight="1">
      <c r="A28" s="15" t="s">
        <v>23</v>
      </c>
      <c r="B28" s="15" t="s">
        <v>190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230"/>
    </row>
    <row r="29" spans="1:10" ht="20.25" customHeight="1">
      <c r="A29" s="15" t="s">
        <v>23</v>
      </c>
      <c r="B29" s="15" t="s">
        <v>215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230"/>
    </row>
    <row r="30" spans="1:10" ht="20.25" customHeight="1">
      <c r="A30" s="15" t="s">
        <v>23</v>
      </c>
      <c r="B30" s="15" t="s">
        <v>216</v>
      </c>
      <c r="C30" s="16">
        <v>1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331">
        <v>1</v>
      </c>
      <c r="J30" s="230"/>
    </row>
    <row r="31" spans="1:10" ht="20.25" customHeight="1">
      <c r="A31" s="15" t="s">
        <v>31</v>
      </c>
      <c r="B31" s="15" t="s">
        <v>217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230"/>
    </row>
    <row r="32" spans="1:10" ht="20.25" customHeight="1">
      <c r="A32" s="15" t="s">
        <v>31</v>
      </c>
      <c r="B32" s="15" t="s">
        <v>218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230"/>
    </row>
    <row r="33" spans="1:10" ht="20.25" customHeight="1">
      <c r="A33" s="15" t="s">
        <v>31</v>
      </c>
      <c r="B33" s="15" t="s">
        <v>189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230"/>
    </row>
    <row r="34" spans="1:10" ht="20.25" customHeight="1">
      <c r="A34" s="15" t="s">
        <v>31</v>
      </c>
      <c r="B34" s="15" t="s">
        <v>219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230"/>
    </row>
    <row r="35" spans="1:10" ht="20.25" customHeight="1">
      <c r="A35" s="15" t="s">
        <v>31</v>
      </c>
      <c r="B35" s="15" t="s">
        <v>220</v>
      </c>
      <c r="C35" s="16">
        <v>0</v>
      </c>
      <c r="D35" s="16">
        <v>1</v>
      </c>
      <c r="E35" s="16">
        <v>0</v>
      </c>
      <c r="F35" s="16">
        <v>1</v>
      </c>
      <c r="G35" s="16">
        <v>0</v>
      </c>
      <c r="H35" s="16">
        <v>0</v>
      </c>
      <c r="I35" s="332">
        <v>2</v>
      </c>
      <c r="J35" s="230"/>
    </row>
    <row r="36" spans="1:10" ht="20.25" customHeight="1">
      <c r="A36" s="15" t="s">
        <v>31</v>
      </c>
      <c r="B36" s="15" t="s">
        <v>184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230"/>
    </row>
    <row r="37" spans="1:10" ht="20.25" customHeight="1">
      <c r="A37" s="15" t="s">
        <v>31</v>
      </c>
      <c r="B37" s="15" t="s">
        <v>221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230"/>
    </row>
    <row r="38" spans="1:10" ht="20.25" customHeight="1">
      <c r="A38" s="15" t="s">
        <v>31</v>
      </c>
      <c r="B38" s="15" t="s">
        <v>222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230"/>
    </row>
    <row r="39" spans="1:10" ht="20.25" customHeight="1">
      <c r="A39" s="15" t="s">
        <v>24</v>
      </c>
      <c r="B39" s="15" t="s">
        <v>223</v>
      </c>
      <c r="C39" s="16">
        <v>1</v>
      </c>
      <c r="D39" s="16">
        <v>1</v>
      </c>
      <c r="E39" s="16">
        <v>0</v>
      </c>
      <c r="F39" s="16">
        <v>0</v>
      </c>
      <c r="G39" s="16">
        <v>1</v>
      </c>
      <c r="H39" s="16">
        <v>0</v>
      </c>
      <c r="I39" s="333">
        <v>3</v>
      </c>
      <c r="J39" s="230"/>
    </row>
    <row r="40" spans="1:10" ht="20.25" customHeight="1">
      <c r="A40" s="15" t="s">
        <v>24</v>
      </c>
      <c r="B40" s="15" t="s">
        <v>148</v>
      </c>
      <c r="C40" s="16">
        <v>1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331">
        <v>1</v>
      </c>
      <c r="J40" s="230"/>
    </row>
    <row r="41" spans="1:10" ht="20.25" customHeight="1">
      <c r="A41" s="15" t="s">
        <v>24</v>
      </c>
      <c r="B41" s="15" t="s">
        <v>158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230"/>
    </row>
    <row r="42" spans="1:10" ht="20.25" customHeight="1">
      <c r="A42" s="15" t="s">
        <v>24</v>
      </c>
      <c r="B42" s="15" t="s">
        <v>164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230"/>
    </row>
    <row r="43" spans="1:10" ht="20.25" customHeight="1">
      <c r="A43" s="15" t="s">
        <v>24</v>
      </c>
      <c r="B43" s="15" t="s">
        <v>224</v>
      </c>
      <c r="C43" s="16">
        <v>0</v>
      </c>
      <c r="D43" s="16">
        <v>1</v>
      </c>
      <c r="E43" s="16">
        <v>0</v>
      </c>
      <c r="F43" s="16">
        <v>0</v>
      </c>
      <c r="G43" s="16">
        <v>1</v>
      </c>
      <c r="H43" s="16">
        <v>0</v>
      </c>
      <c r="I43" s="333">
        <v>3</v>
      </c>
      <c r="J43" s="230"/>
    </row>
    <row r="44" spans="1:10" ht="20.25" customHeight="1">
      <c r="A44" s="15" t="s">
        <v>24</v>
      </c>
      <c r="B44" s="15" t="s">
        <v>165</v>
      </c>
      <c r="C44" s="16">
        <v>4</v>
      </c>
      <c r="D44" s="16">
        <v>4</v>
      </c>
      <c r="E44" s="16">
        <v>2</v>
      </c>
      <c r="F44" s="16">
        <v>2</v>
      </c>
      <c r="G44" s="16">
        <v>0</v>
      </c>
      <c r="H44" s="16">
        <v>0</v>
      </c>
      <c r="I44" s="332">
        <v>2</v>
      </c>
      <c r="J44" s="230"/>
    </row>
    <row r="45" spans="1:10" ht="20.25" customHeight="1">
      <c r="A45" s="15" t="s">
        <v>24</v>
      </c>
      <c r="B45" s="15" t="s">
        <v>225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230"/>
    </row>
    <row r="46" spans="1:10" ht="20.25" customHeight="1">
      <c r="A46" s="15" t="s">
        <v>24</v>
      </c>
      <c r="B46" s="15" t="s">
        <v>149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230"/>
    </row>
    <row r="47" spans="1:10" ht="20.25" customHeight="1">
      <c r="A47" s="15" t="s">
        <v>24</v>
      </c>
      <c r="B47" s="15" t="s">
        <v>226</v>
      </c>
      <c r="C47" s="16">
        <v>1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331">
        <v>1</v>
      </c>
      <c r="J47" s="230"/>
    </row>
    <row r="48" spans="1:10" ht="20.25" customHeight="1">
      <c r="A48" s="15" t="s">
        <v>24</v>
      </c>
      <c r="B48" s="15" t="s">
        <v>227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230"/>
    </row>
    <row r="49" spans="1:10" ht="20.25" customHeight="1">
      <c r="A49" s="15" t="s">
        <v>24</v>
      </c>
      <c r="B49" s="15" t="s">
        <v>228</v>
      </c>
      <c r="C49" s="16">
        <v>2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331">
        <v>1</v>
      </c>
      <c r="J49" s="230"/>
    </row>
    <row r="50" spans="1:10" ht="20.25" customHeight="1">
      <c r="A50" s="15" t="s">
        <v>24</v>
      </c>
      <c r="B50" s="15" t="s">
        <v>229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230"/>
    </row>
    <row r="51" spans="1:10" ht="20.25" customHeight="1">
      <c r="A51" s="15" t="s">
        <v>25</v>
      </c>
      <c r="B51" s="15" t="s">
        <v>230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230"/>
    </row>
    <row r="52" spans="1:10" ht="20.25" customHeight="1">
      <c r="A52" s="15" t="s">
        <v>25</v>
      </c>
      <c r="B52" s="15" t="s">
        <v>231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230"/>
    </row>
    <row r="53" spans="1:10" ht="20.25" customHeight="1">
      <c r="A53" s="15" t="s">
        <v>25</v>
      </c>
      <c r="B53" s="15" t="s">
        <v>157</v>
      </c>
      <c r="C53" s="16">
        <v>1</v>
      </c>
      <c r="D53" s="16">
        <v>1</v>
      </c>
      <c r="E53" s="16">
        <v>0</v>
      </c>
      <c r="F53" s="16">
        <v>1</v>
      </c>
      <c r="G53" s="16">
        <v>0</v>
      </c>
      <c r="H53" s="16">
        <v>0</v>
      </c>
      <c r="I53" s="332">
        <v>2</v>
      </c>
      <c r="J53" s="230"/>
    </row>
    <row r="54" spans="1:10" ht="20.25" customHeight="1">
      <c r="A54" s="15" t="s">
        <v>25</v>
      </c>
      <c r="B54" s="15" t="s">
        <v>25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230"/>
    </row>
    <row r="55" spans="1:10" ht="20.25" customHeight="1">
      <c r="A55" s="15" t="s">
        <v>25</v>
      </c>
      <c r="B55" s="15" t="s">
        <v>183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230"/>
    </row>
    <row r="56" spans="1:10" ht="20.25" customHeight="1">
      <c r="A56" s="15" t="s">
        <v>25</v>
      </c>
      <c r="B56" s="15" t="s">
        <v>232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230"/>
    </row>
    <row r="57" spans="1:10" ht="20.25" customHeight="1">
      <c r="A57" s="15" t="s">
        <v>25</v>
      </c>
      <c r="B57" s="15" t="s">
        <v>233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230"/>
    </row>
    <row r="58" spans="1:10" ht="20.25" customHeight="1">
      <c r="A58" s="15" t="s">
        <v>25</v>
      </c>
      <c r="B58" s="15" t="s">
        <v>234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230"/>
    </row>
    <row r="59" spans="1:10" ht="20.25" customHeight="1">
      <c r="A59" s="15" t="s">
        <v>25</v>
      </c>
      <c r="B59" s="15" t="s">
        <v>235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230"/>
    </row>
    <row r="60" spans="1:10" ht="20.25" customHeight="1">
      <c r="A60" s="15" t="s">
        <v>25</v>
      </c>
      <c r="B60" s="15" t="s">
        <v>150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230"/>
    </row>
    <row r="61" spans="1:10" ht="20.25" customHeight="1">
      <c r="A61" s="15" t="s">
        <v>25</v>
      </c>
      <c r="B61" s="15" t="s">
        <v>236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230"/>
    </row>
    <row r="62" spans="1:10" ht="20.25" customHeight="1">
      <c r="A62" s="15" t="s">
        <v>25</v>
      </c>
      <c r="B62" s="15" t="s">
        <v>32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230"/>
    </row>
    <row r="63" spans="1:10" ht="20.25" customHeight="1">
      <c r="A63" s="15" t="s">
        <v>26</v>
      </c>
      <c r="B63" s="15" t="s">
        <v>26</v>
      </c>
      <c r="C63" s="16">
        <v>0</v>
      </c>
      <c r="D63" s="16">
        <v>1</v>
      </c>
      <c r="E63" s="16">
        <v>1</v>
      </c>
      <c r="F63" s="16">
        <v>0</v>
      </c>
      <c r="G63" s="16">
        <v>0</v>
      </c>
      <c r="H63" s="16">
        <v>0</v>
      </c>
      <c r="I63" s="332">
        <v>2</v>
      </c>
      <c r="J63" s="230"/>
    </row>
    <row r="64" spans="1:10" ht="20.25" customHeight="1">
      <c r="A64" s="15" t="s">
        <v>26</v>
      </c>
      <c r="B64" s="15" t="s">
        <v>237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230"/>
    </row>
    <row r="65" spans="1:10" ht="20.25" customHeight="1">
      <c r="A65" s="15" t="s">
        <v>26</v>
      </c>
      <c r="B65" s="15" t="s">
        <v>238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230"/>
    </row>
    <row r="66" spans="1:10" ht="20.25" customHeight="1">
      <c r="A66" s="15" t="s">
        <v>26</v>
      </c>
      <c r="B66" s="15" t="s">
        <v>239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230"/>
    </row>
    <row r="67" spans="1:10" ht="20.25" customHeight="1">
      <c r="A67" s="15" t="s">
        <v>26</v>
      </c>
      <c r="B67" s="15" t="s">
        <v>240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230"/>
    </row>
    <row r="68" spans="1:10" ht="20.25" customHeight="1">
      <c r="A68" s="15" t="s">
        <v>26</v>
      </c>
      <c r="B68" s="15" t="s">
        <v>241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230"/>
    </row>
    <row r="69" spans="1:10" ht="20.25" customHeight="1">
      <c r="A69" s="15" t="s">
        <v>26</v>
      </c>
      <c r="B69" s="15" t="s">
        <v>242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230"/>
    </row>
    <row r="70" spans="1:10" ht="20.25" customHeight="1">
      <c r="A70" s="15" t="s">
        <v>26</v>
      </c>
      <c r="B70" s="15" t="s">
        <v>34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230"/>
    </row>
    <row r="71" spans="1:10" ht="20.25" customHeight="1">
      <c r="A71" s="15" t="s">
        <v>26</v>
      </c>
      <c r="B71" s="15" t="s">
        <v>243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230"/>
    </row>
    <row r="72" spans="1:10" ht="20.25" customHeight="1">
      <c r="A72" s="15" t="s">
        <v>26</v>
      </c>
      <c r="B72" s="15" t="s">
        <v>244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230"/>
    </row>
    <row r="73" spans="1:10" ht="20.25" customHeight="1">
      <c r="A73" s="15" t="s">
        <v>26</v>
      </c>
      <c r="B73" s="15" t="s">
        <v>245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230"/>
    </row>
    <row r="74" spans="1:10" ht="20.25" customHeight="1">
      <c r="A74" s="15" t="s">
        <v>26</v>
      </c>
      <c r="B74" s="15" t="s">
        <v>246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230"/>
    </row>
    <row r="75" spans="1:10" ht="20.25" customHeight="1">
      <c r="A75" s="15" t="s">
        <v>26</v>
      </c>
      <c r="B75" s="15" t="s">
        <v>247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230"/>
    </row>
    <row r="76" spans="1:10" ht="20.25" customHeight="1">
      <c r="A76" s="15" t="s">
        <v>27</v>
      </c>
      <c r="B76" s="15" t="s">
        <v>191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230"/>
    </row>
    <row r="77" spans="1:10" ht="20.25" customHeight="1">
      <c r="A77" s="15" t="s">
        <v>27</v>
      </c>
      <c r="B77" s="15" t="s">
        <v>248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230"/>
    </row>
    <row r="78" spans="1:10" ht="20.25" customHeight="1">
      <c r="A78" s="15" t="s">
        <v>27</v>
      </c>
      <c r="B78" s="15" t="s">
        <v>249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230"/>
    </row>
    <row r="79" spans="1:10" ht="20.25" customHeight="1">
      <c r="A79" s="15" t="s">
        <v>27</v>
      </c>
      <c r="B79" s="15" t="s">
        <v>182</v>
      </c>
      <c r="C79" s="16">
        <v>0</v>
      </c>
      <c r="D79" s="16">
        <v>1</v>
      </c>
      <c r="E79" s="16">
        <v>0</v>
      </c>
      <c r="F79" s="16">
        <v>1</v>
      </c>
      <c r="G79" s="16">
        <v>0</v>
      </c>
      <c r="H79" s="16">
        <v>0</v>
      </c>
      <c r="I79" s="332">
        <v>2</v>
      </c>
      <c r="J79" s="230"/>
    </row>
    <row r="80" spans="1:10" ht="20.25" customHeight="1">
      <c r="A80" s="15" t="s">
        <v>27</v>
      </c>
      <c r="B80" s="15" t="s">
        <v>161</v>
      </c>
      <c r="C80" s="16">
        <v>1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331">
        <v>1</v>
      </c>
      <c r="J80" s="230"/>
    </row>
    <row r="81" spans="1:10" ht="20.25" customHeight="1">
      <c r="A81" s="15" t="s">
        <v>27</v>
      </c>
      <c r="B81" s="15" t="s">
        <v>250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230"/>
    </row>
    <row r="82" spans="1:10" ht="20.25" customHeight="1">
      <c r="A82" s="15" t="s">
        <v>27</v>
      </c>
      <c r="B82" s="15" t="s">
        <v>251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230"/>
    </row>
    <row r="83" spans="1:10" ht="20.25" customHeight="1">
      <c r="A83" s="15" t="s">
        <v>27</v>
      </c>
      <c r="B83" s="15" t="s">
        <v>187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230"/>
    </row>
    <row r="84" spans="1:10" ht="20.25" customHeight="1">
      <c r="A84" s="15" t="s">
        <v>27</v>
      </c>
      <c r="B84" s="15" t="s">
        <v>252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230"/>
    </row>
    <row r="85" spans="1:10" ht="20.25" customHeight="1">
      <c r="A85" s="15" t="s">
        <v>27</v>
      </c>
      <c r="B85" s="15" t="s">
        <v>253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230"/>
    </row>
    <row r="86" spans="1:10" ht="20.25" customHeight="1">
      <c r="A86" s="15" t="s">
        <v>27</v>
      </c>
      <c r="B86" s="15" t="s">
        <v>254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230"/>
    </row>
    <row r="87" spans="1:10" ht="20.25" customHeight="1">
      <c r="A87" s="15" t="s">
        <v>27</v>
      </c>
      <c r="B87" s="15" t="s">
        <v>255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230"/>
    </row>
    <row r="88" spans="1:10" ht="20.25" customHeight="1">
      <c r="A88" s="15" t="s">
        <v>27</v>
      </c>
      <c r="B88" s="15" t="s">
        <v>256</v>
      </c>
      <c r="C88" s="16">
        <v>1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331">
        <v>1</v>
      </c>
      <c r="J88" s="230"/>
    </row>
    <row r="89" spans="1:10" ht="20.25" customHeight="1">
      <c r="A89" s="15" t="s">
        <v>27</v>
      </c>
      <c r="B89" s="15" t="s">
        <v>153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230"/>
    </row>
    <row r="90" spans="1:10" ht="20.25" customHeight="1">
      <c r="A90" s="15" t="s">
        <v>34</v>
      </c>
      <c r="B90" s="15" t="s">
        <v>257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230"/>
    </row>
    <row r="91" spans="1:10" ht="20.25" customHeight="1">
      <c r="A91" s="15" t="s">
        <v>34</v>
      </c>
      <c r="B91" s="15" t="s">
        <v>258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230"/>
    </row>
    <row r="92" spans="1:10" ht="20.25" customHeight="1">
      <c r="A92" s="15" t="s">
        <v>34</v>
      </c>
      <c r="B92" s="15" t="s">
        <v>259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230"/>
    </row>
    <row r="93" spans="1:10" ht="20.25" customHeight="1">
      <c r="A93" s="15" t="s">
        <v>34</v>
      </c>
      <c r="B93" s="15" t="s">
        <v>260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230"/>
    </row>
    <row r="94" spans="1:10" ht="20.25" customHeight="1">
      <c r="A94" s="15" t="s">
        <v>34</v>
      </c>
      <c r="B94" s="15" t="s">
        <v>261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230"/>
    </row>
    <row r="95" spans="1:10" ht="20.25" customHeight="1">
      <c r="A95" s="15" t="s">
        <v>34</v>
      </c>
      <c r="B95" s="15" t="s">
        <v>262</v>
      </c>
      <c r="C95" s="16">
        <v>1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331">
        <v>1</v>
      </c>
      <c r="J95" s="230"/>
    </row>
    <row r="96" spans="1:10" ht="20.25" customHeight="1">
      <c r="A96" s="15" t="s">
        <v>34</v>
      </c>
      <c r="B96" s="15" t="s">
        <v>263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230"/>
    </row>
    <row r="97" spans="1:10" ht="20.25" customHeight="1">
      <c r="A97" s="15" t="s">
        <v>34</v>
      </c>
      <c r="B97" s="15" t="s">
        <v>264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230"/>
    </row>
    <row r="98" spans="1:10" ht="20.25" customHeight="1">
      <c r="A98" s="15" t="s">
        <v>34</v>
      </c>
      <c r="B98" s="15" t="s">
        <v>265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230"/>
    </row>
    <row r="99" spans="1:10" ht="20.25" customHeight="1">
      <c r="A99" s="15" t="s">
        <v>32</v>
      </c>
      <c r="B99" s="15" t="s">
        <v>32</v>
      </c>
      <c r="C99" s="16">
        <v>1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331">
        <v>1</v>
      </c>
      <c r="J99" s="230"/>
    </row>
    <row r="100" spans="1:10" ht="20.25" customHeight="1">
      <c r="A100" s="15" t="s">
        <v>32</v>
      </c>
      <c r="B100" s="15" t="s">
        <v>266</v>
      </c>
      <c r="C100" s="16">
        <v>0</v>
      </c>
      <c r="D100" s="16">
        <v>5</v>
      </c>
      <c r="E100" s="16">
        <v>2</v>
      </c>
      <c r="F100" s="16">
        <v>1</v>
      </c>
      <c r="G100" s="16">
        <v>1</v>
      </c>
      <c r="H100" s="16">
        <v>1</v>
      </c>
      <c r="I100" s="333">
        <v>3</v>
      </c>
      <c r="J100" s="230"/>
    </row>
    <row r="101" spans="1:10" ht="20.25" customHeight="1">
      <c r="A101" s="15" t="s">
        <v>32</v>
      </c>
      <c r="B101" s="15" t="s">
        <v>267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230"/>
    </row>
    <row r="102" spans="1:10" ht="20.25" customHeight="1">
      <c r="A102" s="15" t="s">
        <v>32</v>
      </c>
      <c r="B102" s="15" t="s">
        <v>268</v>
      </c>
      <c r="C102" s="16">
        <v>4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331">
        <v>1</v>
      </c>
      <c r="J102" s="230"/>
    </row>
    <row r="103" spans="1:10" ht="20.25" customHeight="1">
      <c r="A103" s="15" t="s">
        <v>32</v>
      </c>
      <c r="B103" s="15" t="s">
        <v>242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230"/>
    </row>
    <row r="104" spans="1:10" ht="20.25" customHeight="1">
      <c r="A104" s="15" t="s">
        <v>32</v>
      </c>
      <c r="B104" s="15" t="s">
        <v>269</v>
      </c>
      <c r="C104" s="16">
        <v>1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331">
        <v>1</v>
      </c>
      <c r="J104" s="230"/>
    </row>
    <row r="105" spans="1:10" ht="20.25" customHeight="1">
      <c r="A105" s="15" t="s">
        <v>32</v>
      </c>
      <c r="B105" s="15" t="s">
        <v>169</v>
      </c>
      <c r="C105" s="16">
        <v>1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331">
        <v>1</v>
      </c>
      <c r="J105" s="230"/>
    </row>
    <row r="106" spans="1:10" ht="20.25" customHeight="1">
      <c r="A106" s="15" t="s">
        <v>32</v>
      </c>
      <c r="B106" s="15" t="s">
        <v>270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230"/>
    </row>
    <row r="107" spans="1:10" ht="20.25" customHeight="1">
      <c r="A107" s="15" t="s">
        <v>32</v>
      </c>
      <c r="B107" s="15" t="s">
        <v>271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230"/>
    </row>
    <row r="108" spans="1:10" ht="20.25" customHeight="1">
      <c r="A108" s="15" t="s">
        <v>28</v>
      </c>
      <c r="B108" s="15" t="s">
        <v>272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230"/>
    </row>
    <row r="109" spans="1:10" ht="20.25" customHeight="1">
      <c r="A109" s="15" t="s">
        <v>28</v>
      </c>
      <c r="B109" s="15" t="s">
        <v>273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230"/>
    </row>
    <row r="110" spans="1:10" ht="20.25" customHeight="1">
      <c r="A110" s="15" t="s">
        <v>28</v>
      </c>
      <c r="B110" s="15" t="s">
        <v>166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230"/>
    </row>
    <row r="111" spans="1:10" ht="20.25" customHeight="1">
      <c r="A111" s="15" t="s">
        <v>28</v>
      </c>
      <c r="B111" s="15" t="s">
        <v>274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230"/>
    </row>
    <row r="112" spans="1:10" ht="20.25" customHeight="1">
      <c r="A112" s="15" t="s">
        <v>28</v>
      </c>
      <c r="B112" s="15" t="s">
        <v>275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230"/>
    </row>
    <row r="113" spans="1:10" ht="20.25" customHeight="1">
      <c r="A113" s="15" t="s">
        <v>28</v>
      </c>
      <c r="B113" s="15" t="s">
        <v>276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230"/>
    </row>
    <row r="114" spans="1:10" ht="20.25" customHeight="1">
      <c r="A114" s="15" t="s">
        <v>28</v>
      </c>
      <c r="B114" s="15" t="s">
        <v>277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230"/>
    </row>
    <row r="115" spans="1:10" ht="20.25" customHeight="1">
      <c r="A115" s="15" t="s">
        <v>28</v>
      </c>
      <c r="B115" s="15" t="s">
        <v>151</v>
      </c>
      <c r="C115" s="16">
        <v>1</v>
      </c>
      <c r="D115" s="16">
        <v>1</v>
      </c>
      <c r="E115" s="16">
        <v>0</v>
      </c>
      <c r="F115" s="16">
        <v>0</v>
      </c>
      <c r="G115" s="16">
        <v>1</v>
      </c>
      <c r="H115" s="16">
        <v>0</v>
      </c>
      <c r="I115" s="333">
        <v>3</v>
      </c>
      <c r="J115" s="230"/>
    </row>
    <row r="116" spans="1:10" ht="20.25" customHeight="1">
      <c r="A116" s="15" t="s">
        <v>28</v>
      </c>
      <c r="B116" s="15" t="s">
        <v>250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230"/>
    </row>
    <row r="117" spans="1:10" ht="20.25" customHeight="1">
      <c r="A117" s="15" t="s">
        <v>28</v>
      </c>
      <c r="B117" s="15" t="s">
        <v>278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230"/>
    </row>
    <row r="118" spans="1:10" ht="20.25" customHeight="1">
      <c r="A118" s="15" t="s">
        <v>28</v>
      </c>
      <c r="B118" s="15" t="s">
        <v>181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230"/>
    </row>
    <row r="119" spans="1:10" ht="20.25" customHeight="1">
      <c r="A119" s="15" t="s">
        <v>28</v>
      </c>
      <c r="B119" s="15" t="s">
        <v>174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230"/>
    </row>
    <row r="120" spans="1:10" ht="20.25" customHeight="1">
      <c r="A120" s="15" t="s">
        <v>28</v>
      </c>
      <c r="B120" s="15" t="s">
        <v>279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230"/>
    </row>
    <row r="121" spans="1:10" ht="20.25" customHeight="1">
      <c r="A121" s="15" t="s">
        <v>28</v>
      </c>
      <c r="B121" s="15" t="s">
        <v>280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230"/>
    </row>
    <row r="122" spans="1:10" ht="20.25" customHeight="1">
      <c r="A122" s="15" t="s">
        <v>28</v>
      </c>
      <c r="B122" s="15" t="s">
        <v>281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230"/>
    </row>
    <row r="123" spans="1:10" ht="20.25" customHeight="1">
      <c r="A123" s="15" t="s">
        <v>28</v>
      </c>
      <c r="B123" s="15" t="s">
        <v>282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230"/>
    </row>
    <row r="124" spans="1:10" ht="20.25" customHeight="1">
      <c r="A124" s="15" t="s">
        <v>28</v>
      </c>
      <c r="B124" s="15" t="s">
        <v>156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230"/>
    </row>
    <row r="125" spans="1:10" ht="20.25" customHeight="1">
      <c r="A125" s="15" t="s">
        <v>28</v>
      </c>
      <c r="B125" s="15" t="s">
        <v>173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230"/>
    </row>
    <row r="126" spans="1:10" ht="20.25" customHeight="1">
      <c r="A126" s="15" t="s">
        <v>29</v>
      </c>
      <c r="B126" s="15" t="s">
        <v>180</v>
      </c>
      <c r="C126" s="16">
        <v>5</v>
      </c>
      <c r="D126" s="16">
        <v>4</v>
      </c>
      <c r="E126" s="16">
        <v>3</v>
      </c>
      <c r="F126" s="16">
        <v>1</v>
      </c>
      <c r="G126" s="16">
        <v>0</v>
      </c>
      <c r="H126" s="16">
        <v>0</v>
      </c>
      <c r="I126" s="332">
        <v>2</v>
      </c>
      <c r="J126" s="230"/>
    </row>
    <row r="127" spans="1:10" ht="20.25" customHeight="1">
      <c r="A127" s="15" t="s">
        <v>29</v>
      </c>
      <c r="B127" s="15" t="s">
        <v>283</v>
      </c>
      <c r="C127" s="16">
        <v>0</v>
      </c>
      <c r="D127" s="16">
        <v>1</v>
      </c>
      <c r="E127" s="16">
        <v>1</v>
      </c>
      <c r="F127" s="16">
        <v>0</v>
      </c>
      <c r="G127" s="16">
        <v>0</v>
      </c>
      <c r="H127" s="16">
        <v>0</v>
      </c>
      <c r="I127" s="332">
        <v>2</v>
      </c>
      <c r="J127" s="230"/>
    </row>
    <row r="128" spans="1:10" ht="20.25" customHeight="1">
      <c r="A128" s="15" t="s">
        <v>29</v>
      </c>
      <c r="B128" s="15" t="s">
        <v>284</v>
      </c>
      <c r="C128" s="16">
        <v>1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331">
        <v>1</v>
      </c>
      <c r="J128" s="230"/>
    </row>
    <row r="129" spans="1:10" ht="20.25" customHeight="1">
      <c r="A129" s="15" t="s">
        <v>29</v>
      </c>
      <c r="B129" s="15" t="s">
        <v>168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230"/>
    </row>
    <row r="130" spans="1:10" ht="20.25" customHeight="1">
      <c r="A130" s="15" t="s">
        <v>29</v>
      </c>
      <c r="B130" s="15" t="s">
        <v>285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230"/>
    </row>
    <row r="131" spans="1:10" ht="20.25" customHeight="1">
      <c r="A131" s="15" t="s">
        <v>29</v>
      </c>
      <c r="B131" s="15" t="s">
        <v>286</v>
      </c>
      <c r="C131" s="16">
        <v>2</v>
      </c>
      <c r="D131" s="16">
        <v>2</v>
      </c>
      <c r="E131" s="16">
        <v>1</v>
      </c>
      <c r="F131" s="16">
        <v>0</v>
      </c>
      <c r="G131" s="16">
        <v>1</v>
      </c>
      <c r="H131" s="16">
        <v>0</v>
      </c>
      <c r="I131" s="333">
        <v>3</v>
      </c>
      <c r="J131" s="230"/>
    </row>
    <row r="132" spans="1:10" ht="20.25" customHeight="1">
      <c r="A132" s="15" t="s">
        <v>29</v>
      </c>
      <c r="B132" s="15" t="s">
        <v>287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230"/>
    </row>
    <row r="133" spans="1:10" ht="20.25" customHeight="1">
      <c r="A133" s="15" t="s">
        <v>29</v>
      </c>
      <c r="B133" s="15" t="s">
        <v>288</v>
      </c>
      <c r="C133" s="16">
        <v>2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331">
        <v>1</v>
      </c>
      <c r="J133" s="230"/>
    </row>
    <row r="134" spans="1:10" ht="20.25" customHeight="1">
      <c r="A134" s="15" t="s">
        <v>29</v>
      </c>
      <c r="B134" s="15" t="s">
        <v>223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230"/>
    </row>
    <row r="135" spans="1:10" ht="20.25" customHeight="1">
      <c r="A135" s="15" t="s">
        <v>29</v>
      </c>
      <c r="B135" s="15" t="s">
        <v>162</v>
      </c>
      <c r="C135" s="16">
        <v>1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331">
        <v>1</v>
      </c>
      <c r="J135" s="230"/>
    </row>
    <row r="136" spans="1:10" ht="20.25" customHeight="1">
      <c r="A136" s="15" t="s">
        <v>29</v>
      </c>
      <c r="B136" s="15" t="s">
        <v>289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230"/>
    </row>
    <row r="137" spans="1:10" ht="20.25" customHeight="1">
      <c r="A137" s="15" t="s">
        <v>29</v>
      </c>
      <c r="B137" s="15" t="s">
        <v>290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230"/>
    </row>
    <row r="138" spans="1:10" ht="20.25" customHeight="1">
      <c r="A138" s="15" t="s">
        <v>29</v>
      </c>
      <c r="B138" s="15" t="s">
        <v>160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230"/>
    </row>
    <row r="139" spans="1:10" ht="20.25" customHeight="1">
      <c r="A139" s="15" t="s">
        <v>29</v>
      </c>
      <c r="B139" s="15" t="s">
        <v>291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230"/>
    </row>
    <row r="140" spans="1:10" ht="20.25" customHeight="1">
      <c r="A140" s="15" t="s">
        <v>29</v>
      </c>
      <c r="B140" s="15" t="s">
        <v>292</v>
      </c>
      <c r="C140" s="16">
        <v>1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331">
        <v>1</v>
      </c>
      <c r="J140" s="230"/>
    </row>
    <row r="141" spans="1:10" ht="20.25" customHeight="1">
      <c r="A141" s="15" t="s">
        <v>33</v>
      </c>
      <c r="B141" s="15" t="s">
        <v>148</v>
      </c>
      <c r="C141" s="16">
        <v>1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331">
        <v>1</v>
      </c>
      <c r="J141" s="230"/>
    </row>
    <row r="142" spans="1:10" ht="20.25" customHeight="1">
      <c r="A142" s="15" t="s">
        <v>33</v>
      </c>
      <c r="B142" s="15" t="s">
        <v>159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230"/>
    </row>
    <row r="143" spans="1:10" ht="20.25" customHeight="1">
      <c r="A143" s="15" t="s">
        <v>33</v>
      </c>
      <c r="B143" s="15" t="s">
        <v>293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230"/>
    </row>
    <row r="144" spans="1:10" ht="20.25" customHeight="1">
      <c r="A144" s="15" t="s">
        <v>33</v>
      </c>
      <c r="B144" s="15" t="s">
        <v>294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230"/>
    </row>
    <row r="145" spans="1:10" ht="20.25" customHeight="1">
      <c r="A145" s="15" t="s">
        <v>33</v>
      </c>
      <c r="B145" s="15" t="s">
        <v>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230"/>
    </row>
    <row r="146" spans="1:10" ht="20.25" customHeight="1">
      <c r="A146" s="15" t="s">
        <v>58</v>
      </c>
      <c r="B146" s="15" t="s">
        <v>58</v>
      </c>
      <c r="C146" s="16">
        <v>3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331">
        <v>1</v>
      </c>
      <c r="J146" s="230"/>
    </row>
    <row r="147" spans="1:10" ht="20.25" customHeight="1">
      <c r="A147" s="15" t="s">
        <v>58</v>
      </c>
      <c r="B147" s="15" t="s">
        <v>155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230"/>
    </row>
    <row r="148" spans="1:10" ht="20.25" customHeight="1">
      <c r="A148" s="15" t="s">
        <v>58</v>
      </c>
      <c r="B148" s="15" t="s">
        <v>295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230"/>
    </row>
    <row r="149" spans="1:10" ht="20.25" customHeight="1">
      <c r="A149" s="15" t="s">
        <v>58</v>
      </c>
      <c r="B149" s="15" t="s">
        <v>177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230"/>
    </row>
    <row r="150" spans="1:10" ht="20.25" customHeight="1">
      <c r="A150" s="15" t="s">
        <v>58</v>
      </c>
      <c r="B150" s="15" t="s">
        <v>296</v>
      </c>
      <c r="C150" s="16">
        <v>1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331">
        <v>1</v>
      </c>
      <c r="J150" s="230"/>
    </row>
    <row r="151" spans="1:10" ht="20.25" customHeight="1">
      <c r="A151" s="15" t="s">
        <v>30</v>
      </c>
      <c r="B151" s="15" t="s">
        <v>30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230"/>
    </row>
    <row r="152" spans="1:10" ht="20.25" customHeight="1">
      <c r="A152" s="15" t="s">
        <v>30</v>
      </c>
      <c r="B152" s="15" t="s">
        <v>297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230"/>
    </row>
    <row r="153" spans="1:10" ht="20.25" customHeight="1">
      <c r="A153" s="15" t="s">
        <v>30</v>
      </c>
      <c r="B153" s="15" t="s">
        <v>171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230"/>
    </row>
    <row r="154" spans="1:10" ht="20.25" customHeight="1">
      <c r="A154" s="15" t="s">
        <v>30</v>
      </c>
      <c r="B154" s="15" t="s">
        <v>298</v>
      </c>
      <c r="C154" s="16">
        <v>0</v>
      </c>
      <c r="D154" s="16">
        <v>1</v>
      </c>
      <c r="E154" s="16">
        <v>1</v>
      </c>
      <c r="F154" s="16">
        <v>0</v>
      </c>
      <c r="G154" s="16">
        <v>0</v>
      </c>
      <c r="H154" s="16">
        <v>0</v>
      </c>
      <c r="I154" s="332">
        <v>2</v>
      </c>
      <c r="J154" s="230"/>
    </row>
    <row r="155" spans="1:10" ht="20.25" customHeight="1">
      <c r="A155" s="15" t="s">
        <v>30</v>
      </c>
      <c r="B155" s="15" t="s">
        <v>299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230"/>
    </row>
    <row r="156" spans="1:10" ht="20.25" customHeight="1">
      <c r="A156" s="15" t="s">
        <v>30</v>
      </c>
      <c r="B156" s="15" t="s">
        <v>300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230"/>
    </row>
    <row r="157" spans="1:10" ht="20.25" customHeight="1">
      <c r="A157" s="15" t="s">
        <v>30</v>
      </c>
      <c r="B157" s="15" t="s">
        <v>301</v>
      </c>
      <c r="C157" s="16">
        <v>1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331">
        <v>1</v>
      </c>
      <c r="J157" s="230"/>
    </row>
    <row r="158" spans="1:10" ht="20.25" customHeight="1">
      <c r="A158" s="15" t="s">
        <v>30</v>
      </c>
      <c r="B158" s="15" t="s">
        <v>186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230"/>
    </row>
    <row r="159" spans="1:10" ht="20.25" customHeight="1">
      <c r="A159" s="15" t="s">
        <v>30</v>
      </c>
      <c r="B159" s="15" t="s">
        <v>222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230"/>
    </row>
    <row r="160" spans="1:10" ht="20.25" customHeight="1">
      <c r="A160" s="15" t="s">
        <v>30</v>
      </c>
      <c r="B160" s="15" t="s">
        <v>302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230"/>
    </row>
    <row r="161" spans="1:10" ht="20.25" customHeight="1">
      <c r="A161" s="15" t="s">
        <v>35</v>
      </c>
      <c r="B161" s="15" t="s">
        <v>35</v>
      </c>
      <c r="C161" s="16">
        <v>1</v>
      </c>
      <c r="D161" s="16">
        <v>1</v>
      </c>
      <c r="E161" s="16">
        <v>0</v>
      </c>
      <c r="F161" s="16">
        <v>0</v>
      </c>
      <c r="G161" s="16">
        <v>0</v>
      </c>
      <c r="H161" s="16">
        <v>1</v>
      </c>
      <c r="I161" s="333">
        <v>3</v>
      </c>
      <c r="J161" s="230"/>
    </row>
    <row r="162" spans="1:10" ht="20.25" customHeight="1">
      <c r="A162" s="15" t="s">
        <v>35</v>
      </c>
      <c r="B162" s="15" t="s">
        <v>303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230"/>
    </row>
    <row r="163" spans="1:10" ht="20.25" customHeight="1">
      <c r="A163" s="15" t="s">
        <v>35</v>
      </c>
      <c r="B163" s="15" t="s">
        <v>304</v>
      </c>
      <c r="C163" s="16">
        <v>0</v>
      </c>
      <c r="D163" s="16">
        <v>5</v>
      </c>
      <c r="E163" s="16">
        <v>1</v>
      </c>
      <c r="F163" s="16">
        <v>1</v>
      </c>
      <c r="G163" s="16">
        <v>2</v>
      </c>
      <c r="H163" s="16">
        <v>1</v>
      </c>
      <c r="I163" s="333">
        <v>3</v>
      </c>
      <c r="J163" s="230"/>
    </row>
    <row r="164" spans="1:10" ht="20.25" customHeight="1">
      <c r="A164" s="15" t="s">
        <v>35</v>
      </c>
      <c r="B164" s="15" t="s">
        <v>305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230"/>
    </row>
    <row r="165" spans="1:10" ht="20.25" customHeight="1">
      <c r="A165" s="15" t="s">
        <v>59</v>
      </c>
      <c r="B165" s="15" t="s">
        <v>250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230"/>
    </row>
    <row r="166" spans="1:10" ht="20.25" customHeight="1">
      <c r="A166" s="15" t="s">
        <v>59</v>
      </c>
      <c r="B166" s="15" t="s">
        <v>59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230"/>
    </row>
    <row r="167" spans="1:10" ht="20.25" customHeight="1">
      <c r="A167" s="15" t="s">
        <v>59</v>
      </c>
      <c r="B167" s="15" t="s">
        <v>175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230"/>
    </row>
    <row r="168" spans="1:10" ht="20.25" customHeight="1">
      <c r="A168" s="15" t="s">
        <v>59</v>
      </c>
      <c r="B168" s="15" t="s">
        <v>161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230"/>
    </row>
    <row r="169" spans="1:10" ht="20.25" customHeight="1">
      <c r="A169" s="15" t="s">
        <v>59</v>
      </c>
      <c r="B169" s="15" t="s">
        <v>178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230"/>
    </row>
    <row r="170" spans="1:10" ht="20.25" customHeight="1">
      <c r="A170" s="15" t="s">
        <v>59</v>
      </c>
      <c r="B170" s="15" t="s">
        <v>163</v>
      </c>
      <c r="C170" s="16">
        <v>1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331">
        <v>1</v>
      </c>
      <c r="J170" s="230"/>
    </row>
    <row r="171" spans="1:10" ht="20.25" customHeight="1">
      <c r="A171" s="15" t="s">
        <v>59</v>
      </c>
      <c r="B171" s="15" t="s">
        <v>179</v>
      </c>
      <c r="C171" s="16">
        <v>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230"/>
    </row>
    <row r="172" spans="1:10" ht="20.25" customHeight="1">
      <c r="A172" s="15" t="s">
        <v>59</v>
      </c>
      <c r="B172" s="15" t="s">
        <v>306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230"/>
    </row>
    <row r="173" spans="1:10" ht="20.25" customHeight="1">
      <c r="A173" s="15" t="s">
        <v>60</v>
      </c>
      <c r="B173" s="15" t="s">
        <v>307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230"/>
    </row>
    <row r="174" spans="1:10" ht="20.25" customHeight="1">
      <c r="A174" s="15" t="s">
        <v>60</v>
      </c>
      <c r="B174" s="15" t="s">
        <v>308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230"/>
    </row>
    <row r="175" spans="1:10" ht="20.25" customHeight="1">
      <c r="A175" s="15" t="s">
        <v>60</v>
      </c>
      <c r="B175" s="15" t="s">
        <v>309</v>
      </c>
      <c r="C175" s="16">
        <v>0</v>
      </c>
      <c r="D175" s="16">
        <v>0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230"/>
    </row>
    <row r="176" spans="1:10" ht="20.25" customHeight="1">
      <c r="A176" s="15" t="s">
        <v>60</v>
      </c>
      <c r="B176" s="15" t="s">
        <v>60</v>
      </c>
      <c r="C176" s="16">
        <v>1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331">
        <v>1</v>
      </c>
      <c r="J176" s="230"/>
    </row>
    <row r="177" spans="1:10" ht="20.25" customHeight="1">
      <c r="A177" s="15" t="s">
        <v>60</v>
      </c>
      <c r="B177" s="15" t="s">
        <v>310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230"/>
    </row>
    <row r="178" spans="1:10" ht="20.25" customHeight="1">
      <c r="A178" s="15" t="s">
        <v>60</v>
      </c>
      <c r="B178" s="15" t="s">
        <v>311</v>
      </c>
      <c r="C178" s="16">
        <v>1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331">
        <v>1</v>
      </c>
      <c r="J178" s="230"/>
    </row>
    <row r="179" spans="1:10" ht="20.25" customHeight="1">
      <c r="A179" s="15" t="s">
        <v>60</v>
      </c>
      <c r="B179" s="15" t="s">
        <v>312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230"/>
    </row>
    <row r="180" spans="1:10" ht="20.25" customHeight="1">
      <c r="A180" s="15" t="s">
        <v>60</v>
      </c>
      <c r="B180" s="15" t="s">
        <v>313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230"/>
    </row>
    <row r="181" spans="1:10" ht="20.25" customHeight="1">
      <c r="A181" s="15" t="s">
        <v>61</v>
      </c>
      <c r="B181" s="15" t="s">
        <v>61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230"/>
    </row>
    <row r="182" spans="1:10" ht="20.25" customHeight="1">
      <c r="A182" s="15" t="s">
        <v>61</v>
      </c>
      <c r="B182" s="15" t="s">
        <v>314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230"/>
    </row>
    <row r="183" spans="1:10" ht="20.25" customHeight="1">
      <c r="A183" s="15" t="s">
        <v>61</v>
      </c>
      <c r="B183" s="15" t="s">
        <v>176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230"/>
    </row>
    <row r="184" spans="1:10" ht="20.25" customHeight="1">
      <c r="A184" s="15" t="s">
        <v>61</v>
      </c>
      <c r="B184" s="15" t="s">
        <v>315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230"/>
    </row>
    <row r="185" spans="1:10" ht="20.25" customHeight="1">
      <c r="A185" s="15" t="s">
        <v>61</v>
      </c>
      <c r="B185" s="15" t="s">
        <v>316</v>
      </c>
      <c r="C185" s="16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230"/>
    </row>
    <row r="186" spans="1:10" ht="20.25" customHeight="1">
      <c r="A186" s="15" t="s">
        <v>61</v>
      </c>
      <c r="B186" s="15" t="s">
        <v>317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230"/>
    </row>
    <row r="187" spans="1:10" ht="20.25" customHeight="1">
      <c r="A187" s="15" t="s">
        <v>62</v>
      </c>
      <c r="B187" s="15" t="s">
        <v>62</v>
      </c>
      <c r="C187" s="16">
        <v>1</v>
      </c>
      <c r="D187" s="16">
        <v>2</v>
      </c>
      <c r="E187" s="16">
        <v>0</v>
      </c>
      <c r="F187" s="16">
        <v>2</v>
      </c>
      <c r="G187" s="16">
        <v>0</v>
      </c>
      <c r="H187" s="16">
        <v>0</v>
      </c>
      <c r="I187" s="332">
        <v>2</v>
      </c>
      <c r="J187" s="230"/>
    </row>
    <row r="188" spans="1:10" ht="20.25" customHeight="1">
      <c r="A188" s="15" t="s">
        <v>62</v>
      </c>
      <c r="B188" s="15" t="s">
        <v>318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230"/>
    </row>
    <row r="189" spans="1:10" ht="20.25" customHeight="1">
      <c r="A189" s="15" t="s">
        <v>62</v>
      </c>
      <c r="B189" s="15" t="s">
        <v>319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230"/>
    </row>
    <row r="190" spans="1:10" ht="20.25" customHeight="1">
      <c r="A190" s="15" t="s">
        <v>62</v>
      </c>
      <c r="B190" s="15" t="s">
        <v>320</v>
      </c>
      <c r="C190" s="16">
        <v>0</v>
      </c>
      <c r="D190" s="16">
        <v>1</v>
      </c>
      <c r="E190" s="16">
        <v>1</v>
      </c>
      <c r="F190" s="16">
        <v>0</v>
      </c>
      <c r="G190" s="16">
        <v>0</v>
      </c>
      <c r="H190" s="16">
        <v>0</v>
      </c>
      <c r="I190" s="332">
        <v>2</v>
      </c>
      <c r="J190" s="230"/>
    </row>
    <row r="191" spans="1:10" ht="20.25" customHeight="1">
      <c r="A191" s="15" t="s">
        <v>63</v>
      </c>
      <c r="B191" s="15" t="s">
        <v>63</v>
      </c>
      <c r="C191" s="16">
        <v>0</v>
      </c>
      <c r="D191" s="16">
        <v>1</v>
      </c>
      <c r="E191" s="16">
        <v>0</v>
      </c>
      <c r="F191" s="16">
        <v>0</v>
      </c>
      <c r="G191" s="16">
        <v>1</v>
      </c>
      <c r="H191" s="16">
        <v>0</v>
      </c>
      <c r="I191" s="333">
        <v>3</v>
      </c>
      <c r="J191" s="230"/>
    </row>
    <row r="192" spans="1:10" ht="20.25" customHeight="1">
      <c r="A192" s="15" t="s">
        <v>63</v>
      </c>
      <c r="B192" s="15" t="s">
        <v>321</v>
      </c>
      <c r="C192" s="16">
        <v>1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331">
        <v>1</v>
      </c>
      <c r="J192" s="230"/>
    </row>
    <row r="193" spans="1:10" ht="20.25" customHeight="1">
      <c r="A193" s="15" t="s">
        <v>63</v>
      </c>
      <c r="B193" s="15" t="s">
        <v>266</v>
      </c>
      <c r="C193" s="16">
        <v>0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230"/>
    </row>
    <row r="194" spans="1:10" ht="20.25" customHeight="1">
      <c r="A194" s="15" t="s">
        <v>63</v>
      </c>
      <c r="B194" s="15" t="s">
        <v>322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230"/>
    </row>
    <row r="195" spans="1:10" ht="20.25" customHeight="1">
      <c r="A195" s="15" t="s">
        <v>63</v>
      </c>
      <c r="B195" s="15" t="s">
        <v>323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230"/>
    </row>
    <row r="196" spans="1:10">
      <c r="A196" s="6" t="s">
        <v>324</v>
      </c>
      <c r="B196" s="7"/>
      <c r="C196" s="8">
        <f>SUM(C3:C195)</f>
        <v>59</v>
      </c>
      <c r="D196" s="235">
        <f>E196+F196+G196+H196</f>
        <v>38</v>
      </c>
      <c r="E196" s="9">
        <f>SUM(E3:E195)</f>
        <v>13</v>
      </c>
      <c r="F196" s="9">
        <f>SUM(F3:F195)</f>
        <v>13</v>
      </c>
      <c r="G196" s="9">
        <f>SUM(G3:G195)</f>
        <v>8</v>
      </c>
      <c r="H196" s="9">
        <f>SUM(H3:H195)</f>
        <v>4</v>
      </c>
      <c r="I196" s="231"/>
      <c r="J196" s="10"/>
    </row>
    <row r="197" spans="1:10">
      <c r="A197" s="11" t="s">
        <v>504</v>
      </c>
      <c r="B197" s="12"/>
      <c r="C197" s="345">
        <f>C196+D196</f>
        <v>97</v>
      </c>
      <c r="D197" s="346"/>
      <c r="I197" s="232"/>
    </row>
    <row r="198" spans="1:10">
      <c r="I198" s="232"/>
    </row>
    <row r="199" spans="1:10">
      <c r="I199" s="232"/>
      <c r="J199" s="233"/>
    </row>
    <row r="200" spans="1:10">
      <c r="I200" s="232"/>
    </row>
    <row r="201" spans="1:10">
      <c r="I201" s="232"/>
    </row>
    <row r="202" spans="1:10">
      <c r="I202" s="232"/>
    </row>
    <row r="203" spans="1:10">
      <c r="A203" s="234"/>
      <c r="I203" s="232"/>
    </row>
    <row r="204" spans="1:10">
      <c r="I204" s="232"/>
    </row>
    <row r="205" spans="1:10">
      <c r="I205" s="232"/>
    </row>
    <row r="206" spans="1:10">
      <c r="I206" s="232"/>
    </row>
    <row r="207" spans="1:10">
      <c r="I207" s="232"/>
    </row>
    <row r="208" spans="1:10">
      <c r="I208" s="232"/>
    </row>
    <row r="209" spans="9:9">
      <c r="I209" s="232"/>
    </row>
    <row r="210" spans="9:9">
      <c r="I210" s="232"/>
    </row>
    <row r="211" spans="9:9">
      <c r="I211" s="232"/>
    </row>
    <row r="212" spans="9:9">
      <c r="I212" s="232"/>
    </row>
    <row r="213" spans="9:9">
      <c r="I213" s="232"/>
    </row>
    <row r="214" spans="9:9">
      <c r="I214" s="232"/>
    </row>
    <row r="215" spans="9:9">
      <c r="I215" s="232"/>
    </row>
    <row r="216" spans="9:9">
      <c r="I216" s="232"/>
    </row>
    <row r="217" spans="9:9">
      <c r="I217" s="232"/>
    </row>
    <row r="218" spans="9:9">
      <c r="I218" s="232"/>
    </row>
    <row r="219" spans="9:9">
      <c r="I219" s="232"/>
    </row>
    <row r="220" spans="9:9">
      <c r="I220" s="232"/>
    </row>
    <row r="221" spans="9:9">
      <c r="I221" s="232"/>
    </row>
    <row r="222" spans="9:9">
      <c r="I222" s="232"/>
    </row>
    <row r="223" spans="9:9">
      <c r="I223" s="232"/>
    </row>
    <row r="224" spans="9:9">
      <c r="I224" s="232"/>
    </row>
    <row r="225" spans="9:9">
      <c r="I225" s="232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N160"/>
  <sheetViews>
    <sheetView topLeftCell="A121" zoomScale="60" zoomScaleNormal="60" workbookViewId="0">
      <selection activeCell="M127" sqref="J127:M128"/>
    </sheetView>
  </sheetViews>
  <sheetFormatPr defaultColWidth="9.09765625" defaultRowHeight="27.75"/>
  <cols>
    <col min="1" max="1" width="15.3984375" style="18" customWidth="1"/>
    <col min="2" max="2" width="16.3984375" style="18" customWidth="1"/>
    <col min="3" max="3" width="21.59765625" style="18" bestFit="1" customWidth="1"/>
    <col min="4" max="13" width="11.796875" style="18" customWidth="1"/>
    <col min="14" max="14" width="11.09765625" style="18" bestFit="1" customWidth="1"/>
    <col min="15" max="55" width="4.3984375" style="18" customWidth="1"/>
    <col min="56" max="56" width="15.59765625" style="18" bestFit="1" customWidth="1"/>
    <col min="57" max="16384" width="9.09765625" style="18"/>
  </cols>
  <sheetData>
    <row r="1" spans="1:14" s="297" customFormat="1" ht="30.75">
      <c r="A1" s="296" t="s">
        <v>336</v>
      </c>
      <c r="B1" s="296"/>
    </row>
    <row r="2" spans="1:14" s="297" customFormat="1" ht="30.75">
      <c r="B2" s="298" t="s">
        <v>505</v>
      </c>
    </row>
    <row r="4" spans="1:14" s="350" customFormat="1" ht="26.25">
      <c r="A4" s="347" t="s">
        <v>326</v>
      </c>
      <c r="B4" s="348"/>
      <c r="C4" s="348"/>
      <c r="D4" s="347" t="s">
        <v>327</v>
      </c>
      <c r="E4" s="348"/>
      <c r="F4" s="348"/>
      <c r="G4" s="348"/>
      <c r="H4" s="348"/>
      <c r="I4" s="348"/>
      <c r="J4" s="348"/>
      <c r="K4" s="348"/>
      <c r="L4" s="348"/>
      <c r="M4" s="348"/>
      <c r="N4" s="349"/>
    </row>
    <row r="5" spans="1:14" s="350" customFormat="1" ht="26.25">
      <c r="A5" s="347" t="s">
        <v>9</v>
      </c>
      <c r="B5" s="347" t="s">
        <v>42</v>
      </c>
      <c r="C5" s="347" t="s">
        <v>325</v>
      </c>
      <c r="D5" s="347">
        <v>0</v>
      </c>
      <c r="E5" s="351">
        <v>1</v>
      </c>
      <c r="F5" s="351">
        <v>2</v>
      </c>
      <c r="G5" s="351">
        <v>3</v>
      </c>
      <c r="H5" s="351">
        <v>4</v>
      </c>
      <c r="I5" s="351">
        <v>5</v>
      </c>
      <c r="J5" s="351">
        <v>6</v>
      </c>
      <c r="K5" s="351">
        <v>7</v>
      </c>
      <c r="L5" s="351">
        <v>8</v>
      </c>
      <c r="M5" s="351">
        <v>9</v>
      </c>
      <c r="N5" s="352" t="s">
        <v>355</v>
      </c>
    </row>
    <row r="6" spans="1:14" s="350" customFormat="1" ht="26.25">
      <c r="A6" s="353" t="s">
        <v>23</v>
      </c>
      <c r="B6" s="353" t="s">
        <v>23</v>
      </c>
      <c r="C6" s="353" t="s">
        <v>348</v>
      </c>
      <c r="D6" s="354"/>
      <c r="E6" s="355"/>
      <c r="F6" s="355"/>
      <c r="G6" s="355">
        <v>1</v>
      </c>
      <c r="H6" s="355"/>
      <c r="I6" s="355"/>
      <c r="J6" s="355"/>
      <c r="K6" s="355"/>
      <c r="L6" s="355"/>
      <c r="M6" s="355"/>
      <c r="N6" s="356">
        <v>1</v>
      </c>
    </row>
    <row r="7" spans="1:14" s="350" customFormat="1" ht="26.25">
      <c r="A7" s="357"/>
      <c r="B7" s="357"/>
      <c r="C7" s="358" t="s">
        <v>358</v>
      </c>
      <c r="D7" s="359"/>
      <c r="E7" s="360"/>
      <c r="F7" s="360"/>
      <c r="G7" s="360"/>
      <c r="H7" s="360">
        <v>1</v>
      </c>
      <c r="I7" s="360"/>
      <c r="J7" s="360"/>
      <c r="K7" s="360"/>
      <c r="L7" s="360"/>
      <c r="M7" s="360"/>
      <c r="N7" s="361">
        <v>1</v>
      </c>
    </row>
    <row r="8" spans="1:14" s="350" customFormat="1" ht="26.25">
      <c r="A8" s="357"/>
      <c r="B8" s="357"/>
      <c r="C8" s="358" t="s">
        <v>23</v>
      </c>
      <c r="D8" s="359"/>
      <c r="E8" s="360"/>
      <c r="F8" s="360"/>
      <c r="G8" s="360">
        <v>2</v>
      </c>
      <c r="H8" s="360"/>
      <c r="I8" s="360"/>
      <c r="J8" s="360"/>
      <c r="K8" s="360"/>
      <c r="L8" s="360"/>
      <c r="M8" s="360"/>
      <c r="N8" s="361">
        <v>2</v>
      </c>
    </row>
    <row r="9" spans="1:14" s="350" customFormat="1" ht="26.25">
      <c r="A9" s="357"/>
      <c r="B9" s="357"/>
      <c r="C9" s="358" t="s">
        <v>170</v>
      </c>
      <c r="D9" s="359"/>
      <c r="E9" s="360"/>
      <c r="F9" s="360"/>
      <c r="G9" s="360"/>
      <c r="H9" s="360"/>
      <c r="I9" s="360"/>
      <c r="J9" s="360"/>
      <c r="K9" s="360"/>
      <c r="L9" s="360"/>
      <c r="M9" s="360">
        <v>1</v>
      </c>
      <c r="N9" s="361">
        <v>1</v>
      </c>
    </row>
    <row r="10" spans="1:14" s="350" customFormat="1" ht="26.25">
      <c r="A10" s="357"/>
      <c r="B10" s="357"/>
      <c r="C10" s="358" t="s">
        <v>342</v>
      </c>
      <c r="D10" s="359">
        <v>1</v>
      </c>
      <c r="E10" s="360"/>
      <c r="F10" s="360">
        <v>1</v>
      </c>
      <c r="G10" s="360"/>
      <c r="H10" s="360"/>
      <c r="I10" s="360"/>
      <c r="J10" s="360"/>
      <c r="K10" s="360"/>
      <c r="L10" s="360"/>
      <c r="M10" s="360"/>
      <c r="N10" s="361">
        <v>2</v>
      </c>
    </row>
    <row r="11" spans="1:14" s="350" customFormat="1" ht="26.25">
      <c r="A11" s="357"/>
      <c r="B11" s="362" t="s">
        <v>411</v>
      </c>
      <c r="C11" s="363"/>
      <c r="D11" s="364">
        <v>1</v>
      </c>
      <c r="E11" s="365"/>
      <c r="F11" s="365">
        <v>1</v>
      </c>
      <c r="G11" s="365">
        <v>3</v>
      </c>
      <c r="H11" s="365">
        <v>1</v>
      </c>
      <c r="I11" s="365"/>
      <c r="J11" s="365"/>
      <c r="K11" s="365"/>
      <c r="L11" s="365"/>
      <c r="M11" s="365">
        <v>1</v>
      </c>
      <c r="N11" s="366">
        <v>7</v>
      </c>
    </row>
    <row r="12" spans="1:14" s="350" customFormat="1" ht="26.25">
      <c r="A12" s="357"/>
      <c r="B12" s="353" t="s">
        <v>214</v>
      </c>
      <c r="C12" s="353" t="s">
        <v>384</v>
      </c>
      <c r="D12" s="354">
        <v>1</v>
      </c>
      <c r="E12" s="355"/>
      <c r="F12" s="355"/>
      <c r="G12" s="355"/>
      <c r="H12" s="355"/>
      <c r="I12" s="355"/>
      <c r="J12" s="355"/>
      <c r="K12" s="355">
        <v>1</v>
      </c>
      <c r="L12" s="355"/>
      <c r="M12" s="355"/>
      <c r="N12" s="356">
        <v>2</v>
      </c>
    </row>
    <row r="13" spans="1:14" s="350" customFormat="1" ht="26.25">
      <c r="A13" s="357"/>
      <c r="B13" s="362" t="s">
        <v>462</v>
      </c>
      <c r="C13" s="363"/>
      <c r="D13" s="364">
        <v>1</v>
      </c>
      <c r="E13" s="365"/>
      <c r="F13" s="365"/>
      <c r="G13" s="365"/>
      <c r="H13" s="365"/>
      <c r="I13" s="365"/>
      <c r="J13" s="365"/>
      <c r="K13" s="365">
        <v>1</v>
      </c>
      <c r="L13" s="365"/>
      <c r="M13" s="365"/>
      <c r="N13" s="366">
        <v>2</v>
      </c>
    </row>
    <row r="14" spans="1:14" s="350" customFormat="1" ht="26.25">
      <c r="A14" s="357"/>
      <c r="B14" s="353" t="s">
        <v>209</v>
      </c>
      <c r="C14" s="353" t="s">
        <v>209</v>
      </c>
      <c r="D14" s="354"/>
      <c r="E14" s="355"/>
      <c r="F14" s="355">
        <v>1</v>
      </c>
      <c r="G14" s="355"/>
      <c r="H14" s="355"/>
      <c r="I14" s="355"/>
      <c r="J14" s="355"/>
      <c r="K14" s="355"/>
      <c r="L14" s="355"/>
      <c r="M14" s="355"/>
      <c r="N14" s="356">
        <v>1</v>
      </c>
    </row>
    <row r="15" spans="1:14" s="350" customFormat="1" ht="26.25">
      <c r="A15" s="357"/>
      <c r="B15" s="362" t="s">
        <v>413</v>
      </c>
      <c r="C15" s="363"/>
      <c r="D15" s="364"/>
      <c r="E15" s="365"/>
      <c r="F15" s="365">
        <v>1</v>
      </c>
      <c r="G15" s="365"/>
      <c r="H15" s="365"/>
      <c r="I15" s="365"/>
      <c r="J15" s="365"/>
      <c r="K15" s="365"/>
      <c r="L15" s="365"/>
      <c r="M15" s="365"/>
      <c r="N15" s="366">
        <v>1</v>
      </c>
    </row>
    <row r="16" spans="1:14" s="350" customFormat="1" ht="26.25">
      <c r="A16" s="357"/>
      <c r="B16" s="353" t="s">
        <v>211</v>
      </c>
      <c r="C16" s="353" t="s">
        <v>408</v>
      </c>
      <c r="D16" s="354"/>
      <c r="E16" s="355"/>
      <c r="F16" s="355"/>
      <c r="G16" s="355"/>
      <c r="H16" s="355">
        <v>1</v>
      </c>
      <c r="I16" s="355"/>
      <c r="J16" s="355"/>
      <c r="K16" s="355"/>
      <c r="L16" s="355"/>
      <c r="M16" s="355"/>
      <c r="N16" s="356">
        <v>1</v>
      </c>
    </row>
    <row r="17" spans="1:14" s="350" customFormat="1" ht="26.25">
      <c r="A17" s="357"/>
      <c r="B17" s="362" t="s">
        <v>412</v>
      </c>
      <c r="C17" s="363"/>
      <c r="D17" s="364"/>
      <c r="E17" s="365"/>
      <c r="F17" s="365"/>
      <c r="G17" s="365"/>
      <c r="H17" s="365">
        <v>1</v>
      </c>
      <c r="I17" s="365"/>
      <c r="J17" s="365"/>
      <c r="K17" s="365"/>
      <c r="L17" s="365"/>
      <c r="M17" s="365"/>
      <c r="N17" s="366">
        <v>1</v>
      </c>
    </row>
    <row r="18" spans="1:14" s="350" customFormat="1" ht="26.25">
      <c r="A18" s="357"/>
      <c r="B18" s="353" t="s">
        <v>216</v>
      </c>
      <c r="C18" s="353" t="s">
        <v>349</v>
      </c>
      <c r="D18" s="354"/>
      <c r="E18" s="355"/>
      <c r="F18" s="355">
        <v>1</v>
      </c>
      <c r="G18" s="355"/>
      <c r="H18" s="355"/>
      <c r="I18" s="355"/>
      <c r="J18" s="355"/>
      <c r="K18" s="355"/>
      <c r="L18" s="355"/>
      <c r="M18" s="355"/>
      <c r="N18" s="356">
        <v>1</v>
      </c>
    </row>
    <row r="19" spans="1:14" s="350" customFormat="1" ht="26.25">
      <c r="A19" s="357"/>
      <c r="B19" s="362" t="s">
        <v>414</v>
      </c>
      <c r="C19" s="363"/>
      <c r="D19" s="364"/>
      <c r="E19" s="365"/>
      <c r="F19" s="365">
        <v>1</v>
      </c>
      <c r="G19" s="365"/>
      <c r="H19" s="365"/>
      <c r="I19" s="365"/>
      <c r="J19" s="365"/>
      <c r="K19" s="365"/>
      <c r="L19" s="365"/>
      <c r="M19" s="365"/>
      <c r="N19" s="366">
        <v>1</v>
      </c>
    </row>
    <row r="20" spans="1:14" s="350" customFormat="1" ht="24">
      <c r="A20" s="367" t="s">
        <v>411</v>
      </c>
      <c r="B20" s="368"/>
      <c r="C20" s="368"/>
      <c r="D20" s="369">
        <v>2</v>
      </c>
      <c r="E20" s="370"/>
      <c r="F20" s="370">
        <v>3</v>
      </c>
      <c r="G20" s="370">
        <v>3</v>
      </c>
      <c r="H20" s="370">
        <v>2</v>
      </c>
      <c r="I20" s="370"/>
      <c r="J20" s="370"/>
      <c r="K20" s="370">
        <v>1</v>
      </c>
      <c r="L20" s="370"/>
      <c r="M20" s="370">
        <v>1</v>
      </c>
      <c r="N20" s="371">
        <v>12</v>
      </c>
    </row>
    <row r="21" spans="1:14" s="350" customFormat="1" ht="26.25">
      <c r="A21" s="353" t="s">
        <v>24</v>
      </c>
      <c r="B21" s="353" t="s">
        <v>165</v>
      </c>
      <c r="C21" s="353" t="s">
        <v>165</v>
      </c>
      <c r="D21" s="354"/>
      <c r="E21" s="355"/>
      <c r="F21" s="355"/>
      <c r="G21" s="355"/>
      <c r="H21" s="355"/>
      <c r="I21" s="355"/>
      <c r="J21" s="355">
        <v>1</v>
      </c>
      <c r="K21" s="355"/>
      <c r="L21" s="355"/>
      <c r="M21" s="355"/>
      <c r="N21" s="356">
        <v>1</v>
      </c>
    </row>
    <row r="22" spans="1:14" s="350" customFormat="1" ht="26.25">
      <c r="A22" s="357"/>
      <c r="B22" s="357"/>
      <c r="C22" s="358" t="s">
        <v>350</v>
      </c>
      <c r="D22" s="359"/>
      <c r="E22" s="360"/>
      <c r="F22" s="360">
        <v>1</v>
      </c>
      <c r="G22" s="360"/>
      <c r="H22" s="360">
        <v>1</v>
      </c>
      <c r="I22" s="360"/>
      <c r="J22" s="360"/>
      <c r="K22" s="360"/>
      <c r="L22" s="360"/>
      <c r="M22" s="360"/>
      <c r="N22" s="361">
        <v>2</v>
      </c>
    </row>
    <row r="23" spans="1:14" s="350" customFormat="1" ht="26.25">
      <c r="A23" s="357"/>
      <c r="B23" s="357"/>
      <c r="C23" s="358" t="s">
        <v>351</v>
      </c>
      <c r="D23" s="359"/>
      <c r="E23" s="360"/>
      <c r="F23" s="360"/>
      <c r="G23" s="360"/>
      <c r="H23" s="360"/>
      <c r="I23" s="360">
        <v>1</v>
      </c>
      <c r="J23" s="360">
        <v>2</v>
      </c>
      <c r="K23" s="360">
        <v>2</v>
      </c>
      <c r="L23" s="360"/>
      <c r="M23" s="360"/>
      <c r="N23" s="361">
        <v>5</v>
      </c>
    </row>
    <row r="24" spans="1:14" s="350" customFormat="1" ht="26.25">
      <c r="A24" s="357"/>
      <c r="B24" s="362" t="s">
        <v>416</v>
      </c>
      <c r="C24" s="363"/>
      <c r="D24" s="364"/>
      <c r="E24" s="365"/>
      <c r="F24" s="365">
        <v>1</v>
      </c>
      <c r="G24" s="365"/>
      <c r="H24" s="365">
        <v>1</v>
      </c>
      <c r="I24" s="365">
        <v>1</v>
      </c>
      <c r="J24" s="365">
        <v>3</v>
      </c>
      <c r="K24" s="365">
        <v>2</v>
      </c>
      <c r="L24" s="365"/>
      <c r="M24" s="365"/>
      <c r="N24" s="366">
        <v>8</v>
      </c>
    </row>
    <row r="25" spans="1:14" s="350" customFormat="1" ht="26.25">
      <c r="A25" s="357"/>
      <c r="B25" s="353" t="s">
        <v>228</v>
      </c>
      <c r="C25" s="353" t="s">
        <v>344</v>
      </c>
      <c r="D25" s="354"/>
      <c r="E25" s="355"/>
      <c r="F25" s="355">
        <v>1</v>
      </c>
      <c r="G25" s="355"/>
      <c r="H25" s="355"/>
      <c r="I25" s="355">
        <v>1</v>
      </c>
      <c r="J25" s="355"/>
      <c r="K25" s="355"/>
      <c r="L25" s="355"/>
      <c r="M25" s="355"/>
      <c r="N25" s="356">
        <v>2</v>
      </c>
    </row>
    <row r="26" spans="1:14" s="350" customFormat="1" ht="26.25">
      <c r="A26" s="357"/>
      <c r="B26" s="362" t="s">
        <v>415</v>
      </c>
      <c r="C26" s="363"/>
      <c r="D26" s="364"/>
      <c r="E26" s="365"/>
      <c r="F26" s="365">
        <v>1</v>
      </c>
      <c r="G26" s="365"/>
      <c r="H26" s="365"/>
      <c r="I26" s="365">
        <v>1</v>
      </c>
      <c r="J26" s="365"/>
      <c r="K26" s="365"/>
      <c r="L26" s="365"/>
      <c r="M26" s="365"/>
      <c r="N26" s="366">
        <v>2</v>
      </c>
    </row>
    <row r="27" spans="1:14" s="350" customFormat="1" ht="26.25">
      <c r="A27" s="357"/>
      <c r="B27" s="353" t="s">
        <v>223</v>
      </c>
      <c r="C27" s="353" t="s">
        <v>506</v>
      </c>
      <c r="D27" s="354"/>
      <c r="E27" s="355"/>
      <c r="F27" s="355"/>
      <c r="G27" s="355"/>
      <c r="H27" s="355"/>
      <c r="I27" s="355"/>
      <c r="J27" s="355"/>
      <c r="K27" s="355"/>
      <c r="L27" s="355"/>
      <c r="M27" s="355">
        <v>1</v>
      </c>
      <c r="N27" s="356">
        <v>1</v>
      </c>
    </row>
    <row r="28" spans="1:14" s="350" customFormat="1" ht="26.25">
      <c r="A28" s="357"/>
      <c r="B28" s="357"/>
      <c r="C28" s="358" t="s">
        <v>354</v>
      </c>
      <c r="D28" s="359"/>
      <c r="E28" s="360"/>
      <c r="F28" s="360"/>
      <c r="G28" s="360"/>
      <c r="H28" s="360"/>
      <c r="I28" s="360">
        <v>1</v>
      </c>
      <c r="J28" s="360"/>
      <c r="K28" s="360"/>
      <c r="L28" s="360"/>
      <c r="M28" s="360"/>
      <c r="N28" s="361">
        <v>1</v>
      </c>
    </row>
    <row r="29" spans="1:14" s="350" customFormat="1" ht="26.25">
      <c r="A29" s="357"/>
      <c r="B29" s="362" t="s">
        <v>417</v>
      </c>
      <c r="C29" s="363"/>
      <c r="D29" s="364"/>
      <c r="E29" s="365"/>
      <c r="F29" s="365"/>
      <c r="G29" s="365"/>
      <c r="H29" s="365"/>
      <c r="I29" s="365">
        <v>1</v>
      </c>
      <c r="J29" s="365"/>
      <c r="K29" s="365"/>
      <c r="L29" s="365"/>
      <c r="M29" s="365">
        <v>1</v>
      </c>
      <c r="N29" s="366">
        <v>2</v>
      </c>
    </row>
    <row r="30" spans="1:14" s="350" customFormat="1" ht="26.25">
      <c r="A30" s="357"/>
      <c r="B30" s="353" t="s">
        <v>148</v>
      </c>
      <c r="C30" s="353" t="s">
        <v>148</v>
      </c>
      <c r="D30" s="354"/>
      <c r="E30" s="355"/>
      <c r="F30" s="355">
        <v>1</v>
      </c>
      <c r="G30" s="355"/>
      <c r="H30" s="355"/>
      <c r="I30" s="355"/>
      <c r="J30" s="355"/>
      <c r="K30" s="355"/>
      <c r="L30" s="355"/>
      <c r="M30" s="355"/>
      <c r="N30" s="356">
        <v>1</v>
      </c>
    </row>
    <row r="31" spans="1:14" s="350" customFormat="1" ht="26.25">
      <c r="A31" s="357"/>
      <c r="B31" s="362" t="s">
        <v>418</v>
      </c>
      <c r="C31" s="363"/>
      <c r="D31" s="364"/>
      <c r="E31" s="365"/>
      <c r="F31" s="365">
        <v>1</v>
      </c>
      <c r="G31" s="365"/>
      <c r="H31" s="365"/>
      <c r="I31" s="365"/>
      <c r="J31" s="365"/>
      <c r="K31" s="365"/>
      <c r="L31" s="365"/>
      <c r="M31" s="365"/>
      <c r="N31" s="366">
        <v>1</v>
      </c>
    </row>
    <row r="32" spans="1:14" s="350" customFormat="1" ht="26.25">
      <c r="A32" s="357"/>
      <c r="B32" s="353" t="s">
        <v>226</v>
      </c>
      <c r="C32" s="353" t="s">
        <v>463</v>
      </c>
      <c r="D32" s="354"/>
      <c r="E32" s="355"/>
      <c r="F32" s="355"/>
      <c r="G32" s="355"/>
      <c r="H32" s="355"/>
      <c r="I32" s="355">
        <v>1</v>
      </c>
      <c r="J32" s="355"/>
      <c r="K32" s="355"/>
      <c r="L32" s="355"/>
      <c r="M32" s="355"/>
      <c r="N32" s="356">
        <v>1</v>
      </c>
    </row>
    <row r="33" spans="1:14" s="350" customFormat="1" ht="26.25">
      <c r="A33" s="357"/>
      <c r="B33" s="362" t="s">
        <v>464</v>
      </c>
      <c r="C33" s="363"/>
      <c r="D33" s="364"/>
      <c r="E33" s="365"/>
      <c r="F33" s="365"/>
      <c r="G33" s="365"/>
      <c r="H33" s="365"/>
      <c r="I33" s="365">
        <v>1</v>
      </c>
      <c r="J33" s="365"/>
      <c r="K33" s="365"/>
      <c r="L33" s="365"/>
      <c r="M33" s="365"/>
      <c r="N33" s="366">
        <v>1</v>
      </c>
    </row>
    <row r="34" spans="1:14" s="350" customFormat="1" ht="26.25">
      <c r="A34" s="357"/>
      <c r="B34" s="353" t="s">
        <v>224</v>
      </c>
      <c r="C34" s="353" t="s">
        <v>465</v>
      </c>
      <c r="D34" s="354"/>
      <c r="E34" s="355"/>
      <c r="F34" s="355"/>
      <c r="G34" s="355"/>
      <c r="H34" s="355"/>
      <c r="I34" s="355"/>
      <c r="J34" s="355"/>
      <c r="K34" s="355"/>
      <c r="L34" s="355">
        <v>1</v>
      </c>
      <c r="M34" s="355"/>
      <c r="N34" s="356">
        <v>1</v>
      </c>
    </row>
    <row r="35" spans="1:14" s="350" customFormat="1" ht="26.25">
      <c r="A35" s="357"/>
      <c r="B35" s="362" t="s">
        <v>466</v>
      </c>
      <c r="C35" s="363"/>
      <c r="D35" s="364"/>
      <c r="E35" s="365"/>
      <c r="F35" s="365"/>
      <c r="G35" s="365"/>
      <c r="H35" s="365"/>
      <c r="I35" s="365"/>
      <c r="J35" s="365"/>
      <c r="K35" s="365"/>
      <c r="L35" s="365">
        <v>1</v>
      </c>
      <c r="M35" s="365"/>
      <c r="N35" s="366">
        <v>1</v>
      </c>
    </row>
    <row r="36" spans="1:14" s="350" customFormat="1" ht="24">
      <c r="A36" s="367" t="s">
        <v>419</v>
      </c>
      <c r="B36" s="368"/>
      <c r="C36" s="368"/>
      <c r="D36" s="369"/>
      <c r="E36" s="370"/>
      <c r="F36" s="370">
        <v>3</v>
      </c>
      <c r="G36" s="370"/>
      <c r="H36" s="370">
        <v>1</v>
      </c>
      <c r="I36" s="370">
        <v>4</v>
      </c>
      <c r="J36" s="370">
        <v>3</v>
      </c>
      <c r="K36" s="370">
        <v>2</v>
      </c>
      <c r="L36" s="370">
        <v>1</v>
      </c>
      <c r="M36" s="370">
        <v>1</v>
      </c>
      <c r="N36" s="371">
        <v>15</v>
      </c>
    </row>
    <row r="37" spans="1:14" s="350" customFormat="1" ht="26.25">
      <c r="A37" s="353" t="s">
        <v>60</v>
      </c>
      <c r="B37" s="353" t="s">
        <v>311</v>
      </c>
      <c r="C37" s="353" t="s">
        <v>467</v>
      </c>
      <c r="D37" s="354"/>
      <c r="E37" s="355"/>
      <c r="F37" s="355"/>
      <c r="G37" s="355"/>
      <c r="H37" s="355"/>
      <c r="I37" s="355">
        <v>1</v>
      </c>
      <c r="J37" s="355"/>
      <c r="K37" s="355"/>
      <c r="L37" s="355"/>
      <c r="M37" s="355"/>
      <c r="N37" s="356">
        <v>1</v>
      </c>
    </row>
    <row r="38" spans="1:14" s="350" customFormat="1" ht="26.25">
      <c r="A38" s="357"/>
      <c r="B38" s="362" t="s">
        <v>468</v>
      </c>
      <c r="C38" s="363"/>
      <c r="D38" s="364"/>
      <c r="E38" s="365"/>
      <c r="F38" s="365"/>
      <c r="G38" s="365"/>
      <c r="H38" s="365"/>
      <c r="I38" s="365">
        <v>1</v>
      </c>
      <c r="J38" s="365"/>
      <c r="K38" s="365"/>
      <c r="L38" s="365"/>
      <c r="M38" s="365"/>
      <c r="N38" s="366">
        <v>1</v>
      </c>
    </row>
    <row r="39" spans="1:14" s="350" customFormat="1" ht="26.25">
      <c r="A39" s="357"/>
      <c r="B39" s="353" t="s">
        <v>60</v>
      </c>
      <c r="C39" s="353" t="s">
        <v>402</v>
      </c>
      <c r="D39" s="354"/>
      <c r="E39" s="355"/>
      <c r="F39" s="355"/>
      <c r="G39" s="355"/>
      <c r="H39" s="355">
        <v>1</v>
      </c>
      <c r="I39" s="355"/>
      <c r="J39" s="355"/>
      <c r="K39" s="355"/>
      <c r="L39" s="355"/>
      <c r="M39" s="355"/>
      <c r="N39" s="356">
        <v>1</v>
      </c>
    </row>
    <row r="40" spans="1:14" s="350" customFormat="1" ht="26.25">
      <c r="A40" s="357"/>
      <c r="B40" s="362" t="s">
        <v>420</v>
      </c>
      <c r="C40" s="363"/>
      <c r="D40" s="364"/>
      <c r="E40" s="365"/>
      <c r="F40" s="365"/>
      <c r="G40" s="365"/>
      <c r="H40" s="365">
        <v>1</v>
      </c>
      <c r="I40" s="365"/>
      <c r="J40" s="365"/>
      <c r="K40" s="365"/>
      <c r="L40" s="365"/>
      <c r="M40" s="365"/>
      <c r="N40" s="366">
        <v>1</v>
      </c>
    </row>
    <row r="41" spans="1:14" s="350" customFormat="1" ht="24">
      <c r="A41" s="367" t="s">
        <v>420</v>
      </c>
      <c r="B41" s="368"/>
      <c r="C41" s="368"/>
      <c r="D41" s="369"/>
      <c r="E41" s="370"/>
      <c r="F41" s="370"/>
      <c r="G41" s="370"/>
      <c r="H41" s="370">
        <v>1</v>
      </c>
      <c r="I41" s="370">
        <v>1</v>
      </c>
      <c r="J41" s="370"/>
      <c r="K41" s="370"/>
      <c r="L41" s="370"/>
      <c r="M41" s="370"/>
      <c r="N41" s="371">
        <v>2</v>
      </c>
    </row>
    <row r="42" spans="1:14" s="350" customFormat="1" ht="26.25">
      <c r="A42" s="353" t="s">
        <v>63</v>
      </c>
      <c r="B42" s="353" t="s">
        <v>321</v>
      </c>
      <c r="C42" s="353" t="s">
        <v>452</v>
      </c>
      <c r="D42" s="354"/>
      <c r="E42" s="355"/>
      <c r="F42" s="355"/>
      <c r="G42" s="355"/>
      <c r="H42" s="355"/>
      <c r="I42" s="355"/>
      <c r="J42" s="355">
        <v>1</v>
      </c>
      <c r="K42" s="355"/>
      <c r="L42" s="355"/>
      <c r="M42" s="355"/>
      <c r="N42" s="356">
        <v>1</v>
      </c>
    </row>
    <row r="43" spans="1:14" s="350" customFormat="1" ht="26.25">
      <c r="A43" s="357"/>
      <c r="B43" s="362" t="s">
        <v>453</v>
      </c>
      <c r="C43" s="363"/>
      <c r="D43" s="364"/>
      <c r="E43" s="365"/>
      <c r="F43" s="365"/>
      <c r="G43" s="365"/>
      <c r="H43" s="365"/>
      <c r="I43" s="365"/>
      <c r="J43" s="365">
        <v>1</v>
      </c>
      <c r="K43" s="365"/>
      <c r="L43" s="365"/>
      <c r="M43" s="365"/>
      <c r="N43" s="366">
        <v>1</v>
      </c>
    </row>
    <row r="44" spans="1:14" s="350" customFormat="1" ht="26.25">
      <c r="A44" s="357"/>
      <c r="B44" s="353" t="s">
        <v>63</v>
      </c>
      <c r="C44" s="353" t="s">
        <v>510</v>
      </c>
      <c r="D44" s="354"/>
      <c r="E44" s="355"/>
      <c r="F44" s="355"/>
      <c r="G44" s="355"/>
      <c r="H44" s="355"/>
      <c r="I44" s="355"/>
      <c r="J44" s="355"/>
      <c r="K44" s="355"/>
      <c r="L44" s="355"/>
      <c r="M44" s="355">
        <v>1</v>
      </c>
      <c r="N44" s="356">
        <v>1</v>
      </c>
    </row>
    <row r="45" spans="1:14" s="350" customFormat="1" ht="26.25">
      <c r="A45" s="357"/>
      <c r="B45" s="362" t="s">
        <v>454</v>
      </c>
      <c r="C45" s="363"/>
      <c r="D45" s="364"/>
      <c r="E45" s="365"/>
      <c r="F45" s="365"/>
      <c r="G45" s="365"/>
      <c r="H45" s="365"/>
      <c r="I45" s="365"/>
      <c r="J45" s="365"/>
      <c r="K45" s="365"/>
      <c r="L45" s="365"/>
      <c r="M45" s="365">
        <v>1</v>
      </c>
      <c r="N45" s="366">
        <v>1</v>
      </c>
    </row>
    <row r="46" spans="1:14" s="350" customFormat="1" ht="24">
      <c r="A46" s="367" t="s">
        <v>454</v>
      </c>
      <c r="B46" s="368"/>
      <c r="C46" s="368"/>
      <c r="D46" s="369"/>
      <c r="E46" s="370"/>
      <c r="F46" s="370"/>
      <c r="G46" s="370"/>
      <c r="H46" s="370"/>
      <c r="I46" s="370"/>
      <c r="J46" s="370">
        <v>1</v>
      </c>
      <c r="K46" s="370"/>
      <c r="L46" s="370"/>
      <c r="M46" s="370">
        <v>1</v>
      </c>
      <c r="N46" s="371">
        <v>2</v>
      </c>
    </row>
    <row r="47" spans="1:14" s="350" customFormat="1" ht="26.25">
      <c r="A47" s="353" t="s">
        <v>25</v>
      </c>
      <c r="B47" s="353" t="s">
        <v>157</v>
      </c>
      <c r="C47" s="353" t="s">
        <v>346</v>
      </c>
      <c r="D47" s="354"/>
      <c r="E47" s="355"/>
      <c r="F47" s="355"/>
      <c r="G47" s="355">
        <v>1</v>
      </c>
      <c r="H47" s="355"/>
      <c r="I47" s="355"/>
      <c r="J47" s="355"/>
      <c r="K47" s="355">
        <v>1</v>
      </c>
      <c r="L47" s="355"/>
      <c r="M47" s="355"/>
      <c r="N47" s="356">
        <v>2</v>
      </c>
    </row>
    <row r="48" spans="1:14" s="350" customFormat="1" ht="26.25">
      <c r="A48" s="357"/>
      <c r="B48" s="362" t="s">
        <v>421</v>
      </c>
      <c r="C48" s="363"/>
      <c r="D48" s="364"/>
      <c r="E48" s="365"/>
      <c r="F48" s="365"/>
      <c r="G48" s="365">
        <v>1</v>
      </c>
      <c r="H48" s="365"/>
      <c r="I48" s="365"/>
      <c r="J48" s="365"/>
      <c r="K48" s="365">
        <v>1</v>
      </c>
      <c r="L48" s="365"/>
      <c r="M48" s="365"/>
      <c r="N48" s="366">
        <v>2</v>
      </c>
    </row>
    <row r="49" spans="1:14" s="350" customFormat="1" ht="24">
      <c r="A49" s="367" t="s">
        <v>422</v>
      </c>
      <c r="B49" s="368"/>
      <c r="C49" s="368"/>
      <c r="D49" s="369"/>
      <c r="E49" s="370"/>
      <c r="F49" s="370"/>
      <c r="G49" s="370">
        <v>1</v>
      </c>
      <c r="H49" s="370"/>
      <c r="I49" s="370"/>
      <c r="J49" s="370"/>
      <c r="K49" s="370">
        <v>1</v>
      </c>
      <c r="L49" s="370"/>
      <c r="M49" s="370"/>
      <c r="N49" s="371">
        <v>2</v>
      </c>
    </row>
    <row r="50" spans="1:14" s="350" customFormat="1" ht="26.25">
      <c r="A50" s="353" t="s">
        <v>31</v>
      </c>
      <c r="B50" s="353" t="s">
        <v>220</v>
      </c>
      <c r="C50" s="353" t="s">
        <v>469</v>
      </c>
      <c r="D50" s="354"/>
      <c r="E50" s="355"/>
      <c r="F50" s="355"/>
      <c r="G50" s="355"/>
      <c r="H50" s="355"/>
      <c r="I50" s="355"/>
      <c r="J50" s="355"/>
      <c r="K50" s="355">
        <v>1</v>
      </c>
      <c r="L50" s="355"/>
      <c r="M50" s="355"/>
      <c r="N50" s="356">
        <v>1</v>
      </c>
    </row>
    <row r="51" spans="1:14" s="350" customFormat="1" ht="26.25">
      <c r="A51" s="357"/>
      <c r="B51" s="362" t="s">
        <v>470</v>
      </c>
      <c r="C51" s="363"/>
      <c r="D51" s="364"/>
      <c r="E51" s="365"/>
      <c r="F51" s="365"/>
      <c r="G51" s="365"/>
      <c r="H51" s="365"/>
      <c r="I51" s="365"/>
      <c r="J51" s="365"/>
      <c r="K51" s="365">
        <v>1</v>
      </c>
      <c r="L51" s="365"/>
      <c r="M51" s="365"/>
      <c r="N51" s="366">
        <v>1</v>
      </c>
    </row>
    <row r="52" spans="1:14" s="350" customFormat="1" ht="24">
      <c r="A52" s="367" t="s">
        <v>471</v>
      </c>
      <c r="B52" s="368"/>
      <c r="C52" s="368"/>
      <c r="D52" s="369"/>
      <c r="E52" s="370"/>
      <c r="F52" s="370"/>
      <c r="G52" s="370"/>
      <c r="H52" s="370"/>
      <c r="I52" s="370"/>
      <c r="J52" s="370"/>
      <c r="K52" s="370">
        <v>1</v>
      </c>
      <c r="L52" s="370"/>
      <c r="M52" s="370"/>
      <c r="N52" s="371">
        <v>1</v>
      </c>
    </row>
    <row r="53" spans="1:14" s="350" customFormat="1" ht="26.25">
      <c r="A53" s="353" t="s">
        <v>26</v>
      </c>
      <c r="B53" s="353" t="s">
        <v>26</v>
      </c>
      <c r="C53" s="353" t="s">
        <v>472</v>
      </c>
      <c r="D53" s="354"/>
      <c r="E53" s="355"/>
      <c r="F53" s="355"/>
      <c r="G53" s="355"/>
      <c r="H53" s="355"/>
      <c r="I53" s="355"/>
      <c r="J53" s="355"/>
      <c r="K53" s="355">
        <v>1</v>
      </c>
      <c r="L53" s="355"/>
      <c r="M53" s="355"/>
      <c r="N53" s="356">
        <v>1</v>
      </c>
    </row>
    <row r="54" spans="1:14" s="350" customFormat="1" ht="26.25">
      <c r="A54" s="357"/>
      <c r="B54" s="362" t="s">
        <v>473</v>
      </c>
      <c r="C54" s="363"/>
      <c r="D54" s="364"/>
      <c r="E54" s="365"/>
      <c r="F54" s="365"/>
      <c r="G54" s="365"/>
      <c r="H54" s="365"/>
      <c r="I54" s="365"/>
      <c r="J54" s="365"/>
      <c r="K54" s="365">
        <v>1</v>
      </c>
      <c r="L54" s="365"/>
      <c r="M54" s="365"/>
      <c r="N54" s="366">
        <v>1</v>
      </c>
    </row>
    <row r="55" spans="1:14" s="350" customFormat="1" ht="24">
      <c r="A55" s="367" t="s">
        <v>473</v>
      </c>
      <c r="B55" s="368"/>
      <c r="C55" s="368"/>
      <c r="D55" s="369"/>
      <c r="E55" s="370"/>
      <c r="F55" s="370"/>
      <c r="G55" s="370"/>
      <c r="H55" s="370"/>
      <c r="I55" s="370"/>
      <c r="J55" s="370"/>
      <c r="K55" s="370">
        <v>1</v>
      </c>
      <c r="L55" s="370"/>
      <c r="M55" s="370"/>
      <c r="N55" s="371">
        <v>1</v>
      </c>
    </row>
    <row r="56" spans="1:14" s="350" customFormat="1" ht="26.25">
      <c r="A56" s="353" t="s">
        <v>34</v>
      </c>
      <c r="B56" s="353" t="s">
        <v>262</v>
      </c>
      <c r="C56" s="353" t="s">
        <v>267</v>
      </c>
      <c r="D56" s="354"/>
      <c r="E56" s="355">
        <v>1</v>
      </c>
      <c r="F56" s="355"/>
      <c r="G56" s="355"/>
      <c r="H56" s="355"/>
      <c r="I56" s="355"/>
      <c r="J56" s="355"/>
      <c r="K56" s="355"/>
      <c r="L56" s="355"/>
      <c r="M56" s="355"/>
      <c r="N56" s="356">
        <v>1</v>
      </c>
    </row>
    <row r="57" spans="1:14" s="350" customFormat="1" ht="26.25">
      <c r="A57" s="357"/>
      <c r="B57" s="362" t="s">
        <v>423</v>
      </c>
      <c r="C57" s="363"/>
      <c r="D57" s="364"/>
      <c r="E57" s="365">
        <v>1</v>
      </c>
      <c r="F57" s="365"/>
      <c r="G57" s="365"/>
      <c r="H57" s="365"/>
      <c r="I57" s="365"/>
      <c r="J57" s="365"/>
      <c r="K57" s="365"/>
      <c r="L57" s="365"/>
      <c r="M57" s="365"/>
      <c r="N57" s="366">
        <v>1</v>
      </c>
    </row>
    <row r="58" spans="1:14" s="350" customFormat="1" ht="24">
      <c r="A58" s="367" t="s">
        <v>424</v>
      </c>
      <c r="B58" s="368"/>
      <c r="C58" s="368"/>
      <c r="D58" s="369"/>
      <c r="E58" s="370">
        <v>1</v>
      </c>
      <c r="F58" s="370"/>
      <c r="G58" s="370"/>
      <c r="H58" s="370"/>
      <c r="I58" s="370"/>
      <c r="J58" s="370"/>
      <c r="K58" s="370"/>
      <c r="L58" s="370"/>
      <c r="M58" s="370"/>
      <c r="N58" s="371">
        <v>1</v>
      </c>
    </row>
    <row r="59" spans="1:14" s="350" customFormat="1" ht="26.25">
      <c r="A59" s="353" t="s">
        <v>58</v>
      </c>
      <c r="B59" s="353" t="s">
        <v>58</v>
      </c>
      <c r="C59" s="353" t="s">
        <v>58</v>
      </c>
      <c r="D59" s="354"/>
      <c r="E59" s="355"/>
      <c r="F59" s="355">
        <v>1</v>
      </c>
      <c r="G59" s="355"/>
      <c r="H59" s="355"/>
      <c r="I59" s="355"/>
      <c r="J59" s="355"/>
      <c r="K59" s="355"/>
      <c r="L59" s="355"/>
      <c r="M59" s="355"/>
      <c r="N59" s="356">
        <v>1</v>
      </c>
    </row>
    <row r="60" spans="1:14" s="350" customFormat="1" ht="26.25">
      <c r="A60" s="357"/>
      <c r="B60" s="357"/>
      <c r="C60" s="358" t="s">
        <v>400</v>
      </c>
      <c r="D60" s="359"/>
      <c r="E60" s="360">
        <v>1</v>
      </c>
      <c r="F60" s="360"/>
      <c r="G60" s="360"/>
      <c r="H60" s="360">
        <v>1</v>
      </c>
      <c r="I60" s="360"/>
      <c r="J60" s="360"/>
      <c r="K60" s="360"/>
      <c r="L60" s="360"/>
      <c r="M60" s="360"/>
      <c r="N60" s="361">
        <v>2</v>
      </c>
    </row>
    <row r="61" spans="1:14" s="350" customFormat="1" ht="26.25">
      <c r="A61" s="357"/>
      <c r="B61" s="362" t="s">
        <v>425</v>
      </c>
      <c r="C61" s="363"/>
      <c r="D61" s="364"/>
      <c r="E61" s="365">
        <v>1</v>
      </c>
      <c r="F61" s="365">
        <v>1</v>
      </c>
      <c r="G61" s="365"/>
      <c r="H61" s="365">
        <v>1</v>
      </c>
      <c r="I61" s="365"/>
      <c r="J61" s="365"/>
      <c r="K61" s="365"/>
      <c r="L61" s="365"/>
      <c r="M61" s="365"/>
      <c r="N61" s="366">
        <v>3</v>
      </c>
    </row>
    <row r="62" spans="1:14" s="350" customFormat="1" ht="26.25">
      <c r="A62" s="357"/>
      <c r="B62" s="353" t="s">
        <v>296</v>
      </c>
      <c r="C62" s="353" t="s">
        <v>357</v>
      </c>
      <c r="D62" s="354"/>
      <c r="E62" s="355"/>
      <c r="F62" s="355">
        <v>1</v>
      </c>
      <c r="G62" s="355"/>
      <c r="H62" s="355"/>
      <c r="I62" s="355"/>
      <c r="J62" s="355"/>
      <c r="K62" s="355"/>
      <c r="L62" s="355"/>
      <c r="M62" s="355"/>
      <c r="N62" s="356">
        <v>1</v>
      </c>
    </row>
    <row r="63" spans="1:14" s="350" customFormat="1" ht="26.25">
      <c r="A63" s="357"/>
      <c r="B63" s="362" t="s">
        <v>426</v>
      </c>
      <c r="C63" s="363"/>
      <c r="D63" s="364"/>
      <c r="E63" s="365"/>
      <c r="F63" s="365">
        <v>1</v>
      </c>
      <c r="G63" s="365"/>
      <c r="H63" s="365"/>
      <c r="I63" s="365"/>
      <c r="J63" s="365"/>
      <c r="K63" s="365"/>
      <c r="L63" s="365"/>
      <c r="M63" s="365"/>
      <c r="N63" s="366">
        <v>1</v>
      </c>
    </row>
    <row r="64" spans="1:14" s="350" customFormat="1" ht="24">
      <c r="A64" s="367" t="s">
        <v>425</v>
      </c>
      <c r="B64" s="368"/>
      <c r="C64" s="368"/>
      <c r="D64" s="369"/>
      <c r="E64" s="370">
        <v>1</v>
      </c>
      <c r="F64" s="370">
        <v>2</v>
      </c>
      <c r="G64" s="370"/>
      <c r="H64" s="370">
        <v>1</v>
      </c>
      <c r="I64" s="370"/>
      <c r="J64" s="370"/>
      <c r="K64" s="370"/>
      <c r="L64" s="370"/>
      <c r="M64" s="370"/>
      <c r="N64" s="371">
        <v>4</v>
      </c>
    </row>
    <row r="65" spans="1:14" s="350" customFormat="1" ht="26.25">
      <c r="A65" s="353" t="s">
        <v>27</v>
      </c>
      <c r="B65" s="353" t="s">
        <v>256</v>
      </c>
      <c r="C65" s="353" t="s">
        <v>387</v>
      </c>
      <c r="D65" s="354"/>
      <c r="E65" s="355"/>
      <c r="F65" s="355"/>
      <c r="G65" s="355">
        <v>1</v>
      </c>
      <c r="H65" s="355"/>
      <c r="I65" s="355"/>
      <c r="J65" s="355"/>
      <c r="K65" s="355"/>
      <c r="L65" s="355"/>
      <c r="M65" s="355"/>
      <c r="N65" s="356">
        <v>1</v>
      </c>
    </row>
    <row r="66" spans="1:14" s="350" customFormat="1" ht="26.25">
      <c r="A66" s="357"/>
      <c r="B66" s="362" t="s">
        <v>428</v>
      </c>
      <c r="C66" s="363"/>
      <c r="D66" s="364"/>
      <c r="E66" s="365"/>
      <c r="F66" s="365"/>
      <c r="G66" s="365">
        <v>1</v>
      </c>
      <c r="H66" s="365"/>
      <c r="I66" s="365"/>
      <c r="J66" s="365"/>
      <c r="K66" s="365"/>
      <c r="L66" s="365"/>
      <c r="M66" s="365"/>
      <c r="N66" s="366">
        <v>1</v>
      </c>
    </row>
    <row r="67" spans="1:14" s="350" customFormat="1" ht="26.25">
      <c r="A67" s="357"/>
      <c r="B67" s="353" t="s">
        <v>161</v>
      </c>
      <c r="C67" s="353" t="s">
        <v>343</v>
      </c>
      <c r="D67" s="354"/>
      <c r="E67" s="355"/>
      <c r="F67" s="355"/>
      <c r="G67" s="355"/>
      <c r="H67" s="355"/>
      <c r="I67" s="355">
        <v>1</v>
      </c>
      <c r="J67" s="355"/>
      <c r="K67" s="355"/>
      <c r="L67" s="355"/>
      <c r="M67" s="355"/>
      <c r="N67" s="356">
        <v>1</v>
      </c>
    </row>
    <row r="68" spans="1:14" s="350" customFormat="1" ht="26.25">
      <c r="A68" s="357"/>
      <c r="B68" s="362" t="s">
        <v>427</v>
      </c>
      <c r="C68" s="363"/>
      <c r="D68" s="364"/>
      <c r="E68" s="365"/>
      <c r="F68" s="365"/>
      <c r="G68" s="365"/>
      <c r="H68" s="365"/>
      <c r="I68" s="365">
        <v>1</v>
      </c>
      <c r="J68" s="365"/>
      <c r="K68" s="365"/>
      <c r="L68" s="365"/>
      <c r="M68" s="365"/>
      <c r="N68" s="366">
        <v>1</v>
      </c>
    </row>
    <row r="69" spans="1:14" s="350" customFormat="1" ht="26.25">
      <c r="A69" s="357"/>
      <c r="B69" s="353" t="s">
        <v>182</v>
      </c>
      <c r="C69" s="353" t="s">
        <v>474</v>
      </c>
      <c r="D69" s="354"/>
      <c r="E69" s="355"/>
      <c r="F69" s="355"/>
      <c r="G69" s="355"/>
      <c r="H69" s="355"/>
      <c r="I69" s="355"/>
      <c r="J69" s="355"/>
      <c r="K69" s="355">
        <v>1</v>
      </c>
      <c r="L69" s="355"/>
      <c r="M69" s="355"/>
      <c r="N69" s="356">
        <v>1</v>
      </c>
    </row>
    <row r="70" spans="1:14" s="350" customFormat="1" ht="26.25">
      <c r="A70" s="357"/>
      <c r="B70" s="362" t="s">
        <v>475</v>
      </c>
      <c r="C70" s="363"/>
      <c r="D70" s="364"/>
      <c r="E70" s="365"/>
      <c r="F70" s="365"/>
      <c r="G70" s="365"/>
      <c r="H70" s="365"/>
      <c r="I70" s="365"/>
      <c r="J70" s="365"/>
      <c r="K70" s="365">
        <v>1</v>
      </c>
      <c r="L70" s="365"/>
      <c r="M70" s="365"/>
      <c r="N70" s="366">
        <v>1</v>
      </c>
    </row>
    <row r="71" spans="1:14" s="350" customFormat="1" ht="24">
      <c r="A71" s="367" t="s">
        <v>429</v>
      </c>
      <c r="B71" s="368"/>
      <c r="C71" s="368"/>
      <c r="D71" s="369"/>
      <c r="E71" s="370"/>
      <c r="F71" s="370"/>
      <c r="G71" s="370">
        <v>1</v>
      </c>
      <c r="H71" s="370"/>
      <c r="I71" s="370">
        <v>1</v>
      </c>
      <c r="J71" s="370"/>
      <c r="K71" s="370">
        <v>1</v>
      </c>
      <c r="L71" s="370"/>
      <c r="M71" s="370"/>
      <c r="N71" s="371">
        <v>3</v>
      </c>
    </row>
    <row r="72" spans="1:14" s="350" customFormat="1" ht="26.25">
      <c r="A72" s="353" t="s">
        <v>35</v>
      </c>
      <c r="B72" s="353" t="s">
        <v>304</v>
      </c>
      <c r="C72" s="353" t="s">
        <v>476</v>
      </c>
      <c r="D72" s="354"/>
      <c r="E72" s="355"/>
      <c r="F72" s="355"/>
      <c r="G72" s="355"/>
      <c r="H72" s="355"/>
      <c r="I72" s="355"/>
      <c r="J72" s="355"/>
      <c r="K72" s="355">
        <v>1</v>
      </c>
      <c r="L72" s="355"/>
      <c r="M72" s="355"/>
      <c r="N72" s="356">
        <v>1</v>
      </c>
    </row>
    <row r="73" spans="1:14" s="350" customFormat="1" ht="26.25">
      <c r="A73" s="357"/>
      <c r="B73" s="357"/>
      <c r="C73" s="358" t="s">
        <v>455</v>
      </c>
      <c r="D73" s="359"/>
      <c r="E73" s="360"/>
      <c r="F73" s="360"/>
      <c r="G73" s="360"/>
      <c r="H73" s="360"/>
      <c r="I73" s="360"/>
      <c r="J73" s="360">
        <v>1</v>
      </c>
      <c r="K73" s="360"/>
      <c r="L73" s="360">
        <v>1</v>
      </c>
      <c r="M73" s="360">
        <v>1</v>
      </c>
      <c r="N73" s="361">
        <v>3</v>
      </c>
    </row>
    <row r="74" spans="1:14" s="350" customFormat="1" ht="26.25">
      <c r="A74" s="357"/>
      <c r="B74" s="357"/>
      <c r="C74" s="358" t="s">
        <v>477</v>
      </c>
      <c r="D74" s="359"/>
      <c r="E74" s="360"/>
      <c r="F74" s="360"/>
      <c r="G74" s="360"/>
      <c r="H74" s="360"/>
      <c r="I74" s="360"/>
      <c r="J74" s="360"/>
      <c r="K74" s="360"/>
      <c r="L74" s="360">
        <v>1</v>
      </c>
      <c r="M74" s="360"/>
      <c r="N74" s="361">
        <v>1</v>
      </c>
    </row>
    <row r="75" spans="1:14" s="350" customFormat="1" ht="26.25">
      <c r="A75" s="357"/>
      <c r="B75" s="362" t="s">
        <v>456</v>
      </c>
      <c r="C75" s="363"/>
      <c r="D75" s="364"/>
      <c r="E75" s="365"/>
      <c r="F75" s="365"/>
      <c r="G75" s="365"/>
      <c r="H75" s="365"/>
      <c r="I75" s="365"/>
      <c r="J75" s="365">
        <v>1</v>
      </c>
      <c r="K75" s="365">
        <v>1</v>
      </c>
      <c r="L75" s="365">
        <v>2</v>
      </c>
      <c r="M75" s="365">
        <v>1</v>
      </c>
      <c r="N75" s="366">
        <v>5</v>
      </c>
    </row>
    <row r="76" spans="1:14" s="350" customFormat="1" ht="26.25">
      <c r="A76" s="357"/>
      <c r="B76" s="353" t="s">
        <v>35</v>
      </c>
      <c r="C76" s="353" t="s">
        <v>509</v>
      </c>
      <c r="D76" s="354"/>
      <c r="E76" s="355"/>
      <c r="F76" s="355"/>
      <c r="G76" s="355"/>
      <c r="H76" s="355"/>
      <c r="I76" s="355"/>
      <c r="J76" s="355"/>
      <c r="K76" s="355"/>
      <c r="L76" s="355"/>
      <c r="M76" s="355">
        <v>1</v>
      </c>
      <c r="N76" s="356">
        <v>1</v>
      </c>
    </row>
    <row r="77" spans="1:14" s="350" customFormat="1" ht="26.25">
      <c r="A77" s="357"/>
      <c r="B77" s="357"/>
      <c r="C77" s="358" t="s">
        <v>405</v>
      </c>
      <c r="D77" s="359"/>
      <c r="E77" s="360">
        <v>1</v>
      </c>
      <c r="F77" s="360"/>
      <c r="G77" s="360"/>
      <c r="H77" s="360"/>
      <c r="I77" s="360"/>
      <c r="J77" s="360"/>
      <c r="K77" s="360"/>
      <c r="L77" s="360"/>
      <c r="M77" s="360"/>
      <c r="N77" s="361">
        <v>1</v>
      </c>
    </row>
    <row r="78" spans="1:14" s="350" customFormat="1" ht="26.25">
      <c r="A78" s="357"/>
      <c r="B78" s="362" t="s">
        <v>430</v>
      </c>
      <c r="C78" s="363"/>
      <c r="D78" s="364"/>
      <c r="E78" s="365">
        <v>1</v>
      </c>
      <c r="F78" s="365"/>
      <c r="G78" s="365"/>
      <c r="H78" s="365"/>
      <c r="I78" s="365"/>
      <c r="J78" s="365"/>
      <c r="K78" s="365"/>
      <c r="L78" s="365"/>
      <c r="M78" s="365">
        <v>1</v>
      </c>
      <c r="N78" s="366">
        <v>2</v>
      </c>
    </row>
    <row r="79" spans="1:14" s="350" customFormat="1" ht="24">
      <c r="A79" s="367" t="s">
        <v>430</v>
      </c>
      <c r="B79" s="368"/>
      <c r="C79" s="368"/>
      <c r="D79" s="369"/>
      <c r="E79" s="370">
        <v>1</v>
      </c>
      <c r="F79" s="370"/>
      <c r="G79" s="370"/>
      <c r="H79" s="370"/>
      <c r="I79" s="370"/>
      <c r="J79" s="370">
        <v>1</v>
      </c>
      <c r="K79" s="370">
        <v>1</v>
      </c>
      <c r="L79" s="370">
        <v>2</v>
      </c>
      <c r="M79" s="370">
        <v>2</v>
      </c>
      <c r="N79" s="371">
        <v>7</v>
      </c>
    </row>
    <row r="80" spans="1:14" s="350" customFormat="1" ht="26.25">
      <c r="A80" s="353" t="s">
        <v>21</v>
      </c>
      <c r="B80" s="353" t="s">
        <v>169</v>
      </c>
      <c r="C80" s="353" t="s">
        <v>407</v>
      </c>
      <c r="D80" s="354">
        <v>1</v>
      </c>
      <c r="E80" s="355"/>
      <c r="F80" s="355"/>
      <c r="G80" s="355"/>
      <c r="H80" s="355"/>
      <c r="I80" s="355"/>
      <c r="J80" s="355"/>
      <c r="K80" s="355"/>
      <c r="L80" s="355"/>
      <c r="M80" s="355"/>
      <c r="N80" s="356">
        <v>1</v>
      </c>
    </row>
    <row r="81" spans="1:14" s="350" customFormat="1" ht="26.25">
      <c r="A81" s="357"/>
      <c r="B81" s="357"/>
      <c r="C81" s="358" t="s">
        <v>385</v>
      </c>
      <c r="D81" s="359"/>
      <c r="E81" s="360"/>
      <c r="F81" s="360"/>
      <c r="G81" s="360"/>
      <c r="H81" s="360">
        <v>1</v>
      </c>
      <c r="I81" s="360"/>
      <c r="J81" s="360"/>
      <c r="K81" s="360"/>
      <c r="L81" s="360"/>
      <c r="M81" s="360"/>
      <c r="N81" s="361">
        <v>1</v>
      </c>
    </row>
    <row r="82" spans="1:14" s="350" customFormat="1" ht="26.25">
      <c r="A82" s="357"/>
      <c r="B82" s="362" t="s">
        <v>431</v>
      </c>
      <c r="C82" s="363"/>
      <c r="D82" s="364">
        <v>1</v>
      </c>
      <c r="E82" s="365"/>
      <c r="F82" s="365"/>
      <c r="G82" s="365"/>
      <c r="H82" s="365">
        <v>1</v>
      </c>
      <c r="I82" s="365"/>
      <c r="J82" s="365"/>
      <c r="K82" s="365"/>
      <c r="L82" s="365"/>
      <c r="M82" s="365"/>
      <c r="N82" s="366">
        <v>2</v>
      </c>
    </row>
    <row r="83" spans="1:14" s="350" customFormat="1" ht="26.25">
      <c r="A83" s="357"/>
      <c r="B83" s="353" t="s">
        <v>154</v>
      </c>
      <c r="C83" s="353" t="s">
        <v>356</v>
      </c>
      <c r="D83" s="354"/>
      <c r="E83" s="355"/>
      <c r="F83" s="355">
        <v>1</v>
      </c>
      <c r="G83" s="355"/>
      <c r="H83" s="355"/>
      <c r="I83" s="355"/>
      <c r="J83" s="355"/>
      <c r="K83" s="355"/>
      <c r="L83" s="355"/>
      <c r="M83" s="355"/>
      <c r="N83" s="356">
        <v>1</v>
      </c>
    </row>
    <row r="84" spans="1:14" s="350" customFormat="1" ht="26.25">
      <c r="A84" s="357"/>
      <c r="B84" s="362" t="s">
        <v>432</v>
      </c>
      <c r="C84" s="363"/>
      <c r="D84" s="364"/>
      <c r="E84" s="365"/>
      <c r="F84" s="365">
        <v>1</v>
      </c>
      <c r="G84" s="365"/>
      <c r="H84" s="365"/>
      <c r="I84" s="365"/>
      <c r="J84" s="365"/>
      <c r="K84" s="365"/>
      <c r="L84" s="365"/>
      <c r="M84" s="365"/>
      <c r="N84" s="366">
        <v>1</v>
      </c>
    </row>
    <row r="85" spans="1:14" s="350" customFormat="1" ht="26.25">
      <c r="A85" s="357"/>
      <c r="B85" s="353" t="s">
        <v>146</v>
      </c>
      <c r="C85" s="353" t="s">
        <v>157</v>
      </c>
      <c r="D85" s="354"/>
      <c r="E85" s="355"/>
      <c r="F85" s="355"/>
      <c r="G85" s="355"/>
      <c r="H85" s="355"/>
      <c r="I85" s="355"/>
      <c r="J85" s="355"/>
      <c r="K85" s="355">
        <v>1</v>
      </c>
      <c r="L85" s="355"/>
      <c r="M85" s="355"/>
      <c r="N85" s="356">
        <v>1</v>
      </c>
    </row>
    <row r="86" spans="1:14" s="350" customFormat="1" ht="26.25">
      <c r="A86" s="357"/>
      <c r="B86" s="362" t="s">
        <v>478</v>
      </c>
      <c r="C86" s="363"/>
      <c r="D86" s="364"/>
      <c r="E86" s="365"/>
      <c r="F86" s="365"/>
      <c r="G86" s="365"/>
      <c r="H86" s="365"/>
      <c r="I86" s="365"/>
      <c r="J86" s="365"/>
      <c r="K86" s="365">
        <v>1</v>
      </c>
      <c r="L86" s="365"/>
      <c r="M86" s="365"/>
      <c r="N86" s="366">
        <v>1</v>
      </c>
    </row>
    <row r="87" spans="1:14" s="350" customFormat="1" ht="26.25">
      <c r="A87" s="357"/>
      <c r="B87" s="353" t="s">
        <v>198</v>
      </c>
      <c r="C87" s="353" t="s">
        <v>479</v>
      </c>
      <c r="D87" s="354"/>
      <c r="E87" s="355"/>
      <c r="F87" s="355"/>
      <c r="G87" s="355"/>
      <c r="H87" s="355"/>
      <c r="I87" s="355"/>
      <c r="J87" s="355"/>
      <c r="K87" s="355">
        <v>1</v>
      </c>
      <c r="L87" s="355"/>
      <c r="M87" s="355"/>
      <c r="N87" s="356">
        <v>1</v>
      </c>
    </row>
    <row r="88" spans="1:14" s="350" customFormat="1" ht="26.25">
      <c r="A88" s="357"/>
      <c r="B88" s="362" t="s">
        <v>480</v>
      </c>
      <c r="C88" s="363"/>
      <c r="D88" s="364"/>
      <c r="E88" s="365"/>
      <c r="F88" s="365"/>
      <c r="G88" s="365"/>
      <c r="H88" s="365"/>
      <c r="I88" s="365"/>
      <c r="J88" s="365"/>
      <c r="K88" s="365">
        <v>1</v>
      </c>
      <c r="L88" s="365"/>
      <c r="M88" s="365"/>
      <c r="N88" s="366">
        <v>1</v>
      </c>
    </row>
    <row r="89" spans="1:14" s="350" customFormat="1" ht="26.25">
      <c r="A89" s="357"/>
      <c r="B89" s="353" t="s">
        <v>147</v>
      </c>
      <c r="C89" s="353" t="s">
        <v>345</v>
      </c>
      <c r="D89" s="354"/>
      <c r="E89" s="355"/>
      <c r="F89" s="355"/>
      <c r="G89" s="355">
        <v>1</v>
      </c>
      <c r="H89" s="355"/>
      <c r="I89" s="355"/>
      <c r="J89" s="355"/>
      <c r="K89" s="355"/>
      <c r="L89" s="355"/>
      <c r="M89" s="355"/>
      <c r="N89" s="356">
        <v>1</v>
      </c>
    </row>
    <row r="90" spans="1:14" s="350" customFormat="1" ht="26.25">
      <c r="A90" s="357"/>
      <c r="B90" s="362" t="s">
        <v>433</v>
      </c>
      <c r="C90" s="363"/>
      <c r="D90" s="364"/>
      <c r="E90" s="365"/>
      <c r="F90" s="365"/>
      <c r="G90" s="365">
        <v>1</v>
      </c>
      <c r="H90" s="365"/>
      <c r="I90" s="365"/>
      <c r="J90" s="365"/>
      <c r="K90" s="365"/>
      <c r="L90" s="365"/>
      <c r="M90" s="365"/>
      <c r="N90" s="366">
        <v>1</v>
      </c>
    </row>
    <row r="91" spans="1:14" s="350" customFormat="1" ht="24">
      <c r="A91" s="367" t="s">
        <v>434</v>
      </c>
      <c r="B91" s="368"/>
      <c r="C91" s="368"/>
      <c r="D91" s="369">
        <v>1</v>
      </c>
      <c r="E91" s="370"/>
      <c r="F91" s="370">
        <v>1</v>
      </c>
      <c r="G91" s="370">
        <v>1</v>
      </c>
      <c r="H91" s="370">
        <v>1</v>
      </c>
      <c r="I91" s="370"/>
      <c r="J91" s="370"/>
      <c r="K91" s="370">
        <v>2</v>
      </c>
      <c r="L91" s="370"/>
      <c r="M91" s="370"/>
      <c r="N91" s="371">
        <v>6</v>
      </c>
    </row>
    <row r="92" spans="1:14" s="350" customFormat="1" ht="26.25">
      <c r="A92" s="353" t="s">
        <v>33</v>
      </c>
      <c r="B92" s="353" t="s">
        <v>148</v>
      </c>
      <c r="C92" s="353" t="s">
        <v>341</v>
      </c>
      <c r="D92" s="354"/>
      <c r="E92" s="355"/>
      <c r="F92" s="355"/>
      <c r="G92" s="355"/>
      <c r="H92" s="355">
        <v>1</v>
      </c>
      <c r="I92" s="355"/>
      <c r="J92" s="355"/>
      <c r="K92" s="355"/>
      <c r="L92" s="355"/>
      <c r="M92" s="355"/>
      <c r="N92" s="356">
        <v>1</v>
      </c>
    </row>
    <row r="93" spans="1:14" s="350" customFormat="1" ht="26.25">
      <c r="A93" s="357"/>
      <c r="B93" s="362" t="s">
        <v>418</v>
      </c>
      <c r="C93" s="363"/>
      <c r="D93" s="364"/>
      <c r="E93" s="365"/>
      <c r="F93" s="365"/>
      <c r="G93" s="365"/>
      <c r="H93" s="365">
        <v>1</v>
      </c>
      <c r="I93" s="365"/>
      <c r="J93" s="365"/>
      <c r="K93" s="365"/>
      <c r="L93" s="365"/>
      <c r="M93" s="365"/>
      <c r="N93" s="366">
        <v>1</v>
      </c>
    </row>
    <row r="94" spans="1:14" s="350" customFormat="1" ht="24">
      <c r="A94" s="367" t="s">
        <v>435</v>
      </c>
      <c r="B94" s="368"/>
      <c r="C94" s="368"/>
      <c r="D94" s="369"/>
      <c r="E94" s="370"/>
      <c r="F94" s="370"/>
      <c r="G94" s="370"/>
      <c r="H94" s="370">
        <v>1</v>
      </c>
      <c r="I94" s="370"/>
      <c r="J94" s="370"/>
      <c r="K94" s="370"/>
      <c r="L94" s="370"/>
      <c r="M94" s="370"/>
      <c r="N94" s="371">
        <v>1</v>
      </c>
    </row>
    <row r="95" spans="1:14" s="350" customFormat="1" ht="26.25">
      <c r="A95" s="353" t="s">
        <v>59</v>
      </c>
      <c r="B95" s="353" t="s">
        <v>163</v>
      </c>
      <c r="C95" s="353" t="s">
        <v>507</v>
      </c>
      <c r="D95" s="354"/>
      <c r="E95" s="355"/>
      <c r="F95" s="355">
        <v>1</v>
      </c>
      <c r="G95" s="355"/>
      <c r="H95" s="355"/>
      <c r="I95" s="355"/>
      <c r="J95" s="355"/>
      <c r="K95" s="355"/>
      <c r="L95" s="355"/>
      <c r="M95" s="355"/>
      <c r="N95" s="356">
        <v>1</v>
      </c>
    </row>
    <row r="96" spans="1:14" s="350" customFormat="1" ht="26.25">
      <c r="A96" s="357"/>
      <c r="B96" s="362" t="s">
        <v>512</v>
      </c>
      <c r="C96" s="363"/>
      <c r="D96" s="364"/>
      <c r="E96" s="365"/>
      <c r="F96" s="365">
        <v>1</v>
      </c>
      <c r="G96" s="365"/>
      <c r="H96" s="365"/>
      <c r="I96" s="365"/>
      <c r="J96" s="365"/>
      <c r="K96" s="365"/>
      <c r="L96" s="365"/>
      <c r="M96" s="365"/>
      <c r="N96" s="366">
        <v>1</v>
      </c>
    </row>
    <row r="97" spans="1:14" s="350" customFormat="1" ht="24">
      <c r="A97" s="367" t="s">
        <v>436</v>
      </c>
      <c r="B97" s="368"/>
      <c r="C97" s="368"/>
      <c r="D97" s="369"/>
      <c r="E97" s="370"/>
      <c r="F97" s="370">
        <v>1</v>
      </c>
      <c r="G97" s="370"/>
      <c r="H97" s="370"/>
      <c r="I97" s="370"/>
      <c r="J97" s="370"/>
      <c r="K97" s="370"/>
      <c r="L97" s="370"/>
      <c r="M97" s="370"/>
      <c r="N97" s="371">
        <v>1</v>
      </c>
    </row>
    <row r="98" spans="1:14" s="350" customFormat="1" ht="26.25">
      <c r="A98" s="353" t="s">
        <v>29</v>
      </c>
      <c r="B98" s="353" t="s">
        <v>180</v>
      </c>
      <c r="C98" s="353" t="s">
        <v>481</v>
      </c>
      <c r="D98" s="354"/>
      <c r="E98" s="355"/>
      <c r="F98" s="355"/>
      <c r="G98" s="355"/>
      <c r="H98" s="355"/>
      <c r="I98" s="355"/>
      <c r="J98" s="355">
        <v>1</v>
      </c>
      <c r="K98" s="355"/>
      <c r="L98" s="355"/>
      <c r="M98" s="355"/>
      <c r="N98" s="356">
        <v>1</v>
      </c>
    </row>
    <row r="99" spans="1:14" s="350" customFormat="1" ht="26.25">
      <c r="A99" s="357"/>
      <c r="B99" s="357"/>
      <c r="C99" s="358" t="s">
        <v>386</v>
      </c>
      <c r="D99" s="359"/>
      <c r="E99" s="360"/>
      <c r="F99" s="360"/>
      <c r="G99" s="360"/>
      <c r="H99" s="360"/>
      <c r="I99" s="360"/>
      <c r="J99" s="360">
        <v>1</v>
      </c>
      <c r="K99" s="360"/>
      <c r="L99" s="360">
        <v>1</v>
      </c>
      <c r="M99" s="360"/>
      <c r="N99" s="361">
        <v>2</v>
      </c>
    </row>
    <row r="100" spans="1:14" s="350" customFormat="1" ht="26.25">
      <c r="A100" s="357"/>
      <c r="B100" s="357"/>
      <c r="C100" s="358" t="s">
        <v>347</v>
      </c>
      <c r="D100" s="359"/>
      <c r="E100" s="360"/>
      <c r="F100" s="360"/>
      <c r="G100" s="360"/>
      <c r="H100" s="360"/>
      <c r="I100" s="360">
        <v>1</v>
      </c>
      <c r="J100" s="360"/>
      <c r="K100" s="360"/>
      <c r="L100" s="360"/>
      <c r="M100" s="360"/>
      <c r="N100" s="361">
        <v>1</v>
      </c>
    </row>
    <row r="101" spans="1:14" s="350" customFormat="1" ht="26.25">
      <c r="A101" s="357"/>
      <c r="B101" s="357"/>
      <c r="C101" s="358" t="s">
        <v>482</v>
      </c>
      <c r="D101" s="359"/>
      <c r="E101" s="360"/>
      <c r="F101" s="360"/>
      <c r="G101" s="360"/>
      <c r="H101" s="360">
        <v>1</v>
      </c>
      <c r="I101" s="360"/>
      <c r="J101" s="360"/>
      <c r="K101" s="360"/>
      <c r="L101" s="360"/>
      <c r="M101" s="360"/>
      <c r="N101" s="361">
        <v>1</v>
      </c>
    </row>
    <row r="102" spans="1:14" s="350" customFormat="1" ht="26.25">
      <c r="A102" s="357"/>
      <c r="B102" s="357"/>
      <c r="C102" s="358" t="s">
        <v>406</v>
      </c>
      <c r="D102" s="359"/>
      <c r="E102" s="360">
        <v>1</v>
      </c>
      <c r="F102" s="360"/>
      <c r="G102" s="360"/>
      <c r="H102" s="360"/>
      <c r="I102" s="360"/>
      <c r="J102" s="360"/>
      <c r="K102" s="360"/>
      <c r="L102" s="360"/>
      <c r="M102" s="360"/>
      <c r="N102" s="361">
        <v>1</v>
      </c>
    </row>
    <row r="103" spans="1:14" s="350" customFormat="1" ht="26.25">
      <c r="A103" s="357"/>
      <c r="B103" s="357"/>
      <c r="C103" s="358" t="s">
        <v>457</v>
      </c>
      <c r="D103" s="359"/>
      <c r="E103" s="360"/>
      <c r="F103" s="360"/>
      <c r="G103" s="360"/>
      <c r="H103" s="360">
        <v>1</v>
      </c>
      <c r="I103" s="360"/>
      <c r="J103" s="360"/>
      <c r="K103" s="360"/>
      <c r="L103" s="360"/>
      <c r="M103" s="360"/>
      <c r="N103" s="361">
        <v>1</v>
      </c>
    </row>
    <row r="104" spans="1:14" s="350" customFormat="1" ht="26.25">
      <c r="A104" s="357"/>
      <c r="B104" s="357"/>
      <c r="C104" s="358" t="s">
        <v>483</v>
      </c>
      <c r="D104" s="359"/>
      <c r="E104" s="360"/>
      <c r="F104" s="360"/>
      <c r="G104" s="360"/>
      <c r="H104" s="360"/>
      <c r="I104" s="360">
        <v>1</v>
      </c>
      <c r="J104" s="360"/>
      <c r="K104" s="360"/>
      <c r="L104" s="360"/>
      <c r="M104" s="360"/>
      <c r="N104" s="361">
        <v>1</v>
      </c>
    </row>
    <row r="105" spans="1:14" s="350" customFormat="1" ht="26.25">
      <c r="A105" s="357"/>
      <c r="B105" s="357"/>
      <c r="C105" s="358" t="s">
        <v>484</v>
      </c>
      <c r="D105" s="359"/>
      <c r="E105" s="360"/>
      <c r="F105" s="360"/>
      <c r="G105" s="360"/>
      <c r="H105" s="360"/>
      <c r="I105" s="360"/>
      <c r="J105" s="360"/>
      <c r="K105" s="360">
        <v>1</v>
      </c>
      <c r="L105" s="360"/>
      <c r="M105" s="360"/>
      <c r="N105" s="361">
        <v>1</v>
      </c>
    </row>
    <row r="106" spans="1:14" s="350" customFormat="1" ht="26.25">
      <c r="A106" s="357"/>
      <c r="B106" s="362" t="s">
        <v>440</v>
      </c>
      <c r="C106" s="363"/>
      <c r="D106" s="364"/>
      <c r="E106" s="365">
        <v>1</v>
      </c>
      <c r="F106" s="365"/>
      <c r="G106" s="365"/>
      <c r="H106" s="365">
        <v>2</v>
      </c>
      <c r="I106" s="365">
        <v>2</v>
      </c>
      <c r="J106" s="365">
        <v>2</v>
      </c>
      <c r="K106" s="365">
        <v>1</v>
      </c>
      <c r="L106" s="365">
        <v>1</v>
      </c>
      <c r="M106" s="365"/>
      <c r="N106" s="366">
        <v>9</v>
      </c>
    </row>
    <row r="107" spans="1:14" s="350" customFormat="1" ht="26.25">
      <c r="A107" s="357"/>
      <c r="B107" s="353" t="s">
        <v>286</v>
      </c>
      <c r="C107" s="353" t="s">
        <v>485</v>
      </c>
      <c r="D107" s="354"/>
      <c r="E107" s="355"/>
      <c r="F107" s="355"/>
      <c r="G107" s="355"/>
      <c r="H107" s="355"/>
      <c r="I107" s="355"/>
      <c r="J107" s="355">
        <v>2</v>
      </c>
      <c r="K107" s="355"/>
      <c r="L107" s="355"/>
      <c r="M107" s="355"/>
      <c r="N107" s="356">
        <v>2</v>
      </c>
    </row>
    <row r="108" spans="1:14" s="350" customFormat="1" ht="26.25">
      <c r="A108" s="357"/>
      <c r="B108" s="357"/>
      <c r="C108" s="358" t="s">
        <v>486</v>
      </c>
      <c r="D108" s="359"/>
      <c r="E108" s="360"/>
      <c r="F108" s="360"/>
      <c r="G108" s="360"/>
      <c r="H108" s="360"/>
      <c r="I108" s="360"/>
      <c r="J108" s="360"/>
      <c r="K108" s="360"/>
      <c r="L108" s="360">
        <v>1</v>
      </c>
      <c r="M108" s="360"/>
      <c r="N108" s="361">
        <v>1</v>
      </c>
    </row>
    <row r="109" spans="1:14" s="350" customFormat="1" ht="26.25">
      <c r="A109" s="357"/>
      <c r="B109" s="357"/>
      <c r="C109" s="358" t="s">
        <v>353</v>
      </c>
      <c r="D109" s="359"/>
      <c r="E109" s="360"/>
      <c r="F109" s="360">
        <v>1</v>
      </c>
      <c r="G109" s="360"/>
      <c r="H109" s="360"/>
      <c r="I109" s="360"/>
      <c r="J109" s="360"/>
      <c r="K109" s="360"/>
      <c r="L109" s="360"/>
      <c r="M109" s="360"/>
      <c r="N109" s="361">
        <v>1</v>
      </c>
    </row>
    <row r="110" spans="1:14" s="350" customFormat="1" ht="26.25">
      <c r="A110" s="357"/>
      <c r="B110" s="362" t="s">
        <v>438</v>
      </c>
      <c r="C110" s="363"/>
      <c r="D110" s="364"/>
      <c r="E110" s="365"/>
      <c r="F110" s="365">
        <v>1</v>
      </c>
      <c r="G110" s="365"/>
      <c r="H110" s="365"/>
      <c r="I110" s="365"/>
      <c r="J110" s="365">
        <v>2</v>
      </c>
      <c r="K110" s="365"/>
      <c r="L110" s="365">
        <v>1</v>
      </c>
      <c r="M110" s="365"/>
      <c r="N110" s="366">
        <v>4</v>
      </c>
    </row>
    <row r="111" spans="1:14" s="350" customFormat="1" ht="26.25">
      <c r="A111" s="357"/>
      <c r="B111" s="353" t="s">
        <v>288</v>
      </c>
      <c r="C111" s="353" t="s">
        <v>401</v>
      </c>
      <c r="D111" s="354"/>
      <c r="E111" s="355"/>
      <c r="F111" s="355">
        <v>2</v>
      </c>
      <c r="G111" s="355"/>
      <c r="H111" s="355"/>
      <c r="I111" s="355"/>
      <c r="J111" s="355"/>
      <c r="K111" s="355"/>
      <c r="L111" s="355"/>
      <c r="M111" s="355"/>
      <c r="N111" s="356">
        <v>2</v>
      </c>
    </row>
    <row r="112" spans="1:14" s="350" customFormat="1" ht="26.25">
      <c r="A112" s="357"/>
      <c r="B112" s="362" t="s">
        <v>437</v>
      </c>
      <c r="C112" s="363"/>
      <c r="D112" s="364"/>
      <c r="E112" s="365"/>
      <c r="F112" s="365">
        <v>2</v>
      </c>
      <c r="G112" s="365"/>
      <c r="H112" s="365"/>
      <c r="I112" s="365"/>
      <c r="J112" s="365"/>
      <c r="K112" s="365"/>
      <c r="L112" s="365"/>
      <c r="M112" s="365"/>
      <c r="N112" s="366">
        <v>2</v>
      </c>
    </row>
    <row r="113" spans="1:14" s="350" customFormat="1" ht="26.25">
      <c r="A113" s="357"/>
      <c r="B113" s="353" t="s">
        <v>283</v>
      </c>
      <c r="C113" s="353" t="s">
        <v>489</v>
      </c>
      <c r="D113" s="354"/>
      <c r="E113" s="355"/>
      <c r="F113" s="355"/>
      <c r="G113" s="355"/>
      <c r="H113" s="355"/>
      <c r="I113" s="355"/>
      <c r="J113" s="355">
        <v>1</v>
      </c>
      <c r="K113" s="355"/>
      <c r="L113" s="355"/>
      <c r="M113" s="355"/>
      <c r="N113" s="356">
        <v>1</v>
      </c>
    </row>
    <row r="114" spans="1:14" s="350" customFormat="1" ht="26.25">
      <c r="A114" s="357"/>
      <c r="B114" s="362" t="s">
        <v>490</v>
      </c>
      <c r="C114" s="363"/>
      <c r="D114" s="364"/>
      <c r="E114" s="365"/>
      <c r="F114" s="365"/>
      <c r="G114" s="365"/>
      <c r="H114" s="365"/>
      <c r="I114" s="365"/>
      <c r="J114" s="365">
        <v>1</v>
      </c>
      <c r="K114" s="365"/>
      <c r="L114" s="365"/>
      <c r="M114" s="365"/>
      <c r="N114" s="366">
        <v>1</v>
      </c>
    </row>
    <row r="115" spans="1:14" s="350" customFormat="1" ht="26.25">
      <c r="A115" s="357"/>
      <c r="B115" s="353" t="s">
        <v>284</v>
      </c>
      <c r="C115" s="353" t="s">
        <v>487</v>
      </c>
      <c r="D115" s="354"/>
      <c r="E115" s="355"/>
      <c r="F115" s="355"/>
      <c r="G115" s="355"/>
      <c r="H115" s="355">
        <v>1</v>
      </c>
      <c r="I115" s="355"/>
      <c r="J115" s="355"/>
      <c r="K115" s="355"/>
      <c r="L115" s="355"/>
      <c r="M115" s="355"/>
      <c r="N115" s="356">
        <v>1</v>
      </c>
    </row>
    <row r="116" spans="1:14" s="350" customFormat="1" ht="26.25">
      <c r="A116" s="357"/>
      <c r="B116" s="362" t="s">
        <v>488</v>
      </c>
      <c r="C116" s="363"/>
      <c r="D116" s="364"/>
      <c r="E116" s="365"/>
      <c r="F116" s="365"/>
      <c r="G116" s="365"/>
      <c r="H116" s="365">
        <v>1</v>
      </c>
      <c r="I116" s="365"/>
      <c r="J116" s="365"/>
      <c r="K116" s="365"/>
      <c r="L116" s="365"/>
      <c r="M116" s="365"/>
      <c r="N116" s="366">
        <v>1</v>
      </c>
    </row>
    <row r="117" spans="1:14" s="350" customFormat="1" ht="26.25">
      <c r="A117" s="357"/>
      <c r="B117" s="353" t="s">
        <v>292</v>
      </c>
      <c r="C117" s="353" t="s">
        <v>511</v>
      </c>
      <c r="D117" s="354"/>
      <c r="E117" s="355"/>
      <c r="F117" s="355"/>
      <c r="G117" s="355">
        <v>1</v>
      </c>
      <c r="H117" s="355"/>
      <c r="I117" s="355"/>
      <c r="J117" s="355"/>
      <c r="K117" s="355"/>
      <c r="L117" s="355"/>
      <c r="M117" s="355"/>
      <c r="N117" s="356">
        <v>1</v>
      </c>
    </row>
    <row r="118" spans="1:14" s="350" customFormat="1" ht="26.25">
      <c r="A118" s="357"/>
      <c r="B118" s="362" t="s">
        <v>513</v>
      </c>
      <c r="C118" s="363"/>
      <c r="D118" s="364"/>
      <c r="E118" s="365"/>
      <c r="F118" s="365"/>
      <c r="G118" s="365">
        <v>1</v>
      </c>
      <c r="H118" s="365"/>
      <c r="I118" s="365"/>
      <c r="J118" s="365"/>
      <c r="K118" s="365"/>
      <c r="L118" s="365"/>
      <c r="M118" s="365"/>
      <c r="N118" s="366">
        <v>1</v>
      </c>
    </row>
    <row r="119" spans="1:14" s="350" customFormat="1" ht="26.25">
      <c r="A119" s="357"/>
      <c r="B119" s="353" t="s">
        <v>162</v>
      </c>
      <c r="C119" s="353" t="s">
        <v>410</v>
      </c>
      <c r="D119" s="354"/>
      <c r="E119" s="355"/>
      <c r="F119" s="355"/>
      <c r="G119" s="355">
        <v>1</v>
      </c>
      <c r="H119" s="355"/>
      <c r="I119" s="355"/>
      <c r="J119" s="355"/>
      <c r="K119" s="355"/>
      <c r="L119" s="355"/>
      <c r="M119" s="355"/>
      <c r="N119" s="356">
        <v>1</v>
      </c>
    </row>
    <row r="120" spans="1:14" s="350" customFormat="1" ht="26.25">
      <c r="A120" s="357"/>
      <c r="B120" s="362" t="s">
        <v>439</v>
      </c>
      <c r="C120" s="363"/>
      <c r="D120" s="364"/>
      <c r="E120" s="365"/>
      <c r="F120" s="365"/>
      <c r="G120" s="365">
        <v>1</v>
      </c>
      <c r="H120" s="365"/>
      <c r="I120" s="365"/>
      <c r="J120" s="365"/>
      <c r="K120" s="365"/>
      <c r="L120" s="365"/>
      <c r="M120" s="365"/>
      <c r="N120" s="366">
        <v>1</v>
      </c>
    </row>
    <row r="121" spans="1:14" s="350" customFormat="1" ht="24">
      <c r="A121" s="367" t="s">
        <v>441</v>
      </c>
      <c r="B121" s="368"/>
      <c r="C121" s="368"/>
      <c r="D121" s="369"/>
      <c r="E121" s="370">
        <v>1</v>
      </c>
      <c r="F121" s="370">
        <v>3</v>
      </c>
      <c r="G121" s="370">
        <v>2</v>
      </c>
      <c r="H121" s="370">
        <v>3</v>
      </c>
      <c r="I121" s="370">
        <v>2</v>
      </c>
      <c r="J121" s="370">
        <v>5</v>
      </c>
      <c r="K121" s="370">
        <v>1</v>
      </c>
      <c r="L121" s="370">
        <v>2</v>
      </c>
      <c r="M121" s="370"/>
      <c r="N121" s="371">
        <v>19</v>
      </c>
    </row>
    <row r="122" spans="1:14" s="350" customFormat="1" ht="26.25">
      <c r="A122" s="353" t="s">
        <v>28</v>
      </c>
      <c r="B122" s="353" t="s">
        <v>151</v>
      </c>
      <c r="C122" s="353" t="s">
        <v>403</v>
      </c>
      <c r="D122" s="354"/>
      <c r="E122" s="355"/>
      <c r="F122" s="355"/>
      <c r="G122" s="355"/>
      <c r="H122" s="355"/>
      <c r="I122" s="355">
        <v>1</v>
      </c>
      <c r="J122" s="355"/>
      <c r="K122" s="355"/>
      <c r="L122" s="355">
        <v>1</v>
      </c>
      <c r="M122" s="355"/>
      <c r="N122" s="356">
        <v>2</v>
      </c>
    </row>
    <row r="123" spans="1:14" s="350" customFormat="1" ht="26.25">
      <c r="A123" s="357"/>
      <c r="B123" s="362" t="s">
        <v>442</v>
      </c>
      <c r="C123" s="363"/>
      <c r="D123" s="364"/>
      <c r="E123" s="365"/>
      <c r="F123" s="365"/>
      <c r="G123" s="365"/>
      <c r="H123" s="365"/>
      <c r="I123" s="365">
        <v>1</v>
      </c>
      <c r="J123" s="365"/>
      <c r="K123" s="365"/>
      <c r="L123" s="365">
        <v>1</v>
      </c>
      <c r="M123" s="365"/>
      <c r="N123" s="366">
        <v>2</v>
      </c>
    </row>
    <row r="124" spans="1:14" s="350" customFormat="1" ht="24">
      <c r="A124" s="367" t="s">
        <v>443</v>
      </c>
      <c r="B124" s="368"/>
      <c r="C124" s="368"/>
      <c r="D124" s="369"/>
      <c r="E124" s="370"/>
      <c r="F124" s="370"/>
      <c r="G124" s="370"/>
      <c r="H124" s="370"/>
      <c r="I124" s="370">
        <v>1</v>
      </c>
      <c r="J124" s="370"/>
      <c r="K124" s="370"/>
      <c r="L124" s="370">
        <v>1</v>
      </c>
      <c r="M124" s="370"/>
      <c r="N124" s="371">
        <v>2</v>
      </c>
    </row>
    <row r="125" spans="1:14" s="350" customFormat="1" ht="26.25">
      <c r="A125" s="353" t="s">
        <v>32</v>
      </c>
      <c r="B125" s="353" t="s">
        <v>266</v>
      </c>
      <c r="C125" s="353" t="s">
        <v>508</v>
      </c>
      <c r="D125" s="354"/>
      <c r="E125" s="355"/>
      <c r="F125" s="355"/>
      <c r="G125" s="355"/>
      <c r="H125" s="355"/>
      <c r="I125" s="355"/>
      <c r="J125" s="355"/>
      <c r="K125" s="355">
        <v>1</v>
      </c>
      <c r="L125" s="355"/>
      <c r="M125" s="355">
        <v>1</v>
      </c>
      <c r="N125" s="356">
        <v>2</v>
      </c>
    </row>
    <row r="126" spans="1:14" s="350" customFormat="1" ht="26.25">
      <c r="A126" s="357"/>
      <c r="B126" s="357"/>
      <c r="C126" s="358" t="s">
        <v>491</v>
      </c>
      <c r="D126" s="359"/>
      <c r="E126" s="360"/>
      <c r="F126" s="360"/>
      <c r="G126" s="360"/>
      <c r="H126" s="360"/>
      <c r="I126" s="360"/>
      <c r="J126" s="360"/>
      <c r="K126" s="360">
        <v>1</v>
      </c>
      <c r="L126" s="360">
        <v>1</v>
      </c>
      <c r="M126" s="360">
        <v>1</v>
      </c>
      <c r="N126" s="361">
        <v>3</v>
      </c>
    </row>
    <row r="127" spans="1:14" s="350" customFormat="1" ht="26.25">
      <c r="A127" s="357"/>
      <c r="B127" s="362" t="s">
        <v>492</v>
      </c>
      <c r="C127" s="363"/>
      <c r="D127" s="364"/>
      <c r="E127" s="365"/>
      <c r="F127" s="365"/>
      <c r="G127" s="365"/>
      <c r="H127" s="365"/>
      <c r="I127" s="365"/>
      <c r="J127" s="365"/>
      <c r="K127" s="365">
        <v>2</v>
      </c>
      <c r="L127" s="365">
        <v>1</v>
      </c>
      <c r="M127" s="365">
        <v>2</v>
      </c>
      <c r="N127" s="366">
        <v>5</v>
      </c>
    </row>
    <row r="128" spans="1:14" s="350" customFormat="1" ht="26.25">
      <c r="A128" s="357"/>
      <c r="B128" s="353" t="s">
        <v>268</v>
      </c>
      <c r="C128" s="353" t="s">
        <v>352</v>
      </c>
      <c r="D128" s="354"/>
      <c r="E128" s="355"/>
      <c r="F128" s="355"/>
      <c r="G128" s="355">
        <v>2</v>
      </c>
      <c r="H128" s="355">
        <v>1</v>
      </c>
      <c r="I128" s="355">
        <v>1</v>
      </c>
      <c r="J128" s="355"/>
      <c r="K128" s="355"/>
      <c r="L128" s="355"/>
      <c r="M128" s="355"/>
      <c r="N128" s="356">
        <v>4</v>
      </c>
    </row>
    <row r="129" spans="1:14" s="350" customFormat="1" ht="26.25">
      <c r="A129" s="357"/>
      <c r="B129" s="362" t="s">
        <v>444</v>
      </c>
      <c r="C129" s="363"/>
      <c r="D129" s="364"/>
      <c r="E129" s="365"/>
      <c r="F129" s="365"/>
      <c r="G129" s="365">
        <v>2</v>
      </c>
      <c r="H129" s="365">
        <v>1</v>
      </c>
      <c r="I129" s="365">
        <v>1</v>
      </c>
      <c r="J129" s="365"/>
      <c r="K129" s="365"/>
      <c r="L129" s="365"/>
      <c r="M129" s="365"/>
      <c r="N129" s="366">
        <v>4</v>
      </c>
    </row>
    <row r="130" spans="1:14" s="350" customFormat="1" ht="26.25">
      <c r="A130" s="357"/>
      <c r="B130" s="353" t="s">
        <v>169</v>
      </c>
      <c r="C130" s="353" t="s">
        <v>359</v>
      </c>
      <c r="D130" s="354"/>
      <c r="E130" s="355"/>
      <c r="F130" s="355"/>
      <c r="G130" s="355"/>
      <c r="H130" s="355"/>
      <c r="I130" s="355">
        <v>1</v>
      </c>
      <c r="J130" s="355"/>
      <c r="K130" s="355"/>
      <c r="L130" s="355"/>
      <c r="M130" s="355"/>
      <c r="N130" s="356">
        <v>1</v>
      </c>
    </row>
    <row r="131" spans="1:14" s="350" customFormat="1" ht="26.25">
      <c r="A131" s="357"/>
      <c r="B131" s="362" t="s">
        <v>431</v>
      </c>
      <c r="C131" s="363"/>
      <c r="D131" s="364"/>
      <c r="E131" s="365"/>
      <c r="F131" s="365"/>
      <c r="G131" s="365"/>
      <c r="H131" s="365"/>
      <c r="I131" s="365">
        <v>1</v>
      </c>
      <c r="J131" s="365"/>
      <c r="K131" s="365"/>
      <c r="L131" s="365"/>
      <c r="M131" s="365"/>
      <c r="N131" s="366">
        <v>1</v>
      </c>
    </row>
    <row r="132" spans="1:14" s="350" customFormat="1" ht="26.25">
      <c r="A132" s="357"/>
      <c r="B132" s="353" t="s">
        <v>269</v>
      </c>
      <c r="C132" s="353" t="s">
        <v>409</v>
      </c>
      <c r="D132" s="354"/>
      <c r="E132" s="355">
        <v>1</v>
      </c>
      <c r="F132" s="355"/>
      <c r="G132" s="355"/>
      <c r="H132" s="355"/>
      <c r="I132" s="355"/>
      <c r="J132" s="355"/>
      <c r="K132" s="355"/>
      <c r="L132" s="355"/>
      <c r="M132" s="355"/>
      <c r="N132" s="356">
        <v>1</v>
      </c>
    </row>
    <row r="133" spans="1:14" s="350" customFormat="1" ht="26.25">
      <c r="A133" s="357"/>
      <c r="B133" s="362" t="s">
        <v>445</v>
      </c>
      <c r="C133" s="363"/>
      <c r="D133" s="364"/>
      <c r="E133" s="365">
        <v>1</v>
      </c>
      <c r="F133" s="365"/>
      <c r="G133" s="365"/>
      <c r="H133" s="365"/>
      <c r="I133" s="365"/>
      <c r="J133" s="365"/>
      <c r="K133" s="365"/>
      <c r="L133" s="365"/>
      <c r="M133" s="365"/>
      <c r="N133" s="366">
        <v>1</v>
      </c>
    </row>
    <row r="134" spans="1:14" s="350" customFormat="1" ht="26.25">
      <c r="A134" s="357"/>
      <c r="B134" s="353" t="s">
        <v>32</v>
      </c>
      <c r="C134" s="353" t="s">
        <v>404</v>
      </c>
      <c r="D134" s="354"/>
      <c r="E134" s="355">
        <v>1</v>
      </c>
      <c r="F134" s="355"/>
      <c r="G134" s="355"/>
      <c r="H134" s="355"/>
      <c r="I134" s="355"/>
      <c r="J134" s="355"/>
      <c r="K134" s="355"/>
      <c r="L134" s="355"/>
      <c r="M134" s="355"/>
      <c r="N134" s="356">
        <v>1</v>
      </c>
    </row>
    <row r="135" spans="1:14" s="350" customFormat="1" ht="26.25">
      <c r="A135" s="357"/>
      <c r="B135" s="362" t="s">
        <v>446</v>
      </c>
      <c r="C135" s="363"/>
      <c r="D135" s="364"/>
      <c r="E135" s="365">
        <v>1</v>
      </c>
      <c r="F135" s="365"/>
      <c r="G135" s="365"/>
      <c r="H135" s="365"/>
      <c r="I135" s="365"/>
      <c r="J135" s="365"/>
      <c r="K135" s="365"/>
      <c r="L135" s="365"/>
      <c r="M135" s="365"/>
      <c r="N135" s="366">
        <v>1</v>
      </c>
    </row>
    <row r="136" spans="1:14" s="350" customFormat="1" ht="24">
      <c r="A136" s="367" t="s">
        <v>446</v>
      </c>
      <c r="B136" s="368"/>
      <c r="C136" s="368"/>
      <c r="D136" s="369"/>
      <c r="E136" s="370">
        <v>2</v>
      </c>
      <c r="F136" s="370"/>
      <c r="G136" s="370">
        <v>2</v>
      </c>
      <c r="H136" s="370">
        <v>1</v>
      </c>
      <c r="I136" s="370">
        <v>2</v>
      </c>
      <c r="J136" s="370"/>
      <c r="K136" s="370">
        <v>2</v>
      </c>
      <c r="L136" s="370">
        <v>1</v>
      </c>
      <c r="M136" s="370">
        <v>2</v>
      </c>
      <c r="N136" s="371">
        <v>12</v>
      </c>
    </row>
    <row r="137" spans="1:14" s="350" customFormat="1" ht="26.25">
      <c r="A137" s="353" t="s">
        <v>62</v>
      </c>
      <c r="B137" s="353" t="s">
        <v>62</v>
      </c>
      <c r="C137" s="353" t="s">
        <v>493</v>
      </c>
      <c r="D137" s="354"/>
      <c r="E137" s="355"/>
      <c r="F137" s="355"/>
      <c r="G137" s="355"/>
      <c r="H137" s="355"/>
      <c r="I137" s="355"/>
      <c r="J137" s="355"/>
      <c r="K137" s="355">
        <v>1</v>
      </c>
      <c r="L137" s="355"/>
      <c r="M137" s="355"/>
      <c r="N137" s="356">
        <v>1</v>
      </c>
    </row>
    <row r="138" spans="1:14" s="350" customFormat="1" ht="26.25">
      <c r="A138" s="357"/>
      <c r="B138" s="357"/>
      <c r="C138" s="358" t="s">
        <v>62</v>
      </c>
      <c r="D138" s="359"/>
      <c r="E138" s="360"/>
      <c r="F138" s="360"/>
      <c r="G138" s="360"/>
      <c r="H138" s="360">
        <v>1</v>
      </c>
      <c r="I138" s="360"/>
      <c r="J138" s="360"/>
      <c r="K138" s="360">
        <v>1</v>
      </c>
      <c r="L138" s="360"/>
      <c r="M138" s="360"/>
      <c r="N138" s="361">
        <v>2</v>
      </c>
    </row>
    <row r="139" spans="1:14" s="350" customFormat="1" ht="26.25">
      <c r="A139" s="357"/>
      <c r="B139" s="362" t="s">
        <v>447</v>
      </c>
      <c r="C139" s="363"/>
      <c r="D139" s="364"/>
      <c r="E139" s="365"/>
      <c r="F139" s="365"/>
      <c r="G139" s="365"/>
      <c r="H139" s="365">
        <v>1</v>
      </c>
      <c r="I139" s="365"/>
      <c r="J139" s="365"/>
      <c r="K139" s="365">
        <v>2</v>
      </c>
      <c r="L139" s="365"/>
      <c r="M139" s="365"/>
      <c r="N139" s="366">
        <v>3</v>
      </c>
    </row>
    <row r="140" spans="1:14" s="350" customFormat="1" ht="26.25">
      <c r="A140" s="357"/>
      <c r="B140" s="353" t="s">
        <v>320</v>
      </c>
      <c r="C140" s="353" t="s">
        <v>458</v>
      </c>
      <c r="D140" s="354"/>
      <c r="E140" s="355"/>
      <c r="F140" s="355"/>
      <c r="G140" s="355"/>
      <c r="H140" s="355"/>
      <c r="I140" s="355"/>
      <c r="J140" s="355">
        <v>1</v>
      </c>
      <c r="K140" s="355"/>
      <c r="L140" s="355"/>
      <c r="M140" s="355"/>
      <c r="N140" s="356">
        <v>1</v>
      </c>
    </row>
    <row r="141" spans="1:14" s="350" customFormat="1" ht="26.25">
      <c r="A141" s="357"/>
      <c r="B141" s="362" t="s">
        <v>459</v>
      </c>
      <c r="C141" s="363"/>
      <c r="D141" s="364"/>
      <c r="E141" s="365"/>
      <c r="F141" s="365"/>
      <c r="G141" s="365"/>
      <c r="H141" s="365"/>
      <c r="I141" s="365"/>
      <c r="J141" s="365">
        <v>1</v>
      </c>
      <c r="K141" s="365"/>
      <c r="L141" s="365"/>
      <c r="M141" s="365"/>
      <c r="N141" s="366">
        <v>1</v>
      </c>
    </row>
    <row r="142" spans="1:14" s="350" customFormat="1" ht="24">
      <c r="A142" s="367" t="s">
        <v>447</v>
      </c>
      <c r="B142" s="368"/>
      <c r="C142" s="368"/>
      <c r="D142" s="369"/>
      <c r="E142" s="370"/>
      <c r="F142" s="370"/>
      <c r="G142" s="370"/>
      <c r="H142" s="370">
        <v>1</v>
      </c>
      <c r="I142" s="370"/>
      <c r="J142" s="370">
        <v>1</v>
      </c>
      <c r="K142" s="370">
        <v>2</v>
      </c>
      <c r="L142" s="370"/>
      <c r="M142" s="370"/>
      <c r="N142" s="371">
        <v>4</v>
      </c>
    </row>
    <row r="143" spans="1:14" s="350" customFormat="1" ht="26.25">
      <c r="A143" s="353" t="s">
        <v>30</v>
      </c>
      <c r="B143" s="353" t="s">
        <v>301</v>
      </c>
      <c r="C143" s="353" t="s">
        <v>301</v>
      </c>
      <c r="D143" s="354"/>
      <c r="E143" s="355"/>
      <c r="F143" s="355"/>
      <c r="G143" s="355">
        <v>1</v>
      </c>
      <c r="H143" s="355"/>
      <c r="I143" s="355"/>
      <c r="J143" s="355"/>
      <c r="K143" s="355"/>
      <c r="L143" s="355"/>
      <c r="M143" s="355"/>
      <c r="N143" s="356">
        <v>1</v>
      </c>
    </row>
    <row r="144" spans="1:14" s="350" customFormat="1" ht="26.25">
      <c r="A144" s="357"/>
      <c r="B144" s="362" t="s">
        <v>448</v>
      </c>
      <c r="C144" s="363"/>
      <c r="D144" s="364"/>
      <c r="E144" s="365"/>
      <c r="F144" s="365"/>
      <c r="G144" s="365">
        <v>1</v>
      </c>
      <c r="H144" s="365"/>
      <c r="I144" s="365"/>
      <c r="J144" s="365"/>
      <c r="K144" s="365"/>
      <c r="L144" s="365"/>
      <c r="M144" s="365"/>
      <c r="N144" s="366">
        <v>1</v>
      </c>
    </row>
    <row r="145" spans="1:14" s="350" customFormat="1" ht="26.25">
      <c r="A145" s="357"/>
      <c r="B145" s="353" t="s">
        <v>298</v>
      </c>
      <c r="C145" s="353" t="s">
        <v>494</v>
      </c>
      <c r="D145" s="354"/>
      <c r="E145" s="355"/>
      <c r="F145" s="355"/>
      <c r="G145" s="355"/>
      <c r="H145" s="355"/>
      <c r="I145" s="355"/>
      <c r="J145" s="355"/>
      <c r="K145" s="355">
        <v>1</v>
      </c>
      <c r="L145" s="355"/>
      <c r="M145" s="355"/>
      <c r="N145" s="356">
        <v>1</v>
      </c>
    </row>
    <row r="146" spans="1:14" s="350" customFormat="1" ht="26.25">
      <c r="A146" s="357"/>
      <c r="B146" s="362" t="s">
        <v>495</v>
      </c>
      <c r="C146" s="363"/>
      <c r="D146" s="364"/>
      <c r="E146" s="365"/>
      <c r="F146" s="365"/>
      <c r="G146" s="365"/>
      <c r="H146" s="365"/>
      <c r="I146" s="365"/>
      <c r="J146" s="365"/>
      <c r="K146" s="365">
        <v>1</v>
      </c>
      <c r="L146" s="365"/>
      <c r="M146" s="365"/>
      <c r="N146" s="366">
        <v>1</v>
      </c>
    </row>
    <row r="147" spans="1:14" s="350" customFormat="1" ht="24">
      <c r="A147" s="367" t="s">
        <v>449</v>
      </c>
      <c r="B147" s="368"/>
      <c r="C147" s="368"/>
      <c r="D147" s="369"/>
      <c r="E147" s="370"/>
      <c r="F147" s="370"/>
      <c r="G147" s="370">
        <v>1</v>
      </c>
      <c r="H147" s="370"/>
      <c r="I147" s="370"/>
      <c r="J147" s="370"/>
      <c r="K147" s="370">
        <v>1</v>
      </c>
      <c r="L147" s="370"/>
      <c r="M147" s="370"/>
      <c r="N147" s="371">
        <v>2</v>
      </c>
    </row>
    <row r="148" spans="1:14" s="350" customFormat="1" ht="24">
      <c r="A148" s="372" t="s">
        <v>355</v>
      </c>
      <c r="B148" s="373"/>
      <c r="C148" s="373"/>
      <c r="D148" s="374">
        <v>3</v>
      </c>
      <c r="E148" s="375">
        <v>6</v>
      </c>
      <c r="F148" s="375">
        <v>13</v>
      </c>
      <c r="G148" s="375">
        <v>11</v>
      </c>
      <c r="H148" s="375">
        <v>12</v>
      </c>
      <c r="I148" s="375">
        <v>11</v>
      </c>
      <c r="J148" s="375">
        <v>11</v>
      </c>
      <c r="K148" s="375">
        <v>16</v>
      </c>
      <c r="L148" s="375">
        <v>7</v>
      </c>
      <c r="M148" s="375">
        <v>7</v>
      </c>
      <c r="N148" s="376">
        <v>97</v>
      </c>
    </row>
    <row r="149" spans="1:14" s="350" customFormat="1" ht="24"/>
    <row r="150" spans="1:14" s="350" customFormat="1" ht="24"/>
    <row r="151" spans="1:14" s="350" customFormat="1" ht="24"/>
    <row r="152" spans="1:14" s="350" customFormat="1" ht="24"/>
    <row r="153" spans="1:14" s="350" customFormat="1" ht="24"/>
    <row r="154" spans="1:14" s="350" customFormat="1" ht="24"/>
    <row r="155" spans="1:14" s="350" customFormat="1" ht="24"/>
    <row r="156" spans="1:14" s="350" customFormat="1" ht="24"/>
    <row r="157" spans="1:14" s="350" customFormat="1" ht="24"/>
    <row r="158" spans="1:14" s="350" customFormat="1" ht="24"/>
    <row r="159" spans="1:14" s="350" customFormat="1" ht="24"/>
    <row r="160" spans="1:14" s="350" customFormat="1" ht="24"/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09765625" defaultRowHeight="24"/>
  <cols>
    <col min="1" max="1" width="10.59765625" style="236" customWidth="1"/>
    <col min="2" max="2" width="18.59765625" style="294" customWidth="1"/>
    <col min="3" max="3" width="5.09765625" style="21" customWidth="1"/>
    <col min="4" max="5" width="4.8984375" style="21" customWidth="1"/>
    <col min="6" max="6" width="5" style="21" customWidth="1"/>
    <col min="7" max="8" width="5.09765625" style="21" customWidth="1"/>
    <col min="9" max="9" width="4.69921875" style="21" customWidth="1"/>
    <col min="10" max="10" width="5" style="21" customWidth="1"/>
    <col min="11" max="13" width="5.296875" style="21" customWidth="1"/>
    <col min="14" max="14" width="5" style="21" customWidth="1"/>
    <col min="15" max="15" width="6.59765625" style="176" customWidth="1"/>
    <col min="16" max="16" width="18.09765625" style="177" customWidth="1"/>
    <col min="17" max="18" width="9.09765625" style="21"/>
    <col min="19" max="19" width="9.296875" style="21" bestFit="1" customWidth="1"/>
    <col min="20" max="16384" width="9.09765625" style="21"/>
  </cols>
  <sheetData>
    <row r="1" spans="1:19">
      <c r="B1" s="237" t="s">
        <v>397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9">
      <c r="A2" s="238"/>
      <c r="B2" s="239" t="s">
        <v>499</v>
      </c>
      <c r="C2" s="238"/>
      <c r="D2" s="238"/>
      <c r="E2" s="238"/>
      <c r="F2" s="238"/>
      <c r="G2" s="238"/>
      <c r="H2" s="238"/>
    </row>
    <row r="3" spans="1:19">
      <c r="A3" s="240" t="s">
        <v>9</v>
      </c>
      <c r="B3" s="241" t="s">
        <v>72</v>
      </c>
      <c r="C3" s="240" t="s">
        <v>65</v>
      </c>
      <c r="D3" s="240" t="s">
        <v>66</v>
      </c>
      <c r="E3" s="240" t="s">
        <v>47</v>
      </c>
      <c r="F3" s="240" t="s">
        <v>48</v>
      </c>
      <c r="G3" s="240" t="s">
        <v>49</v>
      </c>
      <c r="H3" s="240" t="s">
        <v>50</v>
      </c>
      <c r="I3" s="240" t="s">
        <v>51</v>
      </c>
      <c r="J3" s="240" t="s">
        <v>52</v>
      </c>
      <c r="K3" s="240" t="s">
        <v>53</v>
      </c>
      <c r="L3" s="240" t="s">
        <v>54</v>
      </c>
      <c r="M3" s="240" t="s">
        <v>55</v>
      </c>
      <c r="N3" s="240" t="s">
        <v>56</v>
      </c>
      <c r="O3" s="240" t="s">
        <v>41</v>
      </c>
      <c r="P3" s="242" t="s">
        <v>337</v>
      </c>
    </row>
    <row r="4" spans="1:19">
      <c r="A4" s="243"/>
      <c r="B4" s="244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5" t="s">
        <v>1</v>
      </c>
    </row>
    <row r="5" spans="1:19">
      <c r="A5" s="246" t="s">
        <v>73</v>
      </c>
      <c r="B5" s="247" t="s">
        <v>152</v>
      </c>
      <c r="C5" s="248">
        <v>4</v>
      </c>
      <c r="D5" s="248">
        <v>14</v>
      </c>
      <c r="E5" s="248">
        <v>17</v>
      </c>
      <c r="F5" s="248">
        <v>21</v>
      </c>
      <c r="G5" s="248">
        <v>44</v>
      </c>
      <c r="H5" s="248">
        <v>213</v>
      </c>
      <c r="I5" s="248">
        <v>255</v>
      </c>
      <c r="J5" s="248">
        <v>158</v>
      </c>
      <c r="K5" s="248">
        <v>117</v>
      </c>
      <c r="L5" s="248">
        <v>70</v>
      </c>
      <c r="M5" s="248">
        <v>23</v>
      </c>
      <c r="N5" s="248">
        <v>12</v>
      </c>
      <c r="O5" s="249">
        <v>948</v>
      </c>
      <c r="S5" s="250"/>
    </row>
    <row r="6" spans="1:19">
      <c r="A6" s="246"/>
      <c r="B6" s="247" t="s">
        <v>188</v>
      </c>
      <c r="C6" s="248">
        <v>13</v>
      </c>
      <c r="D6" s="248">
        <v>11</v>
      </c>
      <c r="E6" s="248">
        <v>15</v>
      </c>
      <c r="F6" s="248">
        <v>35</v>
      </c>
      <c r="G6" s="248">
        <v>32</v>
      </c>
      <c r="H6" s="248">
        <v>30</v>
      </c>
      <c r="I6" s="248">
        <v>60</v>
      </c>
      <c r="J6" s="248">
        <v>46</v>
      </c>
      <c r="K6" s="248">
        <v>23</v>
      </c>
      <c r="L6" s="248">
        <v>16</v>
      </c>
      <c r="M6" s="248">
        <v>5</v>
      </c>
      <c r="N6" s="248">
        <v>0</v>
      </c>
      <c r="O6" s="249">
        <v>286</v>
      </c>
    </row>
    <row r="7" spans="1:19">
      <c r="A7" s="246"/>
      <c r="B7" s="247" t="s">
        <v>328</v>
      </c>
      <c r="C7" s="248">
        <v>1</v>
      </c>
      <c r="D7" s="248">
        <v>2</v>
      </c>
      <c r="E7" s="248">
        <v>0</v>
      </c>
      <c r="F7" s="248">
        <v>1</v>
      </c>
      <c r="G7" s="248">
        <v>1</v>
      </c>
      <c r="H7" s="248">
        <v>7</v>
      </c>
      <c r="I7" s="248">
        <v>4</v>
      </c>
      <c r="J7" s="248">
        <v>2</v>
      </c>
      <c r="K7" s="248">
        <v>4</v>
      </c>
      <c r="L7" s="248">
        <v>3</v>
      </c>
      <c r="M7" s="248">
        <v>1</v>
      </c>
      <c r="N7" s="248">
        <v>4</v>
      </c>
      <c r="O7" s="249">
        <v>30</v>
      </c>
    </row>
    <row r="8" spans="1:19">
      <c r="A8" s="246"/>
      <c r="B8" s="247" t="s">
        <v>329</v>
      </c>
      <c r="C8" s="248">
        <v>1</v>
      </c>
      <c r="D8" s="248">
        <v>1</v>
      </c>
      <c r="E8" s="248">
        <v>0</v>
      </c>
      <c r="F8" s="248">
        <v>2</v>
      </c>
      <c r="G8" s="248">
        <v>4</v>
      </c>
      <c r="H8" s="248">
        <v>28</v>
      </c>
      <c r="I8" s="248">
        <v>16</v>
      </c>
      <c r="J8" s="248">
        <v>21</v>
      </c>
      <c r="K8" s="248">
        <v>9</v>
      </c>
      <c r="L8" s="248">
        <v>10</v>
      </c>
      <c r="M8" s="248">
        <v>5</v>
      </c>
      <c r="N8" s="248">
        <v>3</v>
      </c>
      <c r="O8" s="249">
        <v>100</v>
      </c>
    </row>
    <row r="9" spans="1:19">
      <c r="A9" s="246"/>
      <c r="B9" s="247" t="s">
        <v>335</v>
      </c>
      <c r="C9" s="248">
        <v>1</v>
      </c>
      <c r="D9" s="248">
        <v>0</v>
      </c>
      <c r="E9" s="248">
        <v>2</v>
      </c>
      <c r="F9" s="248">
        <v>6</v>
      </c>
      <c r="G9" s="248">
        <v>3</v>
      </c>
      <c r="H9" s="248">
        <v>18</v>
      </c>
      <c r="I9" s="248">
        <v>29</v>
      </c>
      <c r="J9" s="248">
        <v>35</v>
      </c>
      <c r="K9" s="248">
        <v>23</v>
      </c>
      <c r="L9" s="248">
        <v>15</v>
      </c>
      <c r="M9" s="248">
        <v>2</v>
      </c>
      <c r="N9" s="248">
        <v>2</v>
      </c>
      <c r="O9" s="249">
        <f t="shared" ref="O9:O12" si="0">SUM(C9:N9)</f>
        <v>136</v>
      </c>
    </row>
    <row r="10" spans="1:19">
      <c r="A10" s="251"/>
      <c r="B10" s="252" t="s">
        <v>398</v>
      </c>
      <c r="C10" s="253">
        <f>MEDIAN(C5:C9)</f>
        <v>1</v>
      </c>
      <c r="D10" s="253">
        <f t="shared" ref="D10:N10" si="1">MEDIAN(D5:D9)</f>
        <v>2</v>
      </c>
      <c r="E10" s="253">
        <f t="shared" si="1"/>
        <v>2</v>
      </c>
      <c r="F10" s="253">
        <f t="shared" si="1"/>
        <v>6</v>
      </c>
      <c r="G10" s="253">
        <f t="shared" si="1"/>
        <v>4</v>
      </c>
      <c r="H10" s="253">
        <f t="shared" si="1"/>
        <v>28</v>
      </c>
      <c r="I10" s="253">
        <f t="shared" si="1"/>
        <v>29</v>
      </c>
      <c r="J10" s="253">
        <f t="shared" si="1"/>
        <v>35</v>
      </c>
      <c r="K10" s="253">
        <f t="shared" si="1"/>
        <v>23</v>
      </c>
      <c r="L10" s="253">
        <f t="shared" si="1"/>
        <v>15</v>
      </c>
      <c r="M10" s="253">
        <f t="shared" si="1"/>
        <v>5</v>
      </c>
      <c r="N10" s="253">
        <f t="shared" si="1"/>
        <v>3</v>
      </c>
      <c r="O10" s="253">
        <f t="shared" si="0"/>
        <v>153</v>
      </c>
    </row>
    <row r="11" spans="1:19">
      <c r="A11" s="246"/>
      <c r="B11" s="254" t="s">
        <v>74</v>
      </c>
      <c r="C11" s="175">
        <f>C10*P11/O10</f>
        <v>0.8</v>
      </c>
      <c r="D11" s="175">
        <f>D10*P11/O10</f>
        <v>1.6</v>
      </c>
      <c r="E11" s="175">
        <f>E10*P11/O10</f>
        <v>1.6</v>
      </c>
      <c r="F11" s="175">
        <f>F10*P11/O10</f>
        <v>4.8000000000000007</v>
      </c>
      <c r="G11" s="175">
        <f>G10*P11/O10</f>
        <v>3.2</v>
      </c>
      <c r="H11" s="175">
        <f>H10*P11/O10</f>
        <v>22.400000000000002</v>
      </c>
      <c r="I11" s="175">
        <f>I10*P11/O10</f>
        <v>23.200000000000003</v>
      </c>
      <c r="J11" s="175">
        <f>J10*P11/O10</f>
        <v>28</v>
      </c>
      <c r="K11" s="175">
        <f>K10*P11/O10</f>
        <v>18.400000000000002</v>
      </c>
      <c r="L11" s="175">
        <f>L10*P11/O10</f>
        <v>12</v>
      </c>
      <c r="M11" s="175">
        <f>M10*P11/O10</f>
        <v>4</v>
      </c>
      <c r="N11" s="175">
        <f>N10*P11/O10</f>
        <v>2.4000000000000004</v>
      </c>
      <c r="O11" s="128">
        <f t="shared" si="0"/>
        <v>122.40000000000002</v>
      </c>
      <c r="P11" s="255">
        <f>O10*80/100</f>
        <v>122.4</v>
      </c>
    </row>
    <row r="12" spans="1:19">
      <c r="A12" s="246"/>
      <c r="B12" s="256" t="s">
        <v>394</v>
      </c>
      <c r="C12" s="257">
        <f>รายเดือน67!B5</f>
        <v>4</v>
      </c>
      <c r="D12" s="257">
        <f>รายเดือน67!C5</f>
        <v>2</v>
      </c>
      <c r="E12" s="257">
        <f>รายเดือน67!D5</f>
        <v>0</v>
      </c>
      <c r="F12" s="257">
        <f>รายเดือน67!E5</f>
        <v>0</v>
      </c>
      <c r="G12" s="257">
        <f>รายเดือน67!F5</f>
        <v>0</v>
      </c>
      <c r="H12" s="257">
        <f>รายเดือน67!G5</f>
        <v>0</v>
      </c>
      <c r="I12" s="257">
        <f>รายเดือน67!H5</f>
        <v>0</v>
      </c>
      <c r="J12" s="257">
        <f>รายเดือน67!I5</f>
        <v>0</v>
      </c>
      <c r="K12" s="257">
        <f>รายเดือน67!J5</f>
        <v>0</v>
      </c>
      <c r="L12" s="257">
        <f>รายเดือน67!K5</f>
        <v>0</v>
      </c>
      <c r="M12" s="257">
        <f>รายเดือน67!L5</f>
        <v>0</v>
      </c>
      <c r="N12" s="257">
        <f>รายเดือน67!M5</f>
        <v>0</v>
      </c>
      <c r="O12" s="258">
        <f t="shared" si="0"/>
        <v>6</v>
      </c>
      <c r="P12" s="259"/>
    </row>
    <row r="13" spans="1:19">
      <c r="A13" s="246"/>
      <c r="B13" s="260" t="s">
        <v>399</v>
      </c>
      <c r="C13" s="261">
        <f>C12</f>
        <v>4</v>
      </c>
      <c r="D13" s="261">
        <f>C12+D12</f>
        <v>6</v>
      </c>
      <c r="E13" s="261">
        <f>C12+D12+E12</f>
        <v>6</v>
      </c>
      <c r="F13" s="261">
        <f>C12+D12+E12+F12</f>
        <v>6</v>
      </c>
      <c r="G13" s="261">
        <f>C12+D12+E12+F12+G12</f>
        <v>6</v>
      </c>
      <c r="H13" s="261">
        <f>C12+D12+E12+F12+G12+H12</f>
        <v>6</v>
      </c>
      <c r="I13" s="261">
        <f>C12+D12+E12+F12+G12+H12+I12</f>
        <v>6</v>
      </c>
      <c r="J13" s="261">
        <f>C12+D12+E12+F12+G12+H12+I12+J12</f>
        <v>6</v>
      </c>
      <c r="K13" s="261">
        <f>C12+D12+E12+F12+G12+H12+I12+J12+K12</f>
        <v>6</v>
      </c>
      <c r="L13" s="261">
        <f>C12+D12+E12+F12+G12+H12+I12+J12+K12+L12</f>
        <v>6</v>
      </c>
      <c r="M13" s="261">
        <f>C12+D12+E12+F12+G12+H12+I12+J12+K12+L12+M12</f>
        <v>6</v>
      </c>
      <c r="N13" s="261">
        <f>C12+D12+E12+F12+G12+H12+I12+J12+K12+L12+M12+N12</f>
        <v>6</v>
      </c>
      <c r="O13" s="262"/>
      <c r="P13" s="259"/>
    </row>
    <row r="14" spans="1:19">
      <c r="A14" s="263"/>
      <c r="B14" s="264" t="s">
        <v>72</v>
      </c>
      <c r="C14" s="265" t="s">
        <v>65</v>
      </c>
      <c r="D14" s="265" t="s">
        <v>66</v>
      </c>
      <c r="E14" s="265" t="s">
        <v>47</v>
      </c>
      <c r="F14" s="265" t="s">
        <v>48</v>
      </c>
      <c r="G14" s="265" t="s">
        <v>49</v>
      </c>
      <c r="H14" s="265" t="s">
        <v>50</v>
      </c>
      <c r="I14" s="265" t="s">
        <v>51</v>
      </c>
      <c r="J14" s="265" t="s">
        <v>52</v>
      </c>
      <c r="K14" s="265" t="s">
        <v>53</v>
      </c>
      <c r="L14" s="265" t="s">
        <v>54</v>
      </c>
      <c r="M14" s="265" t="s">
        <v>55</v>
      </c>
      <c r="N14" s="265" t="s">
        <v>56</v>
      </c>
      <c r="O14" s="262" t="s">
        <v>41</v>
      </c>
      <c r="P14" s="259"/>
    </row>
    <row r="15" spans="1:19">
      <c r="A15" s="246" t="s">
        <v>75</v>
      </c>
      <c r="B15" s="247" t="s">
        <v>152</v>
      </c>
      <c r="C15" s="266">
        <v>2</v>
      </c>
      <c r="D15" s="266">
        <v>2</v>
      </c>
      <c r="E15" s="266">
        <v>1</v>
      </c>
      <c r="F15" s="266">
        <v>3</v>
      </c>
      <c r="G15" s="266">
        <v>5</v>
      </c>
      <c r="H15" s="266">
        <v>17</v>
      </c>
      <c r="I15" s="266">
        <v>39</v>
      </c>
      <c r="J15" s="266">
        <v>31</v>
      </c>
      <c r="K15" s="266">
        <v>19</v>
      </c>
      <c r="L15" s="266">
        <v>10</v>
      </c>
      <c r="M15" s="266">
        <v>3</v>
      </c>
      <c r="N15" s="266">
        <v>1</v>
      </c>
      <c r="O15" s="249">
        <v>133</v>
      </c>
    </row>
    <row r="16" spans="1:19" ht="21.75" customHeight="1">
      <c r="A16" s="246" t="s">
        <v>21</v>
      </c>
      <c r="B16" s="247" t="s">
        <v>188</v>
      </c>
      <c r="C16" s="266">
        <v>4</v>
      </c>
      <c r="D16" s="266">
        <v>2</v>
      </c>
      <c r="E16" s="266">
        <v>3</v>
      </c>
      <c r="F16" s="266">
        <v>3</v>
      </c>
      <c r="G16" s="266">
        <v>3</v>
      </c>
      <c r="H16" s="266">
        <v>4</v>
      </c>
      <c r="I16" s="266">
        <v>17</v>
      </c>
      <c r="J16" s="266">
        <v>11</v>
      </c>
      <c r="K16" s="266">
        <v>7</v>
      </c>
      <c r="L16" s="266">
        <v>2</v>
      </c>
      <c r="M16" s="266">
        <v>3</v>
      </c>
      <c r="N16" s="266">
        <v>0</v>
      </c>
      <c r="O16" s="249">
        <v>59</v>
      </c>
    </row>
    <row r="17" spans="1:18">
      <c r="A17" s="246"/>
      <c r="B17" s="247" t="s">
        <v>328</v>
      </c>
      <c r="C17" s="266">
        <v>1</v>
      </c>
      <c r="D17" s="266">
        <v>2</v>
      </c>
      <c r="E17" s="266">
        <v>0</v>
      </c>
      <c r="F17" s="266">
        <v>0</v>
      </c>
      <c r="G17" s="266">
        <v>1</v>
      </c>
      <c r="H17" s="266">
        <v>1</v>
      </c>
      <c r="I17" s="266">
        <v>0</v>
      </c>
      <c r="J17" s="266">
        <v>0</v>
      </c>
      <c r="K17" s="266">
        <v>1</v>
      </c>
      <c r="L17" s="266">
        <v>1</v>
      </c>
      <c r="M17" s="266">
        <v>1</v>
      </c>
      <c r="N17" s="266">
        <v>0</v>
      </c>
      <c r="O17" s="249">
        <v>8</v>
      </c>
    </row>
    <row r="18" spans="1:18">
      <c r="A18" s="246"/>
      <c r="B18" s="247" t="s">
        <v>329</v>
      </c>
      <c r="C18" s="266">
        <v>1</v>
      </c>
      <c r="D18" s="266">
        <v>0</v>
      </c>
      <c r="E18" s="266">
        <v>0</v>
      </c>
      <c r="F18" s="266">
        <v>1</v>
      </c>
      <c r="G18" s="266">
        <v>1</v>
      </c>
      <c r="H18" s="266">
        <v>9</v>
      </c>
      <c r="I18" s="266">
        <v>6</v>
      </c>
      <c r="J18" s="266">
        <v>5</v>
      </c>
      <c r="K18" s="266">
        <v>1</v>
      </c>
      <c r="L18" s="266">
        <v>1</v>
      </c>
      <c r="M18" s="266">
        <v>0</v>
      </c>
      <c r="N18" s="266">
        <v>0</v>
      </c>
      <c r="O18" s="249">
        <v>25</v>
      </c>
    </row>
    <row r="19" spans="1:18">
      <c r="A19" s="246"/>
      <c r="B19" s="247" t="s">
        <v>335</v>
      </c>
      <c r="C19" s="266">
        <v>0</v>
      </c>
      <c r="D19" s="266">
        <v>0</v>
      </c>
      <c r="E19" s="266">
        <v>0</v>
      </c>
      <c r="F19" s="266">
        <v>0</v>
      </c>
      <c r="G19" s="266">
        <v>0</v>
      </c>
      <c r="H19" s="266">
        <v>2</v>
      </c>
      <c r="I19" s="266">
        <v>13</v>
      </c>
      <c r="J19" s="266">
        <v>6</v>
      </c>
      <c r="K19" s="266">
        <v>3</v>
      </c>
      <c r="L19" s="266">
        <v>2</v>
      </c>
      <c r="M19" s="266">
        <v>0</v>
      </c>
      <c r="N19" s="266">
        <v>0</v>
      </c>
      <c r="O19" s="249">
        <f t="shared" ref="O19:O22" si="2">SUM(C19:N19)</f>
        <v>26</v>
      </c>
    </row>
    <row r="20" spans="1:18">
      <c r="A20" s="251"/>
      <c r="B20" s="252" t="s">
        <v>398</v>
      </c>
      <c r="C20" s="267">
        <f>MEDIAN(C15:C19)</f>
        <v>1</v>
      </c>
      <c r="D20" s="267">
        <f t="shared" ref="D20:N20" si="3">MEDIAN(D15:D19)</f>
        <v>2</v>
      </c>
      <c r="E20" s="267">
        <f t="shared" si="3"/>
        <v>0</v>
      </c>
      <c r="F20" s="267">
        <f t="shared" si="3"/>
        <v>1</v>
      </c>
      <c r="G20" s="267">
        <f t="shared" si="3"/>
        <v>1</v>
      </c>
      <c r="H20" s="267">
        <f t="shared" si="3"/>
        <v>4</v>
      </c>
      <c r="I20" s="267">
        <f t="shared" si="3"/>
        <v>13</v>
      </c>
      <c r="J20" s="267">
        <f t="shared" si="3"/>
        <v>6</v>
      </c>
      <c r="K20" s="267">
        <f t="shared" si="3"/>
        <v>3</v>
      </c>
      <c r="L20" s="267">
        <f t="shared" si="3"/>
        <v>2</v>
      </c>
      <c r="M20" s="267">
        <f t="shared" si="3"/>
        <v>1</v>
      </c>
      <c r="N20" s="267">
        <f t="shared" si="3"/>
        <v>0</v>
      </c>
      <c r="O20" s="253">
        <f t="shared" si="2"/>
        <v>34</v>
      </c>
      <c r="R20" s="250"/>
    </row>
    <row r="21" spans="1:18">
      <c r="A21" s="246"/>
      <c r="B21" s="254" t="s">
        <v>74</v>
      </c>
      <c r="C21" s="175">
        <f>C20*P21/O20</f>
        <v>0.79999999999999993</v>
      </c>
      <c r="D21" s="175">
        <f>D20*P21/O20</f>
        <v>1.5999999999999999</v>
      </c>
      <c r="E21" s="175">
        <f>E20*P21/O20</f>
        <v>0</v>
      </c>
      <c r="F21" s="175">
        <f>F20*P21/O20</f>
        <v>0.79999999999999993</v>
      </c>
      <c r="G21" s="175">
        <f>G20*P21/O20</f>
        <v>0.79999999999999993</v>
      </c>
      <c r="H21" s="175">
        <f>H20*P21/O20</f>
        <v>3.1999999999999997</v>
      </c>
      <c r="I21" s="175">
        <f>I20*P21/O20</f>
        <v>10.399999999999999</v>
      </c>
      <c r="J21" s="175">
        <f>J20*P21/O20</f>
        <v>4.8</v>
      </c>
      <c r="K21" s="175">
        <f>K20*P21/O20</f>
        <v>2.4</v>
      </c>
      <c r="L21" s="175">
        <f>L20*P21/O20</f>
        <v>1.5999999999999999</v>
      </c>
      <c r="M21" s="175">
        <f>M20*P21/O20</f>
        <v>0.79999999999999993</v>
      </c>
      <c r="N21" s="175">
        <f>N20*P21/O20</f>
        <v>0</v>
      </c>
      <c r="O21" s="128">
        <f t="shared" si="2"/>
        <v>27.2</v>
      </c>
      <c r="P21" s="255">
        <f>O20*80/100</f>
        <v>27.2</v>
      </c>
    </row>
    <row r="22" spans="1:18">
      <c r="A22" s="246"/>
      <c r="B22" s="256" t="s">
        <v>394</v>
      </c>
      <c r="C22" s="257">
        <f>รายเดือน67!B6</f>
        <v>1</v>
      </c>
      <c r="D22" s="257">
        <f>รายเดือน67!C6</f>
        <v>0</v>
      </c>
      <c r="E22" s="257">
        <f>รายเดือน67!D6</f>
        <v>0</v>
      </c>
      <c r="F22" s="257">
        <f>รายเดือน67!E6</f>
        <v>0</v>
      </c>
      <c r="G22" s="257">
        <f>รายเดือน67!F6</f>
        <v>0</v>
      </c>
      <c r="H22" s="257">
        <f>รายเดือน67!G6</f>
        <v>0</v>
      </c>
      <c r="I22" s="257">
        <f>รายเดือน67!H6</f>
        <v>0</v>
      </c>
      <c r="J22" s="257">
        <f>รายเดือน67!I6</f>
        <v>0</v>
      </c>
      <c r="K22" s="257">
        <f>รายเดือน67!J6</f>
        <v>0</v>
      </c>
      <c r="L22" s="257">
        <f>รายเดือน67!K6</f>
        <v>0</v>
      </c>
      <c r="M22" s="257">
        <f>รายเดือน67!L6</f>
        <v>0</v>
      </c>
      <c r="N22" s="257">
        <f>รายเดือน67!M6</f>
        <v>0</v>
      </c>
      <c r="O22" s="258">
        <f t="shared" si="2"/>
        <v>1</v>
      </c>
    </row>
    <row r="23" spans="1:18">
      <c r="A23" s="268"/>
      <c r="B23" s="260" t="s">
        <v>399</v>
      </c>
      <c r="C23" s="261">
        <f>C22</f>
        <v>1</v>
      </c>
      <c r="D23" s="261">
        <f>C22+D22</f>
        <v>1</v>
      </c>
      <c r="E23" s="261">
        <f>C22+D22+E22</f>
        <v>1</v>
      </c>
      <c r="F23" s="261">
        <f>C22+D22+E22+F22</f>
        <v>1</v>
      </c>
      <c r="G23" s="261">
        <f>C22+D22+E22+F22+G22</f>
        <v>1</v>
      </c>
      <c r="H23" s="261">
        <f>C22+D22+E22+F22+G22+H22</f>
        <v>1</v>
      </c>
      <c r="I23" s="261">
        <f>C22+D22+E22+F22+G22+H22+I22</f>
        <v>1</v>
      </c>
      <c r="J23" s="261">
        <f>C22+D22+E22+F22+G22+H22+I22+J22</f>
        <v>1</v>
      </c>
      <c r="K23" s="261">
        <f>C22+D22+E22+F22+G22+H22+I22+J22+K22</f>
        <v>1</v>
      </c>
      <c r="L23" s="261">
        <f>C22+D22+E22+F22+G22+H22+I22+J22+K22+L22</f>
        <v>1</v>
      </c>
      <c r="M23" s="261">
        <f>C22+D22+E22+F22+G22+H22+I22+J22+K22+L22+M22</f>
        <v>1</v>
      </c>
      <c r="N23" s="261">
        <f>C22+D22+E22+F22+G22+H22+I22+J22+K22+L22+M22+N22</f>
        <v>1</v>
      </c>
      <c r="O23" s="262"/>
    </row>
    <row r="24" spans="1:18">
      <c r="A24" s="246" t="s">
        <v>76</v>
      </c>
      <c r="B24" s="71" t="s">
        <v>72</v>
      </c>
      <c r="C24" s="25" t="s">
        <v>65</v>
      </c>
      <c r="D24" s="25" t="s">
        <v>66</v>
      </c>
      <c r="E24" s="25" t="s">
        <v>47</v>
      </c>
      <c r="F24" s="25" t="s">
        <v>48</v>
      </c>
      <c r="G24" s="25" t="s">
        <v>49</v>
      </c>
      <c r="H24" s="25" t="s">
        <v>50</v>
      </c>
      <c r="I24" s="25" t="s">
        <v>51</v>
      </c>
      <c r="J24" s="25" t="s">
        <v>52</v>
      </c>
      <c r="K24" s="25" t="s">
        <v>53</v>
      </c>
      <c r="L24" s="25" t="s">
        <v>54</v>
      </c>
      <c r="M24" s="25" t="s">
        <v>55</v>
      </c>
      <c r="N24" s="25" t="s">
        <v>56</v>
      </c>
      <c r="O24" s="25" t="s">
        <v>41</v>
      </c>
    </row>
    <row r="25" spans="1:18">
      <c r="A25" s="246" t="s">
        <v>77</v>
      </c>
      <c r="B25" s="247" t="s">
        <v>152</v>
      </c>
      <c r="C25" s="269">
        <v>9</v>
      </c>
      <c r="D25" s="269">
        <v>9</v>
      </c>
      <c r="E25" s="269">
        <v>12</v>
      </c>
      <c r="F25" s="269">
        <v>32</v>
      </c>
      <c r="G25" s="269">
        <v>29</v>
      </c>
      <c r="H25" s="269">
        <v>26</v>
      </c>
      <c r="I25" s="269">
        <v>43</v>
      </c>
      <c r="J25" s="269">
        <v>35</v>
      </c>
      <c r="K25" s="269">
        <v>16</v>
      </c>
      <c r="L25" s="269">
        <v>14</v>
      </c>
      <c r="M25" s="269">
        <v>2</v>
      </c>
      <c r="N25" s="269">
        <v>0</v>
      </c>
      <c r="O25" s="249">
        <v>227</v>
      </c>
    </row>
    <row r="26" spans="1:18">
      <c r="A26" s="246"/>
      <c r="B26" s="247" t="s">
        <v>188</v>
      </c>
      <c r="C26" s="269">
        <v>0</v>
      </c>
      <c r="D26" s="269">
        <v>0</v>
      </c>
      <c r="E26" s="269">
        <v>0</v>
      </c>
      <c r="F26" s="269">
        <v>1</v>
      </c>
      <c r="G26" s="269">
        <v>0</v>
      </c>
      <c r="H26" s="269">
        <v>6</v>
      </c>
      <c r="I26" s="269">
        <v>4</v>
      </c>
      <c r="J26" s="269">
        <v>2</v>
      </c>
      <c r="K26" s="269">
        <v>3</v>
      </c>
      <c r="L26" s="269">
        <v>2</v>
      </c>
      <c r="M26" s="269">
        <v>0</v>
      </c>
      <c r="N26" s="269">
        <v>4</v>
      </c>
      <c r="O26" s="249">
        <v>22</v>
      </c>
    </row>
    <row r="27" spans="1:18">
      <c r="A27" s="246"/>
      <c r="B27" s="247" t="s">
        <v>328</v>
      </c>
      <c r="C27" s="269">
        <v>0</v>
      </c>
      <c r="D27" s="269">
        <v>0</v>
      </c>
      <c r="E27" s="269">
        <v>0</v>
      </c>
      <c r="F27" s="269">
        <v>1</v>
      </c>
      <c r="G27" s="269">
        <v>0</v>
      </c>
      <c r="H27" s="269">
        <v>6</v>
      </c>
      <c r="I27" s="269">
        <v>4</v>
      </c>
      <c r="J27" s="269">
        <v>2</v>
      </c>
      <c r="K27" s="269">
        <v>3</v>
      </c>
      <c r="L27" s="269">
        <v>2</v>
      </c>
      <c r="M27" s="269">
        <v>0</v>
      </c>
      <c r="N27" s="269">
        <v>4</v>
      </c>
      <c r="O27" s="249">
        <v>22</v>
      </c>
    </row>
    <row r="28" spans="1:18">
      <c r="A28" s="246"/>
      <c r="B28" s="247" t="s">
        <v>329</v>
      </c>
      <c r="C28" s="269">
        <v>0</v>
      </c>
      <c r="D28" s="269">
        <v>1</v>
      </c>
      <c r="E28" s="269">
        <v>0</v>
      </c>
      <c r="F28" s="269">
        <v>1</v>
      </c>
      <c r="G28" s="269">
        <v>3</v>
      </c>
      <c r="H28" s="269">
        <v>19</v>
      </c>
      <c r="I28" s="269">
        <v>10</v>
      </c>
      <c r="J28" s="269">
        <v>16</v>
      </c>
      <c r="K28" s="269">
        <v>8</v>
      </c>
      <c r="L28" s="269">
        <v>9</v>
      </c>
      <c r="M28" s="269">
        <v>5</v>
      </c>
      <c r="N28" s="269">
        <v>3</v>
      </c>
      <c r="O28" s="249">
        <v>75</v>
      </c>
    </row>
    <row r="29" spans="1:18">
      <c r="A29" s="246"/>
      <c r="B29" s="247" t="s">
        <v>335</v>
      </c>
      <c r="C29" s="269">
        <v>1</v>
      </c>
      <c r="D29" s="269">
        <v>0</v>
      </c>
      <c r="E29" s="269">
        <v>2</v>
      </c>
      <c r="F29" s="269">
        <v>6</v>
      </c>
      <c r="G29" s="269">
        <v>3</v>
      </c>
      <c r="H29" s="269">
        <v>16</v>
      </c>
      <c r="I29" s="269">
        <v>16</v>
      </c>
      <c r="J29" s="269">
        <v>29</v>
      </c>
      <c r="K29" s="269">
        <v>20</v>
      </c>
      <c r="L29" s="269">
        <v>13</v>
      </c>
      <c r="M29" s="269">
        <v>2</v>
      </c>
      <c r="N29" s="269">
        <v>2</v>
      </c>
      <c r="O29" s="249">
        <f t="shared" ref="O29:O32" si="4">SUM(C29:N29)</f>
        <v>110</v>
      </c>
    </row>
    <row r="30" spans="1:18">
      <c r="A30" s="251"/>
      <c r="B30" s="252" t="s">
        <v>398</v>
      </c>
      <c r="C30" s="267">
        <f>MEDIAN(C25:C29)</f>
        <v>0</v>
      </c>
      <c r="D30" s="267">
        <f t="shared" ref="D30:N30" si="5">MEDIAN(D25:D29)</f>
        <v>0</v>
      </c>
      <c r="E30" s="267">
        <f t="shared" si="5"/>
        <v>0</v>
      </c>
      <c r="F30" s="267">
        <f t="shared" si="5"/>
        <v>1</v>
      </c>
      <c r="G30" s="267">
        <f t="shared" si="5"/>
        <v>3</v>
      </c>
      <c r="H30" s="267">
        <f t="shared" si="5"/>
        <v>16</v>
      </c>
      <c r="I30" s="267">
        <f t="shared" si="5"/>
        <v>10</v>
      </c>
      <c r="J30" s="267">
        <f t="shared" si="5"/>
        <v>16</v>
      </c>
      <c r="K30" s="267">
        <f t="shared" si="5"/>
        <v>8</v>
      </c>
      <c r="L30" s="267">
        <f t="shared" si="5"/>
        <v>9</v>
      </c>
      <c r="M30" s="267">
        <f t="shared" si="5"/>
        <v>2</v>
      </c>
      <c r="N30" s="267">
        <f t="shared" si="5"/>
        <v>3</v>
      </c>
      <c r="O30" s="253">
        <f t="shared" si="4"/>
        <v>68</v>
      </c>
    </row>
    <row r="31" spans="1:18">
      <c r="A31" s="246"/>
      <c r="B31" s="254" t="s">
        <v>74</v>
      </c>
      <c r="C31" s="175">
        <f>C30*P31/O30</f>
        <v>0</v>
      </c>
      <c r="D31" s="175">
        <f>D30*P31/O30</f>
        <v>0</v>
      </c>
      <c r="E31" s="175">
        <f>E30*P31/O30</f>
        <v>0</v>
      </c>
      <c r="F31" s="175">
        <f>F30*P31/O30</f>
        <v>0.79999999999999993</v>
      </c>
      <c r="G31" s="175">
        <f>G30*P31/O30</f>
        <v>2.4</v>
      </c>
      <c r="H31" s="175">
        <f>H30*P31/O30</f>
        <v>12.799999999999999</v>
      </c>
      <c r="I31" s="175">
        <f>I30*P31/O30</f>
        <v>8</v>
      </c>
      <c r="J31" s="175">
        <f>J30*P31/O30</f>
        <v>12.799999999999999</v>
      </c>
      <c r="K31" s="175">
        <f>K30*P31/O30</f>
        <v>6.3999999999999995</v>
      </c>
      <c r="L31" s="175">
        <f>L30*P31/O30</f>
        <v>7.1999999999999993</v>
      </c>
      <c r="M31" s="175">
        <f>M30*P31/O30</f>
        <v>1.5999999999999999</v>
      </c>
      <c r="N31" s="175">
        <f>N30*P31/O30</f>
        <v>2.4</v>
      </c>
      <c r="O31" s="128">
        <f t="shared" si="4"/>
        <v>54.399999999999991</v>
      </c>
      <c r="P31" s="255">
        <f>O30*80/100</f>
        <v>54.4</v>
      </c>
    </row>
    <row r="32" spans="1:18">
      <c r="A32" s="246"/>
      <c r="B32" s="256" t="s">
        <v>394</v>
      </c>
      <c r="C32" s="257">
        <f>รายเดือน67!B7</f>
        <v>3</v>
      </c>
      <c r="D32" s="257">
        <f>รายเดือน67!C7</f>
        <v>2</v>
      </c>
      <c r="E32" s="257">
        <f>รายเดือน67!D7</f>
        <v>0</v>
      </c>
      <c r="F32" s="257">
        <f>รายเดือน67!E7</f>
        <v>0</v>
      </c>
      <c r="G32" s="257">
        <f>รายเดือน67!F7</f>
        <v>0</v>
      </c>
      <c r="H32" s="257">
        <f>รายเดือน67!G7</f>
        <v>0</v>
      </c>
      <c r="I32" s="257">
        <f>รายเดือน67!H7</f>
        <v>0</v>
      </c>
      <c r="J32" s="257">
        <f>รายเดือน67!I7</f>
        <v>0</v>
      </c>
      <c r="K32" s="257">
        <f>รายเดือน67!J7</f>
        <v>0</v>
      </c>
      <c r="L32" s="257">
        <f>รายเดือน67!K7</f>
        <v>0</v>
      </c>
      <c r="M32" s="257">
        <f>รายเดือน67!L7</f>
        <v>0</v>
      </c>
      <c r="N32" s="257">
        <f>รายเดือน67!M7</f>
        <v>0</v>
      </c>
      <c r="O32" s="258">
        <f t="shared" si="4"/>
        <v>5</v>
      </c>
    </row>
    <row r="33" spans="1:16">
      <c r="A33" s="268"/>
      <c r="B33" s="260" t="s">
        <v>399</v>
      </c>
      <c r="C33" s="261">
        <f>C32</f>
        <v>3</v>
      </c>
      <c r="D33" s="261">
        <f>C32+D32</f>
        <v>5</v>
      </c>
      <c r="E33" s="261">
        <f>C32+D32+E32</f>
        <v>5</v>
      </c>
      <c r="F33" s="261">
        <f>C32+D32+E32+F32</f>
        <v>5</v>
      </c>
      <c r="G33" s="261">
        <f>C32+D32+E32+F32+G32</f>
        <v>5</v>
      </c>
      <c r="H33" s="261">
        <f>C32+D32+E32+F32+G32+H32</f>
        <v>5</v>
      </c>
      <c r="I33" s="261">
        <f>C32+D32+E32+F32+G32+H32+I32</f>
        <v>5</v>
      </c>
      <c r="J33" s="261">
        <f>C32+D32+E32+F32+G32+H32+I32+J32</f>
        <v>5</v>
      </c>
      <c r="K33" s="261">
        <f>C32+D32+E32+F32+G32+H32+I32+J32+K32</f>
        <v>5</v>
      </c>
      <c r="L33" s="261">
        <f>C32+D32+E32+F32+G32+H32+I32+J32+K32+L32</f>
        <v>5</v>
      </c>
      <c r="M33" s="261">
        <f>C32+D32+E32+F32+G32+H32+I32+J32+K32+L32+M32</f>
        <v>5</v>
      </c>
      <c r="N33" s="261">
        <f>C32+D32+E32+F32+G32+H32+I32+J32+K32+L32+M32+N32</f>
        <v>5</v>
      </c>
      <c r="O33" s="262"/>
    </row>
    <row r="34" spans="1:16">
      <c r="A34" s="263"/>
      <c r="B34" s="71" t="s">
        <v>72</v>
      </c>
      <c r="C34" s="25" t="s">
        <v>65</v>
      </c>
      <c r="D34" s="25" t="s">
        <v>66</v>
      </c>
      <c r="E34" s="25" t="s">
        <v>47</v>
      </c>
      <c r="F34" s="25" t="s">
        <v>48</v>
      </c>
      <c r="G34" s="25" t="s">
        <v>49</v>
      </c>
      <c r="H34" s="25" t="s">
        <v>50</v>
      </c>
      <c r="I34" s="25" t="s">
        <v>51</v>
      </c>
      <c r="J34" s="25" t="s">
        <v>52</v>
      </c>
      <c r="K34" s="25" t="s">
        <v>53</v>
      </c>
      <c r="L34" s="25" t="s">
        <v>54</v>
      </c>
      <c r="M34" s="25" t="s">
        <v>55</v>
      </c>
      <c r="N34" s="25" t="s">
        <v>56</v>
      </c>
      <c r="O34" s="25" t="s">
        <v>41</v>
      </c>
    </row>
    <row r="35" spans="1:16">
      <c r="A35" s="246" t="s">
        <v>78</v>
      </c>
      <c r="B35" s="247" t="s">
        <v>152</v>
      </c>
      <c r="C35" s="270">
        <v>4</v>
      </c>
      <c r="D35" s="270">
        <v>2</v>
      </c>
      <c r="E35" s="270">
        <v>3</v>
      </c>
      <c r="F35" s="270">
        <v>3</v>
      </c>
      <c r="G35" s="270">
        <v>3</v>
      </c>
      <c r="H35" s="270">
        <v>27</v>
      </c>
      <c r="I35" s="270">
        <v>34</v>
      </c>
      <c r="J35" s="270">
        <v>38</v>
      </c>
      <c r="K35" s="270">
        <v>55</v>
      </c>
      <c r="L35" s="270">
        <v>25</v>
      </c>
      <c r="M35" s="270">
        <v>7</v>
      </c>
      <c r="N35" s="270">
        <v>2</v>
      </c>
      <c r="O35" s="249">
        <f t="shared" ref="O35:O42" si="6">SUM(C35:N35)</f>
        <v>203</v>
      </c>
    </row>
    <row r="36" spans="1:16">
      <c r="A36" s="246"/>
      <c r="B36" s="247" t="s">
        <v>188</v>
      </c>
      <c r="C36" s="270">
        <v>1</v>
      </c>
      <c r="D36" s="270">
        <v>1</v>
      </c>
      <c r="E36" s="270">
        <v>1</v>
      </c>
      <c r="F36" s="270">
        <v>0</v>
      </c>
      <c r="G36" s="270">
        <v>7</v>
      </c>
      <c r="H36" s="270">
        <v>6</v>
      </c>
      <c r="I36" s="270">
        <v>13</v>
      </c>
      <c r="J36" s="270">
        <v>17</v>
      </c>
      <c r="K36" s="270">
        <v>23</v>
      </c>
      <c r="L36" s="270">
        <v>8</v>
      </c>
      <c r="M36" s="270">
        <v>5</v>
      </c>
      <c r="N36" s="270">
        <v>3</v>
      </c>
      <c r="O36" s="249">
        <f t="shared" si="6"/>
        <v>85</v>
      </c>
    </row>
    <row r="37" spans="1:16">
      <c r="A37" s="246"/>
      <c r="B37" s="247" t="s">
        <v>328</v>
      </c>
      <c r="C37" s="270">
        <v>1</v>
      </c>
      <c r="D37" s="270">
        <v>0</v>
      </c>
      <c r="E37" s="270">
        <v>1</v>
      </c>
      <c r="F37" s="270">
        <v>0</v>
      </c>
      <c r="G37" s="270">
        <v>5</v>
      </c>
      <c r="H37" s="270">
        <v>4</v>
      </c>
      <c r="I37" s="270">
        <v>1</v>
      </c>
      <c r="J37" s="270">
        <v>9</v>
      </c>
      <c r="K37" s="270">
        <v>12</v>
      </c>
      <c r="L37" s="270">
        <v>6</v>
      </c>
      <c r="M37" s="270">
        <v>1</v>
      </c>
      <c r="N37" s="270">
        <v>0</v>
      </c>
      <c r="O37" s="249">
        <f t="shared" si="6"/>
        <v>40</v>
      </c>
    </row>
    <row r="38" spans="1:16">
      <c r="A38" s="246"/>
      <c r="B38" s="247" t="s">
        <v>329</v>
      </c>
      <c r="C38" s="270">
        <v>2</v>
      </c>
      <c r="D38" s="270">
        <v>3</v>
      </c>
      <c r="E38" s="270">
        <v>0</v>
      </c>
      <c r="F38" s="270">
        <v>0</v>
      </c>
      <c r="G38" s="270">
        <v>0</v>
      </c>
      <c r="H38" s="270">
        <v>4</v>
      </c>
      <c r="I38" s="270">
        <v>8</v>
      </c>
      <c r="J38" s="270">
        <v>2</v>
      </c>
      <c r="K38" s="270">
        <v>0</v>
      </c>
      <c r="L38" s="270">
        <v>0</v>
      </c>
      <c r="M38" s="270">
        <v>0</v>
      </c>
      <c r="N38" s="270">
        <v>0</v>
      </c>
      <c r="O38" s="249">
        <f t="shared" si="6"/>
        <v>19</v>
      </c>
    </row>
    <row r="39" spans="1:16">
      <c r="A39" s="246"/>
      <c r="B39" s="247" t="s">
        <v>335</v>
      </c>
      <c r="C39" s="270">
        <v>1</v>
      </c>
      <c r="D39" s="270">
        <v>0</v>
      </c>
      <c r="E39" s="270">
        <v>0</v>
      </c>
      <c r="F39" s="270">
        <v>2</v>
      </c>
      <c r="G39" s="270">
        <v>5</v>
      </c>
      <c r="H39" s="270">
        <v>26</v>
      </c>
      <c r="I39" s="270">
        <v>65</v>
      </c>
      <c r="J39" s="270">
        <v>63</v>
      </c>
      <c r="K39" s="270">
        <v>53</v>
      </c>
      <c r="L39" s="270">
        <v>5</v>
      </c>
      <c r="M39" s="270">
        <v>7</v>
      </c>
      <c r="N39" s="270">
        <v>1</v>
      </c>
      <c r="O39" s="249">
        <f t="shared" si="6"/>
        <v>228</v>
      </c>
    </row>
    <row r="40" spans="1:16">
      <c r="A40" s="251"/>
      <c r="B40" s="252" t="s">
        <v>398</v>
      </c>
      <c r="C40" s="267">
        <f>MEDIAN(C35:C39)</f>
        <v>1</v>
      </c>
      <c r="D40" s="267">
        <f t="shared" ref="D40:N40" si="7">MEDIAN(D35:D39)</f>
        <v>1</v>
      </c>
      <c r="E40" s="267">
        <f t="shared" si="7"/>
        <v>1</v>
      </c>
      <c r="F40" s="267">
        <f t="shared" si="7"/>
        <v>0</v>
      </c>
      <c r="G40" s="267">
        <f t="shared" si="7"/>
        <v>5</v>
      </c>
      <c r="H40" s="267">
        <f t="shared" si="7"/>
        <v>6</v>
      </c>
      <c r="I40" s="267">
        <f t="shared" si="7"/>
        <v>13</v>
      </c>
      <c r="J40" s="267">
        <f t="shared" si="7"/>
        <v>17</v>
      </c>
      <c r="K40" s="267">
        <f t="shared" si="7"/>
        <v>23</v>
      </c>
      <c r="L40" s="267">
        <f t="shared" si="7"/>
        <v>6</v>
      </c>
      <c r="M40" s="267">
        <f t="shared" si="7"/>
        <v>5</v>
      </c>
      <c r="N40" s="267">
        <f t="shared" si="7"/>
        <v>1</v>
      </c>
      <c r="O40" s="253">
        <f t="shared" si="6"/>
        <v>79</v>
      </c>
    </row>
    <row r="41" spans="1:16">
      <c r="A41" s="246"/>
      <c r="B41" s="254" t="s">
        <v>74</v>
      </c>
      <c r="C41" s="175">
        <f>C40*P41/O40</f>
        <v>0.8</v>
      </c>
      <c r="D41" s="175">
        <f>D40*P41/O40</f>
        <v>0.8</v>
      </c>
      <c r="E41" s="175">
        <f>E40*P41/O40</f>
        <v>0.8</v>
      </c>
      <c r="F41" s="175">
        <f>F40*P41/O40</f>
        <v>0</v>
      </c>
      <c r="G41" s="175">
        <f>G40*P41/O40</f>
        <v>4</v>
      </c>
      <c r="H41" s="175">
        <f>H40*P41/O40</f>
        <v>4.8000000000000007</v>
      </c>
      <c r="I41" s="175">
        <f>I40*P41/O40</f>
        <v>10.4</v>
      </c>
      <c r="J41" s="175">
        <f>J40*P41/O40</f>
        <v>13.600000000000001</v>
      </c>
      <c r="K41" s="175">
        <f>K40*P41/O40</f>
        <v>18.400000000000002</v>
      </c>
      <c r="L41" s="175">
        <f>L40*P41/O40</f>
        <v>4.8000000000000007</v>
      </c>
      <c r="M41" s="175">
        <f>M40*P41/O40</f>
        <v>4</v>
      </c>
      <c r="N41" s="175">
        <f>N40*P41/O40</f>
        <v>0.8</v>
      </c>
      <c r="O41" s="128">
        <f t="shared" si="6"/>
        <v>63.2</v>
      </c>
      <c r="P41" s="255">
        <f>O40*80/100</f>
        <v>63.2</v>
      </c>
    </row>
    <row r="42" spans="1:16">
      <c r="A42" s="246"/>
      <c r="B42" s="256" t="s">
        <v>394</v>
      </c>
      <c r="C42" s="257">
        <f>รายเดือน67!B8</f>
        <v>10</v>
      </c>
      <c r="D42" s="257">
        <f>รายเดือน67!C8</f>
        <v>1</v>
      </c>
      <c r="E42" s="257">
        <f>รายเดือน67!D8</f>
        <v>1</v>
      </c>
      <c r="F42" s="257">
        <f>รายเดือน67!E8</f>
        <v>0</v>
      </c>
      <c r="G42" s="257">
        <f>รายเดือน67!F8</f>
        <v>0</v>
      </c>
      <c r="H42" s="257">
        <f>รายเดือน67!G8</f>
        <v>0</v>
      </c>
      <c r="I42" s="257">
        <f>รายเดือน67!H8</f>
        <v>0</v>
      </c>
      <c r="J42" s="257">
        <f>รายเดือน67!I8</f>
        <v>0</v>
      </c>
      <c r="K42" s="257">
        <f>รายเดือน67!J8</f>
        <v>0</v>
      </c>
      <c r="L42" s="257">
        <f>รายเดือน67!K8</f>
        <v>0</v>
      </c>
      <c r="M42" s="257">
        <f>รายเดือน67!L8</f>
        <v>0</v>
      </c>
      <c r="N42" s="257">
        <f>รายเดือน67!M8</f>
        <v>0</v>
      </c>
      <c r="O42" s="258">
        <f t="shared" si="6"/>
        <v>12</v>
      </c>
    </row>
    <row r="43" spans="1:16">
      <c r="A43" s="268"/>
      <c r="B43" s="260" t="s">
        <v>399</v>
      </c>
      <c r="C43" s="261">
        <f>C42</f>
        <v>10</v>
      </c>
      <c r="D43" s="261">
        <f>C42+D42</f>
        <v>11</v>
      </c>
      <c r="E43" s="261">
        <f>C42+D42+E42</f>
        <v>12</v>
      </c>
      <c r="F43" s="261">
        <f>C42+D42+E42+F42</f>
        <v>12</v>
      </c>
      <c r="G43" s="261">
        <f>C42+D42+E42+F42+G42</f>
        <v>12</v>
      </c>
      <c r="H43" s="261">
        <f>C42+D42+E42+F42+G42+H42</f>
        <v>12</v>
      </c>
      <c r="I43" s="261">
        <f>C42+D42+E42+F42+G42+H42+I42</f>
        <v>12</v>
      </c>
      <c r="J43" s="261">
        <f>C42+D42+E42+F42+G42+H42+I42+J42</f>
        <v>12</v>
      </c>
      <c r="K43" s="261">
        <f>C42+D42+E42+F42+G42+H42+I42+J42+K42</f>
        <v>12</v>
      </c>
      <c r="L43" s="261">
        <f>C42+D42+E42+F42+G42+H42+I42+J42+K42+L42</f>
        <v>12</v>
      </c>
      <c r="M43" s="261">
        <f>C42+D42+E42+F42+G42+H42+I42+J42+K42+L42+M42</f>
        <v>12</v>
      </c>
      <c r="N43" s="261">
        <f>C42+D42+E42+F42+G42+H42+I42+J42+K42+L42+M42+N42</f>
        <v>12</v>
      </c>
      <c r="O43" s="262"/>
    </row>
    <row r="44" spans="1:16">
      <c r="A44" s="263"/>
      <c r="B44" s="71" t="s">
        <v>72</v>
      </c>
      <c r="C44" s="25" t="s">
        <v>65</v>
      </c>
      <c r="D44" s="25" t="s">
        <v>66</v>
      </c>
      <c r="E44" s="25" t="s">
        <v>47</v>
      </c>
      <c r="F44" s="25" t="s">
        <v>48</v>
      </c>
      <c r="G44" s="25" t="s">
        <v>49</v>
      </c>
      <c r="H44" s="25" t="s">
        <v>50</v>
      </c>
      <c r="I44" s="25" t="s">
        <v>51</v>
      </c>
      <c r="J44" s="25" t="s">
        <v>52</v>
      </c>
      <c r="K44" s="25" t="s">
        <v>53</v>
      </c>
      <c r="L44" s="25" t="s">
        <v>54</v>
      </c>
      <c r="M44" s="25" t="s">
        <v>55</v>
      </c>
      <c r="N44" s="25" t="s">
        <v>56</v>
      </c>
      <c r="O44" s="25" t="s">
        <v>41</v>
      </c>
    </row>
    <row r="45" spans="1:16">
      <c r="A45" s="246" t="s">
        <v>79</v>
      </c>
      <c r="B45" s="247" t="s">
        <v>152</v>
      </c>
      <c r="C45" s="271">
        <v>2</v>
      </c>
      <c r="D45" s="271">
        <v>2</v>
      </c>
      <c r="E45" s="271">
        <v>6</v>
      </c>
      <c r="F45" s="271">
        <v>5</v>
      </c>
      <c r="G45" s="271">
        <v>10</v>
      </c>
      <c r="H45" s="271">
        <v>58</v>
      </c>
      <c r="I45" s="271">
        <v>64</v>
      </c>
      <c r="J45" s="271">
        <v>37</v>
      </c>
      <c r="K45" s="271">
        <v>39</v>
      </c>
      <c r="L45" s="271">
        <v>24</v>
      </c>
      <c r="M45" s="271">
        <v>16</v>
      </c>
      <c r="N45" s="271">
        <v>10</v>
      </c>
      <c r="O45" s="249">
        <f>SUM(C45:N45)</f>
        <v>273</v>
      </c>
    </row>
    <row r="46" spans="1:16">
      <c r="A46" s="246"/>
      <c r="B46" s="247" t="s">
        <v>188</v>
      </c>
      <c r="C46" s="271">
        <v>6</v>
      </c>
      <c r="D46" s="271">
        <v>3</v>
      </c>
      <c r="E46" s="271">
        <v>12</v>
      </c>
      <c r="F46" s="271">
        <v>5</v>
      </c>
      <c r="G46" s="271">
        <v>10</v>
      </c>
      <c r="H46" s="271">
        <v>14</v>
      </c>
      <c r="I46" s="271">
        <v>16</v>
      </c>
      <c r="J46" s="271">
        <v>16</v>
      </c>
      <c r="K46" s="271">
        <v>10</v>
      </c>
      <c r="L46" s="271">
        <v>0</v>
      </c>
      <c r="M46" s="271">
        <v>1</v>
      </c>
      <c r="N46" s="271">
        <v>1</v>
      </c>
      <c r="O46" s="249">
        <f t="shared" ref="O46:O49" si="8">SUM(C46:N46)</f>
        <v>94</v>
      </c>
    </row>
    <row r="47" spans="1:16">
      <c r="A47" s="246"/>
      <c r="B47" s="247" t="s">
        <v>328</v>
      </c>
      <c r="C47" s="271">
        <v>2</v>
      </c>
      <c r="D47" s="271">
        <v>0</v>
      </c>
      <c r="E47" s="271">
        <v>1</v>
      </c>
      <c r="F47" s="271">
        <v>0</v>
      </c>
      <c r="G47" s="271">
        <v>6</v>
      </c>
      <c r="H47" s="271">
        <v>16</v>
      </c>
      <c r="I47" s="271">
        <v>4</v>
      </c>
      <c r="J47" s="271">
        <v>11</v>
      </c>
      <c r="K47" s="271">
        <v>10</v>
      </c>
      <c r="L47" s="271">
        <v>5</v>
      </c>
      <c r="M47" s="271">
        <v>0</v>
      </c>
      <c r="N47" s="271">
        <v>3</v>
      </c>
      <c r="O47" s="249">
        <f t="shared" si="8"/>
        <v>58</v>
      </c>
    </row>
    <row r="48" spans="1:16">
      <c r="A48" s="246"/>
      <c r="B48" s="247" t="s">
        <v>329</v>
      </c>
      <c r="C48" s="271">
        <v>1</v>
      </c>
      <c r="D48" s="271">
        <v>0</v>
      </c>
      <c r="E48" s="271">
        <v>1</v>
      </c>
      <c r="F48" s="271">
        <v>1</v>
      </c>
      <c r="G48" s="271">
        <v>2</v>
      </c>
      <c r="H48" s="271">
        <v>3</v>
      </c>
      <c r="I48" s="271">
        <v>9</v>
      </c>
      <c r="J48" s="271">
        <v>8</v>
      </c>
      <c r="K48" s="271">
        <v>2</v>
      </c>
      <c r="L48" s="271">
        <v>3</v>
      </c>
      <c r="M48" s="271">
        <v>1</v>
      </c>
      <c r="N48" s="271">
        <v>0</v>
      </c>
      <c r="O48" s="249">
        <f t="shared" si="8"/>
        <v>31</v>
      </c>
    </row>
    <row r="49" spans="1:16">
      <c r="A49" s="246"/>
      <c r="B49" s="247" t="s">
        <v>335</v>
      </c>
      <c r="C49" s="271">
        <v>0</v>
      </c>
      <c r="D49" s="271">
        <v>0</v>
      </c>
      <c r="E49" s="271">
        <v>1</v>
      </c>
      <c r="F49" s="271">
        <v>1</v>
      </c>
      <c r="G49" s="271">
        <v>10</v>
      </c>
      <c r="H49" s="271">
        <v>28</v>
      </c>
      <c r="I49" s="271">
        <v>33</v>
      </c>
      <c r="J49" s="271">
        <v>25</v>
      </c>
      <c r="K49" s="271">
        <v>22</v>
      </c>
      <c r="L49" s="271">
        <v>5</v>
      </c>
      <c r="M49" s="271">
        <v>1</v>
      </c>
      <c r="N49" s="271">
        <v>0</v>
      </c>
      <c r="O49" s="249">
        <f t="shared" si="8"/>
        <v>126</v>
      </c>
    </row>
    <row r="50" spans="1:16">
      <c r="A50" s="251"/>
      <c r="B50" s="252" t="s">
        <v>398</v>
      </c>
      <c r="C50" s="267">
        <f>MEDIAN(C45:C49)</f>
        <v>2</v>
      </c>
      <c r="D50" s="267">
        <f t="shared" ref="D50:N50" si="9">MEDIAN(D45:D49)</f>
        <v>0</v>
      </c>
      <c r="E50" s="267">
        <f t="shared" si="9"/>
        <v>1</v>
      </c>
      <c r="F50" s="267">
        <f t="shared" si="9"/>
        <v>1</v>
      </c>
      <c r="G50" s="267">
        <f t="shared" si="9"/>
        <v>10</v>
      </c>
      <c r="H50" s="267">
        <f t="shared" si="9"/>
        <v>16</v>
      </c>
      <c r="I50" s="267">
        <f t="shared" si="9"/>
        <v>16</v>
      </c>
      <c r="J50" s="267">
        <f t="shared" si="9"/>
        <v>16</v>
      </c>
      <c r="K50" s="267">
        <f t="shared" si="9"/>
        <v>10</v>
      </c>
      <c r="L50" s="267">
        <f t="shared" si="9"/>
        <v>5</v>
      </c>
      <c r="M50" s="267">
        <f t="shared" si="9"/>
        <v>1</v>
      </c>
      <c r="N50" s="267">
        <f t="shared" si="9"/>
        <v>1</v>
      </c>
      <c r="O50" s="253">
        <f t="shared" ref="O50:O52" si="10">SUM(C50:N50)</f>
        <v>79</v>
      </c>
    </row>
    <row r="51" spans="1:16">
      <c r="A51" s="246"/>
      <c r="B51" s="254" t="s">
        <v>74</v>
      </c>
      <c r="C51" s="175">
        <f>C50*P51/O50</f>
        <v>1.6</v>
      </c>
      <c r="D51" s="175">
        <f>D50*P51/O50</f>
        <v>0</v>
      </c>
      <c r="E51" s="175">
        <f>E50*P51/O50</f>
        <v>0.8</v>
      </c>
      <c r="F51" s="175">
        <f>F50*P51/O50</f>
        <v>0.8</v>
      </c>
      <c r="G51" s="175">
        <f>G50*P51/O50</f>
        <v>8</v>
      </c>
      <c r="H51" s="175">
        <f>H50*P51/O50</f>
        <v>12.8</v>
      </c>
      <c r="I51" s="175">
        <f>I50*P51/O50</f>
        <v>12.8</v>
      </c>
      <c r="J51" s="175">
        <f>J50*P51/O50</f>
        <v>12.8</v>
      </c>
      <c r="K51" s="175">
        <f>K50*P51/O50</f>
        <v>8</v>
      </c>
      <c r="L51" s="175">
        <f>L50*P51/O50</f>
        <v>4</v>
      </c>
      <c r="M51" s="175">
        <f>M50*P51/O50</f>
        <v>0.8</v>
      </c>
      <c r="N51" s="175">
        <f>N50*P51/O50</f>
        <v>0.8</v>
      </c>
      <c r="O51" s="128">
        <f t="shared" si="10"/>
        <v>63.199999999999989</v>
      </c>
      <c r="P51" s="255">
        <f>O50*80/100</f>
        <v>63.2</v>
      </c>
    </row>
    <row r="52" spans="1:16">
      <c r="A52" s="246"/>
      <c r="B52" s="256" t="s">
        <v>394</v>
      </c>
      <c r="C52" s="257">
        <f>รายเดือน67!B10</f>
        <v>4</v>
      </c>
      <c r="D52" s="257">
        <f>รายเดือน67!C10</f>
        <v>11</v>
      </c>
      <c r="E52" s="257">
        <f>รายเดือน67!D10</f>
        <v>0</v>
      </c>
      <c r="F52" s="257">
        <f>รายเดือน67!E10</f>
        <v>0</v>
      </c>
      <c r="G52" s="257">
        <f>รายเดือน67!F10</f>
        <v>0</v>
      </c>
      <c r="H52" s="257">
        <f>รายเดือน67!G10</f>
        <v>0</v>
      </c>
      <c r="I52" s="257">
        <f>รายเดือน67!H10</f>
        <v>0</v>
      </c>
      <c r="J52" s="257">
        <f>รายเดือน67!I10</f>
        <v>0</v>
      </c>
      <c r="K52" s="257">
        <f>รายเดือน67!J10</f>
        <v>0</v>
      </c>
      <c r="L52" s="257">
        <f>รายเดือน67!K10</f>
        <v>0</v>
      </c>
      <c r="M52" s="257">
        <f>รายเดือน67!L10</f>
        <v>0</v>
      </c>
      <c r="N52" s="257">
        <f>รายเดือน67!M10</f>
        <v>0</v>
      </c>
      <c r="O52" s="258">
        <f t="shared" si="10"/>
        <v>15</v>
      </c>
    </row>
    <row r="53" spans="1:16">
      <c r="A53" s="268"/>
      <c r="B53" s="260" t="s">
        <v>399</v>
      </c>
      <c r="C53" s="261">
        <f>C52</f>
        <v>4</v>
      </c>
      <c r="D53" s="261">
        <f>C52+D52</f>
        <v>15</v>
      </c>
      <c r="E53" s="261">
        <f>C52+D52+E52</f>
        <v>15</v>
      </c>
      <c r="F53" s="261">
        <f>C52+D52+E52+F52</f>
        <v>15</v>
      </c>
      <c r="G53" s="261">
        <f>C52+D52+E52+F52+G52</f>
        <v>15</v>
      </c>
      <c r="H53" s="261">
        <f>C52+D52+E52+F52+G52+H52</f>
        <v>15</v>
      </c>
      <c r="I53" s="261">
        <f>C52+D52+E52+F52+G52+H52+I52</f>
        <v>15</v>
      </c>
      <c r="J53" s="261">
        <f>C52+D52+E52+F52+G52+H52+I52+J52</f>
        <v>15</v>
      </c>
      <c r="K53" s="261">
        <f>C52+D52+E52+F52+G52+H52+I52+J52+K52</f>
        <v>15</v>
      </c>
      <c r="L53" s="261">
        <f>C52+D52+E52+F52+G52+H52+I52+J52+K52+L52</f>
        <v>15</v>
      </c>
      <c r="M53" s="261">
        <f>C52+D52+E52+F52+G52+H52+I52+J52+K52+L52+M52</f>
        <v>15</v>
      </c>
      <c r="N53" s="261">
        <f>C52+D52+E52+F52+G52+H52+I52+J52+K52+L52+M52+N52</f>
        <v>15</v>
      </c>
      <c r="O53" s="262"/>
    </row>
    <row r="54" spans="1:16">
      <c r="A54" s="272"/>
      <c r="B54" s="71" t="s">
        <v>72</v>
      </c>
      <c r="C54" s="25" t="s">
        <v>65</v>
      </c>
      <c r="D54" s="25" t="s">
        <v>66</v>
      </c>
      <c r="E54" s="25" t="s">
        <v>47</v>
      </c>
      <c r="F54" s="25" t="s">
        <v>48</v>
      </c>
      <c r="G54" s="25" t="s">
        <v>49</v>
      </c>
      <c r="H54" s="25" t="s">
        <v>50</v>
      </c>
      <c r="I54" s="25" t="s">
        <v>51</v>
      </c>
      <c r="J54" s="25" t="s">
        <v>52</v>
      </c>
      <c r="K54" s="25" t="s">
        <v>53</v>
      </c>
      <c r="L54" s="25" t="s">
        <v>54</v>
      </c>
      <c r="M54" s="25" t="s">
        <v>55</v>
      </c>
      <c r="N54" s="25" t="s">
        <v>56</v>
      </c>
      <c r="O54" s="25" t="s">
        <v>41</v>
      </c>
    </row>
    <row r="55" spans="1:16">
      <c r="A55" s="272" t="s">
        <v>80</v>
      </c>
      <c r="B55" s="247" t="s">
        <v>152</v>
      </c>
      <c r="C55" s="273">
        <v>2</v>
      </c>
      <c r="D55" s="273">
        <v>9</v>
      </c>
      <c r="E55" s="273">
        <v>6</v>
      </c>
      <c r="F55" s="273">
        <v>15</v>
      </c>
      <c r="G55" s="273">
        <v>32</v>
      </c>
      <c r="H55" s="273">
        <v>61</v>
      </c>
      <c r="I55" s="273">
        <v>59</v>
      </c>
      <c r="J55" s="273">
        <v>26</v>
      </c>
      <c r="K55" s="273">
        <v>29</v>
      </c>
      <c r="L55" s="273">
        <v>31</v>
      </c>
      <c r="M55" s="273">
        <v>19</v>
      </c>
      <c r="N55" s="273">
        <v>9</v>
      </c>
      <c r="O55" s="249">
        <f t="shared" ref="O55:O62" si="11">SUM(C55:N55)</f>
        <v>298</v>
      </c>
    </row>
    <row r="56" spans="1:16">
      <c r="A56" s="274"/>
      <c r="B56" s="247" t="s">
        <v>188</v>
      </c>
      <c r="C56" s="273">
        <v>5</v>
      </c>
      <c r="D56" s="273">
        <v>5</v>
      </c>
      <c r="E56" s="273">
        <v>3</v>
      </c>
      <c r="F56" s="273">
        <v>11</v>
      </c>
      <c r="G56" s="273">
        <v>26</v>
      </c>
      <c r="H56" s="273">
        <v>14</v>
      </c>
      <c r="I56" s="273">
        <v>18</v>
      </c>
      <c r="J56" s="273">
        <v>37</v>
      </c>
      <c r="K56" s="273">
        <v>15</v>
      </c>
      <c r="L56" s="273">
        <v>1</v>
      </c>
      <c r="M56" s="273">
        <v>0</v>
      </c>
      <c r="N56" s="273">
        <v>1</v>
      </c>
      <c r="O56" s="249">
        <f t="shared" si="11"/>
        <v>136</v>
      </c>
    </row>
    <row r="57" spans="1:16">
      <c r="A57" s="274"/>
      <c r="B57" s="247" t="s">
        <v>328</v>
      </c>
      <c r="C57" s="273">
        <v>0</v>
      </c>
      <c r="D57" s="273">
        <v>0</v>
      </c>
      <c r="E57" s="273">
        <v>0</v>
      </c>
      <c r="F57" s="273">
        <v>0</v>
      </c>
      <c r="G57" s="273">
        <v>3</v>
      </c>
      <c r="H57" s="273">
        <v>3</v>
      </c>
      <c r="I57" s="273">
        <v>0</v>
      </c>
      <c r="J57" s="273">
        <v>1</v>
      </c>
      <c r="K57" s="273">
        <v>4</v>
      </c>
      <c r="L57" s="273">
        <v>1</v>
      </c>
      <c r="M57" s="273">
        <v>0</v>
      </c>
      <c r="N57" s="273">
        <v>0</v>
      </c>
      <c r="O57" s="249">
        <f t="shared" si="11"/>
        <v>12</v>
      </c>
    </row>
    <row r="58" spans="1:16">
      <c r="A58" s="274"/>
      <c r="B58" s="247" t="s">
        <v>329</v>
      </c>
      <c r="C58" s="273">
        <v>0</v>
      </c>
      <c r="D58" s="273">
        <v>0</v>
      </c>
      <c r="E58" s="273">
        <v>0</v>
      </c>
      <c r="F58" s="273">
        <v>0</v>
      </c>
      <c r="G58" s="273">
        <v>0</v>
      </c>
      <c r="H58" s="273">
        <v>1</v>
      </c>
      <c r="I58" s="273">
        <v>1</v>
      </c>
      <c r="J58" s="273">
        <v>1</v>
      </c>
      <c r="K58" s="273">
        <v>4</v>
      </c>
      <c r="L58" s="273">
        <v>2</v>
      </c>
      <c r="M58" s="273">
        <v>1</v>
      </c>
      <c r="N58" s="273">
        <v>2</v>
      </c>
      <c r="O58" s="249">
        <f t="shared" si="11"/>
        <v>12</v>
      </c>
    </row>
    <row r="59" spans="1:16">
      <c r="A59" s="274"/>
      <c r="B59" s="247" t="s">
        <v>335</v>
      </c>
      <c r="C59" s="273">
        <v>1</v>
      </c>
      <c r="D59" s="273">
        <v>0</v>
      </c>
      <c r="E59" s="273">
        <v>0</v>
      </c>
      <c r="F59" s="273">
        <v>1</v>
      </c>
      <c r="G59" s="273">
        <v>0</v>
      </c>
      <c r="H59" s="273">
        <v>2</v>
      </c>
      <c r="I59" s="273">
        <v>25</v>
      </c>
      <c r="J59" s="273">
        <v>18</v>
      </c>
      <c r="K59" s="273">
        <v>16</v>
      </c>
      <c r="L59" s="273">
        <v>9</v>
      </c>
      <c r="M59" s="273">
        <v>0</v>
      </c>
      <c r="N59" s="273">
        <v>0</v>
      </c>
      <c r="O59" s="249">
        <f t="shared" si="11"/>
        <v>72</v>
      </c>
    </row>
    <row r="60" spans="1:16">
      <c r="A60" s="251"/>
      <c r="B60" s="252" t="s">
        <v>398</v>
      </c>
      <c r="C60" s="267">
        <f>MEDIAN(C55:C59)</f>
        <v>1</v>
      </c>
      <c r="D60" s="267">
        <f t="shared" ref="D60:N60" si="12">MEDIAN(D55:D59)</f>
        <v>0</v>
      </c>
      <c r="E60" s="267">
        <f t="shared" si="12"/>
        <v>0</v>
      </c>
      <c r="F60" s="267">
        <f t="shared" si="12"/>
        <v>1</v>
      </c>
      <c r="G60" s="267">
        <f t="shared" si="12"/>
        <v>3</v>
      </c>
      <c r="H60" s="267">
        <f t="shared" si="12"/>
        <v>3</v>
      </c>
      <c r="I60" s="267">
        <f t="shared" si="12"/>
        <v>18</v>
      </c>
      <c r="J60" s="267">
        <f t="shared" si="12"/>
        <v>18</v>
      </c>
      <c r="K60" s="267">
        <f t="shared" si="12"/>
        <v>15</v>
      </c>
      <c r="L60" s="267">
        <f t="shared" si="12"/>
        <v>2</v>
      </c>
      <c r="M60" s="267">
        <f t="shared" si="12"/>
        <v>0</v>
      </c>
      <c r="N60" s="267">
        <f t="shared" si="12"/>
        <v>1</v>
      </c>
      <c r="O60" s="253">
        <f t="shared" si="11"/>
        <v>62</v>
      </c>
    </row>
    <row r="61" spans="1:16">
      <c r="A61" s="274"/>
      <c r="B61" s="254" t="s">
        <v>74</v>
      </c>
      <c r="C61" s="175">
        <f>C60*P61/O60</f>
        <v>0.8</v>
      </c>
      <c r="D61" s="175">
        <f>D60*P61/O60</f>
        <v>0</v>
      </c>
      <c r="E61" s="175">
        <f>E60*P61/O60</f>
        <v>0</v>
      </c>
      <c r="F61" s="175">
        <f>F60*P61/O60</f>
        <v>0.8</v>
      </c>
      <c r="G61" s="175">
        <f>G60*P61/O60</f>
        <v>2.4000000000000004</v>
      </c>
      <c r="H61" s="175">
        <f>H60*P61/O60</f>
        <v>2.4000000000000004</v>
      </c>
      <c r="I61" s="175">
        <f>I60*P61/O60</f>
        <v>14.4</v>
      </c>
      <c r="J61" s="175">
        <f>J60*P61/O60</f>
        <v>14.4</v>
      </c>
      <c r="K61" s="175">
        <f>K60*P61/O60</f>
        <v>12</v>
      </c>
      <c r="L61" s="175">
        <f>L60*P61/O60</f>
        <v>1.6</v>
      </c>
      <c r="M61" s="175">
        <f>M60*P61/O60</f>
        <v>0</v>
      </c>
      <c r="N61" s="175">
        <f>N60*P61/O60</f>
        <v>0.8</v>
      </c>
      <c r="O61" s="128">
        <f t="shared" si="11"/>
        <v>49.6</v>
      </c>
      <c r="P61" s="255">
        <f>O60*80/100</f>
        <v>49.6</v>
      </c>
    </row>
    <row r="62" spans="1:16">
      <c r="A62" s="274"/>
      <c r="B62" s="256" t="s">
        <v>394</v>
      </c>
      <c r="C62" s="257">
        <f>รายเดือน67!B11</f>
        <v>1</v>
      </c>
      <c r="D62" s="257">
        <f>รายเดือน67!C11</f>
        <v>1</v>
      </c>
      <c r="E62" s="257">
        <f>รายเดือน67!D11</f>
        <v>0</v>
      </c>
      <c r="F62" s="257">
        <f>รายเดือน67!E11</f>
        <v>0</v>
      </c>
      <c r="G62" s="257">
        <f>รายเดือน67!F11</f>
        <v>0</v>
      </c>
      <c r="H62" s="257">
        <f>รายเดือน67!G11</f>
        <v>0</v>
      </c>
      <c r="I62" s="257">
        <f>รายเดือน67!H11</f>
        <v>0</v>
      </c>
      <c r="J62" s="257">
        <f>รายเดือน67!I11</f>
        <v>0</v>
      </c>
      <c r="K62" s="257">
        <f>รายเดือน67!J11</f>
        <v>0</v>
      </c>
      <c r="L62" s="257">
        <f>รายเดือน67!K11</f>
        <v>0</v>
      </c>
      <c r="M62" s="257">
        <f>รายเดือน67!L11</f>
        <v>0</v>
      </c>
      <c r="N62" s="257">
        <f>รายเดือน67!M11</f>
        <v>0</v>
      </c>
      <c r="O62" s="258">
        <f t="shared" si="11"/>
        <v>2</v>
      </c>
    </row>
    <row r="63" spans="1:16">
      <c r="A63" s="275"/>
      <c r="B63" s="260" t="s">
        <v>399</v>
      </c>
      <c r="C63" s="261">
        <f>C62</f>
        <v>1</v>
      </c>
      <c r="D63" s="261">
        <f>C62+D62</f>
        <v>2</v>
      </c>
      <c r="E63" s="261">
        <f>C62+D62+E62</f>
        <v>2</v>
      </c>
      <c r="F63" s="261">
        <f>C62+D62+E62+F62</f>
        <v>2</v>
      </c>
      <c r="G63" s="261">
        <f>C62+D62+E62+F62+G62</f>
        <v>2</v>
      </c>
      <c r="H63" s="261">
        <f>C62+D62+E62+F62+G62+H62</f>
        <v>2</v>
      </c>
      <c r="I63" s="261">
        <f>C62+D62+E62+F62+G62+H62+I62</f>
        <v>2</v>
      </c>
      <c r="J63" s="261">
        <f>C62+D62+E62+F62+G62+H62+I62+J62</f>
        <v>2</v>
      </c>
      <c r="K63" s="261">
        <f>C62+D62+E62+F62+G62+H62+I62+J62+K62</f>
        <v>2</v>
      </c>
      <c r="L63" s="261">
        <f>C62+D62+E62+F62+G62+H62+I62+J62+K62+L62</f>
        <v>2</v>
      </c>
      <c r="M63" s="261">
        <f>C62+D62+E62+F62+G62+H62+I62+J62+K62+L62+M62</f>
        <v>2</v>
      </c>
      <c r="N63" s="261">
        <f>C62+D62+E62+F62+G62+H62+I62+J62+K62+L62+M62+N62</f>
        <v>2</v>
      </c>
      <c r="O63" s="262"/>
    </row>
    <row r="64" spans="1:16">
      <c r="A64" s="263"/>
      <c r="B64" s="71" t="s">
        <v>72</v>
      </c>
      <c r="C64" s="25" t="s">
        <v>65</v>
      </c>
      <c r="D64" s="25" t="s">
        <v>66</v>
      </c>
      <c r="E64" s="25" t="s">
        <v>47</v>
      </c>
      <c r="F64" s="25" t="s">
        <v>48</v>
      </c>
      <c r="G64" s="25" t="s">
        <v>49</v>
      </c>
      <c r="H64" s="25" t="s">
        <v>50</v>
      </c>
      <c r="I64" s="25" t="s">
        <v>51</v>
      </c>
      <c r="J64" s="25" t="s">
        <v>52</v>
      </c>
      <c r="K64" s="25" t="s">
        <v>53</v>
      </c>
      <c r="L64" s="25" t="s">
        <v>54</v>
      </c>
      <c r="M64" s="25" t="s">
        <v>55</v>
      </c>
      <c r="N64" s="25" t="s">
        <v>56</v>
      </c>
      <c r="O64" s="25" t="s">
        <v>41</v>
      </c>
    </row>
    <row r="65" spans="1:18">
      <c r="A65" s="263" t="s">
        <v>81</v>
      </c>
      <c r="B65" s="247" t="s">
        <v>152</v>
      </c>
      <c r="C65" s="276">
        <v>3</v>
      </c>
      <c r="D65" s="276">
        <v>13</v>
      </c>
      <c r="E65" s="276">
        <v>7</v>
      </c>
      <c r="F65" s="276">
        <v>5</v>
      </c>
      <c r="G65" s="276">
        <v>5</v>
      </c>
      <c r="H65" s="276">
        <v>18</v>
      </c>
      <c r="I65" s="276">
        <v>17</v>
      </c>
      <c r="J65" s="276">
        <v>32</v>
      </c>
      <c r="K65" s="276">
        <v>8</v>
      </c>
      <c r="L65" s="276">
        <v>8</v>
      </c>
      <c r="M65" s="276">
        <v>3</v>
      </c>
      <c r="N65" s="276">
        <v>0</v>
      </c>
      <c r="O65" s="249">
        <f t="shared" ref="O65:O72" si="13">SUM(C65:N65)</f>
        <v>119</v>
      </c>
    </row>
    <row r="66" spans="1:18">
      <c r="A66" s="246"/>
      <c r="B66" s="247" t="s">
        <v>188</v>
      </c>
      <c r="C66" s="276">
        <v>0</v>
      </c>
      <c r="D66" s="276">
        <v>0</v>
      </c>
      <c r="E66" s="276">
        <v>0</v>
      </c>
      <c r="F66" s="276">
        <v>10</v>
      </c>
      <c r="G66" s="276">
        <v>28</v>
      </c>
      <c r="H66" s="276">
        <v>28</v>
      </c>
      <c r="I66" s="276">
        <v>11</v>
      </c>
      <c r="J66" s="276">
        <v>2</v>
      </c>
      <c r="K66" s="276">
        <v>6</v>
      </c>
      <c r="L66" s="276">
        <v>2</v>
      </c>
      <c r="M66" s="276">
        <v>1</v>
      </c>
      <c r="N66" s="276">
        <v>0</v>
      </c>
      <c r="O66" s="249">
        <f t="shared" si="13"/>
        <v>88</v>
      </c>
    </row>
    <row r="67" spans="1:18">
      <c r="A67" s="246"/>
      <c r="B67" s="247" t="s">
        <v>328</v>
      </c>
      <c r="C67" s="276">
        <v>0</v>
      </c>
      <c r="D67" s="276">
        <v>0</v>
      </c>
      <c r="E67" s="276">
        <v>0</v>
      </c>
      <c r="F67" s="276">
        <v>1</v>
      </c>
      <c r="G67" s="276">
        <v>0</v>
      </c>
      <c r="H67" s="276">
        <v>0</v>
      </c>
      <c r="I67" s="276">
        <v>0</v>
      </c>
      <c r="J67" s="276">
        <v>4</v>
      </c>
      <c r="K67" s="276">
        <v>1</v>
      </c>
      <c r="L67" s="276">
        <v>3</v>
      </c>
      <c r="M67" s="276">
        <v>1</v>
      </c>
      <c r="N67" s="276">
        <v>1</v>
      </c>
      <c r="O67" s="249">
        <f t="shared" si="13"/>
        <v>11</v>
      </c>
    </row>
    <row r="68" spans="1:18">
      <c r="A68" s="246"/>
      <c r="B68" s="247" t="s">
        <v>329</v>
      </c>
      <c r="C68" s="276">
        <v>4</v>
      </c>
      <c r="D68" s="276">
        <v>0</v>
      </c>
      <c r="E68" s="276">
        <v>0</v>
      </c>
      <c r="F68" s="276">
        <v>1</v>
      </c>
      <c r="G68" s="276">
        <v>1</v>
      </c>
      <c r="H68" s="276">
        <v>4</v>
      </c>
      <c r="I68" s="276">
        <v>3</v>
      </c>
      <c r="J68" s="276">
        <v>20</v>
      </c>
      <c r="K68" s="276">
        <v>21</v>
      </c>
      <c r="L68" s="276">
        <v>13</v>
      </c>
      <c r="M68" s="276">
        <v>2</v>
      </c>
      <c r="N68" s="276">
        <v>1</v>
      </c>
      <c r="O68" s="249">
        <f t="shared" si="13"/>
        <v>70</v>
      </c>
    </row>
    <row r="69" spans="1:18">
      <c r="A69" s="246"/>
      <c r="B69" s="247" t="s">
        <v>335</v>
      </c>
      <c r="C69" s="276">
        <v>0</v>
      </c>
      <c r="D69" s="276">
        <v>1</v>
      </c>
      <c r="E69" s="276">
        <v>6</v>
      </c>
      <c r="F69" s="276">
        <v>4</v>
      </c>
      <c r="G69" s="276">
        <v>0</v>
      </c>
      <c r="H69" s="276">
        <v>8</v>
      </c>
      <c r="I69" s="276">
        <v>23</v>
      </c>
      <c r="J69" s="276">
        <v>31</v>
      </c>
      <c r="K69" s="276">
        <v>31</v>
      </c>
      <c r="L69" s="276">
        <v>7</v>
      </c>
      <c r="M69" s="276">
        <v>7</v>
      </c>
      <c r="N69" s="276">
        <v>2</v>
      </c>
      <c r="O69" s="249">
        <f t="shared" si="13"/>
        <v>120</v>
      </c>
    </row>
    <row r="70" spans="1:18">
      <c r="A70" s="251"/>
      <c r="B70" s="252" t="s">
        <v>398</v>
      </c>
      <c r="C70" s="267">
        <f>MEDIAN(C65:C69)</f>
        <v>0</v>
      </c>
      <c r="D70" s="267">
        <f t="shared" ref="D70:N70" si="14">MEDIAN(D65:D69)</f>
        <v>0</v>
      </c>
      <c r="E70" s="267">
        <f t="shared" si="14"/>
        <v>0</v>
      </c>
      <c r="F70" s="267">
        <f t="shared" si="14"/>
        <v>4</v>
      </c>
      <c r="G70" s="267">
        <f t="shared" si="14"/>
        <v>1</v>
      </c>
      <c r="H70" s="267">
        <f t="shared" si="14"/>
        <v>8</v>
      </c>
      <c r="I70" s="267">
        <f t="shared" si="14"/>
        <v>11</v>
      </c>
      <c r="J70" s="267">
        <f t="shared" si="14"/>
        <v>20</v>
      </c>
      <c r="K70" s="267">
        <f t="shared" si="14"/>
        <v>8</v>
      </c>
      <c r="L70" s="267">
        <f t="shared" si="14"/>
        <v>7</v>
      </c>
      <c r="M70" s="267">
        <f t="shared" si="14"/>
        <v>2</v>
      </c>
      <c r="N70" s="267">
        <f t="shared" si="14"/>
        <v>1</v>
      </c>
      <c r="O70" s="253">
        <f t="shared" si="13"/>
        <v>62</v>
      </c>
    </row>
    <row r="71" spans="1:18">
      <c r="A71" s="246"/>
      <c r="B71" s="254" t="s">
        <v>74</v>
      </c>
      <c r="C71" s="175">
        <f>C70*P71/O70</f>
        <v>0</v>
      </c>
      <c r="D71" s="175">
        <f>D70*P71/O70</f>
        <v>0</v>
      </c>
      <c r="E71" s="175">
        <f>E70*P71/O70</f>
        <v>0</v>
      </c>
      <c r="F71" s="175">
        <f>F70*P71/O70</f>
        <v>3.2</v>
      </c>
      <c r="G71" s="175">
        <f>G70*P71/O70</f>
        <v>0.8</v>
      </c>
      <c r="H71" s="175">
        <f>H70*P71/O70</f>
        <v>6.4</v>
      </c>
      <c r="I71" s="175">
        <f>I70*P71/O70</f>
        <v>8.8000000000000007</v>
      </c>
      <c r="J71" s="175">
        <f>J70*P71/O70</f>
        <v>16</v>
      </c>
      <c r="K71" s="175">
        <f>K70*P71/O70</f>
        <v>6.4</v>
      </c>
      <c r="L71" s="175">
        <f>L70*P71/O70</f>
        <v>5.6</v>
      </c>
      <c r="M71" s="175">
        <f>M70*P71/O70</f>
        <v>1.6</v>
      </c>
      <c r="N71" s="175">
        <f>N70*P71/O70</f>
        <v>0.8</v>
      </c>
      <c r="O71" s="128">
        <f t="shared" si="13"/>
        <v>49.6</v>
      </c>
      <c r="P71" s="255">
        <f>O70*80/100</f>
        <v>49.6</v>
      </c>
    </row>
    <row r="72" spans="1:18">
      <c r="A72" s="246"/>
      <c r="B72" s="256" t="s">
        <v>394</v>
      </c>
      <c r="C72" s="257">
        <f>รายเดือน67!B12</f>
        <v>0</v>
      </c>
      <c r="D72" s="257">
        <f>รายเดือน67!C12</f>
        <v>1</v>
      </c>
      <c r="E72" s="257">
        <f>รายเดือน67!D12</f>
        <v>0</v>
      </c>
      <c r="F72" s="257">
        <f>รายเดือน67!E12</f>
        <v>0</v>
      </c>
      <c r="G72" s="257">
        <f>รายเดือน67!F12</f>
        <v>0</v>
      </c>
      <c r="H72" s="257">
        <f>รายเดือน67!G12</f>
        <v>0</v>
      </c>
      <c r="I72" s="257">
        <f>รายเดือน67!H12</f>
        <v>0</v>
      </c>
      <c r="J72" s="257">
        <f>รายเดือน67!I12</f>
        <v>0</v>
      </c>
      <c r="K72" s="257">
        <f>รายเดือน67!J12</f>
        <v>0</v>
      </c>
      <c r="L72" s="257">
        <f>รายเดือน67!K12</f>
        <v>0</v>
      </c>
      <c r="M72" s="257">
        <f>รายเดือน67!L12</f>
        <v>0</v>
      </c>
      <c r="N72" s="257">
        <f>รายเดือน67!M12</f>
        <v>0</v>
      </c>
      <c r="O72" s="258">
        <f t="shared" si="13"/>
        <v>1</v>
      </c>
    </row>
    <row r="73" spans="1:18">
      <c r="A73" s="268"/>
      <c r="B73" s="260" t="s">
        <v>399</v>
      </c>
      <c r="C73" s="261">
        <f>C72</f>
        <v>0</v>
      </c>
      <c r="D73" s="261">
        <f>C72+D72</f>
        <v>1</v>
      </c>
      <c r="E73" s="261">
        <f>C72+D72+E72</f>
        <v>1</v>
      </c>
      <c r="F73" s="261">
        <f>C72+D72+E72+F72</f>
        <v>1</v>
      </c>
      <c r="G73" s="261">
        <f>C72+D72+E72+F72+G72</f>
        <v>1</v>
      </c>
      <c r="H73" s="261">
        <f>C72+D72+E72+F72+G72+H72</f>
        <v>1</v>
      </c>
      <c r="I73" s="261">
        <f>C72+D72+E72+F72+G72+H72+I72</f>
        <v>1</v>
      </c>
      <c r="J73" s="261">
        <f>C72+D72+E72+F72+G72+H72+I72+J72</f>
        <v>1</v>
      </c>
      <c r="K73" s="261">
        <f>C72+D72+E72+F72+G72+H72+I72+J72+K72</f>
        <v>1</v>
      </c>
      <c r="L73" s="261">
        <f>C72+D72+E72+F72+G72+H72+I72+J72+K72+L72</f>
        <v>1</v>
      </c>
      <c r="M73" s="261">
        <f>C72+D72+E72+F72+G72+H72+I72+J72+K72+L72+M72</f>
        <v>1</v>
      </c>
      <c r="N73" s="261">
        <f>C72+D72+E72+F72+G72+H72+I72+J72+K72+L72+M72+N72</f>
        <v>1</v>
      </c>
      <c r="O73" s="262"/>
    </row>
    <row r="74" spans="1:18">
      <c r="A74" s="263"/>
      <c r="B74" s="71" t="s">
        <v>72</v>
      </c>
      <c r="C74" s="25" t="s">
        <v>65</v>
      </c>
      <c r="D74" s="25" t="s">
        <v>66</v>
      </c>
      <c r="E74" s="25" t="s">
        <v>47</v>
      </c>
      <c r="F74" s="25" t="s">
        <v>48</v>
      </c>
      <c r="G74" s="25" t="s">
        <v>49</v>
      </c>
      <c r="H74" s="25" t="s">
        <v>50</v>
      </c>
      <c r="I74" s="25" t="s">
        <v>51</v>
      </c>
      <c r="J74" s="25" t="s">
        <v>52</v>
      </c>
      <c r="K74" s="25" t="s">
        <v>53</v>
      </c>
      <c r="L74" s="25" t="s">
        <v>54</v>
      </c>
      <c r="M74" s="25" t="s">
        <v>55</v>
      </c>
      <c r="N74" s="25" t="s">
        <v>56</v>
      </c>
      <c r="O74" s="25" t="s">
        <v>41</v>
      </c>
    </row>
    <row r="75" spans="1:18">
      <c r="A75" s="263" t="s">
        <v>82</v>
      </c>
      <c r="B75" s="247" t="s">
        <v>152</v>
      </c>
      <c r="C75" s="277">
        <v>8</v>
      </c>
      <c r="D75" s="277">
        <v>5</v>
      </c>
      <c r="E75" s="277">
        <v>13</v>
      </c>
      <c r="F75" s="277">
        <v>6</v>
      </c>
      <c r="G75" s="277">
        <v>29</v>
      </c>
      <c r="H75" s="277">
        <v>86</v>
      </c>
      <c r="I75" s="277">
        <v>85</v>
      </c>
      <c r="J75" s="277">
        <v>38</v>
      </c>
      <c r="K75" s="277">
        <v>20</v>
      </c>
      <c r="L75" s="277">
        <v>21</v>
      </c>
      <c r="M75" s="277">
        <v>21</v>
      </c>
      <c r="N75" s="277">
        <v>2</v>
      </c>
      <c r="O75" s="249">
        <f t="shared" ref="O75:O82" si="15">SUM(C75:N75)</f>
        <v>334</v>
      </c>
    </row>
    <row r="76" spans="1:18">
      <c r="A76" s="246"/>
      <c r="B76" s="247" t="s">
        <v>188</v>
      </c>
      <c r="C76" s="277">
        <v>6</v>
      </c>
      <c r="D76" s="277">
        <v>9</v>
      </c>
      <c r="E76" s="277">
        <v>10</v>
      </c>
      <c r="F76" s="277">
        <v>10</v>
      </c>
      <c r="G76" s="277">
        <v>25</v>
      </c>
      <c r="H76" s="277">
        <v>14</v>
      </c>
      <c r="I76" s="277">
        <v>27</v>
      </c>
      <c r="J76" s="277">
        <v>16</v>
      </c>
      <c r="K76" s="277">
        <v>7</v>
      </c>
      <c r="L76" s="277">
        <v>1</v>
      </c>
      <c r="M76" s="277">
        <v>1</v>
      </c>
      <c r="N76" s="277">
        <v>1</v>
      </c>
      <c r="O76" s="249">
        <f t="shared" si="15"/>
        <v>127</v>
      </c>
    </row>
    <row r="77" spans="1:18">
      <c r="A77" s="246"/>
      <c r="B77" s="247" t="s">
        <v>328</v>
      </c>
      <c r="C77" s="277">
        <v>0</v>
      </c>
      <c r="D77" s="277">
        <v>0</v>
      </c>
      <c r="E77" s="277">
        <v>0</v>
      </c>
      <c r="F77" s="277">
        <v>0</v>
      </c>
      <c r="G77" s="277">
        <v>0</v>
      </c>
      <c r="H77" s="277">
        <v>0</v>
      </c>
      <c r="I77" s="277">
        <v>0</v>
      </c>
      <c r="J77" s="277">
        <v>1</v>
      </c>
      <c r="K77" s="277">
        <v>2</v>
      </c>
      <c r="L77" s="277">
        <v>3</v>
      </c>
      <c r="M77" s="277">
        <v>0</v>
      </c>
      <c r="N77" s="277">
        <v>0</v>
      </c>
      <c r="O77" s="249">
        <f t="shared" si="15"/>
        <v>6</v>
      </c>
      <c r="R77" s="127"/>
    </row>
    <row r="78" spans="1:18">
      <c r="A78" s="246"/>
      <c r="B78" s="247" t="s">
        <v>329</v>
      </c>
      <c r="C78" s="277">
        <v>0</v>
      </c>
      <c r="D78" s="277">
        <v>0</v>
      </c>
      <c r="E78" s="277">
        <v>0</v>
      </c>
      <c r="F78" s="277">
        <v>0</v>
      </c>
      <c r="G78" s="277">
        <v>1</v>
      </c>
      <c r="H78" s="277">
        <v>2</v>
      </c>
      <c r="I78" s="277">
        <v>0</v>
      </c>
      <c r="J78" s="277">
        <v>0</v>
      </c>
      <c r="K78" s="277">
        <v>0</v>
      </c>
      <c r="L78" s="277">
        <v>0</v>
      </c>
      <c r="M78" s="277">
        <v>0</v>
      </c>
      <c r="N78" s="277">
        <v>0</v>
      </c>
      <c r="O78" s="249">
        <f t="shared" si="15"/>
        <v>3</v>
      </c>
    </row>
    <row r="79" spans="1:18">
      <c r="A79" s="246"/>
      <c r="B79" s="247" t="s">
        <v>335</v>
      </c>
      <c r="C79" s="277">
        <v>0</v>
      </c>
      <c r="D79" s="277">
        <v>1</v>
      </c>
      <c r="E79" s="277">
        <v>3</v>
      </c>
      <c r="F79" s="277">
        <v>5</v>
      </c>
      <c r="G79" s="277">
        <v>6</v>
      </c>
      <c r="H79" s="277">
        <v>55</v>
      </c>
      <c r="I79" s="277">
        <v>78</v>
      </c>
      <c r="J79" s="277">
        <v>46</v>
      </c>
      <c r="K79" s="277">
        <v>9</v>
      </c>
      <c r="L79" s="277">
        <v>9</v>
      </c>
      <c r="M79" s="277">
        <v>1</v>
      </c>
      <c r="N79" s="277">
        <v>0</v>
      </c>
      <c r="O79" s="249">
        <f t="shared" si="15"/>
        <v>213</v>
      </c>
    </row>
    <row r="80" spans="1:18">
      <c r="A80" s="251"/>
      <c r="B80" s="252" t="s">
        <v>398</v>
      </c>
      <c r="C80" s="267">
        <f>MEDIAN(C75:C79)</f>
        <v>0</v>
      </c>
      <c r="D80" s="267">
        <f t="shared" ref="D80:N80" si="16">MEDIAN(D75:D79)</f>
        <v>1</v>
      </c>
      <c r="E80" s="267">
        <f t="shared" si="16"/>
        <v>3</v>
      </c>
      <c r="F80" s="267">
        <f t="shared" si="16"/>
        <v>5</v>
      </c>
      <c r="G80" s="267">
        <f t="shared" si="16"/>
        <v>6</v>
      </c>
      <c r="H80" s="267">
        <f t="shared" si="16"/>
        <v>14</v>
      </c>
      <c r="I80" s="267">
        <f t="shared" si="16"/>
        <v>27</v>
      </c>
      <c r="J80" s="267">
        <f t="shared" si="16"/>
        <v>16</v>
      </c>
      <c r="K80" s="267">
        <f t="shared" si="16"/>
        <v>7</v>
      </c>
      <c r="L80" s="267">
        <f t="shared" si="16"/>
        <v>3</v>
      </c>
      <c r="M80" s="267">
        <f t="shared" si="16"/>
        <v>1</v>
      </c>
      <c r="N80" s="267">
        <f t="shared" si="16"/>
        <v>0</v>
      </c>
      <c r="O80" s="253">
        <f t="shared" si="15"/>
        <v>83</v>
      </c>
    </row>
    <row r="81" spans="1:16">
      <c r="A81" s="246"/>
      <c r="B81" s="254" t="s">
        <v>74</v>
      </c>
      <c r="C81" s="175">
        <f>C80*P81/O80</f>
        <v>0</v>
      </c>
      <c r="D81" s="175">
        <f>D80*P81/O80</f>
        <v>0.8</v>
      </c>
      <c r="E81" s="175">
        <f>E80*P81/O80</f>
        <v>2.4000000000000004</v>
      </c>
      <c r="F81" s="175">
        <f>F80*P81/O80</f>
        <v>4</v>
      </c>
      <c r="G81" s="175">
        <f>G80*P81/O80</f>
        <v>4.8000000000000007</v>
      </c>
      <c r="H81" s="175">
        <f>H80*P81/O80</f>
        <v>11.200000000000001</v>
      </c>
      <c r="I81" s="175">
        <f>I80*P81/O80</f>
        <v>21.6</v>
      </c>
      <c r="J81" s="175">
        <f>J80*P81/O80</f>
        <v>12.8</v>
      </c>
      <c r="K81" s="175">
        <f>K80*P81/O80</f>
        <v>5.6000000000000005</v>
      </c>
      <c r="L81" s="175">
        <f>L80*P81/O80</f>
        <v>2.4000000000000004</v>
      </c>
      <c r="M81" s="175">
        <f>M80*P81/O80</f>
        <v>0.8</v>
      </c>
      <c r="N81" s="175">
        <f>N80*P81/O80</f>
        <v>0</v>
      </c>
      <c r="O81" s="128">
        <f t="shared" si="15"/>
        <v>66.400000000000006</v>
      </c>
      <c r="P81" s="255">
        <f>O80*80/100</f>
        <v>66.400000000000006</v>
      </c>
    </row>
    <row r="82" spans="1:16">
      <c r="A82" s="246"/>
      <c r="B82" s="256" t="s">
        <v>394</v>
      </c>
      <c r="C82" s="257">
        <f>รายเดือน67!B13</f>
        <v>1</v>
      </c>
      <c r="D82" s="257">
        <f>รายเดือน67!C13</f>
        <v>2</v>
      </c>
      <c r="E82" s="257">
        <f>รายเดือน67!D13</f>
        <v>0</v>
      </c>
      <c r="F82" s="257">
        <f>รายเดือน67!E13</f>
        <v>0</v>
      </c>
      <c r="G82" s="257">
        <f>รายเดือน67!F13</f>
        <v>0</v>
      </c>
      <c r="H82" s="257">
        <f>รายเดือน67!G13</f>
        <v>0</v>
      </c>
      <c r="I82" s="257">
        <f>รายเดือน67!H13</f>
        <v>0</v>
      </c>
      <c r="J82" s="257">
        <f>รายเดือน67!I13</f>
        <v>0</v>
      </c>
      <c r="K82" s="257">
        <f>รายเดือน67!J13</f>
        <v>0</v>
      </c>
      <c r="L82" s="257">
        <f>รายเดือน67!K13</f>
        <v>0</v>
      </c>
      <c r="M82" s="257">
        <f>รายเดือน67!L13</f>
        <v>0</v>
      </c>
      <c r="N82" s="257">
        <f>รายเดือน67!M13</f>
        <v>0</v>
      </c>
      <c r="O82" s="258">
        <f t="shared" si="15"/>
        <v>3</v>
      </c>
    </row>
    <row r="83" spans="1:16">
      <c r="A83" s="268"/>
      <c r="B83" s="260" t="s">
        <v>399</v>
      </c>
      <c r="C83" s="261">
        <f>C82</f>
        <v>1</v>
      </c>
      <c r="D83" s="261">
        <f>C82+D82</f>
        <v>3</v>
      </c>
      <c r="E83" s="261">
        <f>C82+D82+E82</f>
        <v>3</v>
      </c>
      <c r="F83" s="261">
        <f>C82+D82+E82+F82</f>
        <v>3</v>
      </c>
      <c r="G83" s="261">
        <f>C82+D82+E82+F82+G82</f>
        <v>3</v>
      </c>
      <c r="H83" s="261">
        <f>C82+D82+E82+F82+G82+H82</f>
        <v>3</v>
      </c>
      <c r="I83" s="261">
        <f>C82+D82+E82+F82+G82+H82+I82</f>
        <v>3</v>
      </c>
      <c r="J83" s="261">
        <f>C82+D82+E82+F82+G82+H82+I82+J82</f>
        <v>3</v>
      </c>
      <c r="K83" s="261">
        <f>C82+D82+E82+F82+G82+H82+I82+J82+K82</f>
        <v>3</v>
      </c>
      <c r="L83" s="261">
        <f>C82+D82+E82+F82+G82+H82+I82+J82+K82+L82</f>
        <v>3</v>
      </c>
      <c r="M83" s="261">
        <f>C82+D82+E82+F82+G82+H82+I82+J82+K82+L82+M82</f>
        <v>3</v>
      </c>
      <c r="N83" s="261">
        <f>C82+D82+E82+F82+G82+H82+I82+J82+K82+L82+M82+N82</f>
        <v>3</v>
      </c>
      <c r="O83" s="262"/>
    </row>
    <row r="84" spans="1:16">
      <c r="A84" s="263" t="s">
        <v>83</v>
      </c>
      <c r="B84" s="71" t="s">
        <v>72</v>
      </c>
      <c r="C84" s="25" t="s">
        <v>65</v>
      </c>
      <c r="D84" s="25" t="s">
        <v>66</v>
      </c>
      <c r="E84" s="25" t="s">
        <v>47</v>
      </c>
      <c r="F84" s="25" t="s">
        <v>48</v>
      </c>
      <c r="G84" s="25" t="s">
        <v>49</v>
      </c>
      <c r="H84" s="25" t="s">
        <v>50</v>
      </c>
      <c r="I84" s="25" t="s">
        <v>51</v>
      </c>
      <c r="J84" s="25" t="s">
        <v>52</v>
      </c>
      <c r="K84" s="25" t="s">
        <v>53</v>
      </c>
      <c r="L84" s="25" t="s">
        <v>54</v>
      </c>
      <c r="M84" s="25" t="s">
        <v>55</v>
      </c>
      <c r="N84" s="25" t="s">
        <v>56</v>
      </c>
      <c r="O84" s="25" t="s">
        <v>41</v>
      </c>
    </row>
    <row r="85" spans="1:16">
      <c r="A85" s="246"/>
      <c r="B85" s="247" t="s">
        <v>152</v>
      </c>
      <c r="C85" s="278">
        <v>13</v>
      </c>
      <c r="D85" s="278">
        <v>9</v>
      </c>
      <c r="E85" s="278">
        <v>7</v>
      </c>
      <c r="F85" s="278">
        <v>12</v>
      </c>
      <c r="G85" s="278">
        <v>28</v>
      </c>
      <c r="H85" s="278">
        <v>41</v>
      </c>
      <c r="I85" s="278">
        <v>48</v>
      </c>
      <c r="J85" s="278">
        <v>36</v>
      </c>
      <c r="K85" s="278">
        <v>21</v>
      </c>
      <c r="L85" s="278">
        <v>23</v>
      </c>
      <c r="M85" s="278">
        <v>9</v>
      </c>
      <c r="N85" s="278">
        <v>1</v>
      </c>
      <c r="O85" s="249">
        <f t="shared" ref="O85:O92" si="17">SUM(C85:N85)</f>
        <v>248</v>
      </c>
    </row>
    <row r="86" spans="1:16">
      <c r="A86" s="246"/>
      <c r="B86" s="247" t="s">
        <v>188</v>
      </c>
      <c r="C86" s="278">
        <v>5</v>
      </c>
      <c r="D86" s="278">
        <v>5</v>
      </c>
      <c r="E86" s="278">
        <v>2</v>
      </c>
      <c r="F86" s="278">
        <v>14</v>
      </c>
      <c r="G86" s="278">
        <v>5</v>
      </c>
      <c r="H86" s="278">
        <v>18</v>
      </c>
      <c r="I86" s="278">
        <v>30</v>
      </c>
      <c r="J86" s="278">
        <v>33</v>
      </c>
      <c r="K86" s="278">
        <v>13</v>
      </c>
      <c r="L86" s="278">
        <v>0</v>
      </c>
      <c r="M86" s="278">
        <v>0</v>
      </c>
      <c r="N86" s="278">
        <v>0</v>
      </c>
      <c r="O86" s="249">
        <f t="shared" si="17"/>
        <v>125</v>
      </c>
    </row>
    <row r="87" spans="1:16">
      <c r="A87" s="246"/>
      <c r="B87" s="247" t="s">
        <v>328</v>
      </c>
      <c r="C87" s="278">
        <v>0</v>
      </c>
      <c r="D87" s="278">
        <v>0</v>
      </c>
      <c r="E87" s="278">
        <v>0</v>
      </c>
      <c r="F87" s="278">
        <v>2</v>
      </c>
      <c r="G87" s="278">
        <v>1</v>
      </c>
      <c r="H87" s="278">
        <v>0</v>
      </c>
      <c r="I87" s="278">
        <v>0</v>
      </c>
      <c r="J87" s="278">
        <v>1</v>
      </c>
      <c r="K87" s="278">
        <v>2</v>
      </c>
      <c r="L87" s="278">
        <v>0</v>
      </c>
      <c r="M87" s="278">
        <v>0</v>
      </c>
      <c r="N87" s="278">
        <v>0</v>
      </c>
      <c r="O87" s="249">
        <f t="shared" si="17"/>
        <v>6</v>
      </c>
    </row>
    <row r="88" spans="1:16">
      <c r="A88" s="246"/>
      <c r="B88" s="247" t="s">
        <v>329</v>
      </c>
      <c r="C88" s="278">
        <v>1</v>
      </c>
      <c r="D88" s="278">
        <v>0</v>
      </c>
      <c r="E88" s="278">
        <v>0</v>
      </c>
      <c r="F88" s="278">
        <v>0</v>
      </c>
      <c r="G88" s="278">
        <v>2</v>
      </c>
      <c r="H88" s="278">
        <v>7</v>
      </c>
      <c r="I88" s="278">
        <v>6</v>
      </c>
      <c r="J88" s="278">
        <v>3</v>
      </c>
      <c r="K88" s="278">
        <v>5</v>
      </c>
      <c r="L88" s="278">
        <v>7</v>
      </c>
      <c r="M88" s="278">
        <v>6</v>
      </c>
      <c r="N88" s="278">
        <v>1</v>
      </c>
      <c r="O88" s="249">
        <f t="shared" si="17"/>
        <v>38</v>
      </c>
    </row>
    <row r="89" spans="1:16">
      <c r="A89" s="246"/>
      <c r="B89" s="247" t="s">
        <v>335</v>
      </c>
      <c r="C89" s="278">
        <v>2</v>
      </c>
      <c r="D89" s="278">
        <v>5</v>
      </c>
      <c r="E89" s="278">
        <v>6</v>
      </c>
      <c r="F89" s="278">
        <v>4</v>
      </c>
      <c r="G89" s="278">
        <v>3</v>
      </c>
      <c r="H89" s="278">
        <v>1</v>
      </c>
      <c r="I89" s="278">
        <v>18</v>
      </c>
      <c r="J89" s="278">
        <v>18</v>
      </c>
      <c r="K89" s="278">
        <v>6</v>
      </c>
      <c r="L89" s="278">
        <v>6</v>
      </c>
      <c r="M89" s="278">
        <v>3</v>
      </c>
      <c r="N89" s="278">
        <v>2</v>
      </c>
      <c r="O89" s="249">
        <f t="shared" si="17"/>
        <v>74</v>
      </c>
    </row>
    <row r="90" spans="1:16">
      <c r="A90" s="251"/>
      <c r="B90" s="252" t="s">
        <v>398</v>
      </c>
      <c r="C90" s="267">
        <f>MEDIAN(C85:C89)</f>
        <v>2</v>
      </c>
      <c r="D90" s="267">
        <f t="shared" ref="D90:N90" si="18">MEDIAN(D85:D89)</f>
        <v>5</v>
      </c>
      <c r="E90" s="267">
        <f t="shared" si="18"/>
        <v>2</v>
      </c>
      <c r="F90" s="267">
        <f t="shared" si="18"/>
        <v>4</v>
      </c>
      <c r="G90" s="267">
        <f t="shared" si="18"/>
        <v>3</v>
      </c>
      <c r="H90" s="267">
        <f t="shared" si="18"/>
        <v>7</v>
      </c>
      <c r="I90" s="267">
        <f t="shared" si="18"/>
        <v>18</v>
      </c>
      <c r="J90" s="267">
        <f t="shared" si="18"/>
        <v>18</v>
      </c>
      <c r="K90" s="267">
        <f t="shared" si="18"/>
        <v>6</v>
      </c>
      <c r="L90" s="267">
        <f t="shared" si="18"/>
        <v>6</v>
      </c>
      <c r="M90" s="267">
        <f t="shared" si="18"/>
        <v>3</v>
      </c>
      <c r="N90" s="267">
        <f t="shared" si="18"/>
        <v>1</v>
      </c>
      <c r="O90" s="253">
        <f t="shared" si="17"/>
        <v>75</v>
      </c>
    </row>
    <row r="91" spans="1:16">
      <c r="A91" s="246"/>
      <c r="B91" s="254" t="s">
        <v>74</v>
      </c>
      <c r="C91" s="175">
        <f>C90*P91/O90</f>
        <v>1.6</v>
      </c>
      <c r="D91" s="175">
        <f>D90*P91/O90</f>
        <v>4</v>
      </c>
      <c r="E91" s="175">
        <f>E90*P91/O90</f>
        <v>1.6</v>
      </c>
      <c r="F91" s="175">
        <f>F90*P91/O90</f>
        <v>3.2</v>
      </c>
      <c r="G91" s="175">
        <f>G90*P91/O90</f>
        <v>2.4</v>
      </c>
      <c r="H91" s="175">
        <f>H90*P91/O90</f>
        <v>5.6</v>
      </c>
      <c r="I91" s="175">
        <f>I90*P91/O90</f>
        <v>14.4</v>
      </c>
      <c r="J91" s="175">
        <f>J90*P91/O90</f>
        <v>14.4</v>
      </c>
      <c r="K91" s="175">
        <f>K90*P91/O90</f>
        <v>4.8</v>
      </c>
      <c r="L91" s="175">
        <f>L90*P91/O90</f>
        <v>4.8</v>
      </c>
      <c r="M91" s="175">
        <f>M90*P91/O90</f>
        <v>2.4</v>
      </c>
      <c r="N91" s="175">
        <f>N90*P91/O90</f>
        <v>0.8</v>
      </c>
      <c r="O91" s="128">
        <f t="shared" si="17"/>
        <v>59.999999999999986</v>
      </c>
      <c r="P91" s="255">
        <f>O90*80/100</f>
        <v>60</v>
      </c>
    </row>
    <row r="92" spans="1:16">
      <c r="A92" s="246"/>
      <c r="B92" s="256" t="s">
        <v>394</v>
      </c>
      <c r="C92" s="257">
        <f>รายเดือน67!B16</f>
        <v>0</v>
      </c>
      <c r="D92" s="257">
        <f>รายเดือน67!C16</f>
        <v>2</v>
      </c>
      <c r="E92" s="257">
        <f>รายเดือน67!D16</f>
        <v>0</v>
      </c>
      <c r="F92" s="257">
        <f>รายเดือน67!E16</f>
        <v>0</v>
      </c>
      <c r="G92" s="257">
        <f>รายเดือน67!F16</f>
        <v>0</v>
      </c>
      <c r="H92" s="257">
        <f>รายเดือน67!G16</f>
        <v>0</v>
      </c>
      <c r="I92" s="257">
        <f>รายเดือน67!H16</f>
        <v>0</v>
      </c>
      <c r="J92" s="257">
        <f>รายเดือน67!I16</f>
        <v>0</v>
      </c>
      <c r="K92" s="257">
        <f>รายเดือน67!J16</f>
        <v>0</v>
      </c>
      <c r="L92" s="257">
        <f>รายเดือน67!K16</f>
        <v>0</v>
      </c>
      <c r="M92" s="257">
        <f>รายเดือน67!L16</f>
        <v>0</v>
      </c>
      <c r="N92" s="257">
        <f>รายเดือน67!M16</f>
        <v>0</v>
      </c>
      <c r="O92" s="258">
        <f t="shared" si="17"/>
        <v>2</v>
      </c>
    </row>
    <row r="93" spans="1:16">
      <c r="A93" s="268"/>
      <c r="B93" s="260" t="s">
        <v>399</v>
      </c>
      <c r="C93" s="261">
        <f>C92</f>
        <v>0</v>
      </c>
      <c r="D93" s="261">
        <f>C92+D92</f>
        <v>2</v>
      </c>
      <c r="E93" s="261">
        <f>C92+D92+E92</f>
        <v>2</v>
      </c>
      <c r="F93" s="261">
        <f>C92+D92+E92+F92</f>
        <v>2</v>
      </c>
      <c r="G93" s="261">
        <f>C92+D92+E92+F92+G92</f>
        <v>2</v>
      </c>
      <c r="H93" s="261">
        <f>C92+D92+E92+F92+G92+H92</f>
        <v>2</v>
      </c>
      <c r="I93" s="261">
        <f>C92+D92+E92+F92+G92+H92+I92</f>
        <v>2</v>
      </c>
      <c r="J93" s="261">
        <f>C92+D92+E92+F92+G92+H92+I92+J92</f>
        <v>2</v>
      </c>
      <c r="K93" s="261">
        <f>C92+D92+E92+F92+G92+H92+I92+J92+K92</f>
        <v>2</v>
      </c>
      <c r="L93" s="261">
        <f>C92+D92+E92+F92+G92+H92+I92+J92+K92+L92</f>
        <v>2</v>
      </c>
      <c r="M93" s="261">
        <f>C92+D92+E92+F92+G92+H92+I92+J92+K92+L92+M92</f>
        <v>2</v>
      </c>
      <c r="N93" s="261">
        <f>C92+D92+E92+F92+G92+H92+I92+J92+K92+L92+M92+N92</f>
        <v>2</v>
      </c>
      <c r="O93" s="262"/>
    </row>
    <row r="94" spans="1:16">
      <c r="A94" s="263" t="s">
        <v>84</v>
      </c>
      <c r="B94" s="71" t="s">
        <v>72</v>
      </c>
      <c r="C94" s="25" t="s">
        <v>65</v>
      </c>
      <c r="D94" s="25" t="s">
        <v>66</v>
      </c>
      <c r="E94" s="25" t="s">
        <v>47</v>
      </c>
      <c r="F94" s="25" t="s">
        <v>48</v>
      </c>
      <c r="G94" s="25" t="s">
        <v>49</v>
      </c>
      <c r="H94" s="25" t="s">
        <v>50</v>
      </c>
      <c r="I94" s="25" t="s">
        <v>51</v>
      </c>
      <c r="J94" s="25" t="s">
        <v>52</v>
      </c>
      <c r="K94" s="25" t="s">
        <v>53</v>
      </c>
      <c r="L94" s="25" t="s">
        <v>54</v>
      </c>
      <c r="M94" s="25" t="s">
        <v>55</v>
      </c>
      <c r="N94" s="25" t="s">
        <v>56</v>
      </c>
      <c r="O94" s="25" t="s">
        <v>41</v>
      </c>
    </row>
    <row r="95" spans="1:16">
      <c r="A95" s="246"/>
      <c r="B95" s="247" t="s">
        <v>152</v>
      </c>
      <c r="C95" s="279">
        <v>4</v>
      </c>
      <c r="D95" s="279">
        <v>10</v>
      </c>
      <c r="E95" s="279">
        <v>9</v>
      </c>
      <c r="F95" s="279">
        <v>8</v>
      </c>
      <c r="G95" s="279">
        <v>36</v>
      </c>
      <c r="H95" s="279">
        <v>77</v>
      </c>
      <c r="I95" s="279">
        <v>50</v>
      </c>
      <c r="J95" s="279">
        <v>32</v>
      </c>
      <c r="K95" s="279">
        <v>65</v>
      </c>
      <c r="L95" s="279">
        <v>35</v>
      </c>
      <c r="M95" s="279">
        <v>17</v>
      </c>
      <c r="N95" s="279">
        <v>12</v>
      </c>
      <c r="O95" s="249">
        <f t="shared" ref="O95:O102" si="19">SUM(C95:N95)</f>
        <v>355</v>
      </c>
    </row>
    <row r="96" spans="1:16">
      <c r="A96" s="246"/>
      <c r="B96" s="247" t="s">
        <v>188</v>
      </c>
      <c r="C96" s="279">
        <v>6</v>
      </c>
      <c r="D96" s="279">
        <v>3</v>
      </c>
      <c r="E96" s="279">
        <v>3</v>
      </c>
      <c r="F96" s="279">
        <v>7</v>
      </c>
      <c r="G96" s="279">
        <v>18</v>
      </c>
      <c r="H96" s="279">
        <v>28</v>
      </c>
      <c r="I96" s="279">
        <v>15</v>
      </c>
      <c r="J96" s="279">
        <v>14</v>
      </c>
      <c r="K96" s="279">
        <v>16</v>
      </c>
      <c r="L96" s="279">
        <v>9</v>
      </c>
      <c r="M96" s="279">
        <v>3</v>
      </c>
      <c r="N96" s="279">
        <v>0</v>
      </c>
      <c r="O96" s="249">
        <f t="shared" si="19"/>
        <v>122</v>
      </c>
    </row>
    <row r="97" spans="1:16">
      <c r="A97" s="246"/>
      <c r="B97" s="247" t="s">
        <v>328</v>
      </c>
      <c r="C97" s="279">
        <v>0</v>
      </c>
      <c r="D97" s="279">
        <v>0</v>
      </c>
      <c r="E97" s="279">
        <v>2</v>
      </c>
      <c r="F97" s="279">
        <v>0</v>
      </c>
      <c r="G97" s="279">
        <v>1</v>
      </c>
      <c r="H97" s="279">
        <v>6</v>
      </c>
      <c r="I97" s="279">
        <v>8</v>
      </c>
      <c r="J97" s="279">
        <v>12</v>
      </c>
      <c r="K97" s="279">
        <v>0</v>
      </c>
      <c r="L97" s="279">
        <v>8</v>
      </c>
      <c r="M97" s="279">
        <v>1</v>
      </c>
      <c r="N97" s="279">
        <v>1</v>
      </c>
      <c r="O97" s="249">
        <f t="shared" si="19"/>
        <v>39</v>
      </c>
    </row>
    <row r="98" spans="1:16">
      <c r="A98" s="246"/>
      <c r="B98" s="247" t="s">
        <v>329</v>
      </c>
      <c r="C98" s="279">
        <v>4</v>
      </c>
      <c r="D98" s="279">
        <v>4</v>
      </c>
      <c r="E98" s="279">
        <v>0</v>
      </c>
      <c r="F98" s="279">
        <v>0</v>
      </c>
      <c r="G98" s="279">
        <v>0</v>
      </c>
      <c r="H98" s="279">
        <v>3</v>
      </c>
      <c r="I98" s="279">
        <v>10</v>
      </c>
      <c r="J98" s="279">
        <v>17</v>
      </c>
      <c r="K98" s="279">
        <v>11</v>
      </c>
      <c r="L98" s="279">
        <v>1</v>
      </c>
      <c r="M98" s="279">
        <v>2</v>
      </c>
      <c r="N98" s="279">
        <v>1</v>
      </c>
      <c r="O98" s="249">
        <f t="shared" si="19"/>
        <v>53</v>
      </c>
    </row>
    <row r="99" spans="1:16">
      <c r="A99" s="246"/>
      <c r="B99" s="247" t="s">
        <v>335</v>
      </c>
      <c r="C99" s="279">
        <v>1</v>
      </c>
      <c r="D99" s="279">
        <v>0</v>
      </c>
      <c r="E99" s="279">
        <v>1</v>
      </c>
      <c r="F99" s="279">
        <v>2</v>
      </c>
      <c r="G99" s="279">
        <v>2</v>
      </c>
      <c r="H99" s="279">
        <v>12</v>
      </c>
      <c r="I99" s="279">
        <v>66</v>
      </c>
      <c r="J99" s="279">
        <v>57</v>
      </c>
      <c r="K99" s="279">
        <v>32</v>
      </c>
      <c r="L99" s="279">
        <v>15</v>
      </c>
      <c r="M99" s="279">
        <v>10</v>
      </c>
      <c r="N99" s="279">
        <v>1</v>
      </c>
      <c r="O99" s="249">
        <f t="shared" si="19"/>
        <v>199</v>
      </c>
    </row>
    <row r="100" spans="1:16">
      <c r="A100" s="251"/>
      <c r="B100" s="252" t="s">
        <v>398</v>
      </c>
      <c r="C100" s="267">
        <f>MEDIAN(C95:C99)</f>
        <v>4</v>
      </c>
      <c r="D100" s="267">
        <f t="shared" ref="D100:N100" si="20">MEDIAN(D95:D99)</f>
        <v>3</v>
      </c>
      <c r="E100" s="267">
        <f t="shared" si="20"/>
        <v>2</v>
      </c>
      <c r="F100" s="267">
        <f t="shared" si="20"/>
        <v>2</v>
      </c>
      <c r="G100" s="267">
        <f t="shared" si="20"/>
        <v>2</v>
      </c>
      <c r="H100" s="267">
        <f t="shared" si="20"/>
        <v>12</v>
      </c>
      <c r="I100" s="267">
        <f t="shared" si="20"/>
        <v>15</v>
      </c>
      <c r="J100" s="267">
        <f t="shared" si="20"/>
        <v>17</v>
      </c>
      <c r="K100" s="267">
        <f t="shared" si="20"/>
        <v>16</v>
      </c>
      <c r="L100" s="267">
        <f t="shared" si="20"/>
        <v>9</v>
      </c>
      <c r="M100" s="267">
        <f t="shared" si="20"/>
        <v>3</v>
      </c>
      <c r="N100" s="267">
        <f t="shared" si="20"/>
        <v>1</v>
      </c>
      <c r="O100" s="253">
        <f t="shared" si="19"/>
        <v>86</v>
      </c>
    </row>
    <row r="101" spans="1:16">
      <c r="A101" s="246"/>
      <c r="B101" s="254" t="s">
        <v>74</v>
      </c>
      <c r="C101" s="175">
        <f>C100*P101/O100</f>
        <v>3.1999999999999997</v>
      </c>
      <c r="D101" s="175">
        <f>D100*P101/O100</f>
        <v>2.4</v>
      </c>
      <c r="E101" s="175">
        <f>E100*P101/O100</f>
        <v>1.5999999999999999</v>
      </c>
      <c r="F101" s="175">
        <f>F100*P101/O100</f>
        <v>1.5999999999999999</v>
      </c>
      <c r="G101" s="175">
        <f>G100*P101/O100</f>
        <v>1.5999999999999999</v>
      </c>
      <c r="H101" s="175">
        <f>H100*P101/O100</f>
        <v>9.6</v>
      </c>
      <c r="I101" s="175">
        <f>I100*P101/O100</f>
        <v>12</v>
      </c>
      <c r="J101" s="175">
        <f>J100*P101/O100</f>
        <v>13.6</v>
      </c>
      <c r="K101" s="175">
        <f>K100*P101/O100</f>
        <v>12.799999999999999</v>
      </c>
      <c r="L101" s="175">
        <f>L100*P101/O100</f>
        <v>7.1999999999999993</v>
      </c>
      <c r="M101" s="175">
        <f>M100*P101/O100</f>
        <v>2.4</v>
      </c>
      <c r="N101" s="175">
        <f>N100*P101/O100</f>
        <v>0.79999999999999993</v>
      </c>
      <c r="O101" s="128">
        <f t="shared" si="19"/>
        <v>68.8</v>
      </c>
      <c r="P101" s="255">
        <f>O100*80/100</f>
        <v>68.8</v>
      </c>
    </row>
    <row r="102" spans="1:16">
      <c r="A102" s="246"/>
      <c r="B102" s="256" t="s">
        <v>394</v>
      </c>
      <c r="C102" s="257">
        <f>รายเดือน67!B17</f>
        <v>9</v>
      </c>
      <c r="D102" s="257">
        <f>รายเดือน67!C17</f>
        <v>10</v>
      </c>
      <c r="E102" s="257">
        <f>รายเดือน67!D17</f>
        <v>0</v>
      </c>
      <c r="F102" s="257">
        <f>รายเดือน67!E17</f>
        <v>0</v>
      </c>
      <c r="G102" s="257">
        <f>รายเดือน67!F17</f>
        <v>0</v>
      </c>
      <c r="H102" s="257">
        <f>รายเดือน67!G17</f>
        <v>0</v>
      </c>
      <c r="I102" s="257">
        <f>รายเดือน67!H17</f>
        <v>0</v>
      </c>
      <c r="J102" s="257">
        <f>รายเดือน67!I17</f>
        <v>0</v>
      </c>
      <c r="K102" s="257">
        <f>รายเดือน67!J17</f>
        <v>0</v>
      </c>
      <c r="L102" s="257">
        <f>รายเดือน67!K17</f>
        <v>0</v>
      </c>
      <c r="M102" s="257">
        <f>รายเดือน67!L17</f>
        <v>0</v>
      </c>
      <c r="N102" s="257">
        <f>รายเดือน67!M17</f>
        <v>0</v>
      </c>
      <c r="O102" s="258">
        <f t="shared" si="19"/>
        <v>19</v>
      </c>
    </row>
    <row r="103" spans="1:16">
      <c r="A103" s="268"/>
      <c r="B103" s="260" t="s">
        <v>399</v>
      </c>
      <c r="C103" s="261">
        <f>C102</f>
        <v>9</v>
      </c>
      <c r="D103" s="261">
        <f>C102+D102</f>
        <v>19</v>
      </c>
      <c r="E103" s="261">
        <f>C102+D102+E102</f>
        <v>19</v>
      </c>
      <c r="F103" s="261">
        <f>C102+D102+E102+F102</f>
        <v>19</v>
      </c>
      <c r="G103" s="261">
        <f>C102+D102+E102+F102+G102</f>
        <v>19</v>
      </c>
      <c r="H103" s="261">
        <f>C102+D102+E102+F102+G102+H102</f>
        <v>19</v>
      </c>
      <c r="I103" s="261">
        <f>C102+D102+E102+F102+G102+H102+I102</f>
        <v>19</v>
      </c>
      <c r="J103" s="261">
        <f>C102+D102+E102+F102+G102+H102+I102+J102</f>
        <v>19</v>
      </c>
      <c r="K103" s="261">
        <f>C102+D102+E102+F102+G102+H102+I102+J102+K102</f>
        <v>19</v>
      </c>
      <c r="L103" s="261">
        <f>C102+D102+E102+F102+G102+H102+I102+J102+K102+L102</f>
        <v>19</v>
      </c>
      <c r="M103" s="261">
        <f>C102+D102+E102+F102+G102+H102+I102+J102+K102+L102+M102</f>
        <v>19</v>
      </c>
      <c r="N103" s="261">
        <f>C102+D102+E102+F102+G102+H102+I102+J102+K102+L102+M102+N102</f>
        <v>19</v>
      </c>
      <c r="O103" s="262"/>
    </row>
    <row r="104" spans="1:16">
      <c r="A104" s="263" t="s">
        <v>85</v>
      </c>
      <c r="B104" s="71" t="s">
        <v>72</v>
      </c>
      <c r="C104" s="25" t="s">
        <v>65</v>
      </c>
      <c r="D104" s="25" t="s">
        <v>66</v>
      </c>
      <c r="E104" s="25" t="s">
        <v>47</v>
      </c>
      <c r="F104" s="25" t="s">
        <v>48</v>
      </c>
      <c r="G104" s="25" t="s">
        <v>49</v>
      </c>
      <c r="H104" s="25" t="s">
        <v>50</v>
      </c>
      <c r="I104" s="25" t="s">
        <v>51</v>
      </c>
      <c r="J104" s="25" t="s">
        <v>52</v>
      </c>
      <c r="K104" s="25" t="s">
        <v>53</v>
      </c>
      <c r="L104" s="25" t="s">
        <v>54</v>
      </c>
      <c r="M104" s="25" t="s">
        <v>55</v>
      </c>
      <c r="N104" s="25" t="s">
        <v>56</v>
      </c>
      <c r="O104" s="25" t="s">
        <v>41</v>
      </c>
    </row>
    <row r="105" spans="1:16">
      <c r="A105" s="246"/>
      <c r="B105" s="247" t="s">
        <v>152</v>
      </c>
      <c r="C105" s="280">
        <v>0</v>
      </c>
      <c r="D105" s="280">
        <v>2</v>
      </c>
      <c r="E105" s="280">
        <v>1</v>
      </c>
      <c r="F105" s="280">
        <v>0</v>
      </c>
      <c r="G105" s="280">
        <v>11</v>
      </c>
      <c r="H105" s="280">
        <v>46</v>
      </c>
      <c r="I105" s="280">
        <v>70</v>
      </c>
      <c r="J105" s="280">
        <v>32</v>
      </c>
      <c r="K105" s="280">
        <v>13</v>
      </c>
      <c r="L105" s="280">
        <v>12</v>
      </c>
      <c r="M105" s="280">
        <v>2</v>
      </c>
      <c r="N105" s="280">
        <v>1</v>
      </c>
      <c r="O105" s="249">
        <f t="shared" ref="O105:O112" si="21">SUM(C105:N105)</f>
        <v>190</v>
      </c>
    </row>
    <row r="106" spans="1:16">
      <c r="A106" s="246"/>
      <c r="B106" s="247" t="s">
        <v>188</v>
      </c>
      <c r="C106" s="280">
        <v>1</v>
      </c>
      <c r="D106" s="280">
        <v>7</v>
      </c>
      <c r="E106" s="280">
        <v>2</v>
      </c>
      <c r="F106" s="280">
        <v>1</v>
      </c>
      <c r="G106" s="280">
        <v>1</v>
      </c>
      <c r="H106" s="280">
        <v>8</v>
      </c>
      <c r="I106" s="280">
        <v>17</v>
      </c>
      <c r="J106" s="280">
        <v>28</v>
      </c>
      <c r="K106" s="280">
        <v>13</v>
      </c>
      <c r="L106" s="280">
        <v>1</v>
      </c>
      <c r="M106" s="280">
        <v>2</v>
      </c>
      <c r="N106" s="280">
        <v>1</v>
      </c>
      <c r="O106" s="249">
        <f t="shared" si="21"/>
        <v>82</v>
      </c>
    </row>
    <row r="107" spans="1:16">
      <c r="A107" s="246"/>
      <c r="B107" s="247" t="s">
        <v>328</v>
      </c>
      <c r="C107" s="280">
        <v>0</v>
      </c>
      <c r="D107" s="280">
        <v>0</v>
      </c>
      <c r="E107" s="280">
        <v>0</v>
      </c>
      <c r="F107" s="280">
        <v>0</v>
      </c>
      <c r="G107" s="280">
        <v>0</v>
      </c>
      <c r="H107" s="280">
        <v>0</v>
      </c>
      <c r="I107" s="280">
        <v>0</v>
      </c>
      <c r="J107" s="280">
        <v>0</v>
      </c>
      <c r="K107" s="280">
        <v>1</v>
      </c>
      <c r="L107" s="280">
        <v>1</v>
      </c>
      <c r="M107" s="280">
        <v>1</v>
      </c>
      <c r="N107" s="280">
        <v>0</v>
      </c>
      <c r="O107" s="249">
        <f t="shared" si="21"/>
        <v>3</v>
      </c>
    </row>
    <row r="108" spans="1:16">
      <c r="A108" s="246"/>
      <c r="B108" s="247" t="s">
        <v>329</v>
      </c>
      <c r="C108" s="280">
        <v>0</v>
      </c>
      <c r="D108" s="280">
        <v>2</v>
      </c>
      <c r="E108" s="280">
        <v>0</v>
      </c>
      <c r="F108" s="280">
        <v>1</v>
      </c>
      <c r="G108" s="280">
        <v>0</v>
      </c>
      <c r="H108" s="280">
        <v>3</v>
      </c>
      <c r="I108" s="280">
        <v>2</v>
      </c>
      <c r="J108" s="280">
        <v>4</v>
      </c>
      <c r="K108" s="280">
        <v>6</v>
      </c>
      <c r="L108" s="280">
        <v>0</v>
      </c>
      <c r="M108" s="280">
        <v>1</v>
      </c>
      <c r="N108" s="280">
        <v>0</v>
      </c>
      <c r="O108" s="249">
        <f t="shared" si="21"/>
        <v>19</v>
      </c>
    </row>
    <row r="109" spans="1:16">
      <c r="A109" s="246"/>
      <c r="B109" s="247" t="s">
        <v>335</v>
      </c>
      <c r="C109" s="280">
        <v>0</v>
      </c>
      <c r="D109" s="280">
        <v>8</v>
      </c>
      <c r="E109" s="280">
        <v>1</v>
      </c>
      <c r="F109" s="280">
        <v>0</v>
      </c>
      <c r="G109" s="280">
        <v>1</v>
      </c>
      <c r="H109" s="280">
        <v>1</v>
      </c>
      <c r="I109" s="280">
        <v>10</v>
      </c>
      <c r="J109" s="280">
        <v>7</v>
      </c>
      <c r="K109" s="280">
        <v>2</v>
      </c>
      <c r="L109" s="280">
        <v>2</v>
      </c>
      <c r="M109" s="280">
        <v>0</v>
      </c>
      <c r="N109" s="280">
        <v>0</v>
      </c>
      <c r="O109" s="249">
        <f t="shared" si="21"/>
        <v>32</v>
      </c>
    </row>
    <row r="110" spans="1:16">
      <c r="A110" s="251"/>
      <c r="B110" s="252" t="s">
        <v>398</v>
      </c>
      <c r="C110" s="267">
        <f>MEDIAN(C105:C109)</f>
        <v>0</v>
      </c>
      <c r="D110" s="267">
        <f t="shared" ref="D110:N110" si="22">MEDIAN(D105:D109)</f>
        <v>2</v>
      </c>
      <c r="E110" s="267">
        <f t="shared" si="22"/>
        <v>1</v>
      </c>
      <c r="F110" s="267">
        <f t="shared" si="22"/>
        <v>0</v>
      </c>
      <c r="G110" s="267">
        <f t="shared" si="22"/>
        <v>1</v>
      </c>
      <c r="H110" s="267">
        <f t="shared" si="22"/>
        <v>3</v>
      </c>
      <c r="I110" s="267">
        <f t="shared" si="22"/>
        <v>10</v>
      </c>
      <c r="J110" s="267">
        <f t="shared" si="22"/>
        <v>7</v>
      </c>
      <c r="K110" s="267">
        <f t="shared" si="22"/>
        <v>6</v>
      </c>
      <c r="L110" s="267">
        <f t="shared" si="22"/>
        <v>1</v>
      </c>
      <c r="M110" s="267">
        <f t="shared" si="22"/>
        <v>1</v>
      </c>
      <c r="N110" s="267">
        <f t="shared" si="22"/>
        <v>0</v>
      </c>
      <c r="O110" s="253">
        <f t="shared" si="21"/>
        <v>32</v>
      </c>
    </row>
    <row r="111" spans="1:16">
      <c r="A111" s="246"/>
      <c r="B111" s="254" t="s">
        <v>74</v>
      </c>
      <c r="C111" s="175">
        <f>C110*P111/O110</f>
        <v>0</v>
      </c>
      <c r="D111" s="175">
        <f>D110*P111/O110</f>
        <v>1.6</v>
      </c>
      <c r="E111" s="175">
        <f>E110*P111/O110</f>
        <v>0.8</v>
      </c>
      <c r="F111" s="175">
        <f>F110*P111/O110</f>
        <v>0</v>
      </c>
      <c r="G111" s="175">
        <f>G110*P111/O110</f>
        <v>0.8</v>
      </c>
      <c r="H111" s="175">
        <f>H110*P111/O110</f>
        <v>2.4000000000000004</v>
      </c>
      <c r="I111" s="175">
        <f>I110*P111/O110</f>
        <v>8</v>
      </c>
      <c r="J111" s="175">
        <f>J110*P111/O110</f>
        <v>5.6000000000000005</v>
      </c>
      <c r="K111" s="175">
        <f>K110*P111/O110</f>
        <v>4.8000000000000007</v>
      </c>
      <c r="L111" s="175">
        <f>L110*P111/O110</f>
        <v>0.8</v>
      </c>
      <c r="M111" s="175">
        <f>M110*P111/O110</f>
        <v>0.8</v>
      </c>
      <c r="N111" s="175">
        <f>N110*P111/O110</f>
        <v>0</v>
      </c>
      <c r="O111" s="128">
        <f t="shared" si="21"/>
        <v>25.600000000000005</v>
      </c>
      <c r="P111" s="255">
        <f>O110*80/100</f>
        <v>25.6</v>
      </c>
    </row>
    <row r="112" spans="1:16">
      <c r="A112" s="246"/>
      <c r="B112" s="256" t="s">
        <v>394</v>
      </c>
      <c r="C112" s="257">
        <f>รายเดือน67!B20</f>
        <v>1</v>
      </c>
      <c r="D112" s="257">
        <f>รายเดือน67!C20</f>
        <v>1</v>
      </c>
      <c r="E112" s="257">
        <f>รายเดือน67!D20</f>
        <v>0</v>
      </c>
      <c r="F112" s="257">
        <f>รายเดือน67!E20</f>
        <v>0</v>
      </c>
      <c r="G112" s="257">
        <f>รายเดือน67!F20</f>
        <v>0</v>
      </c>
      <c r="H112" s="257">
        <f>รายเดือน67!G20</f>
        <v>0</v>
      </c>
      <c r="I112" s="257">
        <f>รายเดือน67!H20</f>
        <v>0</v>
      </c>
      <c r="J112" s="257">
        <f>รายเดือน67!I20</f>
        <v>0</v>
      </c>
      <c r="K112" s="257">
        <f>รายเดือน67!J20</f>
        <v>0</v>
      </c>
      <c r="L112" s="257">
        <f>รายเดือน67!K20</f>
        <v>0</v>
      </c>
      <c r="M112" s="257">
        <f>รายเดือน67!L20</f>
        <v>0</v>
      </c>
      <c r="N112" s="257">
        <f>รายเดือน67!M20</f>
        <v>0</v>
      </c>
      <c r="O112" s="258">
        <f t="shared" si="21"/>
        <v>2</v>
      </c>
    </row>
    <row r="113" spans="1:16">
      <c r="A113" s="246"/>
      <c r="B113" s="260" t="s">
        <v>399</v>
      </c>
      <c r="C113" s="261">
        <v>0</v>
      </c>
      <c r="D113" s="261">
        <f>C112+D112</f>
        <v>2</v>
      </c>
      <c r="E113" s="261">
        <f>C112+D112+E112</f>
        <v>2</v>
      </c>
      <c r="F113" s="261">
        <f>C112+D112+E112+F112</f>
        <v>2</v>
      </c>
      <c r="G113" s="261">
        <f>C112+D112+E112+F112+G112</f>
        <v>2</v>
      </c>
      <c r="H113" s="261">
        <f>C112+D112+E112+F112+G112+H112</f>
        <v>2</v>
      </c>
      <c r="I113" s="261">
        <f>C112+D112+E112+F112+G112+H112+I112</f>
        <v>2</v>
      </c>
      <c r="J113" s="261">
        <f>C112+D112+E112+F112+G112+H112+I112+J112</f>
        <v>2</v>
      </c>
      <c r="K113" s="261">
        <f>C112+D112+E112+F112+G112+H112+I112+J112+K112</f>
        <v>2</v>
      </c>
      <c r="L113" s="261">
        <f>C112+D112+E112+F112+G112+H112+I112+J112+K112+L112</f>
        <v>2</v>
      </c>
      <c r="M113" s="261">
        <f>C112+D112+E112+F112+G112+H112+I112+J112+K112+L112+M112</f>
        <v>2</v>
      </c>
      <c r="N113" s="261">
        <f>C112+D112+E112+F112+G112+H112+I112+J112+K112+L112+M112+N112</f>
        <v>2</v>
      </c>
      <c r="O113" s="262"/>
    </row>
    <row r="114" spans="1:16">
      <c r="A114" s="263" t="s">
        <v>86</v>
      </c>
      <c r="B114" s="71" t="s">
        <v>72</v>
      </c>
      <c r="C114" s="25" t="s">
        <v>65</v>
      </c>
      <c r="D114" s="25" t="s">
        <v>66</v>
      </c>
      <c r="E114" s="25" t="s">
        <v>47</v>
      </c>
      <c r="F114" s="25" t="s">
        <v>48</v>
      </c>
      <c r="G114" s="25" t="s">
        <v>49</v>
      </c>
      <c r="H114" s="25" t="s">
        <v>50</v>
      </c>
      <c r="I114" s="25" t="s">
        <v>51</v>
      </c>
      <c r="J114" s="25" t="s">
        <v>52</v>
      </c>
      <c r="K114" s="25" t="s">
        <v>53</v>
      </c>
      <c r="L114" s="25" t="s">
        <v>54</v>
      </c>
      <c r="M114" s="25" t="s">
        <v>55</v>
      </c>
      <c r="N114" s="25" t="s">
        <v>56</v>
      </c>
      <c r="O114" s="25" t="s">
        <v>41</v>
      </c>
    </row>
    <row r="115" spans="1:16">
      <c r="A115" s="246"/>
      <c r="B115" s="247" t="s">
        <v>152</v>
      </c>
      <c r="C115" s="281">
        <v>1</v>
      </c>
      <c r="D115" s="281">
        <v>3</v>
      </c>
      <c r="E115" s="281">
        <v>1</v>
      </c>
      <c r="F115" s="281">
        <v>2</v>
      </c>
      <c r="G115" s="281">
        <v>4</v>
      </c>
      <c r="H115" s="281">
        <v>19</v>
      </c>
      <c r="I115" s="281">
        <v>19</v>
      </c>
      <c r="J115" s="281">
        <v>24</v>
      </c>
      <c r="K115" s="281">
        <v>16</v>
      </c>
      <c r="L115" s="281">
        <v>2</v>
      </c>
      <c r="M115" s="281">
        <v>7</v>
      </c>
      <c r="N115" s="281">
        <v>2</v>
      </c>
      <c r="O115" s="249">
        <v>32</v>
      </c>
    </row>
    <row r="116" spans="1:16">
      <c r="A116" s="246"/>
      <c r="B116" s="247" t="s">
        <v>188</v>
      </c>
      <c r="C116" s="281">
        <v>0</v>
      </c>
      <c r="D116" s="281">
        <v>0</v>
      </c>
      <c r="E116" s="281">
        <v>4</v>
      </c>
      <c r="F116" s="281">
        <v>9</v>
      </c>
      <c r="G116" s="281">
        <v>13</v>
      </c>
      <c r="H116" s="281">
        <v>9</v>
      </c>
      <c r="I116" s="281">
        <v>30</v>
      </c>
      <c r="J116" s="281">
        <v>24</v>
      </c>
      <c r="K116" s="281">
        <v>18</v>
      </c>
      <c r="L116" s="281">
        <v>4</v>
      </c>
      <c r="M116" s="281">
        <v>2</v>
      </c>
      <c r="N116" s="281">
        <v>1</v>
      </c>
      <c r="O116" s="249">
        <v>100</v>
      </c>
    </row>
    <row r="117" spans="1:16">
      <c r="A117" s="246"/>
      <c r="B117" s="247" t="s">
        <v>328</v>
      </c>
      <c r="C117" s="281">
        <v>1</v>
      </c>
      <c r="D117" s="281">
        <v>0</v>
      </c>
      <c r="E117" s="281">
        <v>2</v>
      </c>
      <c r="F117" s="281">
        <v>0</v>
      </c>
      <c r="G117" s="281">
        <v>1</v>
      </c>
      <c r="H117" s="281">
        <v>13</v>
      </c>
      <c r="I117" s="281">
        <v>10</v>
      </c>
      <c r="J117" s="281">
        <v>6</v>
      </c>
      <c r="K117" s="281">
        <v>13</v>
      </c>
      <c r="L117" s="281">
        <v>8</v>
      </c>
      <c r="M117" s="281">
        <v>1</v>
      </c>
      <c r="N117" s="281">
        <v>1</v>
      </c>
      <c r="O117" s="249">
        <v>114</v>
      </c>
    </row>
    <row r="118" spans="1:16">
      <c r="A118" s="246"/>
      <c r="B118" s="247" t="s">
        <v>329</v>
      </c>
      <c r="C118" s="281">
        <v>3</v>
      </c>
      <c r="D118" s="281">
        <v>0</v>
      </c>
      <c r="E118" s="281">
        <v>0</v>
      </c>
      <c r="F118" s="281">
        <v>2</v>
      </c>
      <c r="G118" s="281">
        <v>4</v>
      </c>
      <c r="H118" s="281">
        <v>3</v>
      </c>
      <c r="I118" s="281">
        <v>2</v>
      </c>
      <c r="J118" s="281">
        <v>1</v>
      </c>
      <c r="K118" s="281">
        <v>1</v>
      </c>
      <c r="L118" s="281">
        <v>2</v>
      </c>
      <c r="M118" s="281">
        <v>3</v>
      </c>
      <c r="N118" s="281">
        <v>1</v>
      </c>
      <c r="O118" s="249">
        <v>56</v>
      </c>
    </row>
    <row r="119" spans="1:16">
      <c r="A119" s="246"/>
      <c r="B119" s="247" t="s">
        <v>335</v>
      </c>
      <c r="C119" s="281">
        <v>1</v>
      </c>
      <c r="D119" s="281">
        <v>2</v>
      </c>
      <c r="E119" s="281">
        <v>2</v>
      </c>
      <c r="F119" s="281">
        <v>1</v>
      </c>
      <c r="G119" s="281">
        <v>5</v>
      </c>
      <c r="H119" s="281">
        <v>22</v>
      </c>
      <c r="I119" s="281">
        <v>41</v>
      </c>
      <c r="J119" s="281">
        <v>27</v>
      </c>
      <c r="K119" s="281">
        <v>26</v>
      </c>
      <c r="L119" s="281">
        <v>11</v>
      </c>
      <c r="M119" s="281">
        <v>1</v>
      </c>
      <c r="N119" s="281">
        <v>0</v>
      </c>
      <c r="O119" s="249">
        <v>56</v>
      </c>
    </row>
    <row r="120" spans="1:16">
      <c r="A120" s="251"/>
      <c r="B120" s="252" t="s">
        <v>398</v>
      </c>
      <c r="C120" s="267">
        <f>MEDIAN(C115:C119)</f>
        <v>1</v>
      </c>
      <c r="D120" s="267">
        <f t="shared" ref="D120:N120" si="23">MEDIAN(D115:D119)</f>
        <v>0</v>
      </c>
      <c r="E120" s="267">
        <f t="shared" si="23"/>
        <v>2</v>
      </c>
      <c r="F120" s="267">
        <f t="shared" si="23"/>
        <v>2</v>
      </c>
      <c r="G120" s="267">
        <f t="shared" si="23"/>
        <v>4</v>
      </c>
      <c r="H120" s="267">
        <f t="shared" si="23"/>
        <v>13</v>
      </c>
      <c r="I120" s="267">
        <f t="shared" si="23"/>
        <v>19</v>
      </c>
      <c r="J120" s="267">
        <f t="shared" si="23"/>
        <v>24</v>
      </c>
      <c r="K120" s="267">
        <f t="shared" si="23"/>
        <v>16</v>
      </c>
      <c r="L120" s="267">
        <f t="shared" si="23"/>
        <v>4</v>
      </c>
      <c r="M120" s="267">
        <f t="shared" si="23"/>
        <v>2</v>
      </c>
      <c r="N120" s="267">
        <f t="shared" si="23"/>
        <v>1</v>
      </c>
      <c r="O120" s="253">
        <f>SUM(C120:N120)</f>
        <v>88</v>
      </c>
    </row>
    <row r="121" spans="1:16">
      <c r="A121" s="246"/>
      <c r="B121" s="254" t="s">
        <v>74</v>
      </c>
      <c r="C121" s="175">
        <f>C120*P121/O120</f>
        <v>0.8</v>
      </c>
      <c r="D121" s="175">
        <f>D120*P121/O120</f>
        <v>0</v>
      </c>
      <c r="E121" s="175">
        <f>E120*P121/O120</f>
        <v>1.6</v>
      </c>
      <c r="F121" s="175">
        <f>F120*P121/O120</f>
        <v>1.6</v>
      </c>
      <c r="G121" s="175">
        <f>G120*P121/O120</f>
        <v>3.2</v>
      </c>
      <c r="H121" s="175">
        <f>H120*P121/O120</f>
        <v>10.4</v>
      </c>
      <c r="I121" s="175">
        <f>I120*P121/O120</f>
        <v>15.200000000000001</v>
      </c>
      <c r="J121" s="175">
        <f>J120*P121/O120</f>
        <v>19.200000000000003</v>
      </c>
      <c r="K121" s="175">
        <f>K120*P121/O120</f>
        <v>12.8</v>
      </c>
      <c r="L121" s="175">
        <f>L120*P121/O120</f>
        <v>3.2</v>
      </c>
      <c r="M121" s="175">
        <f>M120*P121/O120</f>
        <v>1.6</v>
      </c>
      <c r="N121" s="175">
        <f>N120*P121/O120</f>
        <v>0.8</v>
      </c>
      <c r="O121" s="128">
        <f>SUM(C121:N121)</f>
        <v>70.400000000000006</v>
      </c>
      <c r="P121" s="255">
        <f>O120*80/100</f>
        <v>70.400000000000006</v>
      </c>
    </row>
    <row r="122" spans="1:16">
      <c r="A122" s="246"/>
      <c r="B122" s="256" t="s">
        <v>394</v>
      </c>
      <c r="C122" s="257">
        <f>รายเดือน67!B9</f>
        <v>0</v>
      </c>
      <c r="D122" s="257">
        <f>รายเดือน67!C9</f>
        <v>1</v>
      </c>
      <c r="E122" s="257">
        <f>รายเดือน67!D9</f>
        <v>0</v>
      </c>
      <c r="F122" s="257">
        <f>รายเดือน67!E9</f>
        <v>0</v>
      </c>
      <c r="G122" s="257">
        <f>รายเดือน67!F9</f>
        <v>0</v>
      </c>
      <c r="H122" s="257">
        <f>รายเดือน67!G9</f>
        <v>0</v>
      </c>
      <c r="I122" s="257">
        <f>รายเดือน67!H9</f>
        <v>0</v>
      </c>
      <c r="J122" s="257">
        <f>รายเดือน67!I9</f>
        <v>0</v>
      </c>
      <c r="K122" s="257">
        <f>รายเดือน67!J9</f>
        <v>0</v>
      </c>
      <c r="L122" s="257">
        <f>รายเดือน67!K9</f>
        <v>0</v>
      </c>
      <c r="M122" s="257">
        <f>รายเดือน67!L9</f>
        <v>0</v>
      </c>
      <c r="N122" s="257">
        <f>รายเดือน67!M9</f>
        <v>0</v>
      </c>
      <c r="O122" s="258">
        <f>SUM(C122:N122)</f>
        <v>1</v>
      </c>
    </row>
    <row r="123" spans="1:16">
      <c r="A123" s="268"/>
      <c r="B123" s="260" t="s">
        <v>399</v>
      </c>
      <c r="C123" s="261">
        <f>C122</f>
        <v>0</v>
      </c>
      <c r="D123" s="261">
        <f>C122+D122</f>
        <v>1</v>
      </c>
      <c r="E123" s="261">
        <f>C122+D122+E122</f>
        <v>1</v>
      </c>
      <c r="F123" s="261">
        <f>C122+D122+E122+F122</f>
        <v>1</v>
      </c>
      <c r="G123" s="261">
        <f>C122+D122+E122+F122+G122</f>
        <v>1</v>
      </c>
      <c r="H123" s="261">
        <f>C122+D122+E122+F122+G122+H122</f>
        <v>1</v>
      </c>
      <c r="I123" s="261">
        <f>C122+D122+E122+F122+G122+H122+I122</f>
        <v>1</v>
      </c>
      <c r="J123" s="261">
        <f>C122+D122+E122+F122+G122+H122+I122+J122</f>
        <v>1</v>
      </c>
      <c r="K123" s="261">
        <f>C122+D122+E122+F122+G122+H122+I122+J122+K122</f>
        <v>1</v>
      </c>
      <c r="L123" s="261">
        <f>C122+D122+E122+F122+G122+H122+I122+J122+K122+L122</f>
        <v>1</v>
      </c>
      <c r="M123" s="261">
        <f>C122+D122+E122+F122+G122+H122+I122+J122+K122+L122+M122</f>
        <v>1</v>
      </c>
      <c r="N123" s="261">
        <f>C122+D122+E122+F122+G122+H122+I122+J122+K122+L122+M122+N122</f>
        <v>1</v>
      </c>
      <c r="O123" s="262"/>
    </row>
    <row r="124" spans="1:16">
      <c r="A124" s="263" t="s">
        <v>87</v>
      </c>
      <c r="B124" s="71" t="s">
        <v>72</v>
      </c>
      <c r="C124" s="25" t="s">
        <v>65</v>
      </c>
      <c r="D124" s="25" t="s">
        <v>66</v>
      </c>
      <c r="E124" s="25" t="s">
        <v>47</v>
      </c>
      <c r="F124" s="25" t="s">
        <v>48</v>
      </c>
      <c r="G124" s="25" t="s">
        <v>49</v>
      </c>
      <c r="H124" s="25" t="s">
        <v>50</v>
      </c>
      <c r="I124" s="25" t="s">
        <v>51</v>
      </c>
      <c r="J124" s="25" t="s">
        <v>52</v>
      </c>
      <c r="K124" s="25" t="s">
        <v>53</v>
      </c>
      <c r="L124" s="25" t="s">
        <v>54</v>
      </c>
      <c r="M124" s="25" t="s">
        <v>55</v>
      </c>
      <c r="N124" s="25" t="s">
        <v>56</v>
      </c>
      <c r="O124" s="25" t="s">
        <v>41</v>
      </c>
    </row>
    <row r="125" spans="1:16">
      <c r="A125" s="246"/>
      <c r="B125" s="247" t="s">
        <v>152</v>
      </c>
      <c r="C125" s="282">
        <v>3</v>
      </c>
      <c r="D125" s="282">
        <v>2</v>
      </c>
      <c r="E125" s="282">
        <v>2</v>
      </c>
      <c r="F125" s="282">
        <v>7</v>
      </c>
      <c r="G125" s="282">
        <v>31</v>
      </c>
      <c r="H125" s="282">
        <v>87</v>
      </c>
      <c r="I125" s="282">
        <v>84</v>
      </c>
      <c r="J125" s="282">
        <v>41</v>
      </c>
      <c r="K125" s="282">
        <v>11</v>
      </c>
      <c r="L125" s="282">
        <v>18</v>
      </c>
      <c r="M125" s="282">
        <v>2</v>
      </c>
      <c r="N125" s="282">
        <v>0</v>
      </c>
      <c r="O125" s="301">
        <f t="shared" ref="O125:O132" si="24">SUM(C125:N125)</f>
        <v>288</v>
      </c>
    </row>
    <row r="126" spans="1:16">
      <c r="A126" s="246"/>
      <c r="B126" s="247" t="s">
        <v>188</v>
      </c>
      <c r="C126" s="282">
        <v>1</v>
      </c>
      <c r="D126" s="282">
        <v>1</v>
      </c>
      <c r="E126" s="282">
        <v>4</v>
      </c>
      <c r="F126" s="282">
        <v>3</v>
      </c>
      <c r="G126" s="282">
        <v>6</v>
      </c>
      <c r="H126" s="282">
        <v>7</v>
      </c>
      <c r="I126" s="282">
        <v>16</v>
      </c>
      <c r="J126" s="282">
        <v>9</v>
      </c>
      <c r="K126" s="282">
        <v>3</v>
      </c>
      <c r="L126" s="282">
        <v>3</v>
      </c>
      <c r="M126" s="282">
        <v>0</v>
      </c>
      <c r="N126" s="282">
        <v>0</v>
      </c>
      <c r="O126" s="301">
        <f t="shared" si="24"/>
        <v>53</v>
      </c>
    </row>
    <row r="127" spans="1:16">
      <c r="A127" s="246"/>
      <c r="B127" s="247" t="s">
        <v>328</v>
      </c>
      <c r="C127" s="282">
        <v>0</v>
      </c>
      <c r="D127" s="282">
        <v>0</v>
      </c>
      <c r="E127" s="282">
        <v>0</v>
      </c>
      <c r="F127" s="282">
        <v>0</v>
      </c>
      <c r="G127" s="282">
        <v>0</v>
      </c>
      <c r="H127" s="282">
        <v>0</v>
      </c>
      <c r="I127" s="282">
        <v>0</v>
      </c>
      <c r="J127" s="282">
        <v>0</v>
      </c>
      <c r="K127" s="282">
        <v>0</v>
      </c>
      <c r="L127" s="282">
        <v>0</v>
      </c>
      <c r="M127" s="282">
        <v>0</v>
      </c>
      <c r="N127" s="282">
        <v>0</v>
      </c>
      <c r="O127" s="301">
        <f t="shared" si="24"/>
        <v>0</v>
      </c>
    </row>
    <row r="128" spans="1:16">
      <c r="A128" s="246"/>
      <c r="B128" s="247" t="s">
        <v>329</v>
      </c>
      <c r="C128" s="282">
        <v>0</v>
      </c>
      <c r="D128" s="282">
        <v>0</v>
      </c>
      <c r="E128" s="282">
        <v>0</v>
      </c>
      <c r="F128" s="282">
        <v>0</v>
      </c>
      <c r="G128" s="282">
        <v>0</v>
      </c>
      <c r="H128" s="282">
        <v>0</v>
      </c>
      <c r="I128" s="282">
        <v>4</v>
      </c>
      <c r="J128" s="282">
        <v>2</v>
      </c>
      <c r="K128" s="282">
        <v>1</v>
      </c>
      <c r="L128" s="282">
        <v>0</v>
      </c>
      <c r="M128" s="282">
        <v>0</v>
      </c>
      <c r="N128" s="282">
        <v>0</v>
      </c>
      <c r="O128" s="301">
        <f t="shared" si="24"/>
        <v>7</v>
      </c>
    </row>
    <row r="129" spans="1:16">
      <c r="A129" s="246"/>
      <c r="B129" s="247" t="s">
        <v>335</v>
      </c>
      <c r="C129" s="282">
        <v>0</v>
      </c>
      <c r="D129" s="282">
        <v>0</v>
      </c>
      <c r="E129" s="282">
        <v>0</v>
      </c>
      <c r="F129" s="282">
        <v>0</v>
      </c>
      <c r="G129" s="282">
        <v>2</v>
      </c>
      <c r="H129" s="282">
        <v>4</v>
      </c>
      <c r="I129" s="282">
        <v>9</v>
      </c>
      <c r="J129" s="282">
        <v>26</v>
      </c>
      <c r="K129" s="282">
        <v>31</v>
      </c>
      <c r="L129" s="282">
        <v>16</v>
      </c>
      <c r="M129" s="282">
        <v>10</v>
      </c>
      <c r="N129" s="282">
        <v>0</v>
      </c>
      <c r="O129" s="301">
        <f t="shared" si="24"/>
        <v>98</v>
      </c>
    </row>
    <row r="130" spans="1:16">
      <c r="A130" s="251"/>
      <c r="B130" s="252" t="s">
        <v>398</v>
      </c>
      <c r="C130" s="267">
        <f>MEDIAN(C125:C129)</f>
        <v>0</v>
      </c>
      <c r="D130" s="267">
        <f t="shared" ref="D130:N130" si="25">MEDIAN(D125:D129)</f>
        <v>0</v>
      </c>
      <c r="E130" s="267">
        <f t="shared" si="25"/>
        <v>0</v>
      </c>
      <c r="F130" s="267">
        <f t="shared" si="25"/>
        <v>0</v>
      </c>
      <c r="G130" s="267">
        <f t="shared" si="25"/>
        <v>2</v>
      </c>
      <c r="H130" s="267">
        <f t="shared" si="25"/>
        <v>4</v>
      </c>
      <c r="I130" s="267">
        <f t="shared" si="25"/>
        <v>9</v>
      </c>
      <c r="J130" s="267">
        <f t="shared" si="25"/>
        <v>9</v>
      </c>
      <c r="K130" s="267">
        <f t="shared" si="25"/>
        <v>3</v>
      </c>
      <c r="L130" s="267">
        <f t="shared" si="25"/>
        <v>3</v>
      </c>
      <c r="M130" s="267">
        <f t="shared" si="25"/>
        <v>0</v>
      </c>
      <c r="N130" s="267">
        <f t="shared" si="25"/>
        <v>0</v>
      </c>
      <c r="O130" s="253">
        <f t="shared" si="24"/>
        <v>30</v>
      </c>
    </row>
    <row r="131" spans="1:16">
      <c r="A131" s="246"/>
      <c r="B131" s="254" t="s">
        <v>74</v>
      </c>
      <c r="C131" s="175">
        <f>C130*P131/O130</f>
        <v>0</v>
      </c>
      <c r="D131" s="175">
        <f>D130*P131/O130</f>
        <v>0</v>
      </c>
      <c r="E131" s="175">
        <f>E130*P131/O130</f>
        <v>0</v>
      </c>
      <c r="F131" s="175">
        <f>F130*P131/O130</f>
        <v>0</v>
      </c>
      <c r="G131" s="175">
        <f>G130*P131/O130</f>
        <v>1.6</v>
      </c>
      <c r="H131" s="175">
        <f>H130*P131/O130</f>
        <v>3.2</v>
      </c>
      <c r="I131" s="175">
        <f>I130*P131/O130</f>
        <v>7.2</v>
      </c>
      <c r="J131" s="175">
        <f>J130*P131/O130</f>
        <v>7.2</v>
      </c>
      <c r="K131" s="175">
        <f>K130*P131/O130</f>
        <v>2.4</v>
      </c>
      <c r="L131" s="175">
        <f>L130*P131/O130</f>
        <v>2.4</v>
      </c>
      <c r="M131" s="175">
        <f>M130*P131/O130</f>
        <v>0</v>
      </c>
      <c r="N131" s="175">
        <f>N130*P131/O130</f>
        <v>0</v>
      </c>
      <c r="O131" s="128">
        <f t="shared" si="24"/>
        <v>23.999999999999996</v>
      </c>
      <c r="P131" s="255">
        <f>O130*80/100</f>
        <v>24</v>
      </c>
    </row>
    <row r="132" spans="1:16">
      <c r="A132" s="246"/>
      <c r="B132" s="256" t="s">
        <v>394</v>
      </c>
      <c r="C132" s="257">
        <f>รายเดือน67!B15</f>
        <v>5</v>
      </c>
      <c r="D132" s="257">
        <f>รายเดือน67!C15</f>
        <v>5</v>
      </c>
      <c r="E132" s="257">
        <f>รายเดือน67!D15</f>
        <v>2</v>
      </c>
      <c r="F132" s="257">
        <f>รายเดือน67!E15</f>
        <v>0</v>
      </c>
      <c r="G132" s="257">
        <f>รายเดือน67!F15</f>
        <v>0</v>
      </c>
      <c r="H132" s="257">
        <f>รายเดือน67!G15</f>
        <v>0</v>
      </c>
      <c r="I132" s="257">
        <f>รายเดือน67!H15</f>
        <v>0</v>
      </c>
      <c r="J132" s="257">
        <f>รายเดือน67!I15</f>
        <v>0</v>
      </c>
      <c r="K132" s="257">
        <f>รายเดือน67!J15</f>
        <v>0</v>
      </c>
      <c r="L132" s="257">
        <f>รายเดือน67!K15</f>
        <v>0</v>
      </c>
      <c r="M132" s="257">
        <f>รายเดือน67!L15</f>
        <v>0</v>
      </c>
      <c r="N132" s="257">
        <f>รายเดือน67!M15</f>
        <v>0</v>
      </c>
      <c r="O132" s="300">
        <f t="shared" si="24"/>
        <v>12</v>
      </c>
    </row>
    <row r="133" spans="1:16">
      <c r="A133" s="268"/>
      <c r="B133" s="260" t="s">
        <v>399</v>
      </c>
      <c r="C133" s="261">
        <f>C132</f>
        <v>5</v>
      </c>
      <c r="D133" s="261">
        <f>C132+D132</f>
        <v>10</v>
      </c>
      <c r="E133" s="261">
        <f>C132+D132+E132</f>
        <v>12</v>
      </c>
      <c r="F133" s="261">
        <f>C132+D132+E132+F132</f>
        <v>12</v>
      </c>
      <c r="G133" s="261">
        <f>C132+D132+E132+F132+G132</f>
        <v>12</v>
      </c>
      <c r="H133" s="261">
        <f>C132+D132+E132+F132+G132+H132</f>
        <v>12</v>
      </c>
      <c r="I133" s="261">
        <f>C132+D132+E132+F132+G132+H132+I132</f>
        <v>12</v>
      </c>
      <c r="J133" s="261">
        <f>C132+D132+E132+F132+G132+H132+I132+J132</f>
        <v>12</v>
      </c>
      <c r="K133" s="261">
        <f>C132+D132+E132+F132+G132+H132+I132+J132+K132</f>
        <v>12</v>
      </c>
      <c r="L133" s="261">
        <f>C132+D132+E132+F132+G132+H132+I132+J132+K132+L132</f>
        <v>12</v>
      </c>
      <c r="M133" s="261">
        <f>C132+D132+E132+F132+G132+H132+I132+J132+K132+L132+M132</f>
        <v>12</v>
      </c>
      <c r="N133" s="261">
        <f>C132+D132+E132+F132+G132+H132+I132+J132+K132+L132+M132+N132</f>
        <v>12</v>
      </c>
      <c r="O133" s="262"/>
    </row>
    <row r="134" spans="1:16">
      <c r="A134" s="263" t="s">
        <v>88</v>
      </c>
      <c r="B134" s="71" t="s">
        <v>72</v>
      </c>
      <c r="C134" s="25" t="s">
        <v>65</v>
      </c>
      <c r="D134" s="25" t="s">
        <v>66</v>
      </c>
      <c r="E134" s="25" t="s">
        <v>47</v>
      </c>
      <c r="F134" s="25" t="s">
        <v>48</v>
      </c>
      <c r="G134" s="25" t="s">
        <v>49</v>
      </c>
      <c r="H134" s="25" t="s">
        <v>50</v>
      </c>
      <c r="I134" s="25" t="s">
        <v>51</v>
      </c>
      <c r="J134" s="25" t="s">
        <v>52</v>
      </c>
      <c r="K134" s="25" t="s">
        <v>53</v>
      </c>
      <c r="L134" s="25" t="s">
        <v>54</v>
      </c>
      <c r="M134" s="25" t="s">
        <v>55</v>
      </c>
      <c r="N134" s="25" t="s">
        <v>56</v>
      </c>
      <c r="O134" s="25" t="s">
        <v>41</v>
      </c>
    </row>
    <row r="135" spans="1:16">
      <c r="A135" s="246"/>
      <c r="B135" s="247" t="s">
        <v>152</v>
      </c>
      <c r="C135" s="283">
        <v>0</v>
      </c>
      <c r="D135" s="283">
        <v>0</v>
      </c>
      <c r="E135" s="283">
        <v>0</v>
      </c>
      <c r="F135" s="283">
        <v>2</v>
      </c>
      <c r="G135" s="283">
        <v>6</v>
      </c>
      <c r="H135" s="283">
        <v>8</v>
      </c>
      <c r="I135" s="283">
        <v>6</v>
      </c>
      <c r="J135" s="283">
        <v>1</v>
      </c>
      <c r="K135" s="283">
        <v>4</v>
      </c>
      <c r="L135" s="283">
        <v>2</v>
      </c>
      <c r="M135" s="283">
        <v>0</v>
      </c>
      <c r="N135" s="283">
        <v>0</v>
      </c>
      <c r="O135" s="249">
        <f t="shared" ref="O135:O142" si="26">SUM(C135:N135)</f>
        <v>29</v>
      </c>
    </row>
    <row r="136" spans="1:16">
      <c r="A136" s="246"/>
      <c r="B136" s="247" t="s">
        <v>188</v>
      </c>
      <c r="C136" s="283">
        <v>0</v>
      </c>
      <c r="D136" s="283">
        <v>0</v>
      </c>
      <c r="E136" s="283">
        <v>1</v>
      </c>
      <c r="F136" s="283">
        <v>0</v>
      </c>
      <c r="G136" s="283">
        <v>0</v>
      </c>
      <c r="H136" s="283">
        <v>2</v>
      </c>
      <c r="I136" s="283">
        <v>6</v>
      </c>
      <c r="J136" s="283">
        <v>2</v>
      </c>
      <c r="K136" s="283">
        <v>2</v>
      </c>
      <c r="L136" s="283">
        <v>1</v>
      </c>
      <c r="M136" s="283">
        <v>1</v>
      </c>
      <c r="N136" s="283">
        <v>0</v>
      </c>
      <c r="O136" s="249">
        <f t="shared" si="26"/>
        <v>15</v>
      </c>
    </row>
    <row r="137" spans="1:16">
      <c r="A137" s="246"/>
      <c r="B137" s="247" t="s">
        <v>328</v>
      </c>
      <c r="C137" s="283">
        <v>0</v>
      </c>
      <c r="D137" s="283">
        <v>0</v>
      </c>
      <c r="E137" s="283">
        <v>0</v>
      </c>
      <c r="F137" s="283">
        <v>0</v>
      </c>
      <c r="G137" s="283">
        <v>0</v>
      </c>
      <c r="H137" s="283">
        <v>0</v>
      </c>
      <c r="I137" s="283">
        <v>0</v>
      </c>
      <c r="J137" s="283">
        <v>0</v>
      </c>
      <c r="K137" s="283">
        <v>0</v>
      </c>
      <c r="L137" s="283">
        <v>0</v>
      </c>
      <c r="M137" s="283">
        <v>0</v>
      </c>
      <c r="N137" s="283">
        <v>0</v>
      </c>
      <c r="O137" s="249">
        <f t="shared" si="26"/>
        <v>0</v>
      </c>
    </row>
    <row r="138" spans="1:16">
      <c r="A138" s="246"/>
      <c r="B138" s="247" t="s">
        <v>329</v>
      </c>
      <c r="C138" s="283">
        <v>0</v>
      </c>
      <c r="D138" s="283">
        <v>0</v>
      </c>
      <c r="E138" s="283">
        <v>0</v>
      </c>
      <c r="F138" s="283">
        <v>0</v>
      </c>
      <c r="G138" s="283">
        <v>0</v>
      </c>
      <c r="H138" s="283">
        <v>0</v>
      </c>
      <c r="I138" s="283">
        <v>0</v>
      </c>
      <c r="J138" s="283">
        <v>0</v>
      </c>
      <c r="K138" s="283">
        <v>0</v>
      </c>
      <c r="L138" s="283">
        <v>0</v>
      </c>
      <c r="M138" s="283">
        <v>0</v>
      </c>
      <c r="N138" s="283">
        <v>0</v>
      </c>
      <c r="O138" s="249">
        <f t="shared" si="26"/>
        <v>0</v>
      </c>
    </row>
    <row r="139" spans="1:16">
      <c r="A139" s="246"/>
      <c r="B139" s="247" t="s">
        <v>335</v>
      </c>
      <c r="C139" s="283">
        <v>0</v>
      </c>
      <c r="D139" s="283">
        <v>0</v>
      </c>
      <c r="E139" s="283">
        <v>0</v>
      </c>
      <c r="F139" s="283">
        <v>0</v>
      </c>
      <c r="G139" s="283">
        <v>0</v>
      </c>
      <c r="H139" s="283">
        <v>2</v>
      </c>
      <c r="I139" s="283">
        <v>3</v>
      </c>
      <c r="J139" s="283">
        <v>2</v>
      </c>
      <c r="K139" s="283">
        <v>0</v>
      </c>
      <c r="L139" s="283">
        <v>0</v>
      </c>
      <c r="M139" s="283">
        <v>0</v>
      </c>
      <c r="N139" s="283">
        <v>0</v>
      </c>
      <c r="O139" s="249">
        <f t="shared" si="26"/>
        <v>7</v>
      </c>
    </row>
    <row r="140" spans="1:16">
      <c r="A140" s="251"/>
      <c r="B140" s="252" t="s">
        <v>398</v>
      </c>
      <c r="C140" s="267">
        <f>MEDIAN(C135:C139)</f>
        <v>0</v>
      </c>
      <c r="D140" s="267">
        <f t="shared" ref="D140:N140" si="27">MEDIAN(D135:D139)</f>
        <v>0</v>
      </c>
      <c r="E140" s="267">
        <f t="shared" si="27"/>
        <v>0</v>
      </c>
      <c r="F140" s="267">
        <f t="shared" si="27"/>
        <v>0</v>
      </c>
      <c r="G140" s="267">
        <f t="shared" si="27"/>
        <v>0</v>
      </c>
      <c r="H140" s="267">
        <f t="shared" si="27"/>
        <v>2</v>
      </c>
      <c r="I140" s="267">
        <f t="shared" si="27"/>
        <v>3</v>
      </c>
      <c r="J140" s="267">
        <f t="shared" si="27"/>
        <v>1</v>
      </c>
      <c r="K140" s="267">
        <f t="shared" si="27"/>
        <v>0</v>
      </c>
      <c r="L140" s="267">
        <f t="shared" si="27"/>
        <v>0</v>
      </c>
      <c r="M140" s="267">
        <f t="shared" si="27"/>
        <v>0</v>
      </c>
      <c r="N140" s="267">
        <f t="shared" si="27"/>
        <v>0</v>
      </c>
      <c r="O140" s="253">
        <f t="shared" si="26"/>
        <v>6</v>
      </c>
    </row>
    <row r="141" spans="1:16">
      <c r="A141" s="246"/>
      <c r="B141" s="254" t="s">
        <v>74</v>
      </c>
      <c r="C141" s="175">
        <f>C140*P141/O140</f>
        <v>0</v>
      </c>
      <c r="D141" s="175">
        <f>D140*P141/O140</f>
        <v>0</v>
      </c>
      <c r="E141" s="175">
        <f>E140*P141/O140</f>
        <v>0</v>
      </c>
      <c r="F141" s="175">
        <f>F140*P141/O140</f>
        <v>0</v>
      </c>
      <c r="G141" s="175">
        <f>G140*P141/O140</f>
        <v>0</v>
      </c>
      <c r="H141" s="175">
        <f>H140*P141/O140</f>
        <v>1.5999999999999999</v>
      </c>
      <c r="I141" s="175">
        <f>I140*P141/O140</f>
        <v>2.4</v>
      </c>
      <c r="J141" s="175">
        <v>2</v>
      </c>
      <c r="K141" s="175">
        <f>K140*P141/O140</f>
        <v>0</v>
      </c>
      <c r="L141" s="175">
        <f>L140*P141/O140</f>
        <v>0</v>
      </c>
      <c r="M141" s="175">
        <f>M140*P141/O140</f>
        <v>0</v>
      </c>
      <c r="N141" s="175">
        <f>N140*P141/O140</f>
        <v>0</v>
      </c>
      <c r="O141" s="128">
        <f t="shared" si="26"/>
        <v>6</v>
      </c>
      <c r="P141" s="255">
        <f>O140*80/100</f>
        <v>4.8</v>
      </c>
    </row>
    <row r="142" spans="1:16">
      <c r="A142" s="246"/>
      <c r="B142" s="256" t="s">
        <v>394</v>
      </c>
      <c r="C142" s="257">
        <f>รายเดือน67!B18</f>
        <v>1</v>
      </c>
      <c r="D142" s="257">
        <f>รายเดือน67!C18</f>
        <v>0</v>
      </c>
      <c r="E142" s="257">
        <f>รายเดือน67!D18</f>
        <v>0</v>
      </c>
      <c r="F142" s="257">
        <f>รายเดือน67!E18</f>
        <v>0</v>
      </c>
      <c r="G142" s="257">
        <f>รายเดือน67!F18</f>
        <v>0</v>
      </c>
      <c r="H142" s="257">
        <f>รายเดือน67!G18</f>
        <v>0</v>
      </c>
      <c r="I142" s="257">
        <f>รายเดือน67!H18</f>
        <v>0</v>
      </c>
      <c r="J142" s="257">
        <f>รายเดือน67!I18</f>
        <v>0</v>
      </c>
      <c r="K142" s="257">
        <f>รายเดือน67!J18</f>
        <v>0</v>
      </c>
      <c r="L142" s="257">
        <f>รายเดือน67!K18</f>
        <v>0</v>
      </c>
      <c r="M142" s="257">
        <f>รายเดือน67!L18</f>
        <v>0</v>
      </c>
      <c r="N142" s="257">
        <f>รายเดือน67!M18</f>
        <v>0</v>
      </c>
      <c r="O142" s="258">
        <f t="shared" si="26"/>
        <v>1</v>
      </c>
    </row>
    <row r="143" spans="1:16">
      <c r="A143" s="268"/>
      <c r="B143" s="260" t="s">
        <v>399</v>
      </c>
      <c r="C143" s="261">
        <f>C142</f>
        <v>1</v>
      </c>
      <c r="D143" s="261">
        <f>C142+D142</f>
        <v>1</v>
      </c>
      <c r="E143" s="261">
        <f>C142+D142+E142</f>
        <v>1</v>
      </c>
      <c r="F143" s="261">
        <f>C142+D142+E142+F142</f>
        <v>1</v>
      </c>
      <c r="G143" s="261">
        <f>C142+D142+E142+F142+G142</f>
        <v>1</v>
      </c>
      <c r="H143" s="261">
        <f>C142+D142+E142+F142+G142+H142</f>
        <v>1</v>
      </c>
      <c r="I143" s="261">
        <f>C142+D142+E142+F142+G142+H142+I142</f>
        <v>1</v>
      </c>
      <c r="J143" s="261">
        <f>C142+D142+E142+F142+G142+H142+I142+J142</f>
        <v>1</v>
      </c>
      <c r="K143" s="261">
        <f>C142+D142+E142+F142+G142+H142+I142+J142+K142</f>
        <v>1</v>
      </c>
      <c r="L143" s="261">
        <f>C142+D142+E142+F142+G142+H142+I142+J142+K142+L142</f>
        <v>1</v>
      </c>
      <c r="M143" s="261">
        <f>C142+D142+E142+F142+G142+H142+I142+J142+K142+L142+M142</f>
        <v>1</v>
      </c>
      <c r="N143" s="261">
        <f>C142+D142+E142+F142+G142+H142+I142+J142+K142+L142+M142+N142</f>
        <v>1</v>
      </c>
      <c r="O143" s="262"/>
    </row>
    <row r="144" spans="1:16">
      <c r="A144" s="263" t="s">
        <v>89</v>
      </c>
      <c r="B144" s="71" t="s">
        <v>72</v>
      </c>
      <c r="C144" s="25" t="s">
        <v>65</v>
      </c>
      <c r="D144" s="25" t="s">
        <v>66</v>
      </c>
      <c r="E144" s="25" t="s">
        <v>47</v>
      </c>
      <c r="F144" s="25" t="s">
        <v>48</v>
      </c>
      <c r="G144" s="25" t="s">
        <v>49</v>
      </c>
      <c r="H144" s="25" t="s">
        <v>50</v>
      </c>
      <c r="I144" s="25" t="s">
        <v>51</v>
      </c>
      <c r="J144" s="25" t="s">
        <v>52</v>
      </c>
      <c r="K144" s="25" t="s">
        <v>53</v>
      </c>
      <c r="L144" s="25" t="s">
        <v>54</v>
      </c>
      <c r="M144" s="25" t="s">
        <v>55</v>
      </c>
      <c r="N144" s="25" t="s">
        <v>56</v>
      </c>
      <c r="O144" s="25" t="s">
        <v>41</v>
      </c>
    </row>
    <row r="145" spans="1:16">
      <c r="A145" s="246"/>
      <c r="B145" s="247" t="s">
        <v>152</v>
      </c>
      <c r="C145" s="284">
        <v>0</v>
      </c>
      <c r="D145" s="284">
        <v>2</v>
      </c>
      <c r="E145" s="284">
        <v>3</v>
      </c>
      <c r="F145" s="284">
        <v>5</v>
      </c>
      <c r="G145" s="284">
        <v>9</v>
      </c>
      <c r="H145" s="284">
        <v>9</v>
      </c>
      <c r="I145" s="284">
        <v>12</v>
      </c>
      <c r="J145" s="284">
        <v>13</v>
      </c>
      <c r="K145" s="284">
        <v>12</v>
      </c>
      <c r="L145" s="284">
        <v>4</v>
      </c>
      <c r="M145" s="284">
        <v>5</v>
      </c>
      <c r="N145" s="284">
        <v>0</v>
      </c>
      <c r="O145" s="249">
        <f t="shared" ref="O145:O152" si="28">SUM(C145:N145)</f>
        <v>74</v>
      </c>
    </row>
    <row r="146" spans="1:16">
      <c r="A146" s="246"/>
      <c r="B146" s="247" t="s">
        <v>188</v>
      </c>
      <c r="C146" s="284">
        <v>0</v>
      </c>
      <c r="D146" s="284">
        <v>0</v>
      </c>
      <c r="E146" s="284">
        <v>3</v>
      </c>
      <c r="F146" s="284">
        <v>6</v>
      </c>
      <c r="G146" s="284">
        <v>16</v>
      </c>
      <c r="H146" s="284">
        <v>16</v>
      </c>
      <c r="I146" s="284">
        <v>25</v>
      </c>
      <c r="J146" s="284">
        <v>19</v>
      </c>
      <c r="K146" s="284">
        <v>3</v>
      </c>
      <c r="L146" s="284">
        <v>2</v>
      </c>
      <c r="M146" s="284">
        <v>1</v>
      </c>
      <c r="N146" s="284">
        <v>0</v>
      </c>
      <c r="O146" s="249">
        <f t="shared" si="28"/>
        <v>91</v>
      </c>
    </row>
    <row r="147" spans="1:16">
      <c r="A147" s="246"/>
      <c r="B147" s="247" t="s">
        <v>328</v>
      </c>
      <c r="C147" s="284">
        <v>0</v>
      </c>
      <c r="D147" s="284">
        <v>0</v>
      </c>
      <c r="E147" s="284">
        <v>0</v>
      </c>
      <c r="F147" s="284">
        <v>0</v>
      </c>
      <c r="G147" s="284">
        <v>0</v>
      </c>
      <c r="H147" s="284">
        <v>0</v>
      </c>
      <c r="I147" s="284">
        <v>1</v>
      </c>
      <c r="J147" s="284">
        <v>0</v>
      </c>
      <c r="K147" s="284">
        <v>4</v>
      </c>
      <c r="L147" s="284">
        <v>3</v>
      </c>
      <c r="M147" s="284">
        <v>0</v>
      </c>
      <c r="N147" s="284">
        <v>0</v>
      </c>
      <c r="O147" s="249">
        <f t="shared" si="28"/>
        <v>8</v>
      </c>
    </row>
    <row r="148" spans="1:16">
      <c r="A148" s="246"/>
      <c r="B148" s="247" t="s">
        <v>329</v>
      </c>
      <c r="C148" s="284">
        <v>0</v>
      </c>
      <c r="D148" s="284">
        <v>0</v>
      </c>
      <c r="E148" s="284">
        <v>0</v>
      </c>
      <c r="F148" s="284">
        <v>0</v>
      </c>
      <c r="G148" s="284">
        <v>0</v>
      </c>
      <c r="H148" s="284">
        <v>4</v>
      </c>
      <c r="I148" s="284">
        <v>1</v>
      </c>
      <c r="J148" s="284">
        <v>4</v>
      </c>
      <c r="K148" s="284">
        <v>2</v>
      </c>
      <c r="L148" s="284">
        <v>0</v>
      </c>
      <c r="M148" s="284">
        <v>1</v>
      </c>
      <c r="N148" s="284">
        <v>0</v>
      </c>
      <c r="O148" s="249">
        <f t="shared" si="28"/>
        <v>12</v>
      </c>
    </row>
    <row r="149" spans="1:16">
      <c r="A149" s="246"/>
      <c r="B149" s="247" t="s">
        <v>335</v>
      </c>
      <c r="C149" s="284">
        <v>0</v>
      </c>
      <c r="D149" s="284">
        <v>0</v>
      </c>
      <c r="E149" s="284">
        <v>0</v>
      </c>
      <c r="F149" s="284">
        <v>3</v>
      </c>
      <c r="G149" s="284">
        <v>3</v>
      </c>
      <c r="H149" s="284">
        <v>10</v>
      </c>
      <c r="I149" s="284">
        <v>27</v>
      </c>
      <c r="J149" s="284">
        <v>10</v>
      </c>
      <c r="K149" s="284">
        <v>8</v>
      </c>
      <c r="L149" s="284">
        <v>5</v>
      </c>
      <c r="M149" s="284">
        <v>2</v>
      </c>
      <c r="N149" s="284">
        <v>4</v>
      </c>
      <c r="O149" s="249">
        <f t="shared" si="28"/>
        <v>72</v>
      </c>
    </row>
    <row r="150" spans="1:16">
      <c r="A150" s="251"/>
      <c r="B150" s="252" t="s">
        <v>398</v>
      </c>
      <c r="C150" s="267">
        <f>MEDIAN(C145:C149)</f>
        <v>0</v>
      </c>
      <c r="D150" s="267">
        <f t="shared" ref="D150:N150" si="29">MEDIAN(D145:D149)</f>
        <v>0</v>
      </c>
      <c r="E150" s="267">
        <f t="shared" si="29"/>
        <v>0</v>
      </c>
      <c r="F150" s="267">
        <f t="shared" si="29"/>
        <v>3</v>
      </c>
      <c r="G150" s="267">
        <f t="shared" si="29"/>
        <v>3</v>
      </c>
      <c r="H150" s="267">
        <f t="shared" si="29"/>
        <v>9</v>
      </c>
      <c r="I150" s="267">
        <f t="shared" si="29"/>
        <v>12</v>
      </c>
      <c r="J150" s="267">
        <f t="shared" si="29"/>
        <v>10</v>
      </c>
      <c r="K150" s="267">
        <f t="shared" si="29"/>
        <v>4</v>
      </c>
      <c r="L150" s="267">
        <f t="shared" si="29"/>
        <v>3</v>
      </c>
      <c r="M150" s="267">
        <f t="shared" si="29"/>
        <v>1</v>
      </c>
      <c r="N150" s="267">
        <f t="shared" si="29"/>
        <v>0</v>
      </c>
      <c r="O150" s="253">
        <f t="shared" si="28"/>
        <v>45</v>
      </c>
    </row>
    <row r="151" spans="1:16">
      <c r="A151" s="246"/>
      <c r="B151" s="254" t="s">
        <v>74</v>
      </c>
      <c r="C151" s="175">
        <f>C150*P151/O150</f>
        <v>0</v>
      </c>
      <c r="D151" s="175">
        <f>D150*P151/O150</f>
        <v>0</v>
      </c>
      <c r="E151" s="175">
        <f>E150*P151/O150</f>
        <v>0</v>
      </c>
      <c r="F151" s="175">
        <f>F150*P151/O150</f>
        <v>2.4</v>
      </c>
      <c r="G151" s="175">
        <f>G150*P151/O150</f>
        <v>2.4</v>
      </c>
      <c r="H151" s="175">
        <f>H150*P151/O150</f>
        <v>7.2</v>
      </c>
      <c r="I151" s="175">
        <f>I150*P151/O150</f>
        <v>9.6</v>
      </c>
      <c r="J151" s="175">
        <f>J150*P151/O150</f>
        <v>8</v>
      </c>
      <c r="K151" s="175">
        <f>K150*P151/O150</f>
        <v>3.2</v>
      </c>
      <c r="L151" s="175">
        <f>L150*P151/O150</f>
        <v>2.4</v>
      </c>
      <c r="M151" s="175">
        <f>M150*P151/O150</f>
        <v>0.8</v>
      </c>
      <c r="N151" s="175">
        <f>N150*P151/O150</f>
        <v>0</v>
      </c>
      <c r="O151" s="128">
        <f t="shared" si="28"/>
        <v>36</v>
      </c>
      <c r="P151" s="255">
        <f>O150*80/100</f>
        <v>36</v>
      </c>
    </row>
    <row r="152" spans="1:16">
      <c r="A152" s="246"/>
      <c r="B152" s="256" t="s">
        <v>394</v>
      </c>
      <c r="C152" s="257">
        <f>รายเดือน67!B14</f>
        <v>1</v>
      </c>
      <c r="D152" s="257">
        <f>รายเดือน67!C14</f>
        <v>0</v>
      </c>
      <c r="E152" s="257">
        <f>รายเดือน67!D14</f>
        <v>0</v>
      </c>
      <c r="F152" s="257">
        <f>รายเดือน67!E14</f>
        <v>0</v>
      </c>
      <c r="G152" s="257">
        <f>รายเดือน67!F14</f>
        <v>0</v>
      </c>
      <c r="H152" s="257">
        <f>รายเดือน67!G14</f>
        <v>0</v>
      </c>
      <c r="I152" s="257">
        <f>รายเดือน67!H14</f>
        <v>0</v>
      </c>
      <c r="J152" s="257">
        <f>รายเดือน67!I14</f>
        <v>0</v>
      </c>
      <c r="K152" s="257">
        <f>รายเดือน67!J14</f>
        <v>0</v>
      </c>
      <c r="L152" s="257">
        <f>รายเดือน67!K14</f>
        <v>0</v>
      </c>
      <c r="M152" s="257">
        <f>รายเดือน67!L14</f>
        <v>0</v>
      </c>
      <c r="N152" s="257">
        <f>รายเดือน67!M14</f>
        <v>0</v>
      </c>
      <c r="O152" s="258">
        <f t="shared" si="28"/>
        <v>1</v>
      </c>
    </row>
    <row r="153" spans="1:16">
      <c r="A153" s="268"/>
      <c r="B153" s="260" t="s">
        <v>399</v>
      </c>
      <c r="C153" s="261">
        <f>C152</f>
        <v>1</v>
      </c>
      <c r="D153" s="261">
        <f>C152+D152</f>
        <v>1</v>
      </c>
      <c r="E153" s="261">
        <f>C152+D152+E152</f>
        <v>1</v>
      </c>
      <c r="F153" s="261">
        <f>C152+D152+E152+F152</f>
        <v>1</v>
      </c>
      <c r="G153" s="261">
        <f>C152+D152+E152+F152+G152</f>
        <v>1</v>
      </c>
      <c r="H153" s="261">
        <f>C152+D152+E152+F152+G152+H152</f>
        <v>1</v>
      </c>
      <c r="I153" s="261">
        <f>C152+D152+E152+F152+G152+H152+I152</f>
        <v>1</v>
      </c>
      <c r="J153" s="261">
        <f>C152+D152+E152+F152+G152+H152+I152+J152</f>
        <v>1</v>
      </c>
      <c r="K153" s="261">
        <f>C152+D152+E152+F152+G152+H152+I152+J152+K152</f>
        <v>1</v>
      </c>
      <c r="L153" s="261">
        <f>C152+D152+E152+F152+G152+H152+I152+J152+K152+L152</f>
        <v>1</v>
      </c>
      <c r="M153" s="261">
        <f>C152+D152+E152+F152+G152+H152+I152+J152+K152+L152+M152</f>
        <v>1</v>
      </c>
      <c r="N153" s="261">
        <f>C152+D152+E152+F152+G152+H152+I152+J152+K152+L152+M152+N152</f>
        <v>1</v>
      </c>
      <c r="O153" s="262"/>
    </row>
    <row r="154" spans="1:16">
      <c r="A154" s="263" t="s">
        <v>90</v>
      </c>
      <c r="B154" s="71" t="s">
        <v>72</v>
      </c>
      <c r="C154" s="25" t="s">
        <v>65</v>
      </c>
      <c r="D154" s="25" t="s">
        <v>66</v>
      </c>
      <c r="E154" s="25" t="s">
        <v>47</v>
      </c>
      <c r="F154" s="25" t="s">
        <v>48</v>
      </c>
      <c r="G154" s="25" t="s">
        <v>49</v>
      </c>
      <c r="H154" s="25" t="s">
        <v>50</v>
      </c>
      <c r="I154" s="25" t="s">
        <v>51</v>
      </c>
      <c r="J154" s="25" t="s">
        <v>52</v>
      </c>
      <c r="K154" s="25" t="s">
        <v>53</v>
      </c>
      <c r="L154" s="25" t="s">
        <v>54</v>
      </c>
      <c r="M154" s="25" t="s">
        <v>55</v>
      </c>
      <c r="N154" s="25" t="s">
        <v>56</v>
      </c>
      <c r="O154" s="25" t="s">
        <v>41</v>
      </c>
    </row>
    <row r="155" spans="1:16">
      <c r="A155" s="246"/>
      <c r="B155" s="247" t="s">
        <v>152</v>
      </c>
      <c r="C155" s="285">
        <v>0</v>
      </c>
      <c r="D155" s="285">
        <v>0</v>
      </c>
      <c r="E155" s="285">
        <v>1</v>
      </c>
      <c r="F155" s="285">
        <v>0</v>
      </c>
      <c r="G155" s="285">
        <v>3</v>
      </c>
      <c r="H155" s="285">
        <v>3</v>
      </c>
      <c r="I155" s="285">
        <v>3</v>
      </c>
      <c r="J155" s="285">
        <v>5</v>
      </c>
      <c r="K155" s="285">
        <v>3</v>
      </c>
      <c r="L155" s="285">
        <v>4</v>
      </c>
      <c r="M155" s="285">
        <v>1</v>
      </c>
      <c r="N155" s="285">
        <v>0</v>
      </c>
      <c r="O155" s="249">
        <f t="shared" ref="O155:O162" si="30">SUM(C155:N155)</f>
        <v>23</v>
      </c>
    </row>
    <row r="156" spans="1:16">
      <c r="A156" s="246"/>
      <c r="B156" s="247" t="s">
        <v>188</v>
      </c>
      <c r="C156" s="285">
        <v>1</v>
      </c>
      <c r="D156" s="285">
        <v>1</v>
      </c>
      <c r="E156" s="285">
        <v>0</v>
      </c>
      <c r="F156" s="285">
        <v>4</v>
      </c>
      <c r="G156" s="285">
        <v>5</v>
      </c>
      <c r="H156" s="285">
        <v>0</v>
      </c>
      <c r="I156" s="285">
        <v>0</v>
      </c>
      <c r="J156" s="285">
        <v>1</v>
      </c>
      <c r="K156" s="285">
        <v>1</v>
      </c>
      <c r="L156" s="285">
        <v>0</v>
      </c>
      <c r="M156" s="285">
        <v>0</v>
      </c>
      <c r="N156" s="285">
        <v>0</v>
      </c>
      <c r="O156" s="249">
        <f t="shared" si="30"/>
        <v>13</v>
      </c>
    </row>
    <row r="157" spans="1:16">
      <c r="A157" s="246"/>
      <c r="B157" s="247" t="s">
        <v>328</v>
      </c>
      <c r="C157" s="285">
        <v>0</v>
      </c>
      <c r="D157" s="285">
        <v>0</v>
      </c>
      <c r="E157" s="285">
        <v>0</v>
      </c>
      <c r="F157" s="285">
        <v>0</v>
      </c>
      <c r="G157" s="285">
        <v>0</v>
      </c>
      <c r="H157" s="285">
        <v>0</v>
      </c>
      <c r="I157" s="285">
        <v>0</v>
      </c>
      <c r="J157" s="285">
        <v>0</v>
      </c>
      <c r="K157" s="285">
        <v>1</v>
      </c>
      <c r="L157" s="285">
        <v>0</v>
      </c>
      <c r="M157" s="285">
        <v>0</v>
      </c>
      <c r="N157" s="285">
        <v>0</v>
      </c>
      <c r="O157" s="249">
        <f t="shared" si="30"/>
        <v>1</v>
      </c>
    </row>
    <row r="158" spans="1:16">
      <c r="A158" s="246"/>
      <c r="B158" s="247" t="s">
        <v>329</v>
      </c>
      <c r="C158" s="285">
        <v>0</v>
      </c>
      <c r="D158" s="285">
        <v>0</v>
      </c>
      <c r="E158" s="285">
        <v>0</v>
      </c>
      <c r="F158" s="285">
        <v>0</v>
      </c>
      <c r="G158" s="285">
        <v>0</v>
      </c>
      <c r="H158" s="285">
        <v>0</v>
      </c>
      <c r="I158" s="285">
        <v>0</v>
      </c>
      <c r="J158" s="285">
        <v>0</v>
      </c>
      <c r="K158" s="285">
        <v>0</v>
      </c>
      <c r="L158" s="285">
        <v>0</v>
      </c>
      <c r="M158" s="285">
        <v>0</v>
      </c>
      <c r="N158" s="285">
        <v>0</v>
      </c>
      <c r="O158" s="249">
        <f t="shared" si="30"/>
        <v>0</v>
      </c>
    </row>
    <row r="159" spans="1:16">
      <c r="A159" s="246"/>
      <c r="B159" s="247" t="s">
        <v>335</v>
      </c>
      <c r="C159" s="285">
        <v>0</v>
      </c>
      <c r="D159" s="285">
        <v>0</v>
      </c>
      <c r="E159" s="285">
        <v>0</v>
      </c>
      <c r="F159" s="285">
        <v>0</v>
      </c>
      <c r="G159" s="285">
        <v>1</v>
      </c>
      <c r="H159" s="285">
        <v>10</v>
      </c>
      <c r="I159" s="285">
        <v>28</v>
      </c>
      <c r="J159" s="285">
        <v>14</v>
      </c>
      <c r="K159" s="285">
        <v>5</v>
      </c>
      <c r="L159" s="285">
        <v>2</v>
      </c>
      <c r="M159" s="285">
        <v>0</v>
      </c>
      <c r="N159" s="285">
        <v>0</v>
      </c>
      <c r="O159" s="249">
        <f t="shared" si="30"/>
        <v>60</v>
      </c>
    </row>
    <row r="160" spans="1:16">
      <c r="A160" s="251"/>
      <c r="B160" s="252" t="s">
        <v>398</v>
      </c>
      <c r="C160" s="267">
        <f>MEDIAN(C155:C159)</f>
        <v>0</v>
      </c>
      <c r="D160" s="267">
        <f t="shared" ref="D160:N160" si="31">MEDIAN(D155:D159)</f>
        <v>0</v>
      </c>
      <c r="E160" s="267">
        <f t="shared" si="31"/>
        <v>0</v>
      </c>
      <c r="F160" s="267">
        <f t="shared" si="31"/>
        <v>0</v>
      </c>
      <c r="G160" s="267">
        <f t="shared" si="31"/>
        <v>1</v>
      </c>
      <c r="H160" s="267">
        <f t="shared" si="31"/>
        <v>0</v>
      </c>
      <c r="I160" s="267">
        <f t="shared" si="31"/>
        <v>0</v>
      </c>
      <c r="J160" s="267">
        <f t="shared" si="31"/>
        <v>1</v>
      </c>
      <c r="K160" s="267">
        <f t="shared" si="31"/>
        <v>1</v>
      </c>
      <c r="L160" s="267">
        <f t="shared" si="31"/>
        <v>0</v>
      </c>
      <c r="M160" s="267">
        <f t="shared" si="31"/>
        <v>0</v>
      </c>
      <c r="N160" s="267">
        <f t="shared" si="31"/>
        <v>0</v>
      </c>
      <c r="O160" s="253">
        <f t="shared" si="30"/>
        <v>3</v>
      </c>
    </row>
    <row r="161" spans="1:16">
      <c r="A161" s="246"/>
      <c r="B161" s="254" t="s">
        <v>74</v>
      </c>
      <c r="C161" s="175">
        <f>C160*P161/O160</f>
        <v>0</v>
      </c>
      <c r="D161" s="175">
        <f>D160*P161/O160</f>
        <v>0</v>
      </c>
      <c r="E161" s="175">
        <f>E160*P161/O160</f>
        <v>0</v>
      </c>
      <c r="F161" s="175">
        <f>F160*P161/O160</f>
        <v>0</v>
      </c>
      <c r="G161" s="175">
        <f>G160*P161/O160</f>
        <v>0.79999999999999993</v>
      </c>
      <c r="H161" s="175">
        <f>H160*P161/O160</f>
        <v>0</v>
      </c>
      <c r="I161" s="175">
        <f>I160*P161/O160</f>
        <v>0</v>
      </c>
      <c r="J161" s="175">
        <f>J160*P161/O160</f>
        <v>0.79999999999999993</v>
      </c>
      <c r="K161" s="175">
        <f>K160*P161/O160</f>
        <v>0.79999999999999993</v>
      </c>
      <c r="L161" s="175">
        <f>L160*P161/O160</f>
        <v>0</v>
      </c>
      <c r="M161" s="175">
        <f>M160*P161/O160</f>
        <v>0</v>
      </c>
      <c r="N161" s="175">
        <f>N160*P161/O160</f>
        <v>0</v>
      </c>
      <c r="O161" s="128">
        <f t="shared" si="30"/>
        <v>2.4</v>
      </c>
      <c r="P161" s="255">
        <f>O160*80/100</f>
        <v>2.4</v>
      </c>
    </row>
    <row r="162" spans="1:16">
      <c r="A162" s="246"/>
      <c r="B162" s="256" t="s">
        <v>394</v>
      </c>
      <c r="C162" s="257">
        <f>รายเดือน67!B21</f>
        <v>1</v>
      </c>
      <c r="D162" s="257">
        <f>รายเดือน67!C21</f>
        <v>4</v>
      </c>
      <c r="E162" s="257">
        <f>รายเดือน67!D21</f>
        <v>2</v>
      </c>
      <c r="F162" s="257">
        <f>รายเดือน67!E21</f>
        <v>0</v>
      </c>
      <c r="G162" s="257">
        <f>รายเดือน67!F21</f>
        <v>0</v>
      </c>
      <c r="H162" s="257">
        <f>รายเดือน67!G21</f>
        <v>0</v>
      </c>
      <c r="I162" s="257">
        <f>รายเดือน67!H21</f>
        <v>0</v>
      </c>
      <c r="J162" s="257">
        <f>รายเดือน67!I21</f>
        <v>0</v>
      </c>
      <c r="K162" s="257">
        <f>รายเดือน67!J21</f>
        <v>0</v>
      </c>
      <c r="L162" s="257">
        <f>รายเดือน67!K21</f>
        <v>0</v>
      </c>
      <c r="M162" s="257">
        <f>รายเดือน67!L21</f>
        <v>0</v>
      </c>
      <c r="N162" s="257">
        <f>รายเดือน67!M21</f>
        <v>0</v>
      </c>
      <c r="O162" s="258">
        <f t="shared" si="30"/>
        <v>7</v>
      </c>
    </row>
    <row r="163" spans="1:16">
      <c r="A163" s="268"/>
      <c r="B163" s="260" t="s">
        <v>399</v>
      </c>
      <c r="C163" s="261">
        <f>C162</f>
        <v>1</v>
      </c>
      <c r="D163" s="261">
        <f>C162+D162</f>
        <v>5</v>
      </c>
      <c r="E163" s="261">
        <f>C162+D162+E162</f>
        <v>7</v>
      </c>
      <c r="F163" s="261">
        <f>C162+D162+E162+F162</f>
        <v>7</v>
      </c>
      <c r="G163" s="261">
        <f>C162+D162+E162+F162+G162</f>
        <v>7</v>
      </c>
      <c r="H163" s="261">
        <f>C162+D162+E162+F162+G162+H162</f>
        <v>7</v>
      </c>
      <c r="I163" s="261">
        <f>C162+D162+E162+F162+G162+H162+I162</f>
        <v>7</v>
      </c>
      <c r="J163" s="261">
        <f>C162+D162+E162+F162+G162+H162+I162+J162</f>
        <v>7</v>
      </c>
      <c r="K163" s="261">
        <f>C162+D162+E162+F162+G162+H162+I162+J162+K162</f>
        <v>7</v>
      </c>
      <c r="L163" s="261">
        <f>C162+D162+E162+F162+G162+H162+I162+J162+K162+L162</f>
        <v>7</v>
      </c>
      <c r="M163" s="261">
        <f>C162+D162+E162+F162+G162+H162+I162+J162+K162+L162+M162</f>
        <v>7</v>
      </c>
      <c r="N163" s="261">
        <f>C162+D162+E162+F162+G162+H162+I162+J162+K162+L162+M162+N162</f>
        <v>7</v>
      </c>
      <c r="O163" s="262"/>
    </row>
    <row r="164" spans="1:16">
      <c r="A164" s="263" t="s">
        <v>91</v>
      </c>
      <c r="B164" s="71" t="s">
        <v>72</v>
      </c>
      <c r="C164" s="25" t="s">
        <v>65</v>
      </c>
      <c r="D164" s="25" t="s">
        <v>66</v>
      </c>
      <c r="E164" s="25" t="s">
        <v>47</v>
      </c>
      <c r="F164" s="25" t="s">
        <v>48</v>
      </c>
      <c r="G164" s="25" t="s">
        <v>49</v>
      </c>
      <c r="H164" s="25" t="s">
        <v>50</v>
      </c>
      <c r="I164" s="25" t="s">
        <v>51</v>
      </c>
      <c r="J164" s="25" t="s">
        <v>52</v>
      </c>
      <c r="K164" s="25" t="s">
        <v>53</v>
      </c>
      <c r="L164" s="25" t="s">
        <v>54</v>
      </c>
      <c r="M164" s="25" t="s">
        <v>55</v>
      </c>
      <c r="N164" s="25" t="s">
        <v>56</v>
      </c>
      <c r="O164" s="25" t="s">
        <v>41</v>
      </c>
    </row>
    <row r="165" spans="1:16">
      <c r="A165" s="246"/>
      <c r="B165" s="247" t="s">
        <v>152</v>
      </c>
      <c r="C165" s="286">
        <v>0</v>
      </c>
      <c r="D165" s="286">
        <v>0</v>
      </c>
      <c r="E165" s="286">
        <v>1</v>
      </c>
      <c r="F165" s="286">
        <v>1</v>
      </c>
      <c r="G165" s="286">
        <v>1</v>
      </c>
      <c r="H165" s="286">
        <v>8</v>
      </c>
      <c r="I165" s="286">
        <v>15</v>
      </c>
      <c r="J165" s="286">
        <v>7</v>
      </c>
      <c r="K165" s="286">
        <v>4</v>
      </c>
      <c r="L165" s="286">
        <v>3</v>
      </c>
      <c r="M165" s="286">
        <v>2</v>
      </c>
      <c r="N165" s="286">
        <v>1</v>
      </c>
      <c r="O165" s="249">
        <f t="shared" ref="O165:O172" si="32">SUM(C165:N165)</f>
        <v>43</v>
      </c>
    </row>
    <row r="166" spans="1:16">
      <c r="A166" s="246"/>
      <c r="B166" s="247" t="s">
        <v>188</v>
      </c>
      <c r="C166" s="286">
        <v>2</v>
      </c>
      <c r="D166" s="286">
        <v>0</v>
      </c>
      <c r="E166" s="286">
        <v>2</v>
      </c>
      <c r="F166" s="286">
        <v>0</v>
      </c>
      <c r="G166" s="286">
        <v>6</v>
      </c>
      <c r="H166" s="286">
        <v>7</v>
      </c>
      <c r="I166" s="286">
        <v>0</v>
      </c>
      <c r="J166" s="286">
        <v>2</v>
      </c>
      <c r="K166" s="286">
        <v>2</v>
      </c>
      <c r="L166" s="286">
        <v>0</v>
      </c>
      <c r="M166" s="286">
        <v>0</v>
      </c>
      <c r="N166" s="286">
        <v>0</v>
      </c>
      <c r="O166" s="249">
        <f t="shared" si="32"/>
        <v>21</v>
      </c>
    </row>
    <row r="167" spans="1:16">
      <c r="A167" s="246"/>
      <c r="B167" s="247" t="s">
        <v>328</v>
      </c>
      <c r="C167" s="286">
        <v>0</v>
      </c>
      <c r="D167" s="286">
        <v>0</v>
      </c>
      <c r="E167" s="286">
        <v>0</v>
      </c>
      <c r="F167" s="286">
        <v>0</v>
      </c>
      <c r="G167" s="286">
        <v>1</v>
      </c>
      <c r="H167" s="286">
        <v>0</v>
      </c>
      <c r="I167" s="286">
        <v>0</v>
      </c>
      <c r="J167" s="286">
        <v>1</v>
      </c>
      <c r="K167" s="286">
        <v>1</v>
      </c>
      <c r="L167" s="286">
        <v>1</v>
      </c>
      <c r="M167" s="286">
        <v>0</v>
      </c>
      <c r="N167" s="286">
        <v>0</v>
      </c>
      <c r="O167" s="249">
        <f t="shared" si="32"/>
        <v>4</v>
      </c>
    </row>
    <row r="168" spans="1:16">
      <c r="A168" s="246"/>
      <c r="B168" s="247" t="s">
        <v>329</v>
      </c>
      <c r="C168" s="286">
        <v>0</v>
      </c>
      <c r="D168" s="286">
        <v>0</v>
      </c>
      <c r="E168" s="286">
        <v>0</v>
      </c>
      <c r="F168" s="286">
        <v>0</v>
      </c>
      <c r="G168" s="286">
        <v>0</v>
      </c>
      <c r="H168" s="286">
        <v>3</v>
      </c>
      <c r="I168" s="286">
        <v>4</v>
      </c>
      <c r="J168" s="286">
        <v>3</v>
      </c>
      <c r="K168" s="286">
        <v>0</v>
      </c>
      <c r="L168" s="286">
        <v>0</v>
      </c>
      <c r="M168" s="286">
        <v>0</v>
      </c>
      <c r="N168" s="286">
        <v>0</v>
      </c>
      <c r="O168" s="249">
        <f t="shared" si="32"/>
        <v>10</v>
      </c>
    </row>
    <row r="169" spans="1:16">
      <c r="A169" s="246"/>
      <c r="B169" s="247" t="s">
        <v>335</v>
      </c>
      <c r="C169" s="286">
        <v>0</v>
      </c>
      <c r="D169" s="286">
        <v>0</v>
      </c>
      <c r="E169" s="286">
        <v>0</v>
      </c>
      <c r="F169" s="286">
        <v>0</v>
      </c>
      <c r="G169" s="286">
        <v>0</v>
      </c>
      <c r="H169" s="286">
        <v>4</v>
      </c>
      <c r="I169" s="286">
        <v>8</v>
      </c>
      <c r="J169" s="286">
        <v>10</v>
      </c>
      <c r="K169" s="286">
        <v>10</v>
      </c>
      <c r="L169" s="286">
        <v>4</v>
      </c>
      <c r="M169" s="286">
        <v>0</v>
      </c>
      <c r="N169" s="286">
        <v>0</v>
      </c>
      <c r="O169" s="249">
        <f t="shared" si="32"/>
        <v>36</v>
      </c>
    </row>
    <row r="170" spans="1:16">
      <c r="A170" s="251"/>
      <c r="B170" s="252" t="s">
        <v>398</v>
      </c>
      <c r="C170" s="267">
        <f>MEDIAN(C165:C169)</f>
        <v>0</v>
      </c>
      <c r="D170" s="267">
        <f t="shared" ref="D170:N170" si="33">MEDIAN(D165:D169)</f>
        <v>0</v>
      </c>
      <c r="E170" s="267">
        <f t="shared" si="33"/>
        <v>0</v>
      </c>
      <c r="F170" s="267">
        <f t="shared" si="33"/>
        <v>0</v>
      </c>
      <c r="G170" s="267">
        <f t="shared" si="33"/>
        <v>1</v>
      </c>
      <c r="H170" s="267">
        <f t="shared" si="33"/>
        <v>4</v>
      </c>
      <c r="I170" s="267">
        <f t="shared" si="33"/>
        <v>4</v>
      </c>
      <c r="J170" s="267">
        <f t="shared" si="33"/>
        <v>3</v>
      </c>
      <c r="K170" s="267">
        <f t="shared" si="33"/>
        <v>2</v>
      </c>
      <c r="L170" s="267">
        <f t="shared" si="33"/>
        <v>1</v>
      </c>
      <c r="M170" s="267">
        <f t="shared" si="33"/>
        <v>0</v>
      </c>
      <c r="N170" s="267">
        <f t="shared" si="33"/>
        <v>0</v>
      </c>
      <c r="O170" s="253">
        <f t="shared" si="32"/>
        <v>15</v>
      </c>
    </row>
    <row r="171" spans="1:16">
      <c r="A171" s="246"/>
      <c r="B171" s="254" t="s">
        <v>74</v>
      </c>
      <c r="C171" s="175">
        <f>C170*P171/O170</f>
        <v>0</v>
      </c>
      <c r="D171" s="175">
        <f>D170*P171/O170</f>
        <v>0</v>
      </c>
      <c r="E171" s="175">
        <f>E170*P171/O170</f>
        <v>0</v>
      </c>
      <c r="F171" s="175">
        <f>F170*P171/O170</f>
        <v>0</v>
      </c>
      <c r="G171" s="175">
        <f>G170*P171/O170</f>
        <v>0.8</v>
      </c>
      <c r="H171" s="175">
        <f>H170*P171/O170</f>
        <v>3.2</v>
      </c>
      <c r="I171" s="175">
        <f>I170*P171/O170</f>
        <v>3.2</v>
      </c>
      <c r="J171" s="175">
        <f>J170*P171/O170</f>
        <v>2.4</v>
      </c>
      <c r="K171" s="175">
        <f>K170*P171/O170</f>
        <v>1.6</v>
      </c>
      <c r="L171" s="175">
        <f>L170*P171/O170</f>
        <v>0.8</v>
      </c>
      <c r="M171" s="175">
        <f>M170*P171/O170</f>
        <v>0</v>
      </c>
      <c r="N171" s="175">
        <f>N170*P171/O170</f>
        <v>0</v>
      </c>
      <c r="O171" s="128">
        <f t="shared" si="32"/>
        <v>12</v>
      </c>
      <c r="P171" s="255">
        <f>O170*80/100</f>
        <v>12</v>
      </c>
    </row>
    <row r="172" spans="1:16">
      <c r="A172" s="246"/>
      <c r="B172" s="256" t="s">
        <v>394</v>
      </c>
      <c r="C172" s="257">
        <f>รายเดือน67!B19</f>
        <v>4</v>
      </c>
      <c r="D172" s="257">
        <f>รายเดือน67!C19</f>
        <v>0</v>
      </c>
      <c r="E172" s="257">
        <f>รายเดือน67!D19</f>
        <v>0</v>
      </c>
      <c r="F172" s="257">
        <f>รายเดือน67!E19</f>
        <v>0</v>
      </c>
      <c r="G172" s="257">
        <f>รายเดือน67!F19</f>
        <v>0</v>
      </c>
      <c r="H172" s="257">
        <f>รายเดือน67!G19</f>
        <v>0</v>
      </c>
      <c r="I172" s="257">
        <f>รายเดือน67!H19</f>
        <v>0</v>
      </c>
      <c r="J172" s="257">
        <f>รายเดือน67!I19</f>
        <v>0</v>
      </c>
      <c r="K172" s="257">
        <f>รายเดือน67!J19</f>
        <v>0</v>
      </c>
      <c r="L172" s="257">
        <f>รายเดือน67!K19</f>
        <v>0</v>
      </c>
      <c r="M172" s="257">
        <f>รายเดือน67!L19</f>
        <v>0</v>
      </c>
      <c r="N172" s="257">
        <f>รายเดือน67!M19</f>
        <v>0</v>
      </c>
      <c r="O172" s="258">
        <f t="shared" si="32"/>
        <v>4</v>
      </c>
    </row>
    <row r="173" spans="1:16">
      <c r="A173" s="268"/>
      <c r="B173" s="260" t="s">
        <v>399</v>
      </c>
      <c r="C173" s="261">
        <f>C172</f>
        <v>4</v>
      </c>
      <c r="D173" s="261">
        <f>C172+D172</f>
        <v>4</v>
      </c>
      <c r="E173" s="261">
        <f>C172+D172+E172</f>
        <v>4</v>
      </c>
      <c r="F173" s="261">
        <f>C172+D172+E172+F172</f>
        <v>4</v>
      </c>
      <c r="G173" s="261">
        <f>C172+D172+E172+F172+G172</f>
        <v>4</v>
      </c>
      <c r="H173" s="261">
        <f>C172+D172+E172+F172+G172+H172</f>
        <v>4</v>
      </c>
      <c r="I173" s="261">
        <f>C172+D172+E172+F172+G172+H172+I172</f>
        <v>4</v>
      </c>
      <c r="J173" s="261">
        <f>C172+D172+E172+F172+G172+H172+I172+J172</f>
        <v>4</v>
      </c>
      <c r="K173" s="261">
        <f>C172+D172+E172+F172+G172+H172+I172+J172+K172</f>
        <v>4</v>
      </c>
      <c r="L173" s="261">
        <f>C172+D172+E172+F172+G172+H172+I172+J172+K172+L172</f>
        <v>4</v>
      </c>
      <c r="M173" s="261">
        <f>C172+D172+E172+F172+G172+H172+I172+J172+K172+L172+M172</f>
        <v>4</v>
      </c>
      <c r="N173" s="261">
        <f>C172+D172+E172+F172+G172+H172+I172+J172+K172+L172+M172+N172</f>
        <v>4</v>
      </c>
      <c r="O173" s="262"/>
    </row>
    <row r="174" spans="1:16">
      <c r="A174" s="263" t="s">
        <v>92</v>
      </c>
      <c r="B174" s="71" t="s">
        <v>72</v>
      </c>
      <c r="C174" s="25" t="s">
        <v>65</v>
      </c>
      <c r="D174" s="25" t="s">
        <v>66</v>
      </c>
      <c r="E174" s="25" t="s">
        <v>47</v>
      </c>
      <c r="F174" s="25" t="s">
        <v>48</v>
      </c>
      <c r="G174" s="25" t="s">
        <v>49</v>
      </c>
      <c r="H174" s="25" t="s">
        <v>50</v>
      </c>
      <c r="I174" s="25" t="s">
        <v>51</v>
      </c>
      <c r="J174" s="25" t="s">
        <v>52</v>
      </c>
      <c r="K174" s="25" t="s">
        <v>53</v>
      </c>
      <c r="L174" s="25" t="s">
        <v>54</v>
      </c>
      <c r="M174" s="25" t="s">
        <v>55</v>
      </c>
      <c r="N174" s="25" t="s">
        <v>56</v>
      </c>
      <c r="O174" s="25" t="s">
        <v>41</v>
      </c>
    </row>
    <row r="175" spans="1:16">
      <c r="A175" s="246"/>
      <c r="B175" s="247" t="s">
        <v>152</v>
      </c>
      <c r="C175" s="287">
        <v>0</v>
      </c>
      <c r="D175" s="287">
        <v>0</v>
      </c>
      <c r="E175" s="287">
        <v>1</v>
      </c>
      <c r="F175" s="287">
        <v>0</v>
      </c>
      <c r="G175" s="287">
        <v>5</v>
      </c>
      <c r="H175" s="287">
        <v>10</v>
      </c>
      <c r="I175" s="287">
        <v>9</v>
      </c>
      <c r="J175" s="287">
        <v>4</v>
      </c>
      <c r="K175" s="287">
        <v>4</v>
      </c>
      <c r="L175" s="287">
        <v>4</v>
      </c>
      <c r="M175" s="287">
        <v>2</v>
      </c>
      <c r="N175" s="287">
        <v>4</v>
      </c>
      <c r="O175" s="249">
        <f t="shared" ref="O175:O182" si="34">SUM(C175:N175)</f>
        <v>43</v>
      </c>
    </row>
    <row r="176" spans="1:16">
      <c r="A176" s="246"/>
      <c r="B176" s="247" t="s">
        <v>188</v>
      </c>
      <c r="C176" s="287">
        <v>12</v>
      </c>
      <c r="D176" s="287">
        <v>0</v>
      </c>
      <c r="E176" s="287">
        <v>3</v>
      </c>
      <c r="F176" s="287">
        <v>6</v>
      </c>
      <c r="G176" s="287">
        <v>2</v>
      </c>
      <c r="H176" s="287">
        <v>1</v>
      </c>
      <c r="I176" s="287">
        <v>7</v>
      </c>
      <c r="J176" s="287">
        <v>3</v>
      </c>
      <c r="K176" s="287">
        <v>1</v>
      </c>
      <c r="L176" s="287">
        <v>0</v>
      </c>
      <c r="M176" s="287">
        <v>1</v>
      </c>
      <c r="N176" s="287">
        <v>0</v>
      </c>
      <c r="O176" s="249">
        <f t="shared" si="34"/>
        <v>36</v>
      </c>
    </row>
    <row r="177" spans="1:16">
      <c r="A177" s="246"/>
      <c r="B177" s="247" t="s">
        <v>328</v>
      </c>
      <c r="C177" s="287">
        <v>0</v>
      </c>
      <c r="D177" s="287">
        <v>1</v>
      </c>
      <c r="E177" s="287">
        <v>0</v>
      </c>
      <c r="F177" s="287">
        <v>0</v>
      </c>
      <c r="G177" s="287">
        <v>0</v>
      </c>
      <c r="H177" s="287">
        <v>0</v>
      </c>
      <c r="I177" s="287">
        <v>0</v>
      </c>
      <c r="J177" s="287">
        <v>1</v>
      </c>
      <c r="K177" s="287">
        <v>0</v>
      </c>
      <c r="L177" s="287">
        <v>0</v>
      </c>
      <c r="M177" s="287">
        <v>0</v>
      </c>
      <c r="N177" s="287">
        <v>0</v>
      </c>
      <c r="O177" s="249">
        <f t="shared" si="34"/>
        <v>2</v>
      </c>
    </row>
    <row r="178" spans="1:16">
      <c r="A178" s="246"/>
      <c r="B178" s="247" t="s">
        <v>329</v>
      </c>
      <c r="C178" s="287">
        <v>0</v>
      </c>
      <c r="D178" s="287">
        <v>0</v>
      </c>
      <c r="E178" s="287">
        <v>0</v>
      </c>
      <c r="F178" s="287">
        <v>0</v>
      </c>
      <c r="G178" s="287">
        <v>1</v>
      </c>
      <c r="H178" s="287">
        <v>1</v>
      </c>
      <c r="I178" s="287">
        <v>1</v>
      </c>
      <c r="J178" s="287">
        <v>0</v>
      </c>
      <c r="K178" s="287">
        <v>0</v>
      </c>
      <c r="L178" s="287">
        <v>1</v>
      </c>
      <c r="M178" s="287">
        <v>1</v>
      </c>
      <c r="N178" s="287">
        <v>1</v>
      </c>
      <c r="O178" s="249">
        <f t="shared" si="34"/>
        <v>6</v>
      </c>
    </row>
    <row r="179" spans="1:16">
      <c r="A179" s="246"/>
      <c r="B179" s="247" t="s">
        <v>335</v>
      </c>
      <c r="C179" s="287">
        <v>0</v>
      </c>
      <c r="D179" s="287">
        <v>0</v>
      </c>
      <c r="E179" s="287">
        <v>2</v>
      </c>
      <c r="F179" s="287">
        <v>0</v>
      </c>
      <c r="G179" s="287">
        <v>1</v>
      </c>
      <c r="H179" s="287">
        <v>2</v>
      </c>
      <c r="I179" s="287">
        <v>10</v>
      </c>
      <c r="J179" s="287">
        <v>8</v>
      </c>
      <c r="K179" s="287">
        <v>20</v>
      </c>
      <c r="L179" s="287">
        <v>13</v>
      </c>
      <c r="M179" s="287">
        <v>2</v>
      </c>
      <c r="N179" s="287">
        <v>1</v>
      </c>
      <c r="O179" s="249">
        <f t="shared" si="34"/>
        <v>59</v>
      </c>
    </row>
    <row r="180" spans="1:16">
      <c r="A180" s="251"/>
      <c r="B180" s="252" t="s">
        <v>398</v>
      </c>
      <c r="C180" s="267">
        <f>MEDIAN(C175:C179)</f>
        <v>0</v>
      </c>
      <c r="D180" s="267">
        <f t="shared" ref="D180:N180" si="35">MEDIAN(D175:D179)</f>
        <v>0</v>
      </c>
      <c r="E180" s="267">
        <f t="shared" si="35"/>
        <v>1</v>
      </c>
      <c r="F180" s="267">
        <f t="shared" si="35"/>
        <v>0</v>
      </c>
      <c r="G180" s="267">
        <f t="shared" si="35"/>
        <v>1</v>
      </c>
      <c r="H180" s="267">
        <f t="shared" si="35"/>
        <v>1</v>
      </c>
      <c r="I180" s="267">
        <f t="shared" si="35"/>
        <v>7</v>
      </c>
      <c r="J180" s="267">
        <f t="shared" si="35"/>
        <v>3</v>
      </c>
      <c r="K180" s="267">
        <f t="shared" si="35"/>
        <v>1</v>
      </c>
      <c r="L180" s="267">
        <f t="shared" si="35"/>
        <v>1</v>
      </c>
      <c r="M180" s="267">
        <f t="shared" si="35"/>
        <v>1</v>
      </c>
      <c r="N180" s="267">
        <f t="shared" si="35"/>
        <v>1</v>
      </c>
      <c r="O180" s="253">
        <f t="shared" si="34"/>
        <v>17</v>
      </c>
    </row>
    <row r="181" spans="1:16">
      <c r="A181" s="246"/>
      <c r="B181" s="254" t="s">
        <v>74</v>
      </c>
      <c r="C181" s="175">
        <f>C180*P181/O180</f>
        <v>0</v>
      </c>
      <c r="D181" s="175">
        <f>D180*P181/O180</f>
        <v>0</v>
      </c>
      <c r="E181" s="175">
        <f>E180*P181/O180</f>
        <v>0.79999999999999993</v>
      </c>
      <c r="F181" s="175">
        <f>F180*P181/O180</f>
        <v>0</v>
      </c>
      <c r="G181" s="175">
        <f>G180*P181/O180</f>
        <v>0.79999999999999993</v>
      </c>
      <c r="H181" s="175">
        <f>H180*P181/O180</f>
        <v>0.79999999999999993</v>
      </c>
      <c r="I181" s="175">
        <f>I180*P181/O180</f>
        <v>5.6000000000000005</v>
      </c>
      <c r="J181" s="175">
        <f>J180*P181/O180</f>
        <v>2.4</v>
      </c>
      <c r="K181" s="175">
        <f>K180*P181/O180</f>
        <v>0.79999999999999993</v>
      </c>
      <c r="L181" s="175">
        <f>L180*P181/O180</f>
        <v>0.79999999999999993</v>
      </c>
      <c r="M181" s="175">
        <f>M180*P181/O180</f>
        <v>0.79999999999999993</v>
      </c>
      <c r="N181" s="175">
        <f>N180*P181/O180</f>
        <v>0.79999999999999993</v>
      </c>
      <c r="O181" s="128">
        <f t="shared" si="34"/>
        <v>13.600000000000003</v>
      </c>
      <c r="P181" s="255">
        <f>O180*80/100</f>
        <v>13.6</v>
      </c>
    </row>
    <row r="182" spans="1:16">
      <c r="A182" s="246"/>
      <c r="B182" s="256" t="s">
        <v>394</v>
      </c>
      <c r="C182" s="257">
        <f>รายเดือน67!B22</f>
        <v>1</v>
      </c>
      <c r="D182" s="257">
        <f>รายเดือน67!C22</f>
        <v>0</v>
      </c>
      <c r="E182" s="257">
        <f>รายเดือน67!D22</f>
        <v>0</v>
      </c>
      <c r="F182" s="257">
        <f>รายเดือน67!E22</f>
        <v>0</v>
      </c>
      <c r="G182" s="257">
        <f>รายเดือน67!F22</f>
        <v>0</v>
      </c>
      <c r="H182" s="257">
        <f>รายเดือน67!G22</f>
        <v>0</v>
      </c>
      <c r="I182" s="257">
        <f>รายเดือน67!H22</f>
        <v>0</v>
      </c>
      <c r="J182" s="257">
        <f>รายเดือน67!I22</f>
        <v>0</v>
      </c>
      <c r="K182" s="257">
        <f>รายเดือน67!J22</f>
        <v>0</v>
      </c>
      <c r="L182" s="257">
        <f>รายเดือน67!K22</f>
        <v>0</v>
      </c>
      <c r="M182" s="257">
        <f>รายเดือน67!L22</f>
        <v>0</v>
      </c>
      <c r="N182" s="257">
        <f>รายเดือน67!M22</f>
        <v>0</v>
      </c>
      <c r="O182" s="258">
        <f t="shared" si="34"/>
        <v>1</v>
      </c>
    </row>
    <row r="183" spans="1:16">
      <c r="A183" s="268"/>
      <c r="B183" s="260" t="s">
        <v>399</v>
      </c>
      <c r="C183" s="261">
        <f>C182</f>
        <v>1</v>
      </c>
      <c r="D183" s="261">
        <f>C182+D182</f>
        <v>1</v>
      </c>
      <c r="E183" s="261">
        <f>C182+D182+E182</f>
        <v>1</v>
      </c>
      <c r="F183" s="261">
        <f>C182+D182+E182+F182</f>
        <v>1</v>
      </c>
      <c r="G183" s="261">
        <f>C182+D182+E182+F182+G182</f>
        <v>1</v>
      </c>
      <c r="H183" s="261">
        <f>C182+D182+E182+F182+G182+H182</f>
        <v>1</v>
      </c>
      <c r="I183" s="261">
        <f>C182+D182+E182+F182+G182+H182+I182</f>
        <v>1</v>
      </c>
      <c r="J183" s="261">
        <f>C182+D182+E182+F182+G182+H182+I182+J182</f>
        <v>1</v>
      </c>
      <c r="K183" s="261">
        <f>C182+D182+E182+F182+G182+H182+I182+J182+K182</f>
        <v>1</v>
      </c>
      <c r="L183" s="261">
        <f>C182+D182+E182+F182+G182+H182+I182+J182+K182+L182</f>
        <v>1</v>
      </c>
      <c r="M183" s="261">
        <f>C182+D182+E182+F182+G182+H182+I182+J182+K182+L182+M182</f>
        <v>1</v>
      </c>
      <c r="N183" s="261">
        <f>C182+D182+E182+F182+G182+H182+I182+J182+K182+L182+M182+N182</f>
        <v>1</v>
      </c>
      <c r="O183" s="262"/>
    </row>
    <row r="184" spans="1:16">
      <c r="A184" s="263" t="s">
        <v>93</v>
      </c>
      <c r="B184" s="71" t="s">
        <v>72</v>
      </c>
      <c r="C184" s="25" t="s">
        <v>65</v>
      </c>
      <c r="D184" s="25" t="s">
        <v>66</v>
      </c>
      <c r="E184" s="25" t="s">
        <v>47</v>
      </c>
      <c r="F184" s="25" t="s">
        <v>48</v>
      </c>
      <c r="G184" s="25" t="s">
        <v>49</v>
      </c>
      <c r="H184" s="25" t="s">
        <v>50</v>
      </c>
      <c r="I184" s="25" t="s">
        <v>51</v>
      </c>
      <c r="J184" s="25" t="s">
        <v>52</v>
      </c>
      <c r="K184" s="25" t="s">
        <v>53</v>
      </c>
      <c r="L184" s="25" t="s">
        <v>54</v>
      </c>
      <c r="M184" s="25" t="s">
        <v>55</v>
      </c>
      <c r="N184" s="25" t="s">
        <v>56</v>
      </c>
      <c r="O184" s="25" t="s">
        <v>41</v>
      </c>
    </row>
    <row r="185" spans="1:16">
      <c r="A185" s="246"/>
      <c r="B185" s="247" t="s">
        <v>152</v>
      </c>
      <c r="C185" s="288">
        <v>5</v>
      </c>
      <c r="D185" s="288">
        <v>3</v>
      </c>
      <c r="E185" s="288">
        <v>3</v>
      </c>
      <c r="F185" s="288">
        <v>2</v>
      </c>
      <c r="G185" s="288">
        <v>7</v>
      </c>
      <c r="H185" s="288">
        <v>17</v>
      </c>
      <c r="I185" s="288">
        <v>17</v>
      </c>
      <c r="J185" s="288">
        <v>16</v>
      </c>
      <c r="K185" s="288">
        <v>21</v>
      </c>
      <c r="L185" s="288">
        <v>11</v>
      </c>
      <c r="M185" s="288">
        <v>2</v>
      </c>
      <c r="N185" s="288">
        <v>0</v>
      </c>
      <c r="O185" s="249">
        <f t="shared" ref="O185:O192" si="36">SUM(C185:N185)</f>
        <v>104</v>
      </c>
    </row>
    <row r="186" spans="1:16">
      <c r="A186" s="246"/>
      <c r="B186" s="247" t="s">
        <v>188</v>
      </c>
      <c r="C186" s="288">
        <v>0</v>
      </c>
      <c r="D186" s="288">
        <v>2</v>
      </c>
      <c r="E186" s="288">
        <v>0</v>
      </c>
      <c r="F186" s="288">
        <v>0</v>
      </c>
      <c r="G186" s="288">
        <v>2</v>
      </c>
      <c r="H186" s="288">
        <v>1</v>
      </c>
      <c r="I186" s="288">
        <v>6</v>
      </c>
      <c r="J186" s="288">
        <v>6</v>
      </c>
      <c r="K186" s="288">
        <v>2</v>
      </c>
      <c r="L186" s="288">
        <v>0</v>
      </c>
      <c r="M186" s="288">
        <v>0</v>
      </c>
      <c r="N186" s="288">
        <v>0</v>
      </c>
      <c r="O186" s="249">
        <f t="shared" si="36"/>
        <v>19</v>
      </c>
    </row>
    <row r="187" spans="1:16">
      <c r="A187" s="246"/>
      <c r="B187" s="247" t="s">
        <v>328</v>
      </c>
      <c r="C187" s="288">
        <v>0</v>
      </c>
      <c r="D187" s="288">
        <v>0</v>
      </c>
      <c r="E187" s="288">
        <v>0</v>
      </c>
      <c r="F187" s="288">
        <v>0</v>
      </c>
      <c r="G187" s="288">
        <v>0</v>
      </c>
      <c r="H187" s="288">
        <v>0</v>
      </c>
      <c r="I187" s="288">
        <v>0</v>
      </c>
      <c r="J187" s="288">
        <v>0</v>
      </c>
      <c r="K187" s="288">
        <v>0</v>
      </c>
      <c r="L187" s="288">
        <v>0</v>
      </c>
      <c r="M187" s="288">
        <v>0</v>
      </c>
      <c r="N187" s="288">
        <v>0</v>
      </c>
      <c r="O187" s="249">
        <f t="shared" si="36"/>
        <v>0</v>
      </c>
    </row>
    <row r="188" spans="1:16">
      <c r="A188" s="246"/>
      <c r="B188" s="247" t="s">
        <v>329</v>
      </c>
      <c r="C188" s="288">
        <v>0</v>
      </c>
      <c r="D188" s="288">
        <v>0</v>
      </c>
      <c r="E188" s="288">
        <v>0</v>
      </c>
      <c r="F188" s="288">
        <v>0</v>
      </c>
      <c r="G188" s="288">
        <v>0</v>
      </c>
      <c r="H188" s="288">
        <v>1</v>
      </c>
      <c r="I188" s="288">
        <v>5</v>
      </c>
      <c r="J188" s="288">
        <v>5</v>
      </c>
      <c r="K188" s="288">
        <v>2</v>
      </c>
      <c r="L188" s="288">
        <v>1</v>
      </c>
      <c r="M188" s="288">
        <v>1</v>
      </c>
      <c r="N188" s="288">
        <v>0</v>
      </c>
      <c r="O188" s="249">
        <f t="shared" si="36"/>
        <v>15</v>
      </c>
    </row>
    <row r="189" spans="1:16">
      <c r="A189" s="246"/>
      <c r="B189" s="247" t="s">
        <v>335</v>
      </c>
      <c r="C189" s="288">
        <v>0</v>
      </c>
      <c r="D189" s="288">
        <v>0</v>
      </c>
      <c r="E189" s="288">
        <v>0</v>
      </c>
      <c r="F189" s="288">
        <v>1</v>
      </c>
      <c r="G189" s="288">
        <v>1</v>
      </c>
      <c r="H189" s="288">
        <v>0</v>
      </c>
      <c r="I189" s="288">
        <v>1</v>
      </c>
      <c r="J189" s="288">
        <v>4</v>
      </c>
      <c r="K189" s="288">
        <v>2</v>
      </c>
      <c r="L189" s="288">
        <v>0</v>
      </c>
      <c r="M189" s="288">
        <v>1</v>
      </c>
      <c r="N189" s="288">
        <v>0</v>
      </c>
      <c r="O189" s="249">
        <f t="shared" si="36"/>
        <v>10</v>
      </c>
    </row>
    <row r="190" spans="1:16">
      <c r="A190" s="251"/>
      <c r="B190" s="252" t="s">
        <v>398</v>
      </c>
      <c r="C190" s="267">
        <f>MEDIAN(C185:C189)</f>
        <v>0</v>
      </c>
      <c r="D190" s="267">
        <f t="shared" ref="D190:N190" si="37">MEDIAN(D185:D189)</f>
        <v>0</v>
      </c>
      <c r="E190" s="267">
        <f t="shared" si="37"/>
        <v>0</v>
      </c>
      <c r="F190" s="267">
        <f t="shared" si="37"/>
        <v>0</v>
      </c>
      <c r="G190" s="267">
        <f t="shared" si="37"/>
        <v>1</v>
      </c>
      <c r="H190" s="267">
        <f t="shared" si="37"/>
        <v>1</v>
      </c>
      <c r="I190" s="267">
        <f t="shared" si="37"/>
        <v>5</v>
      </c>
      <c r="J190" s="267">
        <f t="shared" si="37"/>
        <v>5</v>
      </c>
      <c r="K190" s="267">
        <f t="shared" si="37"/>
        <v>2</v>
      </c>
      <c r="L190" s="267">
        <f t="shared" si="37"/>
        <v>0</v>
      </c>
      <c r="M190" s="267">
        <f t="shared" si="37"/>
        <v>1</v>
      </c>
      <c r="N190" s="267">
        <f t="shared" si="37"/>
        <v>0</v>
      </c>
      <c r="O190" s="253">
        <f t="shared" si="36"/>
        <v>15</v>
      </c>
    </row>
    <row r="191" spans="1:16">
      <c r="A191" s="246"/>
      <c r="B191" s="254" t="s">
        <v>74</v>
      </c>
      <c r="C191" s="175">
        <f>C190*P191/O190</f>
        <v>0</v>
      </c>
      <c r="D191" s="175">
        <f>D190*P191/O190</f>
        <v>0</v>
      </c>
      <c r="E191" s="175">
        <f>E190*P191/O190</f>
        <v>0</v>
      </c>
      <c r="F191" s="175">
        <f>F190*P191/O190</f>
        <v>0</v>
      </c>
      <c r="G191" s="175">
        <f>G190*P191/O190</f>
        <v>0.8</v>
      </c>
      <c r="H191" s="175">
        <f>H190*P191/O190</f>
        <v>0.8</v>
      </c>
      <c r="I191" s="175">
        <f>I190*P191/O190</f>
        <v>4</v>
      </c>
      <c r="J191" s="175">
        <f>J190*P191/O190</f>
        <v>4</v>
      </c>
      <c r="K191" s="175">
        <f>K190*P191/O190</f>
        <v>1.6</v>
      </c>
      <c r="L191" s="175">
        <f>L190*P191/O190</f>
        <v>0</v>
      </c>
      <c r="M191" s="175">
        <f>M190*P191/O190</f>
        <v>0.8</v>
      </c>
      <c r="N191" s="175">
        <f>N190*P191/O190</f>
        <v>0</v>
      </c>
      <c r="O191" s="128">
        <f t="shared" si="36"/>
        <v>12</v>
      </c>
      <c r="P191" s="255">
        <f>O190*80/100</f>
        <v>12</v>
      </c>
    </row>
    <row r="192" spans="1:16">
      <c r="A192" s="246"/>
      <c r="B192" s="256" t="s">
        <v>394</v>
      </c>
      <c r="C192" s="289">
        <f>รายเดือน67!B23</f>
        <v>1</v>
      </c>
      <c r="D192" s="289">
        <f>รายเดือน67!C23</f>
        <v>1</v>
      </c>
      <c r="E192" s="289">
        <f>รายเดือน67!D23</f>
        <v>0</v>
      </c>
      <c r="F192" s="289">
        <f>รายเดือน67!E23</f>
        <v>0</v>
      </c>
      <c r="G192" s="289">
        <f>รายเดือน67!F23</f>
        <v>0</v>
      </c>
      <c r="H192" s="289">
        <f>รายเดือน67!G23</f>
        <v>0</v>
      </c>
      <c r="I192" s="289">
        <f>รายเดือน67!H23</f>
        <v>0</v>
      </c>
      <c r="J192" s="289">
        <f>รายเดือน67!I23</f>
        <v>0</v>
      </c>
      <c r="K192" s="289">
        <f>รายเดือน67!J23</f>
        <v>0</v>
      </c>
      <c r="L192" s="289">
        <f>รายเดือน67!K23</f>
        <v>0</v>
      </c>
      <c r="M192" s="289">
        <f>รายเดือน67!L23</f>
        <v>0</v>
      </c>
      <c r="N192" s="289">
        <f>รายเดือน67!M23</f>
        <v>0</v>
      </c>
      <c r="O192" s="258">
        <f t="shared" si="36"/>
        <v>2</v>
      </c>
    </row>
    <row r="193" spans="1:16">
      <c r="A193" s="268"/>
      <c r="B193" s="260" t="s">
        <v>399</v>
      </c>
      <c r="C193" s="261">
        <f>C192</f>
        <v>1</v>
      </c>
      <c r="D193" s="261">
        <f>C192+D192</f>
        <v>2</v>
      </c>
      <c r="E193" s="261">
        <f>C192+D192+E192</f>
        <v>2</v>
      </c>
      <c r="F193" s="261">
        <f>C192+D192+E192+F192</f>
        <v>2</v>
      </c>
      <c r="G193" s="261">
        <f>C192+D192+E192+F192+G192</f>
        <v>2</v>
      </c>
      <c r="H193" s="261">
        <f>C192+D192+E192+F192+G192+H192</f>
        <v>2</v>
      </c>
      <c r="I193" s="261">
        <f>C192+D192+E192+F192+G192+H192+I192</f>
        <v>2</v>
      </c>
      <c r="J193" s="261">
        <f>C192+D192+E192+F192+G192+H192+I192+J192</f>
        <v>2</v>
      </c>
      <c r="K193" s="261">
        <f>C192+D192+E192+F192+G192+H192+I192+J192+K192</f>
        <v>2</v>
      </c>
      <c r="L193" s="261">
        <f>C192+D192+E192+F192+G192+H192+I192+J192+K192+L192</f>
        <v>2</v>
      </c>
      <c r="M193" s="261">
        <f>C192+D192+E192+F192+G192+H192+I192+J192+K192+L192+M192</f>
        <v>2</v>
      </c>
      <c r="N193" s="261">
        <f>C192+D192+E192+F192+G192+H192+I192+J192+K192+L192+M192+N192</f>
        <v>2</v>
      </c>
      <c r="O193" s="262"/>
    </row>
    <row r="194" spans="1:16">
      <c r="A194" s="263" t="s">
        <v>2</v>
      </c>
      <c r="B194" s="71" t="s">
        <v>72</v>
      </c>
      <c r="C194" s="25" t="s">
        <v>65</v>
      </c>
      <c r="D194" s="25" t="s">
        <v>66</v>
      </c>
      <c r="E194" s="25" t="s">
        <v>47</v>
      </c>
      <c r="F194" s="25" t="s">
        <v>48</v>
      </c>
      <c r="G194" s="25" t="s">
        <v>49</v>
      </c>
      <c r="H194" s="25" t="s">
        <v>50</v>
      </c>
      <c r="I194" s="25" t="s">
        <v>51</v>
      </c>
      <c r="J194" s="25" t="s">
        <v>52</v>
      </c>
      <c r="K194" s="25" t="s">
        <v>53</v>
      </c>
      <c r="L194" s="25" t="s">
        <v>54</v>
      </c>
      <c r="M194" s="25" t="s">
        <v>55</v>
      </c>
      <c r="N194" s="25" t="s">
        <v>56</v>
      </c>
      <c r="O194" s="25" t="s">
        <v>41</v>
      </c>
    </row>
    <row r="195" spans="1:16">
      <c r="A195" s="246"/>
      <c r="B195" s="247" t="s">
        <v>152</v>
      </c>
      <c r="C195" s="290">
        <v>0</v>
      </c>
      <c r="D195" s="290">
        <v>1</v>
      </c>
      <c r="E195" s="290">
        <v>0</v>
      </c>
      <c r="F195" s="290">
        <v>0</v>
      </c>
      <c r="G195" s="290">
        <v>4</v>
      </c>
      <c r="H195" s="290">
        <v>11</v>
      </c>
      <c r="I195" s="290">
        <v>8</v>
      </c>
      <c r="J195" s="290">
        <v>15</v>
      </c>
      <c r="K195" s="290">
        <v>13</v>
      </c>
      <c r="L195" s="290">
        <v>5</v>
      </c>
      <c r="M195" s="290">
        <v>2</v>
      </c>
      <c r="N195" s="290">
        <v>3</v>
      </c>
      <c r="O195" s="249">
        <f t="shared" ref="O195:O202" si="38">SUM(C195:N195)</f>
        <v>62</v>
      </c>
    </row>
    <row r="196" spans="1:16">
      <c r="A196" s="246"/>
      <c r="B196" s="247" t="s">
        <v>188</v>
      </c>
      <c r="C196" s="290">
        <v>0</v>
      </c>
      <c r="D196" s="290">
        <v>0</v>
      </c>
      <c r="E196" s="290">
        <v>1</v>
      </c>
      <c r="F196" s="290">
        <v>4</v>
      </c>
      <c r="G196" s="290">
        <v>2</v>
      </c>
      <c r="H196" s="290">
        <v>10</v>
      </c>
      <c r="I196" s="290">
        <v>21</v>
      </c>
      <c r="J196" s="290">
        <v>11</v>
      </c>
      <c r="K196" s="290">
        <v>6</v>
      </c>
      <c r="L196" s="290">
        <v>0</v>
      </c>
      <c r="M196" s="290">
        <v>1</v>
      </c>
      <c r="N196" s="290">
        <v>1</v>
      </c>
      <c r="O196" s="249">
        <f t="shared" si="38"/>
        <v>57</v>
      </c>
    </row>
    <row r="197" spans="1:16">
      <c r="A197" s="246"/>
      <c r="B197" s="247" t="s">
        <v>328</v>
      </c>
      <c r="C197" s="290">
        <v>0</v>
      </c>
      <c r="D197" s="290">
        <v>0</v>
      </c>
      <c r="E197" s="290">
        <v>0</v>
      </c>
      <c r="F197" s="290">
        <v>0</v>
      </c>
      <c r="G197" s="290">
        <v>0</v>
      </c>
      <c r="H197" s="290">
        <v>0</v>
      </c>
      <c r="I197" s="290">
        <v>0</v>
      </c>
      <c r="J197" s="290">
        <v>0</v>
      </c>
      <c r="K197" s="290">
        <v>1</v>
      </c>
      <c r="L197" s="290">
        <v>1</v>
      </c>
      <c r="M197" s="290">
        <v>0</v>
      </c>
      <c r="N197" s="290">
        <v>0</v>
      </c>
      <c r="O197" s="249">
        <f t="shared" si="38"/>
        <v>2</v>
      </c>
    </row>
    <row r="198" spans="1:16">
      <c r="A198" s="246"/>
      <c r="B198" s="247" t="s">
        <v>329</v>
      </c>
      <c r="C198" s="290">
        <v>0</v>
      </c>
      <c r="D198" s="290">
        <v>0</v>
      </c>
      <c r="E198" s="290">
        <v>0</v>
      </c>
      <c r="F198" s="290">
        <v>0</v>
      </c>
      <c r="G198" s="290">
        <v>0</v>
      </c>
      <c r="H198" s="290">
        <v>17</v>
      </c>
      <c r="I198" s="290">
        <v>6</v>
      </c>
      <c r="J198" s="290">
        <v>7</v>
      </c>
      <c r="K198" s="290">
        <v>5</v>
      </c>
      <c r="L198" s="290">
        <v>0</v>
      </c>
      <c r="M198" s="290">
        <v>2</v>
      </c>
      <c r="N198" s="290">
        <v>0</v>
      </c>
      <c r="O198" s="249">
        <f t="shared" si="38"/>
        <v>37</v>
      </c>
    </row>
    <row r="199" spans="1:16">
      <c r="A199" s="246"/>
      <c r="B199" s="247" t="s">
        <v>335</v>
      </c>
      <c r="C199" s="290">
        <v>0</v>
      </c>
      <c r="D199" s="290">
        <v>1</v>
      </c>
      <c r="E199" s="290">
        <v>2</v>
      </c>
      <c r="F199" s="290">
        <v>2</v>
      </c>
      <c r="G199" s="290">
        <v>0</v>
      </c>
      <c r="H199" s="290">
        <v>0</v>
      </c>
      <c r="I199" s="290">
        <v>2</v>
      </c>
      <c r="J199" s="290">
        <v>3</v>
      </c>
      <c r="K199" s="290">
        <v>1</v>
      </c>
      <c r="L199" s="290">
        <v>0</v>
      </c>
      <c r="M199" s="290">
        <v>0</v>
      </c>
      <c r="N199" s="290">
        <v>0</v>
      </c>
      <c r="O199" s="249">
        <f t="shared" si="38"/>
        <v>11</v>
      </c>
    </row>
    <row r="200" spans="1:16">
      <c r="A200" s="251"/>
      <c r="B200" s="252" t="s">
        <v>398</v>
      </c>
      <c r="C200" s="267">
        <f>MEDIAN(C195:C199)</f>
        <v>0</v>
      </c>
      <c r="D200" s="267">
        <f t="shared" ref="D200:N200" si="39">MEDIAN(D195:D199)</f>
        <v>0</v>
      </c>
      <c r="E200" s="267">
        <f t="shared" si="39"/>
        <v>0</v>
      </c>
      <c r="F200" s="267">
        <f t="shared" si="39"/>
        <v>0</v>
      </c>
      <c r="G200" s="267">
        <f t="shared" si="39"/>
        <v>0</v>
      </c>
      <c r="H200" s="267">
        <f t="shared" si="39"/>
        <v>10</v>
      </c>
      <c r="I200" s="267">
        <f t="shared" si="39"/>
        <v>6</v>
      </c>
      <c r="J200" s="267">
        <f t="shared" si="39"/>
        <v>7</v>
      </c>
      <c r="K200" s="267">
        <f t="shared" si="39"/>
        <v>5</v>
      </c>
      <c r="L200" s="267">
        <f t="shared" si="39"/>
        <v>0</v>
      </c>
      <c r="M200" s="267">
        <f t="shared" si="39"/>
        <v>1</v>
      </c>
      <c r="N200" s="267">
        <f t="shared" si="39"/>
        <v>0</v>
      </c>
      <c r="O200" s="253">
        <f t="shared" si="38"/>
        <v>29</v>
      </c>
    </row>
    <row r="201" spans="1:16">
      <c r="A201" s="246"/>
      <c r="B201" s="254" t="s">
        <v>74</v>
      </c>
      <c r="C201" s="175">
        <f>C200*P201/O200</f>
        <v>0</v>
      </c>
      <c r="D201" s="175">
        <f>D200*P201/O200</f>
        <v>0</v>
      </c>
      <c r="E201" s="175">
        <f>E200*P201/O200</f>
        <v>0</v>
      </c>
      <c r="F201" s="175">
        <f>F200*P201/O200</f>
        <v>0</v>
      </c>
      <c r="G201" s="175">
        <f>G200*P201/O200</f>
        <v>0</v>
      </c>
      <c r="H201" s="175">
        <f>H200*P201/O200</f>
        <v>8</v>
      </c>
      <c r="I201" s="175">
        <f>I200*P201/O200</f>
        <v>4.8</v>
      </c>
      <c r="J201" s="175">
        <f>J200*P201/O200</f>
        <v>5.6000000000000005</v>
      </c>
      <c r="K201" s="175">
        <f>K200*P201/O200</f>
        <v>4</v>
      </c>
      <c r="L201" s="175">
        <f>L200*P201/O200</f>
        <v>0</v>
      </c>
      <c r="M201" s="175">
        <f>M200*P201/O200</f>
        <v>0.79999999999999993</v>
      </c>
      <c r="N201" s="175">
        <f>N200*P201/O200</f>
        <v>0</v>
      </c>
      <c r="O201" s="128">
        <f t="shared" si="38"/>
        <v>23.200000000000003</v>
      </c>
      <c r="P201" s="255">
        <f>O200*80/100</f>
        <v>23.2</v>
      </c>
    </row>
    <row r="202" spans="1:16">
      <c r="A202" s="246"/>
      <c r="B202" s="256" t="s">
        <v>394</v>
      </c>
      <c r="C202" s="257">
        <f>รายเดือน67!B24</f>
        <v>0</v>
      </c>
      <c r="D202" s="257">
        <f>รายเดือน67!C24</f>
        <v>0</v>
      </c>
      <c r="E202" s="257">
        <f>รายเดือน67!D24</f>
        <v>0</v>
      </c>
      <c r="F202" s="257">
        <f>รายเดือน67!E24</f>
        <v>0</v>
      </c>
      <c r="G202" s="257">
        <f>รายเดือน67!F24</f>
        <v>0</v>
      </c>
      <c r="H202" s="257">
        <f>รายเดือน67!G24</f>
        <v>0</v>
      </c>
      <c r="I202" s="257">
        <f>รายเดือน67!H24</f>
        <v>0</v>
      </c>
      <c r="J202" s="257">
        <f>รายเดือน67!I24</f>
        <v>0</v>
      </c>
      <c r="K202" s="257">
        <f>รายเดือน67!J24</f>
        <v>0</v>
      </c>
      <c r="L202" s="257">
        <f>รายเดือน67!K24</f>
        <v>0</v>
      </c>
      <c r="M202" s="257">
        <f>รายเดือน67!L24</f>
        <v>0</v>
      </c>
      <c r="N202" s="257">
        <f>รายเดือน67!M24</f>
        <v>0</v>
      </c>
      <c r="O202" s="258">
        <f t="shared" si="38"/>
        <v>0</v>
      </c>
    </row>
    <row r="203" spans="1:16">
      <c r="A203" s="268"/>
      <c r="B203" s="260" t="s">
        <v>399</v>
      </c>
      <c r="C203" s="261">
        <f>C202</f>
        <v>0</v>
      </c>
      <c r="D203" s="261">
        <f>C202+D202</f>
        <v>0</v>
      </c>
      <c r="E203" s="261">
        <f>C202+D202+E202</f>
        <v>0</v>
      </c>
      <c r="F203" s="261">
        <f>C202+D202+E202+F202</f>
        <v>0</v>
      </c>
      <c r="G203" s="261">
        <f>C202+D202+E202+F202+G202</f>
        <v>0</v>
      </c>
      <c r="H203" s="261">
        <f>C202+D202+E202+F202+G202+H202</f>
        <v>0</v>
      </c>
      <c r="I203" s="261">
        <f>C202+D202+E202+F202+G202+H202+I202</f>
        <v>0</v>
      </c>
      <c r="J203" s="261">
        <f>C202+D202+E202+F202+G202+H202+I202+J202</f>
        <v>0</v>
      </c>
      <c r="K203" s="261">
        <f>C202+D202+E202+F202+G202+H202+I202+J202+K202</f>
        <v>0</v>
      </c>
      <c r="L203" s="261">
        <f>C202+D202+E202+F202+G202+H202+I202+J202+K202+L202</f>
        <v>0</v>
      </c>
      <c r="M203" s="261">
        <f>C202+D202+E202+F202+G202+H202+I202+J202+K202+L202+M202</f>
        <v>0</v>
      </c>
      <c r="N203" s="261">
        <f>C202+D202+E202+F202+G202+H202+I202+J202+K202+L202+M202+N202</f>
        <v>0</v>
      </c>
      <c r="O203" s="262"/>
    </row>
    <row r="204" spans="1:16">
      <c r="A204" s="263" t="s">
        <v>3</v>
      </c>
      <c r="B204" s="71" t="s">
        <v>72</v>
      </c>
      <c r="C204" s="25" t="s">
        <v>65</v>
      </c>
      <c r="D204" s="25" t="s">
        <v>66</v>
      </c>
      <c r="E204" s="25" t="s">
        <v>47</v>
      </c>
      <c r="F204" s="25" t="s">
        <v>48</v>
      </c>
      <c r="G204" s="25" t="s">
        <v>49</v>
      </c>
      <c r="H204" s="25" t="s">
        <v>50</v>
      </c>
      <c r="I204" s="25" t="s">
        <v>51</v>
      </c>
      <c r="J204" s="25" t="s">
        <v>52</v>
      </c>
      <c r="K204" s="25" t="s">
        <v>53</v>
      </c>
      <c r="L204" s="25" t="s">
        <v>54</v>
      </c>
      <c r="M204" s="25" t="s">
        <v>55</v>
      </c>
      <c r="N204" s="25" t="s">
        <v>56</v>
      </c>
      <c r="O204" s="25" t="s">
        <v>41</v>
      </c>
    </row>
    <row r="205" spans="1:16">
      <c r="A205" s="246"/>
      <c r="B205" s="247" t="s">
        <v>152</v>
      </c>
      <c r="C205" s="291">
        <v>0</v>
      </c>
      <c r="D205" s="291">
        <v>0</v>
      </c>
      <c r="E205" s="291">
        <v>0</v>
      </c>
      <c r="F205" s="291">
        <v>0</v>
      </c>
      <c r="G205" s="291">
        <v>3</v>
      </c>
      <c r="H205" s="291">
        <v>5</v>
      </c>
      <c r="I205" s="291">
        <v>1</v>
      </c>
      <c r="J205" s="291">
        <v>3</v>
      </c>
      <c r="K205" s="291">
        <v>1</v>
      </c>
      <c r="L205" s="291">
        <v>1</v>
      </c>
      <c r="M205" s="291">
        <v>0</v>
      </c>
      <c r="N205" s="291">
        <v>1</v>
      </c>
      <c r="O205" s="249">
        <f t="shared" ref="O205:O212" si="40">SUM(C205:N205)</f>
        <v>15</v>
      </c>
    </row>
    <row r="206" spans="1:16">
      <c r="A206" s="246"/>
      <c r="B206" s="247" t="s">
        <v>188</v>
      </c>
      <c r="C206" s="291">
        <v>0</v>
      </c>
      <c r="D206" s="291">
        <v>0</v>
      </c>
      <c r="E206" s="291">
        <v>0</v>
      </c>
      <c r="F206" s="291">
        <v>0</v>
      </c>
      <c r="G206" s="291">
        <v>2</v>
      </c>
      <c r="H206" s="291">
        <v>6</v>
      </c>
      <c r="I206" s="291">
        <v>19</v>
      </c>
      <c r="J206" s="291">
        <v>5</v>
      </c>
      <c r="K206" s="291">
        <v>0</v>
      </c>
      <c r="L206" s="291">
        <v>1</v>
      </c>
      <c r="M206" s="291">
        <v>1</v>
      </c>
      <c r="N206" s="291">
        <v>0</v>
      </c>
      <c r="O206" s="249">
        <f t="shared" si="40"/>
        <v>34</v>
      </c>
    </row>
    <row r="207" spans="1:16">
      <c r="A207" s="246"/>
      <c r="B207" s="247" t="s">
        <v>328</v>
      </c>
      <c r="C207" s="291">
        <v>0</v>
      </c>
      <c r="D207" s="291">
        <v>0</v>
      </c>
      <c r="E207" s="291">
        <v>0</v>
      </c>
      <c r="F207" s="291">
        <v>0</v>
      </c>
      <c r="G207" s="291">
        <v>0</v>
      </c>
      <c r="H207" s="291">
        <v>0</v>
      </c>
      <c r="I207" s="291">
        <v>0</v>
      </c>
      <c r="J207" s="291">
        <v>1</v>
      </c>
      <c r="K207" s="291">
        <v>1</v>
      </c>
      <c r="L207" s="291">
        <v>0</v>
      </c>
      <c r="M207" s="291">
        <v>0</v>
      </c>
      <c r="N207" s="291">
        <v>0</v>
      </c>
      <c r="O207" s="249">
        <f t="shared" si="40"/>
        <v>2</v>
      </c>
    </row>
    <row r="208" spans="1:16">
      <c r="A208" s="246"/>
      <c r="B208" s="247" t="s">
        <v>329</v>
      </c>
      <c r="C208" s="291">
        <v>0</v>
      </c>
      <c r="D208" s="291">
        <v>0</v>
      </c>
      <c r="E208" s="291">
        <v>0</v>
      </c>
      <c r="F208" s="291">
        <v>0</v>
      </c>
      <c r="G208" s="291">
        <v>17</v>
      </c>
      <c r="H208" s="291">
        <v>77</v>
      </c>
      <c r="I208" s="291">
        <v>16</v>
      </c>
      <c r="J208" s="291">
        <v>11</v>
      </c>
      <c r="K208" s="291">
        <v>3</v>
      </c>
      <c r="L208" s="291">
        <v>2</v>
      </c>
      <c r="M208" s="291">
        <v>0</v>
      </c>
      <c r="N208" s="291">
        <v>2</v>
      </c>
      <c r="O208" s="249">
        <f t="shared" si="40"/>
        <v>128</v>
      </c>
    </row>
    <row r="209" spans="1:17">
      <c r="A209" s="246"/>
      <c r="B209" s="247" t="s">
        <v>335</v>
      </c>
      <c r="C209" s="291">
        <v>0</v>
      </c>
      <c r="D209" s="291">
        <v>0</v>
      </c>
      <c r="E209" s="291">
        <v>0</v>
      </c>
      <c r="F209" s="291">
        <v>0</v>
      </c>
      <c r="G209" s="291">
        <v>0</v>
      </c>
      <c r="H209" s="291">
        <v>0</v>
      </c>
      <c r="I209" s="291">
        <v>1</v>
      </c>
      <c r="J209" s="291">
        <v>7</v>
      </c>
      <c r="K209" s="291">
        <v>0</v>
      </c>
      <c r="L209" s="291">
        <v>1</v>
      </c>
      <c r="M209" s="291">
        <v>0</v>
      </c>
      <c r="N209" s="291">
        <v>0</v>
      </c>
      <c r="O209" s="249">
        <f t="shared" si="40"/>
        <v>9</v>
      </c>
    </row>
    <row r="210" spans="1:17">
      <c r="A210" s="251"/>
      <c r="B210" s="252" t="s">
        <v>398</v>
      </c>
      <c r="C210" s="267">
        <f t="shared" ref="C210:N210" si="41">MEDIAN(C205:C209)</f>
        <v>0</v>
      </c>
      <c r="D210" s="267">
        <f t="shared" si="41"/>
        <v>0</v>
      </c>
      <c r="E210" s="267">
        <f t="shared" si="41"/>
        <v>0</v>
      </c>
      <c r="F210" s="267">
        <f t="shared" si="41"/>
        <v>0</v>
      </c>
      <c r="G210" s="267">
        <f t="shared" si="41"/>
        <v>2</v>
      </c>
      <c r="H210" s="267">
        <f t="shared" si="41"/>
        <v>5</v>
      </c>
      <c r="I210" s="267">
        <f t="shared" si="41"/>
        <v>1</v>
      </c>
      <c r="J210" s="267">
        <f t="shared" si="41"/>
        <v>5</v>
      </c>
      <c r="K210" s="267">
        <f t="shared" si="41"/>
        <v>1</v>
      </c>
      <c r="L210" s="267">
        <f t="shared" si="41"/>
        <v>1</v>
      </c>
      <c r="M210" s="267">
        <f t="shared" si="41"/>
        <v>0</v>
      </c>
      <c r="N210" s="267">
        <f t="shared" si="41"/>
        <v>0</v>
      </c>
      <c r="O210" s="253">
        <f t="shared" si="40"/>
        <v>15</v>
      </c>
    </row>
    <row r="211" spans="1:17">
      <c r="A211" s="246"/>
      <c r="B211" s="254" t="s">
        <v>74</v>
      </c>
      <c r="C211" s="175">
        <f>C210*P211/O210</f>
        <v>0</v>
      </c>
      <c r="D211" s="175">
        <f>D210*P211/O210</f>
        <v>0</v>
      </c>
      <c r="E211" s="175">
        <f>E210*P211/O210</f>
        <v>0</v>
      </c>
      <c r="F211" s="175">
        <f>F210*P211/O210</f>
        <v>0</v>
      </c>
      <c r="G211" s="175">
        <f>G210*P211/O210</f>
        <v>1.6</v>
      </c>
      <c r="H211" s="175">
        <f>H210*P211/O210</f>
        <v>4</v>
      </c>
      <c r="I211" s="175">
        <f>I210*P211/O210</f>
        <v>0.8</v>
      </c>
      <c r="J211" s="175">
        <f>J210*P211/O210</f>
        <v>4</v>
      </c>
      <c r="K211" s="175">
        <f>K210*P211/O210</f>
        <v>0.8</v>
      </c>
      <c r="L211" s="175">
        <f>L210*P211/O210</f>
        <v>0.8</v>
      </c>
      <c r="M211" s="175">
        <f>M210*P211/O210</f>
        <v>0</v>
      </c>
      <c r="N211" s="175">
        <f>N210*P211/O210</f>
        <v>0</v>
      </c>
      <c r="O211" s="128">
        <f t="shared" si="40"/>
        <v>12</v>
      </c>
      <c r="P211" s="255">
        <f>O210*80/100</f>
        <v>12</v>
      </c>
    </row>
    <row r="212" spans="1:17">
      <c r="A212" s="246"/>
      <c r="B212" s="256" t="s">
        <v>394</v>
      </c>
      <c r="C212" s="257">
        <f>รายเดือน67!B25</f>
        <v>1</v>
      </c>
      <c r="D212" s="257">
        <f>รายเดือน67!C25</f>
        <v>3</v>
      </c>
      <c r="E212" s="257">
        <f>รายเดือน67!D25</f>
        <v>0</v>
      </c>
      <c r="F212" s="257">
        <f>รายเดือน67!E25</f>
        <v>0</v>
      </c>
      <c r="G212" s="257">
        <f>รายเดือน67!F25</f>
        <v>0</v>
      </c>
      <c r="H212" s="257">
        <f>รายเดือน67!G25</f>
        <v>0</v>
      </c>
      <c r="I212" s="257">
        <f>รายเดือน67!H25</f>
        <v>0</v>
      </c>
      <c r="J212" s="257">
        <f>รายเดือน67!I25</f>
        <v>0</v>
      </c>
      <c r="K212" s="257">
        <f>รายเดือน67!J25</f>
        <v>0</v>
      </c>
      <c r="L212" s="257">
        <f>รายเดือน67!K25</f>
        <v>0</v>
      </c>
      <c r="M212" s="257">
        <f>รายเดือน67!L25</f>
        <v>0</v>
      </c>
      <c r="N212" s="257">
        <f>รายเดือน67!M25</f>
        <v>0</v>
      </c>
      <c r="O212" s="258">
        <f t="shared" si="40"/>
        <v>4</v>
      </c>
    </row>
    <row r="213" spans="1:17">
      <c r="A213" s="268"/>
      <c r="B213" s="260" t="s">
        <v>399</v>
      </c>
      <c r="C213" s="261">
        <f>C212</f>
        <v>1</v>
      </c>
      <c r="D213" s="261">
        <f>C212+D212</f>
        <v>4</v>
      </c>
      <c r="E213" s="261">
        <f>C212+D212+E212</f>
        <v>4</v>
      </c>
      <c r="F213" s="261">
        <f>C212+D212+E212+F212</f>
        <v>4</v>
      </c>
      <c r="G213" s="261">
        <f>C212+D212+E212+F212+G212</f>
        <v>4</v>
      </c>
      <c r="H213" s="261">
        <f>C212+D212+E212+F212+G212+H212</f>
        <v>4</v>
      </c>
      <c r="I213" s="261">
        <f>C212+D212+E212+F212+G212+H212+I212</f>
        <v>4</v>
      </c>
      <c r="J213" s="261">
        <f>C212+D212+E212+F212+G212+H212+I212+J212</f>
        <v>4</v>
      </c>
      <c r="K213" s="261">
        <f>C212+D212+E212+F212+G212+H212+I212+J212+K212</f>
        <v>4</v>
      </c>
      <c r="L213" s="261">
        <f>C212+D212+E212+F212+G212+H212+I212+J212+K212+L212</f>
        <v>4</v>
      </c>
      <c r="M213" s="261">
        <f>C212+D212+E212+F212+G212+H212+I212+J212+K212+L212+M212</f>
        <v>4</v>
      </c>
      <c r="N213" s="261">
        <f>C212+D212+E212+F212+G212+H212+I212+J212+K212+L212+M212+N212</f>
        <v>4</v>
      </c>
      <c r="O213" s="262"/>
    </row>
    <row r="214" spans="1:17">
      <c r="A214" s="263" t="s">
        <v>4</v>
      </c>
      <c r="B214" s="71" t="s">
        <v>72</v>
      </c>
      <c r="C214" s="25" t="s">
        <v>65</v>
      </c>
      <c r="D214" s="25" t="s">
        <v>66</v>
      </c>
      <c r="E214" s="25" t="s">
        <v>47</v>
      </c>
      <c r="F214" s="25" t="s">
        <v>48</v>
      </c>
      <c r="G214" s="25" t="s">
        <v>49</v>
      </c>
      <c r="H214" s="25" t="s">
        <v>50</v>
      </c>
      <c r="I214" s="25" t="s">
        <v>51</v>
      </c>
      <c r="J214" s="25" t="s">
        <v>52</v>
      </c>
      <c r="K214" s="25" t="s">
        <v>53</v>
      </c>
      <c r="L214" s="25" t="s">
        <v>54</v>
      </c>
      <c r="M214" s="25" t="s">
        <v>55</v>
      </c>
      <c r="N214" s="25" t="s">
        <v>56</v>
      </c>
      <c r="O214" s="25" t="s">
        <v>41</v>
      </c>
    </row>
    <row r="215" spans="1:17">
      <c r="A215" s="246"/>
      <c r="B215" s="247" t="s">
        <v>152</v>
      </c>
      <c r="C215" s="292">
        <v>0</v>
      </c>
      <c r="D215" s="292">
        <v>0</v>
      </c>
      <c r="E215" s="292">
        <v>1</v>
      </c>
      <c r="F215" s="292">
        <v>2</v>
      </c>
      <c r="G215" s="292">
        <v>4</v>
      </c>
      <c r="H215" s="292">
        <v>18</v>
      </c>
      <c r="I215" s="292">
        <v>7</v>
      </c>
      <c r="J215" s="292">
        <v>7</v>
      </c>
      <c r="K215" s="292">
        <v>6</v>
      </c>
      <c r="L215" s="292">
        <v>5</v>
      </c>
      <c r="M215" s="292">
        <v>2</v>
      </c>
      <c r="N215" s="292">
        <v>0</v>
      </c>
      <c r="O215" s="249">
        <f t="shared" ref="O215:O222" si="42">SUM(C215:N215)</f>
        <v>52</v>
      </c>
    </row>
    <row r="216" spans="1:17">
      <c r="A216" s="246"/>
      <c r="B216" s="247" t="s">
        <v>188</v>
      </c>
      <c r="C216" s="292">
        <v>0</v>
      </c>
      <c r="D216" s="292">
        <v>1</v>
      </c>
      <c r="E216" s="292">
        <v>1</v>
      </c>
      <c r="F216" s="292">
        <v>1</v>
      </c>
      <c r="G216" s="292">
        <v>1</v>
      </c>
      <c r="H216" s="292">
        <v>9</v>
      </c>
      <c r="I216" s="292">
        <v>15</v>
      </c>
      <c r="J216" s="292">
        <v>5</v>
      </c>
      <c r="K216" s="292">
        <v>7</v>
      </c>
      <c r="L216" s="292">
        <v>0</v>
      </c>
      <c r="M216" s="292">
        <v>0</v>
      </c>
      <c r="N216" s="292">
        <v>0</v>
      </c>
      <c r="O216" s="249">
        <f t="shared" si="42"/>
        <v>40</v>
      </c>
    </row>
    <row r="217" spans="1:17">
      <c r="A217" s="246"/>
      <c r="B217" s="247" t="s">
        <v>328</v>
      </c>
      <c r="C217" s="292">
        <v>0</v>
      </c>
      <c r="D217" s="292">
        <v>0</v>
      </c>
      <c r="E217" s="292">
        <v>0</v>
      </c>
      <c r="F217" s="292">
        <v>0</v>
      </c>
      <c r="G217" s="292">
        <v>0</v>
      </c>
      <c r="H217" s="292">
        <v>0</v>
      </c>
      <c r="I217" s="292">
        <v>1</v>
      </c>
      <c r="J217" s="292">
        <v>0</v>
      </c>
      <c r="K217" s="292">
        <v>2</v>
      </c>
      <c r="L217" s="292">
        <v>1</v>
      </c>
      <c r="M217" s="292">
        <v>0</v>
      </c>
      <c r="N217" s="292">
        <v>0</v>
      </c>
      <c r="O217" s="249">
        <f t="shared" si="42"/>
        <v>4</v>
      </c>
    </row>
    <row r="218" spans="1:17">
      <c r="A218" s="246"/>
      <c r="B218" s="247" t="s">
        <v>329</v>
      </c>
      <c r="C218" s="292">
        <v>0</v>
      </c>
      <c r="D218" s="292">
        <v>0</v>
      </c>
      <c r="E218" s="292">
        <v>0</v>
      </c>
      <c r="F218" s="292">
        <v>0</v>
      </c>
      <c r="G218" s="292">
        <v>0</v>
      </c>
      <c r="H218" s="292">
        <v>6</v>
      </c>
      <c r="I218" s="292">
        <v>7</v>
      </c>
      <c r="J218" s="292">
        <v>0</v>
      </c>
      <c r="K218" s="292">
        <v>4</v>
      </c>
      <c r="L218" s="292">
        <v>1</v>
      </c>
      <c r="M218" s="292">
        <v>3</v>
      </c>
      <c r="N218" s="292">
        <v>3</v>
      </c>
      <c r="O218" s="249">
        <f t="shared" si="42"/>
        <v>24</v>
      </c>
    </row>
    <row r="219" spans="1:17">
      <c r="A219" s="246"/>
      <c r="B219" s="247" t="s">
        <v>335</v>
      </c>
      <c r="C219" s="292">
        <v>0</v>
      </c>
      <c r="D219" s="292">
        <v>1</v>
      </c>
      <c r="E219" s="292">
        <v>2</v>
      </c>
      <c r="F219" s="292">
        <v>0</v>
      </c>
      <c r="G219" s="292">
        <v>1</v>
      </c>
      <c r="H219" s="292">
        <v>3</v>
      </c>
      <c r="I219" s="292">
        <v>6</v>
      </c>
      <c r="J219" s="292">
        <v>4</v>
      </c>
      <c r="K219" s="292">
        <v>8</v>
      </c>
      <c r="L219" s="292">
        <v>4</v>
      </c>
      <c r="M219" s="292">
        <v>1</v>
      </c>
      <c r="N219" s="292">
        <v>0</v>
      </c>
      <c r="O219" s="249">
        <f t="shared" si="42"/>
        <v>30</v>
      </c>
    </row>
    <row r="220" spans="1:17">
      <c r="A220" s="251"/>
      <c r="B220" s="252" t="s">
        <v>398</v>
      </c>
      <c r="C220" s="267">
        <f>MEDIAN(C215:C219)</f>
        <v>0</v>
      </c>
      <c r="D220" s="267">
        <f t="shared" ref="D220:N220" si="43">MEDIAN(D215:D219)</f>
        <v>0</v>
      </c>
      <c r="E220" s="267">
        <f t="shared" si="43"/>
        <v>1</v>
      </c>
      <c r="F220" s="267">
        <f t="shared" si="43"/>
        <v>0</v>
      </c>
      <c r="G220" s="267">
        <f t="shared" si="43"/>
        <v>1</v>
      </c>
      <c r="H220" s="267">
        <f t="shared" si="43"/>
        <v>6</v>
      </c>
      <c r="I220" s="267">
        <f t="shared" si="43"/>
        <v>7</v>
      </c>
      <c r="J220" s="267">
        <f t="shared" si="43"/>
        <v>4</v>
      </c>
      <c r="K220" s="267">
        <f t="shared" si="43"/>
        <v>6</v>
      </c>
      <c r="L220" s="267">
        <f t="shared" si="43"/>
        <v>1</v>
      </c>
      <c r="M220" s="267">
        <f t="shared" si="43"/>
        <v>1</v>
      </c>
      <c r="N220" s="267">
        <f t="shared" si="43"/>
        <v>0</v>
      </c>
      <c r="O220" s="253">
        <f t="shared" si="42"/>
        <v>27</v>
      </c>
    </row>
    <row r="221" spans="1:17">
      <c r="A221" s="246"/>
      <c r="B221" s="254" t="s">
        <v>74</v>
      </c>
      <c r="C221" s="175">
        <f>C220*P221/O220</f>
        <v>0</v>
      </c>
      <c r="D221" s="175">
        <f>D220*P221/O220</f>
        <v>0</v>
      </c>
      <c r="E221" s="175">
        <f>E220*P221/O220</f>
        <v>0.8</v>
      </c>
      <c r="F221" s="175">
        <f>F220*P221/O220</f>
        <v>0</v>
      </c>
      <c r="G221" s="175">
        <f>G220*P221/O220</f>
        <v>0.8</v>
      </c>
      <c r="H221" s="175">
        <f>H220*P221/O220</f>
        <v>4.8000000000000007</v>
      </c>
      <c r="I221" s="175">
        <f>I220*P221/O220</f>
        <v>5.6000000000000005</v>
      </c>
      <c r="J221" s="175">
        <f>J220*P221/O220</f>
        <v>3.2</v>
      </c>
      <c r="K221" s="175">
        <f>K220*P221/O220</f>
        <v>4.8000000000000007</v>
      </c>
      <c r="L221" s="175">
        <f>L220*P221/O220</f>
        <v>0.8</v>
      </c>
      <c r="M221" s="175">
        <f>M220*P221/O220</f>
        <v>0.8</v>
      </c>
      <c r="N221" s="175">
        <f>N220*P221/O220</f>
        <v>0</v>
      </c>
      <c r="O221" s="128">
        <f t="shared" si="42"/>
        <v>21.6</v>
      </c>
      <c r="P221" s="255">
        <f>O220*80/100</f>
        <v>21.6</v>
      </c>
      <c r="Q221" s="293"/>
    </row>
    <row r="222" spans="1:17">
      <c r="A222" s="246"/>
      <c r="B222" s="256" t="s">
        <v>394</v>
      </c>
      <c r="C222" s="257">
        <f>รายเดือน67!B26</f>
        <v>0</v>
      </c>
      <c r="D222" s="257">
        <f>รายเดือน67!C26</f>
        <v>1</v>
      </c>
      <c r="E222" s="257">
        <f>รายเดือน67!D26</f>
        <v>1</v>
      </c>
      <c r="F222" s="257">
        <f>รายเดือน67!E26</f>
        <v>0</v>
      </c>
      <c r="G222" s="257">
        <f>รายเดือน67!F26</f>
        <v>0</v>
      </c>
      <c r="H222" s="257">
        <f>รายเดือน67!G26</f>
        <v>0</v>
      </c>
      <c r="I222" s="257">
        <f>รายเดือน67!H26</f>
        <v>0</v>
      </c>
      <c r="J222" s="257">
        <f>รายเดือน67!I26</f>
        <v>0</v>
      </c>
      <c r="K222" s="257">
        <f>รายเดือน67!J26</f>
        <v>0</v>
      </c>
      <c r="L222" s="257">
        <f>รายเดือน67!K26</f>
        <v>0</v>
      </c>
      <c r="M222" s="257">
        <f>รายเดือน67!L26</f>
        <v>0</v>
      </c>
      <c r="N222" s="257">
        <f>รายเดือน67!M26</f>
        <v>0</v>
      </c>
      <c r="O222" s="258">
        <f t="shared" si="42"/>
        <v>2</v>
      </c>
      <c r="Q222" s="293"/>
    </row>
    <row r="223" spans="1:17">
      <c r="A223" s="268"/>
      <c r="B223" s="260" t="s">
        <v>399</v>
      </c>
      <c r="C223" s="261">
        <f>C222</f>
        <v>0</v>
      </c>
      <c r="D223" s="261">
        <f>C222+D222</f>
        <v>1</v>
      </c>
      <c r="E223" s="261">
        <f>C222+D222+E222</f>
        <v>2</v>
      </c>
      <c r="F223" s="261">
        <f>C222+D222+E222+F222</f>
        <v>2</v>
      </c>
      <c r="G223" s="261">
        <f>C222+D222+E222+F222+G222</f>
        <v>2</v>
      </c>
      <c r="H223" s="261">
        <f>C222+D222+E222+F222+G222+H222</f>
        <v>2</v>
      </c>
      <c r="I223" s="261">
        <f>C222+D222+E222+F222+G222+H222+I222</f>
        <v>2</v>
      </c>
      <c r="J223" s="261">
        <f>C222+D222+E222+F222+G222+H222+I222+J222</f>
        <v>2</v>
      </c>
      <c r="K223" s="261">
        <f>C222+D222+E222+F222+G222+H222+I222+J222+K222</f>
        <v>2</v>
      </c>
      <c r="L223" s="261">
        <f>C222+D222+E222+F222+G222+H222+I222+J222+K222+L222</f>
        <v>2</v>
      </c>
      <c r="M223" s="261">
        <f>C222+D222+E222+F222+G222+H222+I222+J222+K222+L222+M222</f>
        <v>2</v>
      </c>
      <c r="N223" s="261">
        <f>C222+D222+E222+F222+G222+H222+I222+J222+K222+L222+M222+N222</f>
        <v>2</v>
      </c>
      <c r="O223" s="262"/>
    </row>
    <row r="224" spans="1:17">
      <c r="P224" s="295"/>
    </row>
    <row r="225" spans="16:16">
      <c r="P225" s="29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:BD121"/>
  <sheetViews>
    <sheetView zoomScale="90" zoomScaleNormal="90" workbookViewId="0">
      <selection activeCell="C2" sqref="C2"/>
    </sheetView>
  </sheetViews>
  <sheetFormatPr defaultRowHeight="20.25"/>
  <cols>
    <col min="3" max="3" width="14.3984375" customWidth="1"/>
    <col min="4" max="4" width="14.8984375" bestFit="1" customWidth="1"/>
  </cols>
  <sheetData>
    <row r="1" spans="1:56" ht="26.25">
      <c r="A1" s="310" t="s">
        <v>372</v>
      </c>
      <c r="BD1" s="329"/>
    </row>
    <row r="2" spans="1:56">
      <c r="C2" s="304" t="s">
        <v>9</v>
      </c>
      <c r="D2" s="304" t="s">
        <v>13</v>
      </c>
    </row>
    <row r="3" spans="1:56">
      <c r="C3" s="304" t="s">
        <v>35</v>
      </c>
      <c r="D3" s="306">
        <v>30.232357260084651</v>
      </c>
    </row>
    <row r="4" spans="1:56" ht="27.75">
      <c r="C4" s="189" t="s">
        <v>24</v>
      </c>
      <c r="D4" s="136">
        <v>18.946331358704576</v>
      </c>
    </row>
    <row r="5" spans="1:56" ht="27.75">
      <c r="C5" s="189" t="s">
        <v>32</v>
      </c>
      <c r="D5" s="305">
        <v>18.053528712632957</v>
      </c>
    </row>
    <row r="6" spans="1:56">
      <c r="C6" s="304" t="s">
        <v>29</v>
      </c>
      <c r="D6" s="306">
        <v>16.623503884650383</v>
      </c>
    </row>
    <row r="7" spans="1:56">
      <c r="C7" s="304" t="s">
        <v>62</v>
      </c>
      <c r="D7" s="305">
        <v>16.410256410256409</v>
      </c>
    </row>
    <row r="8" spans="1:56" ht="27.75">
      <c r="C8" s="307" t="s">
        <v>58</v>
      </c>
      <c r="D8" s="136">
        <v>14.296947601687039</v>
      </c>
    </row>
    <row r="9" spans="1:56">
      <c r="C9" s="304" t="s">
        <v>23</v>
      </c>
      <c r="D9" s="305">
        <v>12.315397325506215</v>
      </c>
    </row>
    <row r="10" spans="1:56">
      <c r="C10" s="304" t="s">
        <v>63</v>
      </c>
      <c r="D10" s="305">
        <v>8.6247789900383811</v>
      </c>
    </row>
    <row r="11" spans="1:56" ht="27.75">
      <c r="C11" s="307" t="s">
        <v>60</v>
      </c>
      <c r="D11" s="136">
        <v>4.4200848656294198</v>
      </c>
    </row>
    <row r="12" spans="1:56" ht="27.75">
      <c r="C12" s="307" t="s">
        <v>33</v>
      </c>
      <c r="D12" s="136">
        <v>4.3228288592054644</v>
      </c>
    </row>
    <row r="13" spans="1:56">
      <c r="C13" s="304" t="s">
        <v>333</v>
      </c>
      <c r="D13" s="305">
        <v>3.7893619977516453</v>
      </c>
    </row>
    <row r="14" spans="1:56">
      <c r="C14" s="304" t="s">
        <v>25</v>
      </c>
      <c r="D14" s="305">
        <v>2.978362198626975</v>
      </c>
    </row>
    <row r="15" spans="1:56">
      <c r="C15" s="304" t="s">
        <v>59</v>
      </c>
      <c r="D15" s="305">
        <v>2.7803264103205718</v>
      </c>
    </row>
    <row r="16" spans="1:56">
      <c r="C16" s="304" t="s">
        <v>27</v>
      </c>
      <c r="D16" s="306">
        <v>2.7792188542207072</v>
      </c>
    </row>
    <row r="17" spans="1:6" ht="27.75">
      <c r="C17" s="189" t="s">
        <v>30</v>
      </c>
      <c r="D17" s="136">
        <v>2.7130783944002062</v>
      </c>
    </row>
    <row r="18" spans="1:6">
      <c r="C18" s="304" t="s">
        <v>31</v>
      </c>
      <c r="D18" s="306">
        <v>1.8634466308884914</v>
      </c>
    </row>
    <row r="19" spans="1:6">
      <c r="C19" s="304" t="s">
        <v>34</v>
      </c>
      <c r="D19" s="306">
        <v>1.721763085399449</v>
      </c>
    </row>
    <row r="20" spans="1:6">
      <c r="C20" s="304" t="s">
        <v>28</v>
      </c>
      <c r="D20" s="305">
        <v>1.6917468131719406</v>
      </c>
    </row>
    <row r="21" spans="1:6" ht="27.75">
      <c r="C21" s="189" t="s">
        <v>26</v>
      </c>
      <c r="D21" s="136">
        <v>1.4061928734145175</v>
      </c>
    </row>
    <row r="22" spans="1:6">
      <c r="C22" s="304" t="s">
        <v>61</v>
      </c>
      <c r="D22" s="306">
        <v>0</v>
      </c>
    </row>
    <row r="24" spans="1:6" ht="30">
      <c r="A24" s="308" t="s">
        <v>69</v>
      </c>
      <c r="C24" s="161"/>
      <c r="D24" s="161" t="s">
        <v>382</v>
      </c>
      <c r="E24" s="161" t="s">
        <v>40</v>
      </c>
      <c r="F24" s="162" t="s">
        <v>13</v>
      </c>
    </row>
    <row r="25" spans="1:6" ht="27.75">
      <c r="A25" t="s">
        <v>373</v>
      </c>
      <c r="C25" s="163" t="s">
        <v>70</v>
      </c>
      <c r="D25" s="164">
        <v>641883</v>
      </c>
      <c r="E25" s="163">
        <v>54</v>
      </c>
      <c r="F25" s="136">
        <f>E25*100000/D25</f>
        <v>8.4127481176476095</v>
      </c>
    </row>
    <row r="26" spans="1:6" ht="27.75">
      <c r="C26" s="163" t="s">
        <v>71</v>
      </c>
      <c r="D26" s="164">
        <v>654130</v>
      </c>
      <c r="E26" s="164">
        <v>43</v>
      </c>
      <c r="F26" s="136">
        <f>E26*100000/D26</f>
        <v>6.5736168651491296</v>
      </c>
    </row>
    <row r="27" spans="1:6" ht="27.75">
      <c r="C27" s="165" t="s">
        <v>41</v>
      </c>
      <c r="D27" s="166">
        <f>D25+D26</f>
        <v>1296013</v>
      </c>
      <c r="E27" s="167">
        <f>SUM(E25:E26)</f>
        <v>97</v>
      </c>
      <c r="F27" s="319">
        <f>E27*100000/D27</f>
        <v>7.4844928253034499</v>
      </c>
    </row>
    <row r="34" spans="1:6" ht="27">
      <c r="A34" s="311" t="s">
        <v>44</v>
      </c>
    </row>
    <row r="35" spans="1:6" ht="27.75">
      <c r="C35" s="75"/>
      <c r="D35" s="75" t="s">
        <v>10</v>
      </c>
      <c r="E35" s="75" t="s">
        <v>40</v>
      </c>
      <c r="F35" s="75"/>
    </row>
    <row r="36" spans="1:6" ht="27.75">
      <c r="C36" s="75" t="s">
        <v>44</v>
      </c>
      <c r="D36" s="80"/>
      <c r="E36" s="80" t="s">
        <v>18</v>
      </c>
      <c r="F36" s="75" t="s">
        <v>13</v>
      </c>
    </row>
    <row r="37" spans="1:6" ht="27.75">
      <c r="C37" s="134" t="s">
        <v>45</v>
      </c>
      <c r="D37" s="135">
        <v>53537</v>
      </c>
      <c r="E37" s="134">
        <v>5</v>
      </c>
      <c r="F37" s="136">
        <f>E37*100000/D37</f>
        <v>9.3393354128920194</v>
      </c>
    </row>
    <row r="38" spans="1:6" ht="27.75">
      <c r="C38" s="134" t="s">
        <v>46</v>
      </c>
      <c r="D38" s="135">
        <v>66055</v>
      </c>
      <c r="E38" s="134">
        <v>15</v>
      </c>
      <c r="F38" s="136">
        <f t="shared" ref="F38:F43" si="0">E38*100000/D38</f>
        <v>22.708349103020211</v>
      </c>
    </row>
    <row r="39" spans="1:6" ht="27.75">
      <c r="C39" s="134" t="s">
        <v>36</v>
      </c>
      <c r="D39" s="135">
        <v>70853</v>
      </c>
      <c r="E39" s="134">
        <v>27</v>
      </c>
      <c r="F39" s="136">
        <f t="shared" si="0"/>
        <v>38.107066743821719</v>
      </c>
    </row>
    <row r="40" spans="1:6" ht="27.75">
      <c r="C40" s="134" t="s">
        <v>37</v>
      </c>
      <c r="D40" s="135">
        <v>157174</v>
      </c>
      <c r="E40" s="134">
        <v>24</v>
      </c>
      <c r="F40" s="136">
        <f t="shared" si="0"/>
        <v>15.269701095601054</v>
      </c>
    </row>
    <row r="41" spans="1:6" ht="27.75">
      <c r="C41" s="134" t="s">
        <v>38</v>
      </c>
      <c r="D41" s="135">
        <v>382915</v>
      </c>
      <c r="E41" s="134">
        <v>18</v>
      </c>
      <c r="F41" s="136">
        <f t="shared" si="0"/>
        <v>4.7007821579201652</v>
      </c>
    </row>
    <row r="42" spans="1:6" ht="27.75">
      <c r="C42" s="134" t="s">
        <v>39</v>
      </c>
      <c r="D42" s="135">
        <v>565479</v>
      </c>
      <c r="E42" s="134">
        <v>8</v>
      </c>
      <c r="F42" s="136">
        <f t="shared" si="0"/>
        <v>1.4147298131318757</v>
      </c>
    </row>
    <row r="43" spans="1:6" ht="27.75">
      <c r="C43" s="156" t="s">
        <v>41</v>
      </c>
      <c r="D43" s="157">
        <f>SUM(D37:D42)</f>
        <v>1296013</v>
      </c>
      <c r="E43" s="157">
        <f>SUM(E37:E42)</f>
        <v>97</v>
      </c>
      <c r="F43" s="136">
        <f t="shared" si="0"/>
        <v>7.4844928253034499</v>
      </c>
    </row>
    <row r="48" spans="1:6">
      <c r="A48" t="s">
        <v>374</v>
      </c>
    </row>
    <row r="49" spans="3:5" ht="27.75">
      <c r="C49" s="179"/>
      <c r="D49" s="187" t="s">
        <v>101</v>
      </c>
      <c r="E49" s="187" t="s">
        <v>102</v>
      </c>
    </row>
    <row r="50" spans="3:5" ht="27.75">
      <c r="C50" s="188" t="s">
        <v>32</v>
      </c>
      <c r="D50" s="134">
        <v>1</v>
      </c>
      <c r="E50" s="134">
        <v>2</v>
      </c>
    </row>
    <row r="51" spans="3:5" ht="27.75">
      <c r="C51" s="189" t="s">
        <v>35</v>
      </c>
      <c r="D51" s="134">
        <v>2</v>
      </c>
      <c r="E51" s="134">
        <v>2</v>
      </c>
    </row>
    <row r="52" spans="3:5" ht="27.75">
      <c r="C52" s="189" t="s">
        <v>23</v>
      </c>
      <c r="D52" s="134">
        <v>0</v>
      </c>
      <c r="E52" s="134">
        <v>1</v>
      </c>
    </row>
    <row r="53" spans="3:5" ht="27.75">
      <c r="C53" s="189" t="s">
        <v>24</v>
      </c>
      <c r="D53" s="134">
        <v>1</v>
      </c>
      <c r="E53" s="134">
        <v>1</v>
      </c>
    </row>
    <row r="54" spans="3:5" ht="27.75">
      <c r="C54" s="189" t="s">
        <v>63</v>
      </c>
      <c r="D54" s="134">
        <v>0</v>
      </c>
      <c r="E54" s="134">
        <v>1</v>
      </c>
    </row>
    <row r="55" spans="3:5" ht="27.75">
      <c r="C55" s="189" t="s">
        <v>21</v>
      </c>
      <c r="D55" s="134">
        <v>0</v>
      </c>
      <c r="E55" s="134">
        <v>0</v>
      </c>
    </row>
    <row r="56" spans="3:5" ht="27.75">
      <c r="C56" s="189" t="s">
        <v>31</v>
      </c>
      <c r="D56" s="134">
        <v>0</v>
      </c>
      <c r="E56" s="134">
        <v>0</v>
      </c>
    </row>
    <row r="57" spans="3:5" ht="27.75">
      <c r="C57" s="189" t="s">
        <v>25</v>
      </c>
      <c r="D57" s="134">
        <v>0</v>
      </c>
      <c r="E57" s="134">
        <v>0</v>
      </c>
    </row>
    <row r="58" spans="3:5" ht="27.75">
      <c r="C58" s="189" t="s">
        <v>26</v>
      </c>
      <c r="D58" s="134">
        <v>0</v>
      </c>
      <c r="E58" s="134">
        <v>0</v>
      </c>
    </row>
    <row r="59" spans="3:5" ht="27.75">
      <c r="C59" s="189" t="s">
        <v>27</v>
      </c>
      <c r="D59" s="134">
        <v>0</v>
      </c>
      <c r="E59" s="134">
        <v>0</v>
      </c>
    </row>
    <row r="60" spans="3:5" ht="27.75">
      <c r="C60" s="189" t="s">
        <v>34</v>
      </c>
      <c r="D60" s="134">
        <v>0</v>
      </c>
      <c r="E60" s="134">
        <v>0</v>
      </c>
    </row>
    <row r="61" spans="3:5" ht="27.75">
      <c r="C61" s="189" t="s">
        <v>28</v>
      </c>
      <c r="D61" s="134">
        <v>1</v>
      </c>
      <c r="E61" s="134">
        <v>0</v>
      </c>
    </row>
    <row r="62" spans="3:5" ht="27.75">
      <c r="C62" s="189" t="s">
        <v>29</v>
      </c>
      <c r="D62" s="134">
        <v>2</v>
      </c>
      <c r="E62" s="134">
        <v>0</v>
      </c>
    </row>
    <row r="63" spans="3:5" ht="27.75">
      <c r="C63" s="189" t="s">
        <v>33</v>
      </c>
      <c r="D63" s="134">
        <v>0</v>
      </c>
      <c r="E63" s="134">
        <v>0</v>
      </c>
    </row>
    <row r="64" spans="3:5" ht="27.75">
      <c r="C64" s="189" t="s">
        <v>58</v>
      </c>
      <c r="D64" s="134">
        <v>0</v>
      </c>
      <c r="E64" s="134">
        <v>0</v>
      </c>
    </row>
    <row r="65" spans="1:54" ht="27.75">
      <c r="C65" s="189" t="s">
        <v>30</v>
      </c>
      <c r="D65" s="134">
        <v>0</v>
      </c>
      <c r="E65" s="134">
        <v>0</v>
      </c>
    </row>
    <row r="66" spans="1:54" ht="27.75">
      <c r="C66" s="189" t="s">
        <v>59</v>
      </c>
      <c r="D66" s="134">
        <v>0</v>
      </c>
      <c r="E66" s="134">
        <v>0</v>
      </c>
    </row>
    <row r="67" spans="1:54" ht="27.75">
      <c r="C67" s="189" t="s">
        <v>60</v>
      </c>
      <c r="D67" s="134">
        <v>0</v>
      </c>
      <c r="E67" s="134">
        <v>0</v>
      </c>
    </row>
    <row r="68" spans="1:54" ht="27.75">
      <c r="C68" s="189" t="s">
        <v>61</v>
      </c>
      <c r="D68" s="134">
        <v>0</v>
      </c>
      <c r="E68" s="134">
        <v>0</v>
      </c>
    </row>
    <row r="69" spans="1:54" ht="27.75">
      <c r="C69" s="189" t="s">
        <v>62</v>
      </c>
      <c r="D69" s="134">
        <v>0</v>
      </c>
      <c r="E69" s="134">
        <v>0</v>
      </c>
    </row>
    <row r="72" spans="1:54" ht="23.25">
      <c r="A72" s="309" t="s">
        <v>375</v>
      </c>
    </row>
    <row r="74" spans="1:54">
      <c r="C74">
        <v>1</v>
      </c>
      <c r="D74">
        <v>2</v>
      </c>
      <c r="E74">
        <v>3</v>
      </c>
      <c r="F74">
        <v>4</v>
      </c>
      <c r="G74">
        <v>5</v>
      </c>
      <c r="H74">
        <v>6</v>
      </c>
      <c r="I74">
        <v>7</v>
      </c>
      <c r="J74">
        <v>8</v>
      </c>
      <c r="K74">
        <v>9</v>
      </c>
      <c r="L74">
        <v>10</v>
      </c>
      <c r="M74">
        <v>11</v>
      </c>
      <c r="N74">
        <v>12</v>
      </c>
      <c r="O74">
        <v>13</v>
      </c>
      <c r="P74">
        <v>14</v>
      </c>
      <c r="Q74">
        <v>15</v>
      </c>
      <c r="R74">
        <v>16</v>
      </c>
      <c r="S74">
        <v>17</v>
      </c>
      <c r="T74">
        <v>18</v>
      </c>
      <c r="U74">
        <v>19</v>
      </c>
      <c r="V74">
        <v>20</v>
      </c>
      <c r="W74">
        <v>21</v>
      </c>
      <c r="X74">
        <v>22</v>
      </c>
      <c r="Y74">
        <v>23</v>
      </c>
      <c r="Z74">
        <v>24</v>
      </c>
      <c r="AA74">
        <v>25</v>
      </c>
      <c r="AB74">
        <v>26</v>
      </c>
      <c r="AC74">
        <v>27</v>
      </c>
      <c r="AD74">
        <v>28</v>
      </c>
      <c r="AE74">
        <v>29</v>
      </c>
      <c r="AF74">
        <v>30</v>
      </c>
      <c r="AG74">
        <v>31</v>
      </c>
      <c r="AH74">
        <v>32</v>
      </c>
      <c r="AI74">
        <v>33</v>
      </c>
      <c r="AJ74">
        <v>34</v>
      </c>
      <c r="AK74">
        <v>35</v>
      </c>
      <c r="AL74">
        <v>36</v>
      </c>
      <c r="AM74">
        <v>37</v>
      </c>
      <c r="AN74">
        <v>38</v>
      </c>
      <c r="AO74">
        <v>39</v>
      </c>
      <c r="AP74">
        <v>40</v>
      </c>
      <c r="AQ74">
        <v>41</v>
      </c>
      <c r="AR74">
        <v>42</v>
      </c>
      <c r="AS74">
        <v>43</v>
      </c>
      <c r="AT74">
        <v>44</v>
      </c>
      <c r="AU74">
        <v>45</v>
      </c>
      <c r="AV74">
        <v>46</v>
      </c>
      <c r="AW74">
        <v>47</v>
      </c>
      <c r="AX74">
        <v>48</v>
      </c>
      <c r="AY74">
        <v>49</v>
      </c>
      <c r="AZ74">
        <v>50</v>
      </c>
      <c r="BA74">
        <v>51</v>
      </c>
      <c r="BB74">
        <v>52</v>
      </c>
    </row>
    <row r="75" spans="1:54" ht="27.75">
      <c r="B75" t="s">
        <v>394</v>
      </c>
      <c r="C75" s="312">
        <v>9</v>
      </c>
      <c r="D75" s="312">
        <v>13</v>
      </c>
      <c r="E75" s="312">
        <v>11</v>
      </c>
      <c r="F75" s="312">
        <v>12</v>
      </c>
      <c r="G75" s="312">
        <v>11</v>
      </c>
      <c r="H75" s="312">
        <v>11</v>
      </c>
      <c r="I75" s="312">
        <v>16</v>
      </c>
      <c r="J75" s="312">
        <v>7</v>
      </c>
      <c r="K75" s="312">
        <v>7</v>
      </c>
      <c r="L75" s="312"/>
      <c r="M75" s="312"/>
      <c r="N75" s="312"/>
      <c r="O75" s="312"/>
      <c r="P75" s="312"/>
      <c r="Q75" s="312"/>
      <c r="R75" s="312"/>
      <c r="S75" s="313"/>
      <c r="T75" s="313"/>
      <c r="U75" s="313"/>
      <c r="V75" s="313"/>
      <c r="W75" s="313"/>
      <c r="X75" s="313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5"/>
      <c r="AT75" s="315"/>
      <c r="AU75" s="315"/>
      <c r="AV75" s="315"/>
      <c r="AW75" s="315"/>
      <c r="AX75" s="315"/>
      <c r="AY75" s="315"/>
      <c r="AZ75" s="316"/>
      <c r="BA75" s="315"/>
    </row>
    <row r="76" spans="1:54">
      <c r="B76" t="s">
        <v>335</v>
      </c>
      <c r="C76" s="314">
        <v>2</v>
      </c>
      <c r="D76" s="314">
        <v>1</v>
      </c>
      <c r="E76" s="314">
        <v>2</v>
      </c>
      <c r="F76" s="314">
        <v>2</v>
      </c>
      <c r="G76" s="314">
        <v>2</v>
      </c>
      <c r="H76" s="314">
        <v>2</v>
      </c>
      <c r="I76" s="314">
        <v>8</v>
      </c>
      <c r="J76" s="314">
        <v>5</v>
      </c>
      <c r="K76" s="314">
        <v>2</v>
      </c>
      <c r="L76" s="314">
        <v>5</v>
      </c>
      <c r="M76" s="314">
        <v>4</v>
      </c>
      <c r="N76" s="314">
        <v>11</v>
      </c>
      <c r="O76" s="314">
        <v>5</v>
      </c>
      <c r="P76" s="314">
        <v>10</v>
      </c>
      <c r="Q76" s="314">
        <v>10</v>
      </c>
      <c r="R76" s="314">
        <v>7</v>
      </c>
      <c r="S76" s="314">
        <v>7</v>
      </c>
      <c r="T76" s="314">
        <v>6</v>
      </c>
      <c r="U76" s="314">
        <v>6</v>
      </c>
      <c r="V76" s="314">
        <v>12</v>
      </c>
      <c r="W76" s="314">
        <v>12</v>
      </c>
      <c r="X76" s="314">
        <v>10</v>
      </c>
      <c r="Y76" s="314">
        <v>22</v>
      </c>
      <c r="Z76" s="314">
        <v>29</v>
      </c>
      <c r="AA76" s="314">
        <v>63</v>
      </c>
      <c r="AB76" s="314">
        <v>68</v>
      </c>
      <c r="AC76" s="314">
        <v>88</v>
      </c>
      <c r="AD76" s="314">
        <v>124</v>
      </c>
      <c r="AE76" s="314">
        <v>93</v>
      </c>
      <c r="AF76" s="314">
        <v>123</v>
      </c>
      <c r="AG76" s="314">
        <v>104</v>
      </c>
      <c r="AH76" s="314">
        <v>94</v>
      </c>
      <c r="AI76" s="314">
        <v>109</v>
      </c>
      <c r="AJ76" s="314">
        <v>75</v>
      </c>
      <c r="AK76" s="314">
        <v>99</v>
      </c>
      <c r="AL76" s="314">
        <v>73</v>
      </c>
      <c r="AM76" s="314">
        <v>78</v>
      </c>
      <c r="AN76" s="314">
        <v>86</v>
      </c>
      <c r="AO76" s="314">
        <v>48</v>
      </c>
      <c r="AP76" s="314">
        <v>69</v>
      </c>
      <c r="AQ76" s="314">
        <v>41</v>
      </c>
      <c r="AR76" s="314">
        <v>27</v>
      </c>
      <c r="AS76" s="315">
        <v>17</v>
      </c>
      <c r="AT76" s="315">
        <v>12</v>
      </c>
      <c r="AU76" s="315">
        <v>9</v>
      </c>
      <c r="AV76" s="315">
        <v>11</v>
      </c>
      <c r="AW76" s="315">
        <v>13</v>
      </c>
      <c r="AX76" s="315">
        <v>11</v>
      </c>
      <c r="AY76" s="315">
        <v>6</v>
      </c>
      <c r="AZ76" s="316">
        <v>1</v>
      </c>
      <c r="BA76" s="315">
        <v>2</v>
      </c>
      <c r="BB76">
        <v>5</v>
      </c>
    </row>
    <row r="77" spans="1:54">
      <c r="B77" t="s">
        <v>376</v>
      </c>
      <c r="C77" s="317">
        <v>6</v>
      </c>
      <c r="D77" s="317">
        <v>2</v>
      </c>
      <c r="E77" s="317">
        <v>6</v>
      </c>
      <c r="F77" s="317">
        <v>6</v>
      </c>
      <c r="G77" s="317">
        <v>2</v>
      </c>
      <c r="H77" s="317">
        <v>5</v>
      </c>
      <c r="I77" s="317">
        <v>8</v>
      </c>
      <c r="J77" s="317">
        <v>5</v>
      </c>
      <c r="K77" s="317">
        <v>2</v>
      </c>
      <c r="L77" s="317">
        <v>5</v>
      </c>
      <c r="M77" s="317">
        <v>4</v>
      </c>
      <c r="N77" s="317">
        <v>11</v>
      </c>
      <c r="O77" s="317">
        <v>5</v>
      </c>
      <c r="P77" s="317">
        <v>10</v>
      </c>
      <c r="Q77" s="317">
        <v>10</v>
      </c>
      <c r="R77" s="317">
        <v>7</v>
      </c>
      <c r="S77" s="317">
        <v>7</v>
      </c>
      <c r="T77" s="317">
        <v>6</v>
      </c>
      <c r="U77" s="317">
        <v>6</v>
      </c>
      <c r="V77" s="317">
        <v>12</v>
      </c>
      <c r="W77" s="317">
        <v>12</v>
      </c>
      <c r="X77" s="317">
        <v>19</v>
      </c>
      <c r="Y77" s="317">
        <v>45</v>
      </c>
      <c r="Z77" s="317">
        <v>38</v>
      </c>
      <c r="AA77" s="317">
        <v>47</v>
      </c>
      <c r="AB77" s="317">
        <v>68</v>
      </c>
      <c r="AC77" s="317">
        <v>75</v>
      </c>
      <c r="AD77" s="317">
        <v>85</v>
      </c>
      <c r="AE77" s="317">
        <v>92</v>
      </c>
      <c r="AF77" s="317">
        <v>68</v>
      </c>
      <c r="AG77" s="317">
        <v>60</v>
      </c>
      <c r="AH77" s="317">
        <v>66</v>
      </c>
      <c r="AI77" s="317">
        <v>83</v>
      </c>
      <c r="AJ77" s="317">
        <v>52</v>
      </c>
      <c r="AK77" s="317">
        <v>71</v>
      </c>
      <c r="AL77" s="317">
        <v>56</v>
      </c>
      <c r="AM77" s="317">
        <v>39</v>
      </c>
      <c r="AN77" s="317">
        <v>34</v>
      </c>
      <c r="AO77" s="317">
        <v>25</v>
      </c>
      <c r="AP77" s="317">
        <v>14</v>
      </c>
      <c r="AQ77" s="317">
        <v>13</v>
      </c>
      <c r="AR77" s="317">
        <v>13</v>
      </c>
      <c r="AS77" s="317">
        <v>14</v>
      </c>
      <c r="AT77" s="317">
        <v>11</v>
      </c>
      <c r="AU77" s="317">
        <v>9</v>
      </c>
      <c r="AV77" s="317">
        <v>6</v>
      </c>
      <c r="AW77" s="317">
        <v>8</v>
      </c>
      <c r="AX77" s="317">
        <v>5</v>
      </c>
      <c r="AY77" s="317">
        <v>6</v>
      </c>
      <c r="AZ77" s="317">
        <v>1</v>
      </c>
      <c r="BA77" s="318">
        <v>2</v>
      </c>
      <c r="BB77" s="317">
        <v>3</v>
      </c>
    </row>
    <row r="94" spans="1:4" ht="27.75">
      <c r="A94" s="324" t="s">
        <v>377</v>
      </c>
    </row>
    <row r="95" spans="1:4">
      <c r="B95" t="s">
        <v>379</v>
      </c>
      <c r="C95" t="s">
        <v>40</v>
      </c>
      <c r="D95" t="s">
        <v>380</v>
      </c>
    </row>
    <row r="96" spans="1:4">
      <c r="B96" s="320" t="s">
        <v>338</v>
      </c>
      <c r="C96" s="321"/>
      <c r="D96" s="303" t="e">
        <f>C96*100/C98</f>
        <v>#DIV/0!</v>
      </c>
    </row>
    <row r="97" spans="1:5">
      <c r="B97" s="320" t="s">
        <v>378</v>
      </c>
      <c r="C97" s="321"/>
      <c r="D97" s="303" t="e">
        <f>C97*100/C98</f>
        <v>#DIV/0!</v>
      </c>
    </row>
    <row r="98" spans="1:5">
      <c r="B98" s="322" t="s">
        <v>355</v>
      </c>
      <c r="C98" s="323">
        <f>SUM(C96:C97)</f>
        <v>0</v>
      </c>
    </row>
    <row r="106" spans="1:5" ht="27.75">
      <c r="A106" s="324" t="s">
        <v>360</v>
      </c>
    </row>
    <row r="107" spans="1:5">
      <c r="C107" t="s">
        <v>360</v>
      </c>
      <c r="D107" t="s">
        <v>40</v>
      </c>
      <c r="E107" t="s">
        <v>68</v>
      </c>
    </row>
    <row r="108" spans="1:5">
      <c r="C108" t="s">
        <v>361</v>
      </c>
      <c r="E108" s="302" t="e">
        <f>D108*100/D121</f>
        <v>#DIV/0!</v>
      </c>
    </row>
    <row r="109" spans="1:5">
      <c r="C109" t="s">
        <v>363</v>
      </c>
      <c r="E109" s="302" t="e">
        <f>D109*100/D121</f>
        <v>#DIV/0!</v>
      </c>
    </row>
    <row r="110" spans="1:5">
      <c r="C110" s="329" t="s">
        <v>383</v>
      </c>
      <c r="E110" s="302" t="e">
        <f>D110*100/D121</f>
        <v>#DIV/0!</v>
      </c>
    </row>
    <row r="111" spans="1:5">
      <c r="C111" t="s">
        <v>340</v>
      </c>
      <c r="E111" s="302" t="e">
        <f>D111*100/D121</f>
        <v>#DIV/0!</v>
      </c>
    </row>
    <row r="112" spans="1:5">
      <c r="C112" t="s">
        <v>364</v>
      </c>
      <c r="E112" s="302" t="e">
        <f>D112*100/D121</f>
        <v>#DIV/0!</v>
      </c>
    </row>
    <row r="113" spans="3:5">
      <c r="C113" t="s">
        <v>366</v>
      </c>
      <c r="E113" s="302" t="e">
        <f>D113*100/D121</f>
        <v>#DIV/0!</v>
      </c>
    </row>
    <row r="114" spans="3:5">
      <c r="C114" t="s">
        <v>370</v>
      </c>
      <c r="E114" s="302" t="e">
        <f>D114*100/D121</f>
        <v>#DIV/0!</v>
      </c>
    </row>
    <row r="115" spans="3:5">
      <c r="C115" t="s">
        <v>368</v>
      </c>
      <c r="E115" s="302" t="e">
        <f>D115*100/D121</f>
        <v>#DIV/0!</v>
      </c>
    </row>
    <row r="116" spans="3:5">
      <c r="C116" t="s">
        <v>365</v>
      </c>
      <c r="E116" s="302" t="e">
        <f>D116*100/D121</f>
        <v>#DIV/0!</v>
      </c>
    </row>
    <row r="117" spans="3:5">
      <c r="C117" s="329" t="s">
        <v>369</v>
      </c>
      <c r="E117" s="302" t="e">
        <f>D117*100/D121</f>
        <v>#DIV/0!</v>
      </c>
    </row>
    <row r="118" spans="3:5">
      <c r="C118" t="s">
        <v>367</v>
      </c>
      <c r="E118" s="302" t="e">
        <f>D118*100/D121</f>
        <v>#DIV/0!</v>
      </c>
    </row>
    <row r="119" spans="3:5">
      <c r="C119" t="s">
        <v>371</v>
      </c>
      <c r="E119" s="302" t="e">
        <f>D119*100/D121</f>
        <v>#DIV/0!</v>
      </c>
    </row>
    <row r="120" spans="3:5">
      <c r="C120" t="s">
        <v>362</v>
      </c>
      <c r="E120" s="302" t="e">
        <f>D120*100/D121</f>
        <v>#DIV/0!</v>
      </c>
    </row>
    <row r="121" spans="3:5">
      <c r="C121" s="322" t="s">
        <v>355</v>
      </c>
      <c r="D121" s="323">
        <f>SUM(D108:D120)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รายเดือน67</vt:lpstr>
      <vt:lpstr>แยก3 รหัส</vt:lpstr>
      <vt:lpstr> สัปดาห์ที่ 9 (อำเภอ)</vt:lpstr>
      <vt:lpstr>รายตำบล wk 9_2567</vt:lpstr>
      <vt:lpstr>รายงานหมู่บ้าน รง 506</vt:lpstr>
      <vt:lpstr>มัธยฐานรายอำเภอ66</vt:lpstr>
      <vt:lpstr>กราฟ OnePage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2024-03-11T03:13:26Z</dcterms:modified>
</cp:coreProperties>
</file>